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KROS\"/>
    </mc:Choice>
  </mc:AlternateContent>
  <bookViews>
    <workbookView xWindow="0" yWindow="0" windowWidth="0" windowHeight="0"/>
  </bookViews>
  <sheets>
    <sheet name="Rekapitulace stavby" sheetId="1" r:id="rId1"/>
    <sheet name="111 - Vedlejší rozpočtové..." sheetId="2" r:id="rId2"/>
    <sheet name="1 - Přípravné práce" sheetId="3" r:id="rId3"/>
    <sheet name="2 - Zemní práce" sheetId="4" r:id="rId4"/>
    <sheet name="3 - Konstrukce povrchu" sheetId="5" r:id="rId5"/>
    <sheet name="4 - Dokončovací práce" sheetId="6" r:id="rId6"/>
    <sheet name="1 - Zemní práce" sheetId="7" r:id="rId7"/>
    <sheet name="2 - Dešťová kanalizace" sheetId="8" r:id="rId8"/>
    <sheet name="3 - Vsakovací objekt" sheetId="9" r:id="rId9"/>
    <sheet name="1 - Zemní práce_01" sheetId="10" r:id="rId10"/>
    <sheet name="2 - Veřejné osvětlení" sheetId="11" r:id="rId11"/>
    <sheet name="3 - Dokončovací práce" sheetId="12" r:id="rId12"/>
    <sheet name="SO 800 - Sadové úpravy" sheetId="13" r:id="rId13"/>
  </sheets>
  <definedNames>
    <definedName name="_xlnm.Print_Area" localSheetId="0">'Rekapitulace stavby'!$D$4:$AO$76,'Rekapitulace stavby'!$C$82:$AQ$110</definedName>
    <definedName name="_xlnm.Print_Titles" localSheetId="0">'Rekapitulace stavby'!$92:$92</definedName>
    <definedName name="_xlnm._FilterDatabase" localSheetId="1" hidden="1">'111 - Vedlejší rozpočtové...'!$C$116:$K$158</definedName>
    <definedName name="_xlnm.Print_Area" localSheetId="1">'111 - Vedlejší rozpočtové...'!$C$4:$J$76,'111 - Vedlejší rozpočtové...'!$C$82:$J$98,'111 - Vedlejší rozpočtové...'!$C$104:$J$158</definedName>
    <definedName name="_xlnm.Print_Titles" localSheetId="1">'111 - Vedlejší rozpočtové...'!$116:$116</definedName>
    <definedName name="_xlnm._FilterDatabase" localSheetId="2" hidden="1">'1 - Přípravné práce'!$C$122:$K$172</definedName>
    <definedName name="_xlnm.Print_Area" localSheetId="2">'1 - Přípravné práce'!$C$4:$J$76,'1 - Přípravné práce'!$C$82:$J$102,'1 - Přípravné práce'!$C$108:$J$172</definedName>
    <definedName name="_xlnm.Print_Titles" localSheetId="2">'1 - Přípravné práce'!$122:$122</definedName>
    <definedName name="_xlnm._FilterDatabase" localSheetId="3" hidden="1">'2 - Zemní práce'!$C$121:$K$148</definedName>
    <definedName name="_xlnm.Print_Area" localSheetId="3">'2 - Zemní práce'!$C$4:$J$76,'2 - Zemní práce'!$C$82:$J$101,'2 - Zemní práce'!$C$107:$J$148</definedName>
    <definedName name="_xlnm.Print_Titles" localSheetId="3">'2 - Zemní práce'!$121:$121</definedName>
    <definedName name="_xlnm._FilterDatabase" localSheetId="4" hidden="1">'3 - Konstrukce povrchu'!$C$124:$K$221</definedName>
    <definedName name="_xlnm.Print_Area" localSheetId="4">'3 - Konstrukce povrchu'!$C$4:$J$76,'3 - Konstrukce povrchu'!$C$82:$J$104,'3 - Konstrukce povrchu'!$C$110:$J$221</definedName>
    <definedName name="_xlnm.Print_Titles" localSheetId="4">'3 - Konstrukce povrchu'!$124:$124</definedName>
    <definedName name="_xlnm._FilterDatabase" localSheetId="5" hidden="1">'4 - Dokončovací práce'!$C$122:$K$180</definedName>
    <definedName name="_xlnm.Print_Area" localSheetId="5">'4 - Dokončovací práce'!$C$4:$J$76,'4 - Dokončovací práce'!$C$82:$J$102,'4 - Dokončovací práce'!$C$108:$J$180</definedName>
    <definedName name="_xlnm.Print_Titles" localSheetId="5">'4 - Dokončovací práce'!$122:$122</definedName>
    <definedName name="_xlnm._FilterDatabase" localSheetId="6" hidden="1">'1 - Zemní práce'!$C$122:$K$172</definedName>
    <definedName name="_xlnm.Print_Area" localSheetId="6">'1 - Zemní práce'!$C$4:$J$76,'1 - Zemní práce'!$C$82:$J$102,'1 - Zemní práce'!$C$108:$J$172</definedName>
    <definedName name="_xlnm.Print_Titles" localSheetId="6">'1 - Zemní práce'!$122:$122</definedName>
    <definedName name="_xlnm._FilterDatabase" localSheetId="7" hidden="1">'2 - Dešťová kanalizace'!$C$123:$K$266</definedName>
    <definedName name="_xlnm.Print_Area" localSheetId="7">'2 - Dešťová kanalizace'!$C$4:$J$76,'2 - Dešťová kanalizace'!$C$82:$J$103,'2 - Dešťová kanalizace'!$C$109:$J$266</definedName>
    <definedName name="_xlnm.Print_Titles" localSheetId="7">'2 - Dešťová kanalizace'!$123:$123</definedName>
    <definedName name="_xlnm._FilterDatabase" localSheetId="8" hidden="1">'3 - Vsakovací objekt'!$C$123:$K$153</definedName>
    <definedName name="_xlnm.Print_Area" localSheetId="8">'3 - Vsakovací objekt'!$C$4:$J$76,'3 - Vsakovací objekt'!$C$82:$J$103,'3 - Vsakovací objekt'!$C$109:$J$153</definedName>
    <definedName name="_xlnm.Print_Titles" localSheetId="8">'3 - Vsakovací objekt'!$123:$123</definedName>
    <definedName name="_xlnm._FilterDatabase" localSheetId="9" hidden="1">'1 - Zemní práce_01'!$C$121:$K$149</definedName>
    <definedName name="_xlnm.Print_Area" localSheetId="9">'1 - Zemní práce_01'!$C$4:$J$76,'1 - Zemní práce_01'!$C$82:$J$101,'1 - Zemní práce_01'!$C$107:$J$149</definedName>
    <definedName name="_xlnm.Print_Titles" localSheetId="9">'1 - Zemní práce_01'!$121:$121</definedName>
    <definedName name="_xlnm._FilterDatabase" localSheetId="10" hidden="1">'2 - Veřejné osvětlení'!$C$127:$K$245</definedName>
    <definedName name="_xlnm.Print_Area" localSheetId="10">'2 - Veřejné osvětlení'!$C$4:$J$76,'2 - Veřejné osvětlení'!$C$82:$J$107,'2 - Veřejné osvětlení'!$C$113:$J$245</definedName>
    <definedName name="_xlnm.Print_Titles" localSheetId="10">'2 - Veřejné osvětlení'!$127:$127</definedName>
    <definedName name="_xlnm._FilterDatabase" localSheetId="11" hidden="1">'3 - Dokončovací práce'!$C$121:$K$131</definedName>
    <definedName name="_xlnm.Print_Area" localSheetId="11">'3 - Dokončovací práce'!$C$4:$J$76,'3 - Dokončovací práce'!$C$82:$J$101,'3 - Dokončovací práce'!$C$107:$J$131</definedName>
    <definedName name="_xlnm.Print_Titles" localSheetId="11">'3 - Dokončovací práce'!$121:$121</definedName>
    <definedName name="_xlnm._FilterDatabase" localSheetId="12" hidden="1">'SO 800 - Sadové úpravy'!$C$117:$K$131</definedName>
    <definedName name="_xlnm.Print_Area" localSheetId="12">'SO 800 - Sadové úpravy'!$C$4:$J$76,'SO 800 - Sadové úpravy'!$C$82:$J$99,'SO 800 - Sadové úpravy'!$C$105:$J$131</definedName>
    <definedName name="_xlnm.Print_Titles" localSheetId="12">'SO 800 - Sadové úpravy'!$117:$117</definedName>
  </definedNames>
  <calcPr/>
</workbook>
</file>

<file path=xl/calcChain.xml><?xml version="1.0" encoding="utf-8"?>
<calcChain xmlns="http://schemas.openxmlformats.org/spreadsheetml/2006/main">
  <c i="13" l="1" r="J37"/>
  <c r="J36"/>
  <c i="1" r="AY109"/>
  <c i="13" r="J35"/>
  <c i="1" r="AX109"/>
  <c i="13"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F112"/>
  <c r="E110"/>
  <c r="F89"/>
  <c r="E87"/>
  <c r="J24"/>
  <c r="E24"/>
  <c r="J115"/>
  <c r="J23"/>
  <c r="J21"/>
  <c r="E21"/>
  <c r="J114"/>
  <c r="J20"/>
  <c r="J18"/>
  <c r="E18"/>
  <c r="F92"/>
  <c r="J17"/>
  <c r="J15"/>
  <c r="E15"/>
  <c r="F114"/>
  <c r="J14"/>
  <c r="J12"/>
  <c r="J112"/>
  <c r="E7"/>
  <c r="E85"/>
  <c i="12" r="J39"/>
  <c r="J38"/>
  <c i="1" r="AY108"/>
  <c i="12" r="J37"/>
  <c i="1" r="AX108"/>
  <c i="12" r="BI125"/>
  <c r="BH125"/>
  <c r="BG125"/>
  <c r="BF125"/>
  <c r="T125"/>
  <c r="T124"/>
  <c r="T123"/>
  <c r="T122"/>
  <c r="R125"/>
  <c r="R124"/>
  <c r="R123"/>
  <c r="R122"/>
  <c r="P125"/>
  <c r="P124"/>
  <c r="P123"/>
  <c r="P122"/>
  <c i="1" r="AU108"/>
  <c i="12" r="F116"/>
  <c r="E114"/>
  <c r="F91"/>
  <c r="E89"/>
  <c r="J26"/>
  <c r="E26"/>
  <c r="J119"/>
  <c r="J25"/>
  <c r="J23"/>
  <c r="E23"/>
  <c r="J118"/>
  <c r="J22"/>
  <c r="J20"/>
  <c r="E20"/>
  <c r="F94"/>
  <c r="J19"/>
  <c r="J17"/>
  <c r="E17"/>
  <c r="F118"/>
  <c r="J16"/>
  <c r="J14"/>
  <c r="J91"/>
  <c r="E7"/>
  <c r="E110"/>
  <c i="11" r="J39"/>
  <c r="J38"/>
  <c i="1" r="AY107"/>
  <c i="11" r="J37"/>
  <c i="1" r="AX107"/>
  <c i="11"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29"/>
  <c r="BH229"/>
  <c r="BG229"/>
  <c r="BF229"/>
  <c r="T229"/>
  <c r="R229"/>
  <c r="P229"/>
  <c r="BI224"/>
  <c r="BH224"/>
  <c r="BG224"/>
  <c r="BF224"/>
  <c r="T224"/>
  <c r="R224"/>
  <c r="P224"/>
  <c r="BI220"/>
  <c r="BH220"/>
  <c r="BG220"/>
  <c r="BF220"/>
  <c r="T220"/>
  <c r="R220"/>
  <c r="P220"/>
  <c r="BI216"/>
  <c r="BH216"/>
  <c r="BG216"/>
  <c r="BF216"/>
  <c r="T216"/>
  <c r="R216"/>
  <c r="P216"/>
  <c r="BI212"/>
  <c r="BH212"/>
  <c r="BG212"/>
  <c r="BF212"/>
  <c r="T212"/>
  <c r="R212"/>
  <c r="P212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2"/>
  <c r="BH192"/>
  <c r="BG192"/>
  <c r="BF192"/>
  <c r="T192"/>
  <c r="R192"/>
  <c r="P192"/>
  <c r="BI187"/>
  <c r="BH187"/>
  <c r="BG187"/>
  <c r="BF187"/>
  <c r="T187"/>
  <c r="R187"/>
  <c r="P187"/>
  <c r="BI181"/>
  <c r="BH181"/>
  <c r="BG181"/>
  <c r="BF181"/>
  <c r="T181"/>
  <c r="T180"/>
  <c r="R181"/>
  <c r="R180"/>
  <c r="P181"/>
  <c r="P180"/>
  <c r="BI175"/>
  <c r="BH175"/>
  <c r="BG175"/>
  <c r="BF175"/>
  <c r="T175"/>
  <c r="T174"/>
  <c r="R175"/>
  <c r="R174"/>
  <c r="P175"/>
  <c r="P174"/>
  <c r="BI169"/>
  <c r="BH169"/>
  <c r="BG169"/>
  <c r="BF169"/>
  <c r="T169"/>
  <c r="R169"/>
  <c r="P169"/>
  <c r="BI167"/>
  <c r="BH167"/>
  <c r="BG167"/>
  <c r="BF167"/>
  <c r="T167"/>
  <c r="R167"/>
  <c r="P167"/>
  <c r="BI162"/>
  <c r="BH162"/>
  <c r="BG162"/>
  <c r="BF162"/>
  <c r="T162"/>
  <c r="R162"/>
  <c r="P162"/>
  <c r="BI154"/>
  <c r="BH154"/>
  <c r="BG154"/>
  <c r="BF154"/>
  <c r="T154"/>
  <c r="R154"/>
  <c r="P154"/>
  <c r="BI149"/>
  <c r="BH149"/>
  <c r="BG149"/>
  <c r="BF149"/>
  <c r="T149"/>
  <c r="R149"/>
  <c r="P149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2"/>
  <c r="E120"/>
  <c r="F91"/>
  <c r="E89"/>
  <c r="J26"/>
  <c r="E26"/>
  <c r="J125"/>
  <c r="J25"/>
  <c r="J23"/>
  <c r="E23"/>
  <c r="J124"/>
  <c r="J22"/>
  <c r="J20"/>
  <c r="E20"/>
  <c r="F94"/>
  <c r="J19"/>
  <c r="J17"/>
  <c r="E17"/>
  <c r="F124"/>
  <c r="J16"/>
  <c r="J14"/>
  <c r="J122"/>
  <c r="E7"/>
  <c r="E116"/>
  <c i="10" r="J39"/>
  <c r="J38"/>
  <c i="1" r="AY106"/>
  <c i="10" r="J37"/>
  <c i="1" r="AX106"/>
  <c i="10"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118"/>
  <c r="J22"/>
  <c r="J20"/>
  <c r="E20"/>
  <c r="F119"/>
  <c r="J19"/>
  <c r="J17"/>
  <c r="E17"/>
  <c r="F93"/>
  <c r="J16"/>
  <c r="J14"/>
  <c r="J116"/>
  <c r="E7"/>
  <c r="E110"/>
  <c i="9" r="J149"/>
  <c r="J39"/>
  <c r="J38"/>
  <c i="1" r="AY104"/>
  <c i="9" r="J37"/>
  <c i="1" r="AX104"/>
  <c i="9" r="BI151"/>
  <c r="BH151"/>
  <c r="BG151"/>
  <c r="BF151"/>
  <c r="T151"/>
  <c r="T150"/>
  <c r="R151"/>
  <c r="R150"/>
  <c r="P151"/>
  <c r="P150"/>
  <c r="J101"/>
  <c r="BI147"/>
  <c r="BH147"/>
  <c r="BG147"/>
  <c r="BF147"/>
  <c r="T147"/>
  <c r="R147"/>
  <c r="P147"/>
  <c r="BI143"/>
  <c r="BH143"/>
  <c r="BG143"/>
  <c r="BF143"/>
  <c r="T143"/>
  <c r="R143"/>
  <c r="P143"/>
  <c r="BI134"/>
  <c r="BH134"/>
  <c r="BG134"/>
  <c r="BF134"/>
  <c r="T134"/>
  <c r="R134"/>
  <c r="P134"/>
  <c r="BI126"/>
  <c r="BH126"/>
  <c r="BG126"/>
  <c r="BF126"/>
  <c r="T126"/>
  <c r="R126"/>
  <c r="P126"/>
  <c r="F118"/>
  <c r="E116"/>
  <c r="F91"/>
  <c r="E89"/>
  <c r="J26"/>
  <c r="E26"/>
  <c r="J121"/>
  <c r="J25"/>
  <c r="J23"/>
  <c r="E23"/>
  <c r="J93"/>
  <c r="J22"/>
  <c r="J20"/>
  <c r="E20"/>
  <c r="F121"/>
  <c r="J19"/>
  <c r="J17"/>
  <c r="E17"/>
  <c r="F120"/>
  <c r="J16"/>
  <c r="J14"/>
  <c r="J118"/>
  <c r="E7"/>
  <c r="E112"/>
  <c i="8" r="J39"/>
  <c r="J38"/>
  <c i="1" r="AY103"/>
  <c i="8" r="J37"/>
  <c i="1" r="AX103"/>
  <c i="8" r="BI264"/>
  <c r="BH264"/>
  <c r="BG264"/>
  <c r="BF264"/>
  <c r="T264"/>
  <c r="T263"/>
  <c r="R264"/>
  <c r="R263"/>
  <c r="P264"/>
  <c r="P263"/>
  <c r="BI261"/>
  <c r="BH261"/>
  <c r="BG261"/>
  <c r="BF261"/>
  <c r="T261"/>
  <c r="R261"/>
  <c r="P261"/>
  <c r="BI256"/>
  <c r="BH256"/>
  <c r="BG256"/>
  <c r="BF256"/>
  <c r="T256"/>
  <c r="R256"/>
  <c r="P256"/>
  <c r="BI250"/>
  <c r="BH250"/>
  <c r="BG250"/>
  <c r="BF250"/>
  <c r="T250"/>
  <c r="R250"/>
  <c r="P250"/>
  <c r="BI244"/>
  <c r="BH244"/>
  <c r="BG244"/>
  <c r="BF244"/>
  <c r="T244"/>
  <c r="R244"/>
  <c r="P244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3"/>
  <c r="BH213"/>
  <c r="BG213"/>
  <c r="BF213"/>
  <c r="T213"/>
  <c r="R213"/>
  <c r="P213"/>
  <c r="BI209"/>
  <c r="BH209"/>
  <c r="BG209"/>
  <c r="BF209"/>
  <c r="T209"/>
  <c r="R209"/>
  <c r="P209"/>
  <c r="BI207"/>
  <c r="BH207"/>
  <c r="BG207"/>
  <c r="BF207"/>
  <c r="T207"/>
  <c r="R207"/>
  <c r="P207"/>
  <c r="BI203"/>
  <c r="BH203"/>
  <c r="BG203"/>
  <c r="BF203"/>
  <c r="T203"/>
  <c r="R203"/>
  <c r="P203"/>
  <c r="BI201"/>
  <c r="BH201"/>
  <c r="BG201"/>
  <c r="BF201"/>
  <c r="T201"/>
  <c r="R201"/>
  <c r="P201"/>
  <c r="BI197"/>
  <c r="BH197"/>
  <c r="BG197"/>
  <c r="BF197"/>
  <c r="T197"/>
  <c r="R197"/>
  <c r="P197"/>
  <c r="BI192"/>
  <c r="BH192"/>
  <c r="BG192"/>
  <c r="BF192"/>
  <c r="T192"/>
  <c r="R192"/>
  <c r="P192"/>
  <c r="BI188"/>
  <c r="BH188"/>
  <c r="BG188"/>
  <c r="BF188"/>
  <c r="T188"/>
  <c r="R188"/>
  <c r="P188"/>
  <c r="BI183"/>
  <c r="BH183"/>
  <c r="BG183"/>
  <c r="BF183"/>
  <c r="T183"/>
  <c r="R183"/>
  <c r="P183"/>
  <c r="BI179"/>
  <c r="BH179"/>
  <c r="BG179"/>
  <c r="BF179"/>
  <c r="T179"/>
  <c r="R179"/>
  <c r="P179"/>
  <c r="BI174"/>
  <c r="BH174"/>
  <c r="BG174"/>
  <c r="BF174"/>
  <c r="T174"/>
  <c r="R174"/>
  <c r="P174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F118"/>
  <c r="E116"/>
  <c r="F91"/>
  <c r="E89"/>
  <c r="J26"/>
  <c r="E26"/>
  <c r="J121"/>
  <c r="J25"/>
  <c r="J23"/>
  <c r="E23"/>
  <c r="J120"/>
  <c r="J22"/>
  <c r="J20"/>
  <c r="E20"/>
  <c r="F94"/>
  <c r="J19"/>
  <c r="J17"/>
  <c r="E17"/>
  <c r="F93"/>
  <c r="J16"/>
  <c r="J14"/>
  <c r="J118"/>
  <c r="E7"/>
  <c r="E112"/>
  <c i="7" r="J39"/>
  <c r="J38"/>
  <c i="1" r="AY102"/>
  <c i="7" r="J37"/>
  <c i="1" r="AX102"/>
  <c i="7" r="BI171"/>
  <c r="BH171"/>
  <c r="BG171"/>
  <c r="BF171"/>
  <c r="T171"/>
  <c r="T170"/>
  <c r="R171"/>
  <c r="R170"/>
  <c r="P171"/>
  <c r="P170"/>
  <c r="BI165"/>
  <c r="BH165"/>
  <c r="BG165"/>
  <c r="BF165"/>
  <c r="T165"/>
  <c r="R165"/>
  <c r="P165"/>
  <c r="BI160"/>
  <c r="BH160"/>
  <c r="BG160"/>
  <c r="BF160"/>
  <c r="T160"/>
  <c r="R160"/>
  <c r="P160"/>
  <c r="BI156"/>
  <c r="BH156"/>
  <c r="BG156"/>
  <c r="BF156"/>
  <c r="T156"/>
  <c r="R156"/>
  <c r="P156"/>
  <c r="BI151"/>
  <c r="BH151"/>
  <c r="BG151"/>
  <c r="BF151"/>
  <c r="T151"/>
  <c r="R151"/>
  <c r="P151"/>
  <c r="BI146"/>
  <c r="BH146"/>
  <c r="BG146"/>
  <c r="BF146"/>
  <c r="T146"/>
  <c r="R146"/>
  <c r="P146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120"/>
  <c r="J25"/>
  <c r="J23"/>
  <c r="E23"/>
  <c r="J119"/>
  <c r="J22"/>
  <c r="J20"/>
  <c r="E20"/>
  <c r="F120"/>
  <c r="J19"/>
  <c r="J17"/>
  <c r="E17"/>
  <c r="F119"/>
  <c r="J16"/>
  <c r="J14"/>
  <c r="J117"/>
  <c r="E7"/>
  <c r="E111"/>
  <c i="6" r="J39"/>
  <c r="J38"/>
  <c i="1" r="AY100"/>
  <c i="6" r="J37"/>
  <c i="1" r="AX100"/>
  <c i="6" r="BI177"/>
  <c r="BH177"/>
  <c r="BG177"/>
  <c r="BF177"/>
  <c r="T177"/>
  <c r="R177"/>
  <c r="P177"/>
  <c r="BI173"/>
  <c r="BH173"/>
  <c r="BG173"/>
  <c r="BF173"/>
  <c r="T173"/>
  <c r="R173"/>
  <c r="P173"/>
  <c r="BI169"/>
  <c r="BH169"/>
  <c r="BG169"/>
  <c r="BF169"/>
  <c r="T169"/>
  <c r="R169"/>
  <c r="P169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119"/>
  <c r="J22"/>
  <c r="J20"/>
  <c r="E20"/>
  <c r="F94"/>
  <c r="J19"/>
  <c r="J17"/>
  <c r="E17"/>
  <c r="F119"/>
  <c r="J16"/>
  <c r="J14"/>
  <c r="J117"/>
  <c r="E7"/>
  <c r="E85"/>
  <c i="5" r="J39"/>
  <c r="J38"/>
  <c i="1" r="AY99"/>
  <c i="5" r="J37"/>
  <c i="1" r="AX99"/>
  <c i="5" r="BI220"/>
  <c r="BH220"/>
  <c r="BG220"/>
  <c r="BF220"/>
  <c r="T220"/>
  <c r="T219"/>
  <c r="R220"/>
  <c r="R219"/>
  <c r="P220"/>
  <c r="P219"/>
  <c r="BI215"/>
  <c r="BH215"/>
  <c r="BG215"/>
  <c r="BF215"/>
  <c r="T215"/>
  <c r="R215"/>
  <c r="P215"/>
  <c r="BI211"/>
  <c r="BH211"/>
  <c r="BG211"/>
  <c r="BF211"/>
  <c r="T211"/>
  <c r="R211"/>
  <c r="P211"/>
  <c r="BI205"/>
  <c r="BH205"/>
  <c r="BG205"/>
  <c r="BF205"/>
  <c r="T205"/>
  <c r="R205"/>
  <c r="P205"/>
  <c r="BI200"/>
  <c r="BH200"/>
  <c r="BG200"/>
  <c r="BF200"/>
  <c r="T200"/>
  <c r="R200"/>
  <c r="P200"/>
  <c r="BI195"/>
  <c r="BH195"/>
  <c r="BG195"/>
  <c r="BF195"/>
  <c r="T195"/>
  <c r="R195"/>
  <c r="P195"/>
  <c r="BI190"/>
  <c r="BH190"/>
  <c r="BG190"/>
  <c r="BF190"/>
  <c r="T190"/>
  <c r="R190"/>
  <c r="P190"/>
  <c r="BI188"/>
  <c r="BH188"/>
  <c r="BG188"/>
  <c r="BF188"/>
  <c r="T188"/>
  <c r="R188"/>
  <c r="P188"/>
  <c r="BI183"/>
  <c r="BH183"/>
  <c r="BG183"/>
  <c r="BF183"/>
  <c r="T183"/>
  <c r="R183"/>
  <c r="P183"/>
  <c r="BI177"/>
  <c r="BH177"/>
  <c r="BG177"/>
  <c r="BF177"/>
  <c r="T177"/>
  <c r="R177"/>
  <c r="P177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F119"/>
  <c r="E117"/>
  <c r="F91"/>
  <c r="E89"/>
  <c r="J26"/>
  <c r="E26"/>
  <c r="J94"/>
  <c r="J25"/>
  <c r="J23"/>
  <c r="E23"/>
  <c r="J121"/>
  <c r="J22"/>
  <c r="J20"/>
  <c r="E20"/>
  <c r="F122"/>
  <c r="J19"/>
  <c r="J17"/>
  <c r="E17"/>
  <c r="F93"/>
  <c r="J16"/>
  <c r="J14"/>
  <c r="J119"/>
  <c r="E7"/>
  <c r="E113"/>
  <c i="4" r="J39"/>
  <c r="J38"/>
  <c i="1" r="AY98"/>
  <c i="4" r="J37"/>
  <c i="1" r="AX98"/>
  <c i="4" r="BI144"/>
  <c r="BH144"/>
  <c r="BG144"/>
  <c r="BF144"/>
  <c r="T144"/>
  <c r="R144"/>
  <c r="P144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118"/>
  <c r="J22"/>
  <c r="J20"/>
  <c r="E20"/>
  <c r="F119"/>
  <c r="J19"/>
  <c r="J17"/>
  <c r="E17"/>
  <c r="F118"/>
  <c r="J16"/>
  <c r="J14"/>
  <c r="J116"/>
  <c r="E7"/>
  <c r="E110"/>
  <c i="3" r="J39"/>
  <c r="J38"/>
  <c i="1" r="AY97"/>
  <c i="3" r="J37"/>
  <c i="1" r="AX97"/>
  <c i="3" r="BI169"/>
  <c r="BH169"/>
  <c r="BG169"/>
  <c r="BF169"/>
  <c r="T169"/>
  <c r="R169"/>
  <c r="P169"/>
  <c r="BI164"/>
  <c r="BH164"/>
  <c r="BG164"/>
  <c r="BF164"/>
  <c r="T164"/>
  <c r="R164"/>
  <c r="P164"/>
  <c r="BI160"/>
  <c r="BH160"/>
  <c r="BG160"/>
  <c r="BF160"/>
  <c r="T160"/>
  <c r="R160"/>
  <c r="P160"/>
  <c r="BI154"/>
  <c r="BH154"/>
  <c r="BG154"/>
  <c r="BF154"/>
  <c r="T154"/>
  <c r="R154"/>
  <c r="P154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93"/>
  <c r="J22"/>
  <c r="J20"/>
  <c r="E20"/>
  <c r="F120"/>
  <c r="J19"/>
  <c r="J17"/>
  <c r="E17"/>
  <c r="F93"/>
  <c r="J16"/>
  <c r="J14"/>
  <c r="J117"/>
  <c r="E7"/>
  <c r="E111"/>
  <c i="2" r="J37"/>
  <c r="J36"/>
  <c i="1" r="AY95"/>
  <c i="2" r="J35"/>
  <c i="1" r="AX95"/>
  <c i="2"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4"/>
  <c r="BH134"/>
  <c r="BG134"/>
  <c r="BF134"/>
  <c r="T134"/>
  <c r="R134"/>
  <c r="P134"/>
  <c r="BI127"/>
  <c r="BH127"/>
  <c r="BG127"/>
  <c r="BF127"/>
  <c r="T127"/>
  <c r="R127"/>
  <c r="P127"/>
  <c r="BI121"/>
  <c r="BH121"/>
  <c r="BG121"/>
  <c r="BF121"/>
  <c r="T121"/>
  <c r="R121"/>
  <c r="P121"/>
  <c r="BI119"/>
  <c r="BH119"/>
  <c r="BG119"/>
  <c r="BF119"/>
  <c r="T119"/>
  <c r="R119"/>
  <c r="P119"/>
  <c r="F111"/>
  <c r="E109"/>
  <c r="F89"/>
  <c r="E87"/>
  <c r="J24"/>
  <c r="E24"/>
  <c r="J92"/>
  <c r="J23"/>
  <c r="J21"/>
  <c r="E21"/>
  <c r="J91"/>
  <c r="J20"/>
  <c r="J18"/>
  <c r="E18"/>
  <c r="F114"/>
  <c r="J17"/>
  <c r="J15"/>
  <c r="E15"/>
  <c r="F91"/>
  <c r="J14"/>
  <c r="J12"/>
  <c r="J111"/>
  <c r="E7"/>
  <c r="E107"/>
  <c i="1" r="L90"/>
  <c r="AM90"/>
  <c r="AM89"/>
  <c r="L89"/>
  <c r="AM87"/>
  <c r="L87"/>
  <c r="L85"/>
  <c r="L84"/>
  <c i="13" r="BK127"/>
  <c r="J123"/>
  <c r="J121"/>
  <c i="12" r="BK125"/>
  <c i="11" r="J242"/>
  <c r="BK238"/>
  <c r="J224"/>
  <c r="BK216"/>
  <c r="J212"/>
  <c r="J196"/>
  <c r="J192"/>
  <c r="J187"/>
  <c r="J169"/>
  <c r="J162"/>
  <c r="BK140"/>
  <c i="10" r="BK140"/>
  <c i="9" r="BK143"/>
  <c r="J134"/>
  <c r="J126"/>
  <c i="8" r="BK264"/>
  <c r="J264"/>
  <c r="BK261"/>
  <c r="BK232"/>
  <c r="BK219"/>
  <c r="BK207"/>
  <c r="J203"/>
  <c r="J197"/>
  <c r="J188"/>
  <c r="J174"/>
  <c r="J167"/>
  <c r="J157"/>
  <c r="J153"/>
  <c r="BK145"/>
  <c r="BK142"/>
  <c r="BK140"/>
  <c r="J136"/>
  <c r="BK134"/>
  <c r="BK126"/>
  <c i="7" r="BK146"/>
  <c r="BK136"/>
  <c r="J126"/>
  <c i="6" r="BK164"/>
  <c r="BK162"/>
  <c r="J160"/>
  <c r="J150"/>
  <c r="J146"/>
  <c r="BK131"/>
  <c i="5" r="J215"/>
  <c r="J190"/>
  <c r="BK153"/>
  <c r="BK143"/>
  <c r="BK138"/>
  <c r="BK128"/>
  <c i="4" r="BK144"/>
  <c i="3" r="J169"/>
  <c r="BK160"/>
  <c r="J154"/>
  <c r="J149"/>
  <c r="BK141"/>
  <c r="J126"/>
  <c i="2" r="BK153"/>
  <c r="J149"/>
  <c r="BK147"/>
  <c r="BK145"/>
  <c r="J143"/>
  <c r="J139"/>
  <c r="BK134"/>
  <c r="BK127"/>
  <c r="BK121"/>
  <c i="1" r="AS105"/>
  <c i="13" r="BK123"/>
  <c r="BK121"/>
  <c i="11" r="J229"/>
  <c r="BK192"/>
  <c r="BK187"/>
  <c r="J175"/>
  <c r="BK169"/>
  <c r="J167"/>
  <c r="BK154"/>
  <c r="J149"/>
  <c r="J142"/>
  <c i="10" r="J145"/>
  <c r="J140"/>
  <c r="J135"/>
  <c r="J130"/>
  <c i="9" r="BK151"/>
  <c r="BK147"/>
  <c r="J143"/>
  <c r="BK134"/>
  <c r="BK126"/>
  <c i="8" r="J250"/>
  <c r="BK244"/>
  <c r="J244"/>
  <c r="J242"/>
  <c r="BK238"/>
  <c r="J234"/>
  <c r="J232"/>
  <c r="BK230"/>
  <c r="J228"/>
  <c r="BK221"/>
  <c r="J219"/>
  <c r="J217"/>
  <c r="BK213"/>
  <c r="J207"/>
  <c r="J201"/>
  <c r="J192"/>
  <c r="J183"/>
  <c r="BK179"/>
  <c r="BK169"/>
  <c r="BK165"/>
  <c r="BK161"/>
  <c r="BK149"/>
  <c r="J142"/>
  <c r="J138"/>
  <c r="BK136"/>
  <c r="J134"/>
  <c r="J132"/>
  <c r="BK130"/>
  <c r="J128"/>
  <c r="J126"/>
  <c i="7" r="J165"/>
  <c r="J160"/>
  <c r="BK156"/>
  <c r="J151"/>
  <c r="J146"/>
  <c r="J141"/>
  <c r="J136"/>
  <c r="J131"/>
  <c r="BK126"/>
  <c i="6" r="BK177"/>
  <c r="BK169"/>
  <c r="J164"/>
  <c r="J162"/>
  <c r="BK158"/>
  <c r="BK154"/>
  <c r="BK142"/>
  <c r="BK137"/>
  <c i="5" r="J220"/>
  <c r="J211"/>
  <c r="BK205"/>
  <c r="BK200"/>
  <c r="J195"/>
  <c r="BK190"/>
  <c r="BK188"/>
  <c r="BK177"/>
  <c r="J163"/>
  <c r="BK133"/>
  <c r="J128"/>
  <c i="4" r="J140"/>
  <c r="BK130"/>
  <c r="BK125"/>
  <c i="3" r="J164"/>
  <c r="J147"/>
  <c r="BK145"/>
  <c r="BK136"/>
  <c r="J131"/>
  <c r="BK126"/>
  <c i="2" r="BK151"/>
  <c r="BK149"/>
  <c r="BK119"/>
  <c i="1" r="AS101"/>
  <c r="AS96"/>
  <c i="13" r="J127"/>
  <c i="12" r="J125"/>
  <c i="11" r="J234"/>
  <c r="BK229"/>
  <c r="BK220"/>
  <c r="J216"/>
  <c r="BK212"/>
  <c r="J206"/>
  <c r="J201"/>
  <c r="J181"/>
  <c r="BK175"/>
  <c r="J154"/>
  <c r="BK149"/>
  <c r="J135"/>
  <c r="BK130"/>
  <c i="10" r="BK135"/>
  <c r="BK130"/>
  <c r="J125"/>
  <c i="9" r="J147"/>
  <c i="8" r="J261"/>
  <c r="BK256"/>
  <c r="J238"/>
  <c r="BK234"/>
  <c r="BK228"/>
  <c r="J226"/>
  <c r="J209"/>
  <c r="BK192"/>
  <c r="BK188"/>
  <c r="BK183"/>
  <c r="J179"/>
  <c r="J169"/>
  <c r="BK167"/>
  <c r="J165"/>
  <c r="J161"/>
  <c r="BK157"/>
  <c r="BK153"/>
  <c r="J149"/>
  <c r="J145"/>
  <c r="J140"/>
  <c r="BK138"/>
  <c r="BK132"/>
  <c r="J130"/>
  <c r="BK128"/>
  <c i="7" r="J171"/>
  <c r="J156"/>
  <c r="BK151"/>
  <c i="6" r="J177"/>
  <c r="J173"/>
  <c r="J169"/>
  <c r="BK160"/>
  <c r="J158"/>
  <c r="J142"/>
  <c r="J137"/>
  <c r="J131"/>
  <c r="J126"/>
  <c i="5" r="BK211"/>
  <c r="J183"/>
  <c r="J177"/>
  <c r="BK173"/>
  <c r="J168"/>
  <c r="J158"/>
  <c r="BK148"/>
  <c r="J143"/>
  <c r="J138"/>
  <c i="4" r="BK140"/>
  <c r="J135"/>
  <c r="J130"/>
  <c r="J125"/>
  <c i="3" r="BK164"/>
  <c r="J160"/>
  <c r="BK149"/>
  <c r="BK147"/>
  <c r="BK131"/>
  <c i="2" r="J153"/>
  <c r="J151"/>
  <c r="BK143"/>
  <c r="BK141"/>
  <c r="BK139"/>
  <c r="J134"/>
  <c r="J121"/>
  <c i="11" r="BK242"/>
  <c r="J238"/>
  <c r="BK234"/>
  <c r="BK224"/>
  <c r="J220"/>
  <c r="BK206"/>
  <c r="BK201"/>
  <c r="BK196"/>
  <c r="BK181"/>
  <c r="BK167"/>
  <c r="BK162"/>
  <c r="BK142"/>
  <c r="J140"/>
  <c r="BK135"/>
  <c r="J130"/>
  <c i="10" r="BK145"/>
  <c r="BK125"/>
  <c i="9" r="J151"/>
  <c i="8" r="J256"/>
  <c r="BK250"/>
  <c r="BK242"/>
  <c r="J230"/>
  <c r="BK226"/>
  <c r="J221"/>
  <c r="BK217"/>
  <c r="J213"/>
  <c r="BK209"/>
  <c r="BK203"/>
  <c r="BK201"/>
  <c r="BK197"/>
  <c r="BK174"/>
  <c i="7" r="BK171"/>
  <c r="BK165"/>
  <c r="BK160"/>
  <c r="BK141"/>
  <c r="BK131"/>
  <c i="6" r="BK173"/>
  <c r="J154"/>
  <c r="BK150"/>
  <c r="BK146"/>
  <c r="BK126"/>
  <c i="5" r="BK220"/>
  <c r="BK215"/>
  <c r="J205"/>
  <c r="J200"/>
  <c r="BK195"/>
  <c r="J188"/>
  <c r="BK183"/>
  <c r="J173"/>
  <c r="BK168"/>
  <c r="BK163"/>
  <c r="BK158"/>
  <c r="J153"/>
  <c r="J148"/>
  <c r="J133"/>
  <c i="4" r="J144"/>
  <c r="BK135"/>
  <c i="3" r="BK169"/>
  <c r="BK154"/>
  <c r="J145"/>
  <c r="J141"/>
  <c r="J136"/>
  <c i="2" r="J147"/>
  <c r="J145"/>
  <c r="J141"/>
  <c r="J127"/>
  <c r="J119"/>
  <c i="12" r="F39"/>
  <c i="1" r="BD108"/>
  <c i="12" r="F38"/>
  <c i="1" r="BC108"/>
  <c i="12" r="F37"/>
  <c i="1" r="BB108"/>
  <c i="12" r="J36"/>
  <c i="1" r="AW108"/>
  <c i="2" l="1" r="P118"/>
  <c r="P117"/>
  <c i="1" r="AU95"/>
  <c i="3" r="P125"/>
  <c r="T159"/>
  <c i="4" r="R124"/>
  <c r="R123"/>
  <c r="R122"/>
  <c i="5" r="P127"/>
  <c r="T142"/>
  <c r="R210"/>
  <c i="6" r="BK125"/>
  <c r="R136"/>
  <c i="8" r="T125"/>
  <c r="T173"/>
  <c r="T144"/>
  <c i="9" r="T142"/>
  <c r="T125"/>
  <c r="T124"/>
  <c i="10" r="T124"/>
  <c r="T123"/>
  <c r="T122"/>
  <c i="11" r="P129"/>
  <c r="P161"/>
  <c r="P186"/>
  <c r="BK195"/>
  <c r="BK194"/>
  <c r="J194"/>
  <c r="J105"/>
  <c i="13" r="BK120"/>
  <c r="BK119"/>
  <c r="J119"/>
  <c r="J97"/>
  <c i="2" r="T118"/>
  <c r="T117"/>
  <c i="3" r="R125"/>
  <c r="P159"/>
  <c i="4" r="BK124"/>
  <c r="J124"/>
  <c r="J100"/>
  <c i="5" r="BK127"/>
  <c r="P142"/>
  <c r="T210"/>
  <c i="6" r="R125"/>
  <c r="R124"/>
  <c r="R123"/>
  <c r="BK136"/>
  <c r="J136"/>
  <c r="J101"/>
  <c i="7" r="BK125"/>
  <c r="J125"/>
  <c r="J100"/>
  <c r="T125"/>
  <c r="T124"/>
  <c r="T123"/>
  <c i="8" r="R125"/>
  <c r="R173"/>
  <c r="R144"/>
  <c i="9" r="BK142"/>
  <c r="J142"/>
  <c r="J100"/>
  <c i="10" r="P124"/>
  <c r="P123"/>
  <c r="P122"/>
  <c i="1" r="AU106"/>
  <c i="11" r="T129"/>
  <c r="BK186"/>
  <c r="J186"/>
  <c r="J104"/>
  <c r="P195"/>
  <c r="P194"/>
  <c i="13" r="P120"/>
  <c r="P119"/>
  <c r="P118"/>
  <c i="1" r="AU109"/>
  <c i="2" r="BK118"/>
  <c r="J118"/>
  <c r="J97"/>
  <c i="3" r="T125"/>
  <c r="T124"/>
  <c r="T123"/>
  <c r="R159"/>
  <c i="4" r="P124"/>
  <c r="P123"/>
  <c r="P122"/>
  <c i="1" r="AU98"/>
  <c i="5" r="R127"/>
  <c r="BK142"/>
  <c r="J142"/>
  <c r="J101"/>
  <c r="BK210"/>
  <c r="J210"/>
  <c r="J102"/>
  <c i="6" r="P125"/>
  <c r="P136"/>
  <c i="7" r="R125"/>
  <c r="R124"/>
  <c r="R123"/>
  <c i="8" r="P125"/>
  <c r="P173"/>
  <c r="P144"/>
  <c i="9" r="R142"/>
  <c r="R125"/>
  <c r="R124"/>
  <c i="10" r="R124"/>
  <c r="R123"/>
  <c r="R122"/>
  <c i="11" r="R129"/>
  <c r="R161"/>
  <c r="T186"/>
  <c r="R195"/>
  <c r="R194"/>
  <c i="13" r="R120"/>
  <c r="R119"/>
  <c r="R118"/>
  <c i="2" r="R118"/>
  <c r="R117"/>
  <c i="3" r="BK125"/>
  <c r="J125"/>
  <c r="J100"/>
  <c r="BK159"/>
  <c r="J159"/>
  <c r="J101"/>
  <c i="4" r="T124"/>
  <c r="T123"/>
  <c r="T122"/>
  <c i="5" r="T127"/>
  <c r="T126"/>
  <c r="T125"/>
  <c r="R142"/>
  <c r="P210"/>
  <c i="6" r="T125"/>
  <c r="T136"/>
  <c i="7" r="P125"/>
  <c r="P124"/>
  <c r="P123"/>
  <c i="1" r="AU102"/>
  <c i="8" r="BK125"/>
  <c r="J125"/>
  <c r="J99"/>
  <c r="BK173"/>
  <c r="J173"/>
  <c r="J101"/>
  <c i="9" r="P142"/>
  <c r="P125"/>
  <c r="P124"/>
  <c i="1" r="AU104"/>
  <c i="10" r="BK124"/>
  <c r="J124"/>
  <c r="J100"/>
  <c i="11" r="BK129"/>
  <c r="J129"/>
  <c r="J99"/>
  <c r="BK161"/>
  <c r="T161"/>
  <c r="T160"/>
  <c r="R186"/>
  <c r="T195"/>
  <c r="T194"/>
  <c i="13" r="T120"/>
  <c r="T119"/>
  <c r="T118"/>
  <c i="2" r="E85"/>
  <c r="F92"/>
  <c r="J113"/>
  <c r="BE134"/>
  <c r="BE147"/>
  <c r="BE149"/>
  <c r="BE151"/>
  <c i="3" r="E85"/>
  <c r="F94"/>
  <c r="J119"/>
  <c r="BE126"/>
  <c r="BE147"/>
  <c r="BE160"/>
  <c i="4" r="E85"/>
  <c r="F93"/>
  <c r="J94"/>
  <c r="BE130"/>
  <c i="5" r="J93"/>
  <c r="J122"/>
  <c r="BE133"/>
  <c r="BE138"/>
  <c i="6" r="F93"/>
  <c r="E111"/>
  <c r="F120"/>
  <c r="BE131"/>
  <c r="BE150"/>
  <c r="BE158"/>
  <c r="BE160"/>
  <c r="BE164"/>
  <c r="BE169"/>
  <c i="7" r="E85"/>
  <c r="F93"/>
  <c r="F94"/>
  <c r="BE146"/>
  <c r="BE151"/>
  <c i="8" r="BE183"/>
  <c r="BE188"/>
  <c r="BE232"/>
  <c r="BE244"/>
  <c i="9" r="J91"/>
  <c r="J94"/>
  <c r="J120"/>
  <c r="BE126"/>
  <c r="BE134"/>
  <c i="10" r="F94"/>
  <c r="F118"/>
  <c r="BE130"/>
  <c r="BE135"/>
  <c i="11" r="E85"/>
  <c r="F93"/>
  <c r="BE154"/>
  <c r="BE187"/>
  <c r="BE212"/>
  <c r="BE242"/>
  <c i="12" r="E85"/>
  <c i="2" r="F113"/>
  <c r="J114"/>
  <c r="BE119"/>
  <c i="3" r="F119"/>
  <c r="BE136"/>
  <c r="BE141"/>
  <c r="BE145"/>
  <c i="5" r="J91"/>
  <c r="F94"/>
  <c r="F121"/>
  <c r="BE153"/>
  <c r="BE183"/>
  <c r="BE188"/>
  <c r="BE190"/>
  <c r="BE200"/>
  <c r="BE205"/>
  <c i="6" r="J91"/>
  <c r="J120"/>
  <c r="BE162"/>
  <c r="BE177"/>
  <c i="7" r="J93"/>
  <c r="BE126"/>
  <c r="BE131"/>
  <c r="BE136"/>
  <c r="BE165"/>
  <c r="BE171"/>
  <c i="8" r="E85"/>
  <c r="J91"/>
  <c r="J94"/>
  <c r="F120"/>
  <c r="BE126"/>
  <c r="BE136"/>
  <c r="BE138"/>
  <c r="BE142"/>
  <c r="BE149"/>
  <c r="BE165"/>
  <c r="BE197"/>
  <c r="BE201"/>
  <c r="BE203"/>
  <c r="BE217"/>
  <c r="BE219"/>
  <c r="BE230"/>
  <c i="9" r="F93"/>
  <c r="F94"/>
  <c r="BE143"/>
  <c r="BE151"/>
  <c r="BK150"/>
  <c r="J150"/>
  <c r="J102"/>
  <c i="10" r="E85"/>
  <c r="J93"/>
  <c r="BE145"/>
  <c i="11" r="J93"/>
  <c r="BE140"/>
  <c r="BE142"/>
  <c r="BE167"/>
  <c r="BE181"/>
  <c r="BE192"/>
  <c r="BE224"/>
  <c r="BE238"/>
  <c r="BK174"/>
  <c r="J174"/>
  <c r="J102"/>
  <c i="12" r="J93"/>
  <c r="J94"/>
  <c r="F119"/>
  <c i="13" r="J89"/>
  <c r="J92"/>
  <c r="F115"/>
  <c i="2" r="J89"/>
  <c r="BE121"/>
  <c r="BE127"/>
  <c r="BE139"/>
  <c r="BE141"/>
  <c r="BE143"/>
  <c r="BE145"/>
  <c r="BE153"/>
  <c i="3" r="J120"/>
  <c r="BE149"/>
  <c r="BE154"/>
  <c r="BE169"/>
  <c i="4" r="J91"/>
  <c r="F94"/>
  <c r="BE135"/>
  <c r="BE140"/>
  <c r="BE144"/>
  <c i="5" r="BE143"/>
  <c r="BE148"/>
  <c r="BE163"/>
  <c r="BE173"/>
  <c r="BE220"/>
  <c r="BK219"/>
  <c r="J219"/>
  <c r="J103"/>
  <c i="6" r="J93"/>
  <c r="BE126"/>
  <c r="BE146"/>
  <c r="BE173"/>
  <c i="7" r="J94"/>
  <c i="8" r="J93"/>
  <c r="F121"/>
  <c r="BE128"/>
  <c r="BE130"/>
  <c r="BE134"/>
  <c r="BE145"/>
  <c r="BE153"/>
  <c r="BE157"/>
  <c r="BE161"/>
  <c r="BE167"/>
  <c r="BE192"/>
  <c r="BE207"/>
  <c r="BE209"/>
  <c r="BE226"/>
  <c r="BE250"/>
  <c r="BE256"/>
  <c i="10" r="J94"/>
  <c i="11" r="J91"/>
  <c r="J94"/>
  <c r="F125"/>
  <c r="BE135"/>
  <c r="BE149"/>
  <c r="BE162"/>
  <c r="BE175"/>
  <c r="BE196"/>
  <c r="BE201"/>
  <c r="BE206"/>
  <c r="BE216"/>
  <c r="BK180"/>
  <c r="J180"/>
  <c r="J103"/>
  <c i="12" r="F93"/>
  <c r="J116"/>
  <c r="BE125"/>
  <c i="13" r="F91"/>
  <c r="J91"/>
  <c r="E108"/>
  <c r="BE123"/>
  <c r="BE127"/>
  <c i="3" r="J91"/>
  <c r="BE131"/>
  <c r="BE164"/>
  <c i="4" r="J93"/>
  <c r="BE125"/>
  <c i="5" r="E85"/>
  <c r="BE128"/>
  <c r="BE158"/>
  <c r="BE168"/>
  <c r="BE177"/>
  <c r="BE195"/>
  <c r="BE211"/>
  <c r="BE215"/>
  <c i="6" r="BE137"/>
  <c r="BE142"/>
  <c r="BE154"/>
  <c i="7" r="J91"/>
  <c r="BE141"/>
  <c r="BE156"/>
  <c r="BE160"/>
  <c r="BK170"/>
  <c r="J170"/>
  <c r="J101"/>
  <c i="8" r="BE132"/>
  <c r="BE140"/>
  <c r="BE169"/>
  <c r="BE174"/>
  <c r="BE179"/>
  <c r="BE213"/>
  <c r="BE221"/>
  <c r="BE228"/>
  <c r="BE234"/>
  <c r="BE238"/>
  <c r="BE242"/>
  <c r="BE261"/>
  <c r="BE264"/>
  <c r="BK144"/>
  <c r="J144"/>
  <c r="J100"/>
  <c r="BK263"/>
  <c r="J263"/>
  <c r="J102"/>
  <c i="9" r="E85"/>
  <c r="BE147"/>
  <c r="BK125"/>
  <c r="J125"/>
  <c r="J99"/>
  <c i="10" r="J91"/>
  <c r="BE125"/>
  <c r="BE140"/>
  <c i="11" r="BE130"/>
  <c r="BE169"/>
  <c r="BE220"/>
  <c r="BE229"/>
  <c r="BE234"/>
  <c i="12" r="BK124"/>
  <c r="J124"/>
  <c r="J100"/>
  <c i="13" r="BE121"/>
  <c i="2" r="F37"/>
  <c i="1" r="BD95"/>
  <c i="3" r="F38"/>
  <c i="1" r="BC97"/>
  <c i="9" r="F39"/>
  <c i="1" r="BD104"/>
  <c i="10" r="F39"/>
  <c i="1" r="BD106"/>
  <c i="2" r="J34"/>
  <c i="1" r="AW95"/>
  <c i="5" r="F39"/>
  <c i="1" r="BD99"/>
  <c i="6" r="F39"/>
  <c i="1" r="BD100"/>
  <c i="7" r="J36"/>
  <c i="1" r="AW102"/>
  <c i="8" r="J36"/>
  <c i="1" r="AW103"/>
  <c i="13" r="J34"/>
  <c i="1" r="AW109"/>
  <c i="13" r="F37"/>
  <c i="1" r="BD109"/>
  <c i="2" r="F36"/>
  <c i="1" r="BC95"/>
  <c i="8" r="F36"/>
  <c i="1" r="BA103"/>
  <c i="13" r="F34"/>
  <c i="1" r="BA109"/>
  <c i="13" r="F36"/>
  <c i="1" r="BC109"/>
  <c i="3" r="F37"/>
  <c i="1" r="BB97"/>
  <c i="4" r="F38"/>
  <c i="1" r="BC98"/>
  <c i="6" r="J36"/>
  <c i="1" r="AW100"/>
  <c i="8" r="F39"/>
  <c i="1" r="BD103"/>
  <c i="2" r="F34"/>
  <c i="1" r="BA95"/>
  <c i="3" r="F36"/>
  <c i="1" r="BA97"/>
  <c i="4" r="F39"/>
  <c i="1" r="BD98"/>
  <c i="5" r="F36"/>
  <c i="1" r="BA99"/>
  <c i="6" r="F38"/>
  <c i="1" r="BC100"/>
  <c i="8" r="F37"/>
  <c i="1" r="BB103"/>
  <c i="11" r="F39"/>
  <c i="1" r="BD107"/>
  <c i="3" r="F39"/>
  <c i="1" r="BD97"/>
  <c i="4" r="J36"/>
  <c i="1" r="AW98"/>
  <c i="6" r="F36"/>
  <c i="1" r="BA100"/>
  <c i="6" r="F37"/>
  <c i="1" r="BB100"/>
  <c i="9" r="F36"/>
  <c i="1" r="BA104"/>
  <c i="9" r="F38"/>
  <c i="1" r="BC104"/>
  <c i="10" r="J36"/>
  <c i="1" r="AW106"/>
  <c i="5" r="F38"/>
  <c i="1" r="BC99"/>
  <c i="7" r="F36"/>
  <c i="1" r="BA102"/>
  <c i="9" r="J36"/>
  <c i="1" r="AW104"/>
  <c i="10" r="F36"/>
  <c i="1" r="BA106"/>
  <c i="10" r="F38"/>
  <c i="1" r="BC106"/>
  <c i="11" r="F36"/>
  <c i="1" r="BA107"/>
  <c i="13" r="F35"/>
  <c i="1" r="BB109"/>
  <c i="12" r="F36"/>
  <c i="1" r="BA108"/>
  <c i="4" r="F36"/>
  <c i="1" r="BA98"/>
  <c i="5" r="F37"/>
  <c i="1" r="BB99"/>
  <c i="7" r="F37"/>
  <c i="1" r="BB102"/>
  <c i="9" r="F37"/>
  <c i="1" r="BB104"/>
  <c i="10" r="F37"/>
  <c i="1" r="BB106"/>
  <c i="11" r="F38"/>
  <c i="1" r="BC107"/>
  <c i="3" r="J36"/>
  <c i="1" r="AW97"/>
  <c i="4" r="F37"/>
  <c i="1" r="BB98"/>
  <c i="5" r="J36"/>
  <c i="1" r="AW99"/>
  <c i="7" r="F38"/>
  <c i="1" r="BC102"/>
  <c i="8" r="F38"/>
  <c i="1" r="BC103"/>
  <c i="11" r="J36"/>
  <c i="1" r="AW107"/>
  <c i="2" r="F35"/>
  <c i="1" r="BB95"/>
  <c i="7" r="F39"/>
  <c i="1" r="BD102"/>
  <c i="11" r="F37"/>
  <c i="1" r="BB107"/>
  <c i="12" r="F35"/>
  <c i="1" r="AZ108"/>
  <c r="AS94"/>
  <c i="3" l="1" r="R124"/>
  <c r="R123"/>
  <c i="11" r="P160"/>
  <c i="6" r="BK124"/>
  <c r="J124"/>
  <c r="J99"/>
  <c r="T124"/>
  <c r="T123"/>
  <c i="8" r="P124"/>
  <c i="1" r="AU103"/>
  <c i="11" r="T128"/>
  <c i="8" r="R124"/>
  <c i="5" r="BK126"/>
  <c r="BK125"/>
  <c r="J125"/>
  <c i="11" r="BK160"/>
  <c r="J160"/>
  <c r="J100"/>
  <c r="R160"/>
  <c r="R128"/>
  <c i="6" r="P124"/>
  <c r="P123"/>
  <c i="1" r="AU100"/>
  <c i="5" r="R126"/>
  <c r="R125"/>
  <c i="11" r="P128"/>
  <c i="1" r="AU107"/>
  <c i="8" r="T124"/>
  <c i="5" r="P126"/>
  <c r="P125"/>
  <c i="1" r="AU99"/>
  <c i="3" r="P124"/>
  <c r="P123"/>
  <c i="1" r="AU97"/>
  <c i="2" r="BK117"/>
  <c r="J117"/>
  <c r="J96"/>
  <c i="6" r="J125"/>
  <c r="J100"/>
  <c i="8" r="BK124"/>
  <c r="J124"/>
  <c r="J98"/>
  <c i="9" r="BK124"/>
  <c r="J124"/>
  <c r="J98"/>
  <c i="11" r="J195"/>
  <c r="J106"/>
  <c i="13" r="J120"/>
  <c r="J98"/>
  <c i="4" r="BK123"/>
  <c r="J123"/>
  <c r="J99"/>
  <c i="5" r="J127"/>
  <c r="J100"/>
  <c i="10" r="BK123"/>
  <c r="J123"/>
  <c r="J99"/>
  <c i="11" r="BK128"/>
  <c r="J128"/>
  <c r="J98"/>
  <c r="J161"/>
  <c r="J101"/>
  <c i="13" r="BK118"/>
  <c r="J118"/>
  <c r="J96"/>
  <c i="7" r="BK124"/>
  <c r="J124"/>
  <c r="J99"/>
  <c i="12" r="BK123"/>
  <c r="BK122"/>
  <c r="J122"/>
  <c r="J98"/>
  <c i="3" r="BK124"/>
  <c r="BK123"/>
  <c r="J123"/>
  <c r="J98"/>
  <c i="1" r="AU101"/>
  <c r="AU105"/>
  <c r="BD96"/>
  <c r="BA101"/>
  <c r="AW101"/>
  <c r="BD105"/>
  <c i="6" r="F35"/>
  <c i="1" r="AZ100"/>
  <c i="8" r="F35"/>
  <c i="1" r="AZ103"/>
  <c i="9" r="F35"/>
  <c i="1" r="AZ104"/>
  <c i="10" r="J35"/>
  <c i="1" r="AV106"/>
  <c r="AT106"/>
  <c r="BB96"/>
  <c r="AX96"/>
  <c r="BD101"/>
  <c r="BA105"/>
  <c r="AW105"/>
  <c i="3" r="J35"/>
  <c i="1" r="AV97"/>
  <c r="AT97"/>
  <c i="5" r="F35"/>
  <c i="1" r="AZ99"/>
  <c i="7" r="F35"/>
  <c i="1" r="AZ102"/>
  <c i="8" r="J35"/>
  <c i="1" r="AV103"/>
  <c r="AT103"/>
  <c i="9" r="J35"/>
  <c i="1" r="AV104"/>
  <c r="AT104"/>
  <c i="10" r="F35"/>
  <c i="1" r="AZ106"/>
  <c i="11" r="F35"/>
  <c i="1" r="AZ107"/>
  <c i="13" r="F33"/>
  <c i="1" r="AZ109"/>
  <c r="BC96"/>
  <c r="AY96"/>
  <c r="BB101"/>
  <c r="AX101"/>
  <c r="BC105"/>
  <c r="AY105"/>
  <c i="2" r="J33"/>
  <c i="1" r="AV95"/>
  <c r="AT95"/>
  <c i="6" r="J35"/>
  <c i="1" r="AV100"/>
  <c r="AT100"/>
  <c i="7" r="J35"/>
  <c i="1" r="AV102"/>
  <c r="AT102"/>
  <c r="BA96"/>
  <c r="AW96"/>
  <c r="BC101"/>
  <c r="AY101"/>
  <c i="2" r="F33"/>
  <c i="1" r="AZ95"/>
  <c i="4" r="J35"/>
  <c i="1" r="AV98"/>
  <c r="AT98"/>
  <c i="13" r="J33"/>
  <c i="1" r="AV109"/>
  <c r="AT109"/>
  <c i="5" r="J32"/>
  <c i="1" r="AG99"/>
  <c i="12" r="J35"/>
  <c i="1" r="AV108"/>
  <c r="AT108"/>
  <c i="4" r="F35"/>
  <c i="1" r="AZ98"/>
  <c i="11" r="J35"/>
  <c i="1" r="AV107"/>
  <c r="AT107"/>
  <c r="BB105"/>
  <c r="AX105"/>
  <c i="3" r="F35"/>
  <c i="1" r="AZ97"/>
  <c i="5" r="J35"/>
  <c i="1" r="AV99"/>
  <c r="AT99"/>
  <c i="5" l="1" r="J41"/>
  <c i="3" r="J124"/>
  <c r="J99"/>
  <c i="4" r="BK122"/>
  <c r="J122"/>
  <c r="J98"/>
  <c i="5" r="J126"/>
  <c r="J99"/>
  <c r="J98"/>
  <c i="6" r="BK123"/>
  <c r="J123"/>
  <c r="J98"/>
  <c i="12" r="J123"/>
  <c r="J99"/>
  <c i="10" r="BK122"/>
  <c r="J122"/>
  <c r="J98"/>
  <c i="7" r="BK123"/>
  <c r="J123"/>
  <c r="J98"/>
  <c i="1" r="BD94"/>
  <c r="W33"/>
  <c r="BC94"/>
  <c r="AY94"/>
  <c r="BA94"/>
  <c r="W30"/>
  <c r="BB94"/>
  <c r="AX94"/>
  <c r="AN99"/>
  <c r="AZ96"/>
  <c r="AV96"/>
  <c r="AT96"/>
  <c r="AZ101"/>
  <c r="AV101"/>
  <c r="AT101"/>
  <c r="AU96"/>
  <c r="AU94"/>
  <c i="3" r="J32"/>
  <c i="1" r="AG97"/>
  <c r="AN97"/>
  <c i="2" r="J30"/>
  <c i="1" r="AG95"/>
  <c r="AN95"/>
  <c i="11" r="J32"/>
  <c i="1" r="AG107"/>
  <c r="AN107"/>
  <c r="AZ105"/>
  <c r="AV105"/>
  <c r="AT105"/>
  <c i="8" r="J32"/>
  <c i="1" r="AG103"/>
  <c r="AN103"/>
  <c i="12" r="J32"/>
  <c i="1" r="AG108"/>
  <c r="AN108"/>
  <c i="9" r="J32"/>
  <c i="1" r="AG104"/>
  <c r="AN104"/>
  <c i="13" r="J30"/>
  <c i="1" r="AG109"/>
  <c r="AN109"/>
  <c i="9" l="1" r="J41"/>
  <c i="11" r="J41"/>
  <c i="12" r="J41"/>
  <c i="3" r="J41"/>
  <c i="13" r="J39"/>
  <c i="2" r="J39"/>
  <c i="8" r="J41"/>
  <c i="1" r="AZ94"/>
  <c r="AV94"/>
  <c r="AK29"/>
  <c r="AW94"/>
  <c r="AK30"/>
  <c r="W31"/>
  <c i="10" r="J32"/>
  <c i="1" r="AG106"/>
  <c r="AN106"/>
  <c i="7" r="J32"/>
  <c i="1" r="AG102"/>
  <c r="AN102"/>
  <c i="6" r="J32"/>
  <c i="1" r="AG100"/>
  <c r="AN100"/>
  <c r="W32"/>
  <c i="4" r="J32"/>
  <c i="1" r="AG98"/>
  <c r="AN98"/>
  <c i="6" l="1" r="J41"/>
  <c i="4" r="J41"/>
  <c i="7" r="J41"/>
  <c i="10" r="J41"/>
  <c i="1" r="AG96"/>
  <c r="AN96"/>
  <c r="AG101"/>
  <c r="AN101"/>
  <c r="AG105"/>
  <c r="AN105"/>
  <c r="W29"/>
  <c r="AT94"/>
  <c l="1"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<sst xmlns="http://schemas.openxmlformats.org/spreadsheetml/2006/main">
  <si>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</si>
  <si>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</si>
  <si>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</si>
  <si>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</si>
  <si>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</si>
  <si>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{5e4ef730-5018-460c-954e-3960f026d771}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</si>
  <si>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</si>
  <si>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</si>
  <si>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</si>
  <si>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</si>
  <si>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</si>
  <si>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</si>
  <si>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</si>
  <si>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</si>
  <si>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2025-6-19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</si>
  <si>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</si>
  <si>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</si>
  <si>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 xml:space="preserve"> Novostavba chodníku v ulici Dubinská ve Zruči nad Sázavou</t>
  </si>
  <si>
    <t>KSO:</t>
  </si>
  <si>
    <t>CC-CZ:</t>
  </si>
  <si>
    <t>Místo:</t>
  </si>
  <si>
    <t>Zruč nad Sázavou</t>
  </si>
  <si>
    <t>Datum:</t>
  </si>
  <si>
    <t>27. 7. 2026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</si>
  <si>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</si>
  <si>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</si>
  <si>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</si>
  <si>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</si>
  <si>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</si>
  <si>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</si>
  <si>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</si>
  <si>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</si>
  <si>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</si>
  <si>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</si>
  <si>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</si>
  <si>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</si>
  <si>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</si>
  <si>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</si>
  <si>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</si>
  <si>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</si>
  <si>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</si>
  <si>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</si>
  <si>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</si>
  <si>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</si>
  <si>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</si>
  <si>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</si>
  <si>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</si>
  <si>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</si>
  <si>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</si>
  <si>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</si>
  <si>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</si>
  <si>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</si>
  <si>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</si>
  <si>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</si>
  <si>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</si>
  <si>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</si>
  <si>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</si>
  <si>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</si>
  <si>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</si>
  <si>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</si>
  <si>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</si>
  <si>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</si>
  <si>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</si>
  <si>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</si>
  <si>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</si>
  <si>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</si>
  <si>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</si>
  <si>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</si>
  <si>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</si>
  <si>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</si>
  <si>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</si>
  <si>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</si>
  <si>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</si>
  <si>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</si>
  <si>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</si>
  <si>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</si>
  <si>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</si>
  <si>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</si>
  <si>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</si>
  <si>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</si>
  <si>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</si>
  <si>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111</t>
  </si>
  <si>
    <t>Vedlejší rozpočtové...</t>
  </si>
  <si>
    <t>STA</t>
  </si>
  <si>
    <t>1</t>
  </si>
  <si>
    <t>{9494e69f-11a3-47db-868d-3d53b97950f4}</t>
  </si>
  <si>
    <t>2</t>
  </si>
  <si>
    <t>SO 100</t>
  </si>
  <si>
    <t>Komunikace - chodník</t>
  </si>
  <si>
    <t>{8aac8918-12e2-4f72-88b2-0cfc7b8b1aaf}</t>
  </si>
  <si>
    <t>Přípravné práce</t>
  </si>
  <si>
    <t>Soupis</t>
  </si>
  <si>
    <t>{5f06aad3-e9d0-4ac1-9f12-4f3a4a711639}</t>
  </si>
  <si>
    <t>Zemní práce</t>
  </si>
  <si>
    <t>{5de965e7-6287-4e5e-9778-619b297d3132}</t>
  </si>
  <si>
    <t>3</t>
  </si>
  <si>
    <t>Konstrukce povrchu</t>
  </si>
  <si>
    <t>{43656224-181b-41e9-81a1-108c2cc14f52}</t>
  </si>
  <si>
    <t>4</t>
  </si>
  <si>
    <t>Dokončovací práce</t>
  </si>
  <si>
    <t>{7b18a86d-7e2c-4961-8079-7bd15e14945d}</t>
  </si>
  <si>
    <t>SO 300</t>
  </si>
  <si>
    <t>Vodohospodářské objekty - dešťová kanalizace</t>
  </si>
  <si>
    <t>{c68f9559-145b-45ed-be60-8d809d1cce38}</t>
  </si>
  <si>
    <t>{18560904-630b-4d99-bddc-6590dd92e989}</t>
  </si>
  <si>
    <t>Dešťová kanalizace</t>
  </si>
  <si>
    <t>{1e40033e-2666-46f3-999e-0219754c1a9c}</t>
  </si>
  <si>
    <t>Vsakovací objekt</t>
  </si>
  <si>
    <t>{086dc8e1-aa99-4e2f-8d55-6dc082e47669}</t>
  </si>
  <si>
    <t>SO 400</t>
  </si>
  <si>
    <t>Elektro a sdělovací prostředky - veřejné osvětlení</t>
  </si>
  <si>
    <t>{8b13d267-e1a4-4b6b-9ef9-961dbb68f08b}</t>
  </si>
  <si>
    <t>{b7ea6e3f-60e3-47dc-81ac-658224cbbdcb}</t>
  </si>
  <si>
    <t>Veřejné osvětlení</t>
  </si>
  <si>
    <t>{21d069c1-24d4-4d24-b994-0e6a5d853ca9}</t>
  </si>
  <si>
    <t>{52141efe-bc8f-4839-8f99-04f7b52cb089}</t>
  </si>
  <si>
    <t>SO 800</t>
  </si>
  <si>
    <t>Sadové úpravy</t>
  </si>
  <si>
    <t>{361b7415-b812-456e-84a8-6f88ed482798}</t>
  </si>
  <si>
    <t>KRYCÍ LIST SOUPISU PRACÍ</t>
  </si>
  <si>
    <t>Objekt:</t>
  </si>
  <si>
    <t>111 - Vedlejší rozpočtové...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</si>
  <si>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</si>
  <si>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</si>
  <si>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</si>
  <si>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</si>
  <si>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</si>
  <si>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</si>
  <si>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0000 - Vedlejší práce a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</si>
  <si>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</si>
  <si>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</si>
  <si>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</si>
  <si>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</si>
  <si>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</si>
  <si>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</si>
  <si>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</si>
  <si>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</si>
  <si>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</si>
  <si>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</si>
  <si>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</si>
  <si>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</si>
  <si>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</si>
  <si>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0000</t>
  </si>
  <si>
    <t>Vedlejší práce a náklady</t>
  </si>
  <si>
    <t>ROZPOCET</t>
  </si>
  <si>
    <t>M</t>
  </si>
  <si>
    <t>-55</t>
  </si>
  <si>
    <t>náklady na ochranu stávajících inženýrských sítí</t>
  </si>
  <si>
    <t>soubor</t>
  </si>
  <si>
    <t>8</t>
  </si>
  <si>
    <t>PP</t>
  </si>
  <si>
    <t>155</t>
  </si>
  <si>
    <t>likvidace odpadů</t>
  </si>
  <si>
    <t>VV</t>
  </si>
  <si>
    <t>"předpokládané množství viz PD"</t>
  </si>
  <si>
    <t>"likvidace odpadů ze stavby - obaly, palety, bedny apod."</t>
  </si>
  <si>
    <t>Součet</t>
  </si>
  <si>
    <t>156</t>
  </si>
  <si>
    <t>oprava poškození na přístupových cestách</t>
  </si>
  <si>
    <t>6</t>
  </si>
  <si>
    <t>"Položka řeší opravu lokálního poškození stávající přístupové asfaltové komunikace vlivem výstavby. Předpokládaná plocha 10m2</t>
  </si>
  <si>
    <t xml:space="preserve">"asfaltový beton ACO 11 40mm, postřik spojovací emulzní PS 0,40kg/m2, obalované kamenivo  ACL 16+ 60mm, postřik spojovací emulzní PS 0,50kg/m2"</t>
  </si>
  <si>
    <t xml:space="preserve">"kamenivo stmelené cementem SC 8/10 150mm, štěrkodrť frakce 0-63 mm ŠD 0/63 200mm" </t>
  </si>
  <si>
    <t>bezpečnostní a hygienická opatření na stavbě</t>
  </si>
  <si>
    <t>tvarovka pevná PVC-C pro rozvod teplé a studené vody koleno 90° D 75mm pro lepený spoj</t>
  </si>
  <si>
    <t>"označení staveniště,oplocení apod."</t>
  </si>
  <si>
    <t>5</t>
  </si>
  <si>
    <t>K</t>
  </si>
  <si>
    <t>012103000.1</t>
  </si>
  <si>
    <t>Geodetické práce před výstavbou</t>
  </si>
  <si>
    <t>Kč</t>
  </si>
  <si>
    <t>10</t>
  </si>
  <si>
    <t>Průzkumné, geodetické a projektové práce geodetické práce před výstavbou</t>
  </si>
  <si>
    <t>030738</t>
  </si>
  <si>
    <t>Mimostaveništní doprava, kompletační činnost, fotodokumentace</t>
  </si>
  <si>
    <t>Nespecifikovatelné VRN - Mimostaveništní doprava, kompletační činnost, fotodokumentace</t>
  </si>
  <si>
    <t>7</t>
  </si>
  <si>
    <t>14</t>
  </si>
  <si>
    <t>podklady pro kolaudaci</t>
  </si>
  <si>
    <t>17</t>
  </si>
  <si>
    <t>Pasportizace příjezdových komunikací</t>
  </si>
  <si>
    <t>16</t>
  </si>
  <si>
    <t>9</t>
  </si>
  <si>
    <t>44441</t>
  </si>
  <si>
    <t>projekt skutečného provedení</t>
  </si>
  <si>
    <t>kus</t>
  </si>
  <si>
    <t>18</t>
  </si>
  <si>
    <t>zaměření skutečného stavu</t>
  </si>
  <si>
    <t>20</t>
  </si>
  <si>
    <t>zaměření skutečného stavu+geometrický plán</t>
  </si>
  <si>
    <t>11</t>
  </si>
  <si>
    <t>R12</t>
  </si>
  <si>
    <t>Vytyčení podzemních vedení (elektrika, veřejné osvětlení, telefon, kanalizace, plyn)</t>
  </si>
  <si>
    <t>22</t>
  </si>
  <si>
    <t>Vytyčení podzemních vedení</t>
  </si>
  <si>
    <t>0012</t>
  </si>
  <si>
    <t>DIO</t>
  </si>
  <si>
    <t>24</t>
  </si>
  <si>
    <t>"dočasné dopravní značení"</t>
  </si>
  <si>
    <t>"zajištění nutného průjezdu vozů technických služeb pro svoz odpadu atd."</t>
  </si>
  <si>
    <t>SO 100 - Komunikace - chodník</t>
  </si>
  <si>
    <t>Soupis:</t>
  </si>
  <si>
    <t>1 - Přípravné práce</t>
  </si>
  <si>
    <t>HSV - Práce a dodávky HSV</t>
  </si>
  <si>
    <t xml:space="preserve">    1 - Zemní práce</t>
  </si>
  <si>
    <t xml:space="preserve">    997 - Přesun sutě</t>
  </si>
  <si>
    <t>HSV</t>
  </si>
  <si>
    <t>Práce a dodávky HSV</t>
  </si>
  <si>
    <t>Štěpkování dřevních zbytků</t>
  </si>
  <si>
    <t>m2</t>
  </si>
  <si>
    <t>"štěpkování zbytků po odstranění dřevin a pařezů"</t>
  </si>
  <si>
    <t>12*25</t>
  </si>
  <si>
    <t>111151432</t>
  </si>
  <si>
    <t>Odstranění stařiny přes 500 m2 s naložením a odvozem do 20 km ve svahu přes 1:5 do 1:2</t>
  </si>
  <si>
    <t>(1240+30)*1,1</t>
  </si>
  <si>
    <t>"odstranění odolné vegetace"</t>
  </si>
  <si>
    <t>112101103</t>
  </si>
  <si>
    <t>Odstranění stromů listnatých průměru kmene přes 500 do 700 mm</t>
  </si>
  <si>
    <t>Odstranění stromů s odřezáním kmene a s odvětvením listnatých, průměru kmene přes 500 do 700 mm</t>
  </si>
  <si>
    <t>"odstranění dřevin u hlavní silnice"</t>
  </si>
  <si>
    <t>112101104</t>
  </si>
  <si>
    <t>Odstranění stromů listnatých průměru kmene přes 700 do 900 mm</t>
  </si>
  <si>
    <t>Odstranění stromů s odřezáním kmene a s odvětvením listnatých, průměru kmene přes 700 do 900 mm</t>
  </si>
  <si>
    <t>112251103</t>
  </si>
  <si>
    <t>Odstranění pařezů průměru přes 500 do 700 mm</t>
  </si>
  <si>
    <t>Odstranění pařezů strojně s jejich vykopáním nebo vytrháním průměru přes 500 do 700 mm</t>
  </si>
  <si>
    <t>112251104</t>
  </si>
  <si>
    <t>Odstranění pařezů průměru přes 700 do 900 mm</t>
  </si>
  <si>
    <t>Odstranění pařezů strojně s jejich vykopáním nebo vytrháním průměru přes 700 do 900 mm</t>
  </si>
  <si>
    <t>113107236</t>
  </si>
  <si>
    <t>Odstranění podkladu z betonu vyztuženého sítěmi tl přes 100 do 150 mm strojně pl přes 200 m2</t>
  </si>
  <si>
    <t>Odstranění podkladů nebo krytů strojně plochy jednotlivě přes 200 m2 s přemístěním hmot na skládku na vzdálenost do 20 m nebo s naložením na dopravní prostředek z betonu vyztuženého sítěmi, o tl. vrstvy přes 100 do 150 mm</t>
  </si>
  <si>
    <t>2*4</t>
  </si>
  <si>
    <t>"odstranění betonové desky ve spodní straně chodníku"</t>
  </si>
  <si>
    <t>121103111</t>
  </si>
  <si>
    <t>Skrývka zemin schopných zúrodnění v rovině a svahu do 1:5</t>
  </si>
  <si>
    <t>m3</t>
  </si>
  <si>
    <t>Skrývka zemin schopných zúrodnění v rovině a ve sklonu do 1:5</t>
  </si>
  <si>
    <t>(1240+30)*1,1*0,1</t>
  </si>
  <si>
    <t>"skrývka ornice"</t>
  </si>
  <si>
    <t>997</t>
  </si>
  <si>
    <t>Přesun sutě</t>
  </si>
  <si>
    <t>997013602</t>
  </si>
  <si>
    <t>Poplatek za uložení na skládce (skládkovné) stavebního odpadu železobetonového kód odpadu 17 01 01</t>
  </si>
  <si>
    <t>t</t>
  </si>
  <si>
    <t>Poplatek za uložení stavebního odpadu na skládce (skládkovné) z armovaného betonu zatříděného do Katalogu odpadů pod kódem 17 01 01</t>
  </si>
  <si>
    <t>8*0,15*1,8</t>
  </si>
  <si>
    <t>997211529</t>
  </si>
  <si>
    <t>Příplatek ZKD 1 km u vodorovné dopravy vybouraných hmot</t>
  </si>
  <si>
    <t xml:space="preserve">Vodorovná doprava suti nebo vybouraných hmot  vybouraných hmot se složením a hrubým urovnáním nebo s přeložením na jiný dopravní prostředek kromě lodi, na vzdálenost Příplatek k ceně za každý další i započatý 1 km přes 1 km</t>
  </si>
  <si>
    <t>10*2,16</t>
  </si>
  <si>
    <t>"odvoz na skládku"</t>
  </si>
  <si>
    <t>997231111</t>
  </si>
  <si>
    <t>Vodorovná doprava suti a vybouraných hmot do 1 km</t>
  </si>
  <si>
    <t>Vodorovná doprava suti a vybouraných hmot s vyložením a hrubým urovnáním na vzdálenost do 1 km</t>
  </si>
  <si>
    <t>2,16</t>
  </si>
  <si>
    <t>2 - Zemní práce</t>
  </si>
  <si>
    <t xml:space="preserve">    1 - Přípravné práce</t>
  </si>
  <si>
    <t>122252205</t>
  </si>
  <si>
    <t>Odkopávky a prokopávky nezapažené pro silnice a dálnice v hornině třídy těžitelnosti I objem do 1000 m3 strojně</t>
  </si>
  <si>
    <t>Odkopávky a prokopávky nezapažené pro silnice a dálnice strojně v hornině třídy těžitelnosti I přes 500 do 1 000 m3</t>
  </si>
  <si>
    <t>(1240+30)*1,1*0,4</t>
  </si>
  <si>
    <t>"odstranění původního povrchu a zeminy"</t>
  </si>
  <si>
    <t>162306111</t>
  </si>
  <si>
    <t>Vodorovné přemístění do 500 m bez naložení výkopku ze zemin schopných zúrodnění</t>
  </si>
  <si>
    <t>(1240+30)*1,1*0,4*1,3</t>
  </si>
  <si>
    <t>"přemístění výkopku na mezideponii, výkopek bude po dokončení pokládky vrstev použit na krajnice, doplňkové terénní úpravy, zbytek odvezen na skládk</t>
  </si>
  <si>
    <t>162706111</t>
  </si>
  <si>
    <t>Vodorovné přemístění do 6000 m bez naložení výkopku ze zemin schopných zúrodnění</t>
  </si>
  <si>
    <t>((1240+30)*1,1*0,4)*0,7</t>
  </si>
  <si>
    <t>"přemístění výkopku mimo stavbu na skládky"</t>
  </si>
  <si>
    <t>171201221</t>
  </si>
  <si>
    <t>Poplatek za uložení na skládce (skládkovné) zeminy a kamení kód odpadu 17 05 04</t>
  </si>
  <si>
    <t>Poplatek za uložení stavebního odpadu na skládce (skládkovné) zeminy a kamení zatříděného do Katalogu odpadů pod kódem 17 05 04</t>
  </si>
  <si>
    <t>((1240+30)*1,1*0,7)*1,4</t>
  </si>
  <si>
    <t>171251201</t>
  </si>
  <si>
    <t>Uložení sypaniny na skládky nebo meziskládky</t>
  </si>
  <si>
    <t>(1240+30)*1,1*0,7</t>
  </si>
  <si>
    <t>"uložení materiálu na mezideponii a na skládce"</t>
  </si>
  <si>
    <t>3 - Konstrukce povrchu</t>
  </si>
  <si>
    <t xml:space="preserve">    5 - Komunikace pozemní</t>
  </si>
  <si>
    <t xml:space="preserve">    9 - Ostatní konstrukce a práce, bourání</t>
  </si>
  <si>
    <t xml:space="preserve">    998 - Přesun hmot</t>
  </si>
  <si>
    <t>116951213</t>
  </si>
  <si>
    <t>Zemina promísená s vápnem na deponii v množství přes 1,5 do 2 % vápna z objemové hmotnosti zeminy</t>
  </si>
  <si>
    <t>Zemina promísená s vápnem na deponii za účelem zlepšení jejích mechanických vlastností do zásypů inženýrských sítí a stavebních objektů v množství z objemové hmotnosti zeminy po zhutnění přes 1,5 do 2 %</t>
  </si>
  <si>
    <t>"zlepšení zemin v podloží"</t>
  </si>
  <si>
    <t>181252305</t>
  </si>
  <si>
    <t>Úprava pláně pro silnice a dálnice na násypech se zhutněním</t>
  </si>
  <si>
    <t>Úprava pláně na stavbách silnic a dálnic strojně na násypech se zhutněním</t>
  </si>
  <si>
    <t>"úprava pláně"</t>
  </si>
  <si>
    <t>R 06 - 03</t>
  </si>
  <si>
    <t>Statická zátěžová zkouška</t>
  </si>
  <si>
    <t>převedení vody potrubím DN do 500, zajištění potrubí v odtokové výšce, případné čerpání během stavby, včetně zřízení a odstranění zemních hrázek</t>
  </si>
  <si>
    <t>"provedení zkoušek pláně na třech místech"1</t>
  </si>
  <si>
    <t>Komunikace pozemní</t>
  </si>
  <si>
    <t>564730011</t>
  </si>
  <si>
    <t>Podklad z kameniva hrubého drceného vel. 8-16 mm plochy přes 100 m2 tl 100 mm</t>
  </si>
  <si>
    <t>Podklad nebo kryt z kameniva hrubého drceného vel. 8-16 mm s rozprostřením a zhutněním plochy přes 100 m2, po zhutnění tl. 100 mm</t>
  </si>
  <si>
    <t>1240+30</t>
  </si>
  <si>
    <t>"podklad dlažby"</t>
  </si>
  <si>
    <t>564760111</t>
  </si>
  <si>
    <t>Podklad z kameniva hrubého drceného vel. 16-32 mm plochy přes 100 m2 tl 200 mm</t>
  </si>
  <si>
    <t>Podklad nebo kryt z kameniva hrubého drceného vel. 16-32 mm s rozprostřením a zhutněním plochy přes 100 m2, po zhutnění tl. 200 mm</t>
  </si>
  <si>
    <t>(1240+30)*1,02</t>
  </si>
  <si>
    <t>"podklad pod dlažby"</t>
  </si>
  <si>
    <t>564761101</t>
  </si>
  <si>
    <t>Podklad z kameniva hrubého drceného vel. 32-63 mm plochy do 100 m2 tl 200 mm</t>
  </si>
  <si>
    <t>Podklad nebo kryt z kameniva hrubého drceného vel. 32-63 mm s rozprostřením a zhutněním plochy jednotlivě do 100 m2, po zhutnění tl. 200 mm</t>
  </si>
  <si>
    <t>110</t>
  </si>
  <si>
    <t>"zesílení skladby ve sjezdech"</t>
  </si>
  <si>
    <t>564831111</t>
  </si>
  <si>
    <t>Podklad ze štěrkodrtě ŠD plochy přes 100 m2 tl 100 mm</t>
  </si>
  <si>
    <t>Podklad ze štěrkodrti ŠD s rozprostřením a zhutněním plochy přes 100 m2, po zhutnění tl. 100 mm</t>
  </si>
  <si>
    <t>59245213</t>
  </si>
  <si>
    <t>dlažba zámková 196x161x80mm přírodní</t>
  </si>
  <si>
    <t>dlažba zámková tvaru I 196x161x80mm přírodní</t>
  </si>
  <si>
    <t>1215</t>
  </si>
  <si>
    <t>"dlažba chodníku"</t>
  </si>
  <si>
    <t>59245223</t>
  </si>
  <si>
    <t>dlažba zámková betonová základní pro nevidomé 196x161mm tl 80mm přírodní</t>
  </si>
  <si>
    <t>dlažba zámková betonová tvaru I základní pro nevidomé 196x161mm tl 80mm přírodní</t>
  </si>
  <si>
    <t>30</t>
  </si>
  <si>
    <t>"dlažba signální"</t>
  </si>
  <si>
    <t>59246096</t>
  </si>
  <si>
    <t>dlažba velkoformátová betonová plochy do 0,5m2 tl 80mm barevná</t>
  </si>
  <si>
    <t>1525538002</t>
  </si>
  <si>
    <t>25</t>
  </si>
  <si>
    <t>"lemování signálních pásů pruhem bezfazetové dlažby šířky 250mm"</t>
  </si>
  <si>
    <t>596211213</t>
  </si>
  <si>
    <t>Kladení zámkové dlažby komunikací pro pěší ručně tl 80 mm skupiny A pl přes 300 m2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</si>
  <si>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300 m2</t>
  </si>
  <si>
    <t>"1240m2 chodník"</t>
  </si>
  <si>
    <t>"30m2 signální dlažby"</t>
  </si>
  <si>
    <t>916131213</t>
  </si>
  <si>
    <t>Osazení silničního obrubníku betonového stojatého s boční opěrou do lože z betonu prostého</t>
  </si>
  <si>
    <t>m</t>
  </si>
  <si>
    <t>Osazení silničního obrubníku betonového se zřízením lože, s vyplněním a zatřením spár cementovou maltou stojatého s boční opěrou z betonu prostého, do lože z betonu prostého</t>
  </si>
  <si>
    <t>610+120+8+9</t>
  </si>
  <si>
    <t>"pokládka nových obrub"</t>
  </si>
  <si>
    <t>13</t>
  </si>
  <si>
    <t>59217031</t>
  </si>
  <si>
    <t>obrubník betonový silniční 1000x150x250mm</t>
  </si>
  <si>
    <t>916991121</t>
  </si>
  <si>
    <t>Lože pod obrubníky, krajníky nebo obruby z dlažebních kostek z betonu prostého</t>
  </si>
  <si>
    <t>26</t>
  </si>
  <si>
    <t xml:space="preserve">Lože pod obrubníky, krajníky nebo obruby z dlažebních kostek  z betonu prostého</t>
  </si>
  <si>
    <t>(610+120+8+9+630)*0,3*0,3</t>
  </si>
  <si>
    <t>"betonové lože pro uložení obrubníků"</t>
  </si>
  <si>
    <t>15</t>
  </si>
  <si>
    <t>59217029</t>
  </si>
  <si>
    <t>obrubník betonový silniční nájezdový 1000x150x150mm</t>
  </si>
  <si>
    <t>28</t>
  </si>
  <si>
    <t>120</t>
  </si>
  <si>
    <t>"snížené obruby v místě sjezdů"</t>
  </si>
  <si>
    <t>59217030</t>
  </si>
  <si>
    <t>obrubník betonový silniční přechodový 1000x150x150-250mm</t>
  </si>
  <si>
    <t>8+9</t>
  </si>
  <si>
    <t>"přechodový obrubník 8*L, 9*P"</t>
  </si>
  <si>
    <t>919731122</t>
  </si>
  <si>
    <t>Zarovnání styčné plochy podkladu nebo krytu živičného tl přes 50 do 100 mm</t>
  </si>
  <si>
    <t>32</t>
  </si>
  <si>
    <t xml:space="preserve">Zarovnání styčné plochy podkladu nebo krytu podél vybourané části komunikace nebo zpevněné plochy  živičné tl. přes 50 do 100 mm</t>
  </si>
  <si>
    <t>690</t>
  </si>
  <si>
    <t>"napojení nového povrchu na navazující"</t>
  </si>
  <si>
    <t>Ostatní konstrukce a práce, bourání</t>
  </si>
  <si>
    <t>916231113</t>
  </si>
  <si>
    <t>Osazení chodníkového obrubníku betonového ležatého s boční opěrou do lože z betonu prostého</t>
  </si>
  <si>
    <t>34</t>
  </si>
  <si>
    <t>Osazení chodníkového obrubníku betonového se zřízením lože, s vyplněním a zatřením spár cementovou maltou ležatého s boční opěrou z betonu prostého, do lože z betonu prostého</t>
  </si>
  <si>
    <t>630</t>
  </si>
  <si>
    <t>19</t>
  </si>
  <si>
    <t>59217062</t>
  </si>
  <si>
    <t>obrubník parkový betonový 1000x50x250mm přírodní</t>
  </si>
  <si>
    <t>36</t>
  </si>
  <si>
    <t>998</t>
  </si>
  <si>
    <t>Přesun hmot</t>
  </si>
  <si>
    <t>998225111</t>
  </si>
  <si>
    <t>Přesun hmot pro pozemní komunikace s krytem z kamene, monolitickým betonovým nebo živičným</t>
  </si>
  <si>
    <t>38</t>
  </si>
  <si>
    <t xml:space="preserve">Přesun hmot pro komunikace s krytem z kameniva, monolitickým betonovým nebo živičným  dopravní vzdálenost do 200 m jakékoliv délky objektu</t>
  </si>
  <si>
    <t>4 - Dokončovací práce</t>
  </si>
  <si>
    <t xml:space="preserve">    9 - Ostatní konstrukce a práce-bourání</t>
  </si>
  <si>
    <t>599141111</t>
  </si>
  <si>
    <t>Vyplnění spár mezi silničními dílci živičnou zálivkou</t>
  </si>
  <si>
    <t xml:space="preserve">Vyplnění spár mezi silničními dílci jakékoliv tloušťky  živičnou zálivkou</t>
  </si>
  <si>
    <t>"zalití prořezané spáry v napojení na stávající asfalt"</t>
  </si>
  <si>
    <t>919735113</t>
  </si>
  <si>
    <t>Řezání stávajícího živičného krytu hl přes 100 do 150 mm</t>
  </si>
  <si>
    <t xml:space="preserve">Řezání stávajícího živičného krytu nebo podkladu  hloubky přes 100 do 150 mm</t>
  </si>
  <si>
    <t>"prořezání vozovky v místě napojení / křížení"</t>
  </si>
  <si>
    <t>Ostatní konstrukce a práce-bourání</t>
  </si>
  <si>
    <t>914111111</t>
  </si>
  <si>
    <t>Montáž svislé dopravní značky do velikosti 1 m2 objímkami na sloupek nebo konzolu</t>
  </si>
  <si>
    <t xml:space="preserve">Montáž svislé dopravní značky základní  velikosti do 1 m2 objímkami na sloupky nebo konzoly</t>
  </si>
  <si>
    <t>"montáž dopravní značky"</t>
  </si>
  <si>
    <t>40445225</t>
  </si>
  <si>
    <t>sloupek pro dopravní značku Zn D 60mm v 3,5m</t>
  </si>
  <si>
    <t>40445240</t>
  </si>
  <si>
    <t>patka pro sloupek Al D 60mm</t>
  </si>
  <si>
    <t>40445256</t>
  </si>
  <si>
    <t>svorka upínací na sloupek dopravní značky D 60mm</t>
  </si>
  <si>
    <t>4*2</t>
  </si>
  <si>
    <t>40445253</t>
  </si>
  <si>
    <t>víčko plastové na sloupek D 60mm</t>
  </si>
  <si>
    <t>40445647</t>
  </si>
  <si>
    <t>dodatkové tabulky E1, E2a,b , E6, E9, E10 E12c, E17 500x500mm</t>
  </si>
  <si>
    <t>40445608</t>
  </si>
  <si>
    <t>značky upravující přednost P1, P4 700mm</t>
  </si>
  <si>
    <t>40445653</t>
  </si>
  <si>
    <t>informativní značky zónové IZ4 1000x500mm</t>
  </si>
  <si>
    <t>966006132</t>
  </si>
  <si>
    <t>Odstranění značek dopravních nebo orientačních se sloupky s betonovými patkami</t>
  </si>
  <si>
    <t>Odstranění dopravních nebo orientačních značek se sloupkem s uložením hmot na vzdálenost do 20 m nebo s naložením na dopravní prostředek, se zásypem jam a jeho zhutněním s betonovou patkou</t>
  </si>
  <si>
    <t>"odstraněna 2*značka"</t>
  </si>
  <si>
    <t>-80</t>
  </si>
  <si>
    <t>patky pro ukotvení mobiliáře</t>
  </si>
  <si>
    <t>1752398872</t>
  </si>
  <si>
    <t>"výkopové práce (1m3 výkopu), betonové patky (1m3 betonu), kotevní prvky"</t>
  </si>
  <si>
    <t>936104213</t>
  </si>
  <si>
    <t>Montáž odpadkového koše přichycením kotevními šrouby</t>
  </si>
  <si>
    <t>7100951</t>
  </si>
  <si>
    <t>"Ukotvení odpadkových košů do základové patky"</t>
  </si>
  <si>
    <t>74910133</t>
  </si>
  <si>
    <t>koš odpadkový</t>
  </si>
  <si>
    <t>1396714768</t>
  </si>
  <si>
    <t>koš odpadkový litina</t>
  </si>
  <si>
    <t>"Venkovní odpadkový koš o objemu 35 l. Vyrobeno z kvalitního pozinkovaného ocelového plechu v kombinaci se dřevem"</t>
  </si>
  <si>
    <t>SO 300 - Vodohospodářské objekty - dešťová kanalizace</t>
  </si>
  <si>
    <t>1 - Zemní práce</t>
  </si>
  <si>
    <t>122201109</t>
  </si>
  <si>
    <t>Příplatek za lepivost u odkopávek v hornině tř. 1 až 3</t>
  </si>
  <si>
    <t>Odkopávky a prokopávky nezapažené s přehozením výkopku na vzdálenost do 3 m nebo s naložením na dopravní prostředek v hornině tř. 3 Příplatek k cenám za lepivost horniny tř. 3</t>
  </si>
  <si>
    <t>(((130+280+190)*1,4*0,8)+(8,3+15,3+15,3))*0,5</t>
  </si>
  <si>
    <t>"příplatek za lepivost 50%"</t>
  </si>
  <si>
    <t>132254204</t>
  </si>
  <si>
    <t>Hloubení zapažených rýh š do 2000 mm v hornině třídy těžitelnosti I skupiny 3 objem do 500 m3</t>
  </si>
  <si>
    <t>Hloubení zapažených rýh šířky přes 800 do 2 000 mm strojně s urovnáním dna do předepsaného profilu a spádu v hornině třídy těžitelnosti I skupiny 3 přes 100 do 500 m3</t>
  </si>
  <si>
    <t>((130+280+190)*1,4*0,8)+(8,3+15,3+15,3)</t>
  </si>
  <si>
    <t>"výkop pro potrubí"</t>
  </si>
  <si>
    <t>151101101</t>
  </si>
  <si>
    <t>Zřízení příložného pažení a rozepření stěn rýh hl do 2 m</t>
  </si>
  <si>
    <t>Zřízení pažení a rozepření stěn rýh pro podzemní vedení pro všechny šířky rýhy příložné pro jakoukoliv mezerovitost, hloubky do 2 m</t>
  </si>
  <si>
    <t>"Pažení ve výkopu"</t>
  </si>
  <si>
    <t>((130+280+190)*1,4)</t>
  </si>
  <si>
    <t>151101111</t>
  </si>
  <si>
    <t>Odstranění příložného pažení a rozepření stěn rýh hl do 2 m</t>
  </si>
  <si>
    <t>Odstranění pažení a rozepření stěn rýh pro podzemní vedení s uložením materiálu na vzdálenost do 3 m od kraje výkopu příložné, hloubky do 2 m</t>
  </si>
  <si>
    <t>"Odstranění pažení"</t>
  </si>
  <si>
    <t>162202111</t>
  </si>
  <si>
    <t>Vodorovné přemístění drnu bez naložení se složením přes 50 do 100 m</t>
  </si>
  <si>
    <t xml:space="preserve">Vodorovné přemístění drnu na suchu  na vzdálenost přes 50 do 100 m</t>
  </si>
  <si>
    <t>"přesun výkopku pro zpětné zasypání"</t>
  </si>
  <si>
    <t>162601102</t>
  </si>
  <si>
    <t>Vodorovné přemístění do 5000 m výkopku/sypaniny z horniny tř. 1 až 4</t>
  </si>
  <si>
    <t xml:space="preserve">Vodorovné přemístění výkopku nebo sypaniny po suchu  na obvyklém dopravním prostředku, bez naložení výkopku, avšak se složením bez rozhrnutí z horniny tř. 1 až 4 na vzdálenost přes 4 000 do 5 000 m</t>
  </si>
  <si>
    <t>"odvoz části výkopku na skládku"</t>
  </si>
  <si>
    <t>167151111</t>
  </si>
  <si>
    <t>Nakládání výkopku z hornin třídy těžitelnosti I skupiny 1 až 3 přes 100 m3</t>
  </si>
  <si>
    <t>Nakládání, skládání a překládání neulehlého výkopku nebo sypaniny strojně nakládání, množství přes 100 m3, z hornin třídy těžitelnosti I, skupiny 1 až 3</t>
  </si>
  <si>
    <t>171201201</t>
  </si>
  <si>
    <t>Uložení sypaniny na skládky</t>
  </si>
  <si>
    <t>"uložení výkopku nevhodného materiálu na skládce obce"</t>
  </si>
  <si>
    <t>174151101</t>
  </si>
  <si>
    <t>Zásyp jam, šachet rýh nebo kolem objektů sypaninou se zhutněním</t>
  </si>
  <si>
    <t>Zásyp sypaninou z jakékoliv horniny strojně s uložením výkopku ve vrstvách se zhutněním jam, šachet, rýh nebo kolem objektů v těchto vykopávkách</t>
  </si>
  <si>
    <t>"zásyp částí výkopového materiálu"</t>
  </si>
  <si>
    <t>998276101</t>
  </si>
  <si>
    <t>Přesun hmot pro trubní vedení z trub z plastických hmot otevřený výkop</t>
  </si>
  <si>
    <t>Přesun hmot pro trubní vedení hloubené z trub z plastických hmot nebo sklolaminátových pro vodovody nebo kanalizace v otevřeném výkopu dopravní vzdálenost do 15 m</t>
  </si>
  <si>
    <t>2 - Dešťová kanalizace</t>
  </si>
  <si>
    <t>0800 - Uliční vpusti</t>
  </si>
  <si>
    <t>HSV - Kanalizační šachty</t>
  </si>
  <si>
    <t xml:space="preserve">    8 - Trubní vedení</t>
  </si>
  <si>
    <t>0800</t>
  </si>
  <si>
    <t>Uliční vpusti</t>
  </si>
  <si>
    <t>592238200</t>
  </si>
  <si>
    <t>vpusť betonová uliční TBV-Q 500/290 K /skruž/ 29x50x5 cm</t>
  </si>
  <si>
    <t>592238520</t>
  </si>
  <si>
    <t>dno betonové pro uliční vpusť s kalovou prohlubní TBV-Q 2a 45x30x5 cm</t>
  </si>
  <si>
    <t>592238540</t>
  </si>
  <si>
    <t>skruž betonová pro uliční vpusťs výtokovým otvorem PVC TBV-Q 450/350/3a, 45x35x5 cm</t>
  </si>
  <si>
    <t>592238620</t>
  </si>
  <si>
    <t>skruž betonová pro uliční vpusť středová TBV-Q 450/295/6a 45x30x5 cm</t>
  </si>
  <si>
    <t>592238640</t>
  </si>
  <si>
    <t>prstenec betonový pro uliční vpusť vyrovnávací TBV-Q 390/60/10a, 39x6x5 cm</t>
  </si>
  <si>
    <t>5921244</t>
  </si>
  <si>
    <t>mříž na vpusť kompozitní pojezdová 500/500 mm</t>
  </si>
  <si>
    <t>592238740</t>
  </si>
  <si>
    <t>koš pozink. C3 DIN 4052, vysoký, pro rám 500/300</t>
  </si>
  <si>
    <t>592238760</t>
  </si>
  <si>
    <t>rám zabetonovaný DIN 19583-9 500/500 mm</t>
  </si>
  <si>
    <t>895941111</t>
  </si>
  <si>
    <t>Zřízení vpusti kanalizační uliční z betonových dílců typ UV-50 normální</t>
  </si>
  <si>
    <t>Kanalizační šachty</t>
  </si>
  <si>
    <t>894411121</t>
  </si>
  <si>
    <t>Zřízení šachet kanalizačních z betonových dílců na potrubí DN nad 200 do 300 dno beton tř. C 25/30</t>
  </si>
  <si>
    <t>Zřízení šachet kanalizačních z betonových dílců výšky vstupu do 1,50 m s obložením dna betonem tř. C 25/30, na potrubí DN přes 200 do 300</t>
  </si>
  <si>
    <t>14+3+3</t>
  </si>
  <si>
    <t>59224061</t>
  </si>
  <si>
    <t>dno betonové šachtové kulaté DN 1000x600, 100x75x15cm</t>
  </si>
  <si>
    <t>59224187</t>
  </si>
  <si>
    <t>prstenec šachtový vyrovnávací betonový 625x120x100mm</t>
  </si>
  <si>
    <t>59224414</t>
  </si>
  <si>
    <t>konus betonové šachty DN 1000 kanalizační 100x62,5x58cm tl stěny 10, stupadla poplastovaná</t>
  </si>
  <si>
    <t>59224052</t>
  </si>
  <si>
    <t>skruž pro kanalizační šachty se zabudovanými stupadly 100x100x12cm</t>
  </si>
  <si>
    <t>59224161</t>
  </si>
  <si>
    <t>skruž betonová kanalizační se stupadly 100x50x12cm</t>
  </si>
  <si>
    <t>59224160</t>
  </si>
  <si>
    <t>skruž betonová kanalizační se stupadly 100x25x12cm</t>
  </si>
  <si>
    <t>59224348</t>
  </si>
  <si>
    <t>těsnění elastomerové pro spojení šachetních dílů DN 1000</t>
  </si>
  <si>
    <t>(14+3+3)*3</t>
  </si>
  <si>
    <t>Trubní vedení</t>
  </si>
  <si>
    <t>871310430</t>
  </si>
  <si>
    <t>Montáž kanalizačního potrubí korugovaného SN 16 z polypropylenu DN 160</t>
  </si>
  <si>
    <t>Montáž kanalizačního potrubí z polypropylenu PP korugovaného nebo žebrovaného SN 16 DN 160</t>
  </si>
  <si>
    <t>3*5</t>
  </si>
  <si>
    <t>"bezpečnostní přepady z regulačních šachet"</t>
  </si>
  <si>
    <t>28617275</t>
  </si>
  <si>
    <t>trubka kanalizační PP korugovaná DN 150x6000mm SN16</t>
  </si>
  <si>
    <t>15*1,015 "Přepočtené koeficientem množství</t>
  </si>
  <si>
    <t>871350410</t>
  </si>
  <si>
    <t>Montáž kanalizačního potrubí korugovaného SN 10 z polypropylenu DN 200</t>
  </si>
  <si>
    <t>40</t>
  </si>
  <si>
    <t>Montáž kanalizačního potrubí z polypropylenu PP korugovaného nebo žebrovaného SN 10 DN 200</t>
  </si>
  <si>
    <t>14*2</t>
  </si>
  <si>
    <t>"kanalizační potrubí"</t>
  </si>
  <si>
    <t>28617044</t>
  </si>
  <si>
    <t>trubka kanalizační PP korugovaná DN 200x6000mm SN10</t>
  </si>
  <si>
    <t>42</t>
  </si>
  <si>
    <t>27,5862068965518*1,015 "Přepočtené koeficientem množství</t>
  </si>
  <si>
    <t>871370410</t>
  </si>
  <si>
    <t>Montáž kanalizačního potrubí korugovaného SN 10 z polypropylenu DN 300</t>
  </si>
  <si>
    <t>44</t>
  </si>
  <si>
    <t>Montáž kanalizačního potrubí z polypropylenu PP korugovaného nebo žebrovaného SN 10 DN 300</t>
  </si>
  <si>
    <t>130</t>
  </si>
  <si>
    <t>23</t>
  </si>
  <si>
    <t>28617046</t>
  </si>
  <si>
    <t>trubka kanalizační PP korugovaná DN 300x6000mm SN10</t>
  </si>
  <si>
    <t>46</t>
  </si>
  <si>
    <t>130*1,015 "Přepočtené koeficientem množství</t>
  </si>
  <si>
    <t>871390410</t>
  </si>
  <si>
    <t>Montáž kanalizačního potrubí korugovaného SN 10 z polypropylenu DN 400</t>
  </si>
  <si>
    <t>48</t>
  </si>
  <si>
    <t>Montáž kanalizačního potrubí z polypropylenu PP korugovaného nebo žebrovaného SN 10 DN 400</t>
  </si>
  <si>
    <t>28617047</t>
  </si>
  <si>
    <t>trubka kanalizační PP korugovaná DN 400x6000mm SN10</t>
  </si>
  <si>
    <t>50</t>
  </si>
  <si>
    <t>280*1,015 "Přepočtené koeficientem množství</t>
  </si>
  <si>
    <t>871420410</t>
  </si>
  <si>
    <t>Montáž kanalizačního potrubí korugovaného SN 10 z polypropylenu DN 500</t>
  </si>
  <si>
    <t>52</t>
  </si>
  <si>
    <t>Montáž kanalizačního potrubí z polypropylenu PP korugovaného nebo žebrovaného SN 10 DN 500</t>
  </si>
  <si>
    <t>27</t>
  </si>
  <si>
    <t>28617048</t>
  </si>
  <si>
    <t>trubka kanalizační PP korugovaná DN 500x6000mm SN10</t>
  </si>
  <si>
    <t>54</t>
  </si>
  <si>
    <t>190*1,015 "Přepočtené koeficientem množství</t>
  </si>
  <si>
    <t>877370320</t>
  </si>
  <si>
    <t>Montáž odboček na kanalizačním potrubí z PP nebo tvrdého PVC-U trub hladkých plnostěnných DN 300</t>
  </si>
  <si>
    <t>56</t>
  </si>
  <si>
    <t>Montáž tvarovek na kanalizačním plastovém potrubí z PP nebo PVC-U hladkého plnostěnného odboček DN 300</t>
  </si>
  <si>
    <t>29</t>
  </si>
  <si>
    <t>28617215</t>
  </si>
  <si>
    <t>odbočka kanalizační PP třívrstvá SN16 45° DN 300/200</t>
  </si>
  <si>
    <t>58</t>
  </si>
  <si>
    <t>286R</t>
  </si>
  <si>
    <t>dno šachtové tvarované 1000 PP KG 500 přímé</t>
  </si>
  <si>
    <t>60</t>
  </si>
  <si>
    <t>dno šachtové tvarované 1000 PP KG 5000 přímé</t>
  </si>
  <si>
    <t>31</t>
  </si>
  <si>
    <t>429R</t>
  </si>
  <si>
    <t>filtr do filtrační šachty, DN 315mm</t>
  </si>
  <si>
    <t>62</t>
  </si>
  <si>
    <t>"filtr do filtrační šachty"</t>
  </si>
  <si>
    <t>28611625</t>
  </si>
  <si>
    <t>čistící kus kanalizace plastové KG DN 300</t>
  </si>
  <si>
    <t>64</t>
  </si>
  <si>
    <t>33</t>
  </si>
  <si>
    <t>28661028</t>
  </si>
  <si>
    <t>roura šachtová korugovaná 1000/1200</t>
  </si>
  <si>
    <t>66</t>
  </si>
  <si>
    <t>28661493</t>
  </si>
  <si>
    <t>kónus přechodový korugovaný 1000/600</t>
  </si>
  <si>
    <t>68</t>
  </si>
  <si>
    <t>35</t>
  </si>
  <si>
    <t>28659071</t>
  </si>
  <si>
    <t>deska podkladová a roznášecí plastová čtvercová 1000x1000mm pro DN 600</t>
  </si>
  <si>
    <t>70</t>
  </si>
  <si>
    <t>28614397</t>
  </si>
  <si>
    <t>poklop pro drenážní šachtu, litina, třída B125, bez odvětrání</t>
  </si>
  <si>
    <t>72</t>
  </si>
  <si>
    <t>1+14+3+3</t>
  </si>
  <si>
    <t>37</t>
  </si>
  <si>
    <t>877490440</t>
  </si>
  <si>
    <t>Montáž šachtových vložek na kanalizačním potrubí z PP trub korugovaných DN 1000</t>
  </si>
  <si>
    <t>74</t>
  </si>
  <si>
    <t>Montáž tvarovek na kanalizačním plastovém potrubí z PP nebo PVC-U korugovaného nebo žebrovaného šachtových vložek DN 1000</t>
  </si>
  <si>
    <t>28617488</t>
  </si>
  <si>
    <t>vložka šachtová kanalizace PP korugované DN 1000</t>
  </si>
  <si>
    <t>76</t>
  </si>
  <si>
    <t>39</t>
  </si>
  <si>
    <t>175151101</t>
  </si>
  <si>
    <t>Obsypání potrubí strojně sypaninou bez prohození, uloženou do 3 m</t>
  </si>
  <si>
    <t>-1386093548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</si>
  <si>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</si>
  <si>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0,8*0,3*(15+28+130+280+190)+0,8*0,15*15+0,8*0,2*28+0,8*0,3*130+0,8*0,4*280+0,8*0,5*190</t>
  </si>
  <si>
    <t>"obsyp kolem potrubí a do výšky 30cm nad potrubí"</t>
  </si>
  <si>
    <t>"strojní hutnění od výšky 30cm nad potrubím"</t>
  </si>
  <si>
    <t>58341341</t>
  </si>
  <si>
    <t>kamenivo drcené drobné frakce 0/4</t>
  </si>
  <si>
    <t>1789030712</t>
  </si>
  <si>
    <t>(35,4+51,44)*1,9*1,05</t>
  </si>
  <si>
    <t>"lože pod potrubí"</t>
  </si>
  <si>
    <t>"obsyp lomovou prosívkou do výšky 30cm nad korunu potrubí"</t>
  </si>
  <si>
    <t>41</t>
  </si>
  <si>
    <t>451541111</t>
  </si>
  <si>
    <t>Lože pod potrubí otevřený výkop ze štěrkodrtě</t>
  </si>
  <si>
    <t>-1166803695</t>
  </si>
  <si>
    <t>Lože pod potrubí, stoky a drobné objekty v otevřeném výkopu ze štěrkodrtě 0-63 mm</t>
  </si>
  <si>
    <t>0,8*0,1*(15+28+130+280+190)</t>
  </si>
  <si>
    <t>"urovnané lože pod vodovodním potrubím"</t>
  </si>
  <si>
    <t>R 315</t>
  </si>
  <si>
    <t>Kamerové zkoušky (monitoring) kanalizace, zkouška těsnosti</t>
  </si>
  <si>
    <t>1865804508</t>
  </si>
  <si>
    <t>43</t>
  </si>
  <si>
    <t>137459349</t>
  </si>
  <si>
    <t>Přesun hmot pro trubní vedení hloubené z trub z plastických hmot nebo sklolaminátových pro vodovody, kanalizace, teplovody, produktovody v otevřeném výkopu dopravní vzdálenost do 15 m</t>
  </si>
  <si>
    <t>186</t>
  </si>
  <si>
    <t>3 - Vsakovací objekt</t>
  </si>
  <si>
    <t>HSV - Vsakovací objekt</t>
  </si>
  <si>
    <t xml:space="preserve">    2 - Zakládání</t>
  </si>
  <si>
    <t xml:space="preserve">    99 - Přesun hmot a manipulace se sutí</t>
  </si>
  <si>
    <t>Vsakovací objekt objemu 8,3 m3</t>
  </si>
  <si>
    <t>"vsakovací objekt z geobuňek"</t>
  </si>
  <si>
    <t>"2*revizní šachta DN 600"</t>
  </si>
  <si>
    <t>"obalení separační geotextilií"</t>
  </si>
  <si>
    <t>"podklad ŠD 4/8 tl. 200mm"</t>
  </si>
  <si>
    <t>Vsakovací objekt objemu 15,3 m3</t>
  </si>
  <si>
    <t>Zakládání</t>
  </si>
  <si>
    <t>213141111</t>
  </si>
  <si>
    <t>Zřízení vrstvy z geotextilie v rovině nebo ve sklonu do 1:5 š do 3 m</t>
  </si>
  <si>
    <t>Zřízení vrstvy z geotextilie filtrační, separační, odvodňovací, ochranné, výztužné nebo protierozní v rovině nebo ve sklonu do 1:5, šířky do 3 m</t>
  </si>
  <si>
    <t>15,26+28,06+28,06</t>
  </si>
  <si>
    <t>69311080</t>
  </si>
  <si>
    <t>geotextilie netkaná separační, ochranná, filtrační, drenážní PES 200g/m2</t>
  </si>
  <si>
    <t>99</t>
  </si>
  <si>
    <t>Přesun hmot a manipulace se sutí</t>
  </si>
  <si>
    <t>0,28+0,36</t>
  </si>
  <si>
    <t>SO 400 - Elektro a sdělovací prostředky - veřejné osvětlení</t>
  </si>
  <si>
    <t>132254103</t>
  </si>
  <si>
    <t>Hloubení rýh zapažených š do 800 mm v hornině třídy těžitelnosti I skupiny 3 objem do 100 m3 strojně</t>
  </si>
  <si>
    <t>Hloubení zapažených rýh šířky do 800 mm strojně s urovnáním dna do předepsaného profilu a spádu v hornině třídy těžitelnosti I skupiny 3 přes 50 do 100 m3</t>
  </si>
  <si>
    <t>510*0,6*1,2</t>
  </si>
  <si>
    <t>"výkop pro kabel VO"</t>
  </si>
  <si>
    <t>162251102</t>
  </si>
  <si>
    <t>Vodorovné přemístění do 50 m výkopku/sypaniny z horniny třídy těžitelnosti I, skupiny 1 až 3</t>
  </si>
  <si>
    <t>510*0,6*1,2*2</t>
  </si>
  <si>
    <t>"přesun výkopku, po dokončení opětovný přesun"</t>
  </si>
  <si>
    <t>Nakládání výkopku z hornin třídy těžitelnosti I, skupiny 1 až 3 přes 100 m3</t>
  </si>
  <si>
    <t>"nakládání výkopku, po pokládce kabelu opětovné naložení"</t>
  </si>
  <si>
    <t>"dočasné uložení materiálu"</t>
  </si>
  <si>
    <t>510*0,6*1,2*1,1</t>
  </si>
  <si>
    <t>"zasypání zámku se zhutněním"</t>
  </si>
  <si>
    <t>2 - Veřejné osvětlení</t>
  </si>
  <si>
    <t xml:space="preserve">0400 - Stav. díl 4 - vodorovné konstrukce                                         </t>
  </si>
  <si>
    <t xml:space="preserve">    3 - Svislé a kompletní konstrukce</t>
  </si>
  <si>
    <t xml:space="preserve">    4 - Vodorovné konstrukce</t>
  </si>
  <si>
    <t>PSV - Práce a dodávky PSV</t>
  </si>
  <si>
    <t xml:space="preserve">    741 - Elektroinstalace - silnoproud</t>
  </si>
  <si>
    <t>0400</t>
  </si>
  <si>
    <t xml:space="preserve">Stav. díl 4 - vodorovné konstrukce                                         </t>
  </si>
  <si>
    <t>457571111</t>
  </si>
  <si>
    <t>Filtrační vrstvy ze štěrkopísku bez zhutnění frakce od 0 až 8 do 0 až 32 mm</t>
  </si>
  <si>
    <t xml:space="preserve">Filtrační vrstvy jakékoliv tloušťky a sklonu  ze štěrkopísků bez zhutnění, frakce od 0-8 do 0-32 mm</t>
  </si>
  <si>
    <t>510*0,6*0,3</t>
  </si>
  <si>
    <t>"obsyp+lože"</t>
  </si>
  <si>
    <t>31674067</t>
  </si>
  <si>
    <t>stožár osvětlovací sadový Pz 133/89/60 v 6,0m</t>
  </si>
  <si>
    <t>"stožár lapmy"</t>
  </si>
  <si>
    <t>31672001</t>
  </si>
  <si>
    <t>Výložník rovný jednoduchý k osvětlovacím stožárům sadovým vyložení 500mm</t>
  </si>
  <si>
    <t>-113</t>
  </si>
  <si>
    <t>Montáž lampy pouličního osvětlení</t>
  </si>
  <si>
    <t>Lampa pouličního osvětlení, led lampa výška 6,0m, osazená do betonové trubky DN 400 v betonové patce, s provlečenými chráničkami a smršťovacími fóliemi. Veškeré spoje zemnících drátů budou v zemi zatřeny asfaltovým nátěrem.</t>
  </si>
  <si>
    <t>"Lampa pouličního osvětlení, led svítidlo Svítidlo LED 30W, osazená do betonové trubky DN 400 v betonové patce"</t>
  </si>
  <si>
    <t>"uzemnění zatřené asfaltovým nátěrem"</t>
  </si>
  <si>
    <t>"součástí je propojení, svorkovnice, pojistka"</t>
  </si>
  <si>
    <t>741372151R</t>
  </si>
  <si>
    <t>Montáž svítidel LED se zapojením vodičů lamp pouličního osvětlení</t>
  </si>
  <si>
    <t>"montáž lampy na výložník"</t>
  </si>
  <si>
    <t>1717967</t>
  </si>
  <si>
    <t>Svítidlo LED 30w</t>
  </si>
  <si>
    <t>Svítidlo light K2700</t>
  </si>
  <si>
    <t>"svítidlo lampy pouličního osvětlení"</t>
  </si>
  <si>
    <t>"svítidlo 30W"</t>
  </si>
  <si>
    <t>274354111</t>
  </si>
  <si>
    <t>Bednění základových pasů - zřízení</t>
  </si>
  <si>
    <t>19*(1*1*1)</t>
  </si>
  <si>
    <t>"patka pro kotvení trubky k usazení lampy VO"</t>
  </si>
  <si>
    <t>274354211</t>
  </si>
  <si>
    <t>Bednění základových pasů - odstranění</t>
  </si>
  <si>
    <t>275313811</t>
  </si>
  <si>
    <t>Základové patky z betonu tř. C 25/30</t>
  </si>
  <si>
    <t>19*1*1*1</t>
  </si>
  <si>
    <t>"patka pro usazení trubky k montáži lamp"</t>
  </si>
  <si>
    <t>Svislé a kompletní konstrukce</t>
  </si>
  <si>
    <t>388995211</t>
  </si>
  <si>
    <t>Chránička kabelů z trub HDPE v římse DN 80</t>
  </si>
  <si>
    <t xml:space="preserve">Chránička kabelů v římse z trub HDPE  do DN 80</t>
  </si>
  <si>
    <t>"chránička kabelu DN 80"</t>
  </si>
  <si>
    <t>510</t>
  </si>
  <si>
    <t>Vodorovné konstrukce</t>
  </si>
  <si>
    <t>457311118</t>
  </si>
  <si>
    <t>Vyrovnávací nebo spádový beton C 30/37 včetně úpravy povrchu</t>
  </si>
  <si>
    <t xml:space="preserve">Vyrovnávací nebo spádový beton včetně úpravy povrchu  C 30/37</t>
  </si>
  <si>
    <t>19*0,1*0,5*0,5</t>
  </si>
  <si>
    <t>"spádový beton uzavírající usazený stožár v potrubí"</t>
  </si>
  <si>
    <t>811391111</t>
  </si>
  <si>
    <t>Montáž potrubí z trub betonových s polodrážkou otevřený výkop sklon do 20 % DN 400</t>
  </si>
  <si>
    <t xml:space="preserve">Montáž potrubí z trub betonových s polodrážkou  v otevřeném výkopu ve sklonu do 20 % DN 400</t>
  </si>
  <si>
    <t>"montáž trub pro osazení sloupů lamp VO"</t>
  </si>
  <si>
    <t>59223021</t>
  </si>
  <si>
    <t>trouba betonová hrdlová DN 400</t>
  </si>
  <si>
    <t>PSV</t>
  </si>
  <si>
    <t>Práce a dodávky PSV</t>
  </si>
  <si>
    <t>741</t>
  </si>
  <si>
    <t>Elektroinstalace - silnoproud</t>
  </si>
  <si>
    <t>35442062</t>
  </si>
  <si>
    <t>pás zemnící 30x4mm FeZn</t>
  </si>
  <si>
    <t>kg</t>
  </si>
  <si>
    <t>"zemění lamp"</t>
  </si>
  <si>
    <t>34113035</t>
  </si>
  <si>
    <t>kabel instalační jádro Cu plné izolace PVC plášť PVC 450/750V (CYKY) 5x16mm2</t>
  </si>
  <si>
    <t>510+17</t>
  </si>
  <si>
    <t>"délka kabelu + zasmyčkování do lamp, kabel CYKY 5x16mm2"</t>
  </si>
  <si>
    <t>899722111</t>
  </si>
  <si>
    <t>Krytí potrubí z plastů výstražnou fólií z PVC 20 cm</t>
  </si>
  <si>
    <t>Krytí potrubí z plastů výstražnou fólií z PVC šířky 20 cm</t>
  </si>
  <si>
    <t>"výstražná folie červené barvy"</t>
  </si>
  <si>
    <t>"fólie nad kabelem"</t>
  </si>
  <si>
    <t>0013681R</t>
  </si>
  <si>
    <t>výstražná fólie z polyethylenu šíře 22cm</t>
  </si>
  <si>
    <t>35442137</t>
  </si>
  <si>
    <t>drát D 10mm nerez</t>
  </si>
  <si>
    <t>19*5</t>
  </si>
  <si>
    <t>35441860</t>
  </si>
  <si>
    <t>svorka FeZn k jímací tyči - 4 šrouby</t>
  </si>
  <si>
    <t>741231001</t>
  </si>
  <si>
    <t>Montáž svorkovnice do rozvaděčů - řadová vodič do 2,5 mm2 se zapojením vodičů</t>
  </si>
  <si>
    <t>Montáž svorkovnic do rozváděčů s popisnými štítky se zapojením vodičů na jedné straně řadových, průřezové plochy vodičů do 2,5 mm2</t>
  </si>
  <si>
    <t>"svorkovice lampy pouličního osvětlení"</t>
  </si>
  <si>
    <t>Připojení lampy (pospojování kovových částí rozvaděčů atd.)</t>
  </si>
  <si>
    <t>"pospojování uzemnění a kabelů v těle lampy"</t>
  </si>
  <si>
    <t>1000269848</t>
  </si>
  <si>
    <t>Stožárová výzbroj SI - A - 8.35.4</t>
  </si>
  <si>
    <t>1010043824</t>
  </si>
  <si>
    <t>SR 481-14 Z/Un, IP 20 elektrovýzbroj s 1 násuvnou pojistkou E 14</t>
  </si>
  <si>
    <t>8500127011</t>
  </si>
  <si>
    <t>Svorkovnice</t>
  </si>
  <si>
    <t>3 - Dokončovací práce</t>
  </si>
  <si>
    <t>741810002</t>
  </si>
  <si>
    <t>Celková prohlídka elektrického rozvodu a zařízení do 500 000,- Kč</t>
  </si>
  <si>
    <t>Zkoušky a prohlídky elektrických rozvodů a zařízení celková prohlídka a vyhotovení revizní zprávy pro objem montážních prací přes 100 do 500 tis. Kč</t>
  </si>
  <si>
    <t>"provedení měření a zpracování revizní zprávy"</t>
  </si>
  <si>
    <t>"zaškolení pracovníků provozovatele na obsluhu zařízení"</t>
  </si>
  <si>
    <t>"dokumentace skutečného provedení"</t>
  </si>
  <si>
    <t>SO 800 - Sadové úpravy</t>
  </si>
  <si>
    <t>005724720</t>
  </si>
  <si>
    <t>osivo směs travní krajinná - rovinná</t>
  </si>
  <si>
    <t>osiva pícnin směsi travní balení obvykle 25 kg technická - rovinná</t>
  </si>
  <si>
    <t>181351113</t>
  </si>
  <si>
    <t>Rozprostření ornice tl vrstvy do 200 mm pl přes 500 m2 v rovině nebo ve svahu do 1:5 strojně</t>
  </si>
  <si>
    <t>Rozprostření a urovnání ornice v rovině nebo ve svahu sklonu do 1:5 strojně při souvislé ploše přes 500 m2, tl. vrstvy do 200 mm</t>
  </si>
  <si>
    <t>1050</t>
  </si>
  <si>
    <t>181451131</t>
  </si>
  <si>
    <t>Založení parkového trávníku výsevem pl přes 1000 m2 v rovině a ve svahu do 1:5</t>
  </si>
  <si>
    <t>Založení trávníku na půdě předem připravené plochy přes 1000 m2 výsevem včetně utažení parkového v rovině nebo na svahu do 1:5</t>
  </si>
  <si>
    <t>"založení trávníku"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</si>
</sst>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0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11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vertical="center"/>
    </xf>
    <xf numFmtId="4" fontId="11" fillId="0" borderId="20" xfId="0" applyNumberFormat="1" applyFont="1" applyBorder="1" applyAlignment="1" applyProtection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 applyProtection="1">
      <alignment horizontal="left"/>
    </xf>
    <xf numFmtId="4" fontId="11" fillId="0" borderId="0" xfId="0" applyNumberFormat="1" applyFont="1" applyAlignment="1" applyProtection="1"/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20" xfId="0" applyFont="1" applyBorder="1" applyAlignment="1" applyProtection="1">
      <alignment vertical="center"/>
    </xf>
    <xf numFmtId="0" fontId="8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467360</xdr:colOff>
      <xdr:row>3</xdr:row>
      <xdr:rowOff>0</xdr:rowOff>
    </xdr:from>
    <xdr:to>
      <xdr:col>40</xdr:col>
      <xdr:colOff>367030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38</xdr:col>
      <xdr:colOff>129540</xdr:colOff>
      <xdr:row>81</xdr:row>
      <xdr:rowOff>0</xdr:rowOff>
    </xdr:from>
    <xdr:to>
      <xdr:col>41</xdr:col>
      <xdr:colOff>177165</xdr:colOff>
      <xdr:row>84</xdr:row>
      <xdr:rowOff>452120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103</xdr:row>
      <xdr:rowOff>0</xdr:rowOff>
    </xdr:from>
    <xdr:to>
      <xdr:col>9</xdr:col>
      <xdr:colOff>1214120</xdr:colOff>
      <xdr:row>107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109</xdr:row>
      <xdr:rowOff>0</xdr:rowOff>
    </xdr:from>
    <xdr:to>
      <xdr:col>9</xdr:col>
      <xdr:colOff>1214120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108</xdr:row>
      <xdr:rowOff>0</xdr:rowOff>
    </xdr:from>
    <xdr:to>
      <xdr:col>9</xdr:col>
      <xdr:colOff>1214120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108</xdr:row>
      <xdr:rowOff>0</xdr:rowOff>
    </xdr:from>
    <xdr:to>
      <xdr:col>9</xdr:col>
      <xdr:colOff>1214120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112</xdr:row>
      <xdr:rowOff>0</xdr:rowOff>
    </xdr:from>
    <xdr:to>
      <xdr:col>9</xdr:col>
      <xdr:colOff>1214120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104</xdr:row>
      <xdr:rowOff>0</xdr:rowOff>
    </xdr:from>
    <xdr:to>
      <xdr:col>9</xdr:col>
      <xdr:colOff>1214120</xdr:colOff>
      <xdr:row>108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2025-6-19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 xml:space="preserve"> Novostavba chodníku v ulici Dubinská ve Zruči nad Sázavou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Zruč nad Sázavou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27. 7. 2026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Zruč nad Sázavou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VDG Projektování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Vítězslav Pavel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ROUND(AG95+AG96+AG101+AG105+AG109,2)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ROUND(AS95+AS96+AS101+AS105+AS109,2)</f>
        <v>0</v>
      </c>
      <c r="AT94" s="114">
        <f>ROUND(SUM(AV94:AW94),2)</f>
        <v>0</v>
      </c>
      <c r="AU94" s="115">
        <f>ROUND(AU95+AU96+AU101+AU105+AU109,5)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ROUND(AZ95+AZ96+AZ101+AZ105+AZ109,2)</f>
        <v>0</v>
      </c>
      <c r="BA94" s="114">
        <f>ROUND(BA95+BA96+BA101+BA105+BA109,2)</f>
        <v>0</v>
      </c>
      <c r="BB94" s="114">
        <f>ROUND(BB95+BB96+BB101+BB105+BB109,2)</f>
        <v>0</v>
      </c>
      <c r="BC94" s="114">
        <f>ROUND(BC95+BC96+BC101+BC105+BC109,2)</f>
        <v>0</v>
      </c>
      <c r="BD94" s="116">
        <f>ROUND(BD95+BD96+BD101+BD105+BD109,2)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6.5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'111 - Vedlejší rozpočtové...'!J30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'111 - Vedlejší rozpočtové...'!P117</f>
        <v>0</v>
      </c>
      <c r="AV95" s="128">
        <f>'111 - Vedlejší rozpočtové...'!J33</f>
        <v>0</v>
      </c>
      <c r="AW95" s="128">
        <f>'111 - Vedlejší rozpočtové...'!J34</f>
        <v>0</v>
      </c>
      <c r="AX95" s="128">
        <f>'111 - Vedlejší rozpočtové...'!J35</f>
        <v>0</v>
      </c>
      <c r="AY95" s="128">
        <f>'111 - Vedlejší rozpočtové...'!J36</f>
        <v>0</v>
      </c>
      <c r="AZ95" s="128">
        <f>'111 - Vedlejší rozpočtové...'!F33</f>
        <v>0</v>
      </c>
      <c r="BA95" s="128">
        <f>'111 - Vedlejší rozpočtové...'!F34</f>
        <v>0</v>
      </c>
      <c r="BB95" s="128">
        <f>'111 - Vedlejší rozpočtové...'!F35</f>
        <v>0</v>
      </c>
      <c r="BC95" s="128">
        <f>'111 - Vedlejší rozpočtové...'!F36</f>
        <v>0</v>
      </c>
      <c r="BD95" s="130">
        <f>'111 - Vedlejší rozpočtové...'!F37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6.5" customHeight="1">
      <c r="A96" s="7"/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32">
        <f>ROUND(SUM(AG97:AG100),2)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27">
        <f>ROUND(SUM(AS97:AS100),2)</f>
        <v>0</v>
      </c>
      <c r="AT96" s="128">
        <f>ROUND(SUM(AV96:AW96),2)</f>
        <v>0</v>
      </c>
      <c r="AU96" s="129">
        <f>ROUND(SUM(AU97:AU100),5)</f>
        <v>0</v>
      </c>
      <c r="AV96" s="128">
        <f>ROUND(AZ96*L29,2)</f>
        <v>0</v>
      </c>
      <c r="AW96" s="128">
        <f>ROUND(BA96*L30,2)</f>
        <v>0</v>
      </c>
      <c r="AX96" s="128">
        <f>ROUND(BB96*L29,2)</f>
        <v>0</v>
      </c>
      <c r="AY96" s="128">
        <f>ROUND(BC96*L30,2)</f>
        <v>0</v>
      </c>
      <c r="AZ96" s="128">
        <f>ROUND(SUM(AZ97:AZ100),2)</f>
        <v>0</v>
      </c>
      <c r="BA96" s="128">
        <f>ROUND(SUM(BA97:BA100),2)</f>
        <v>0</v>
      </c>
      <c r="BB96" s="128">
        <f>ROUND(SUM(BB97:BB100),2)</f>
        <v>0</v>
      </c>
      <c r="BC96" s="128">
        <f>ROUND(SUM(BC97:BC100),2)</f>
        <v>0</v>
      </c>
      <c r="BD96" s="130">
        <f>ROUND(SUM(BD97:BD100),2)</f>
        <v>0</v>
      </c>
      <c r="BE96" s="7"/>
      <c r="BS96" s="131" t="s">
        <v>75</v>
      </c>
      <c r="BT96" s="131" t="s">
        <v>84</v>
      </c>
      <c r="BU96" s="131" t="s">
        <v>77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4" customFormat="1" ht="16.5" customHeight="1">
      <c r="A97" s="119" t="s">
        <v>80</v>
      </c>
      <c r="B97" s="70"/>
      <c r="C97" s="133"/>
      <c r="D97" s="133"/>
      <c r="E97" s="134" t="s">
        <v>84</v>
      </c>
      <c r="F97" s="134"/>
      <c r="G97" s="134"/>
      <c r="H97" s="134"/>
      <c r="I97" s="134"/>
      <c r="J97" s="133"/>
      <c r="K97" s="134" t="s">
        <v>90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'1 - Přípravné práce'!J32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91</v>
      </c>
      <c r="AR97" s="72"/>
      <c r="AS97" s="137">
        <v>0</v>
      </c>
      <c r="AT97" s="138">
        <f>ROUND(SUM(AV97:AW97),2)</f>
        <v>0</v>
      </c>
      <c r="AU97" s="139">
        <f>'1 - Přípravné práce'!P123</f>
        <v>0</v>
      </c>
      <c r="AV97" s="138">
        <f>'1 - Přípravné práce'!J35</f>
        <v>0</v>
      </c>
      <c r="AW97" s="138">
        <f>'1 - Přípravné práce'!J36</f>
        <v>0</v>
      </c>
      <c r="AX97" s="138">
        <f>'1 - Přípravné práce'!J37</f>
        <v>0</v>
      </c>
      <c r="AY97" s="138">
        <f>'1 - Přípravné práce'!J38</f>
        <v>0</v>
      </c>
      <c r="AZ97" s="138">
        <f>'1 - Přípravné práce'!F35</f>
        <v>0</v>
      </c>
      <c r="BA97" s="138">
        <f>'1 - Přípravné práce'!F36</f>
        <v>0</v>
      </c>
      <c r="BB97" s="138">
        <f>'1 - Přípravné práce'!F37</f>
        <v>0</v>
      </c>
      <c r="BC97" s="138">
        <f>'1 - Přípravné práce'!F38</f>
        <v>0</v>
      </c>
      <c r="BD97" s="140">
        <f>'1 - Přípravné práce'!F39</f>
        <v>0</v>
      </c>
      <c r="BE97" s="4"/>
      <c r="BT97" s="141" t="s">
        <v>86</v>
      </c>
      <c r="BV97" s="141" t="s">
        <v>78</v>
      </c>
      <c r="BW97" s="141" t="s">
        <v>92</v>
      </c>
      <c r="BX97" s="141" t="s">
        <v>89</v>
      </c>
      <c r="CL97" s="141" t="s">
        <v>1</v>
      </c>
    </row>
    <row r="98" s="4" customFormat="1" ht="16.5" customHeight="1">
      <c r="A98" s="119" t="s">
        <v>80</v>
      </c>
      <c r="B98" s="70"/>
      <c r="C98" s="133"/>
      <c r="D98" s="133"/>
      <c r="E98" s="134" t="s">
        <v>86</v>
      </c>
      <c r="F98" s="134"/>
      <c r="G98" s="134"/>
      <c r="H98" s="134"/>
      <c r="I98" s="134"/>
      <c r="J98" s="133"/>
      <c r="K98" s="134" t="s">
        <v>93</v>
      </c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5">
        <f>'2 - Zemní práce'!J32</f>
        <v>0</v>
      </c>
      <c r="AH98" s="133"/>
      <c r="AI98" s="133"/>
      <c r="AJ98" s="133"/>
      <c r="AK98" s="133"/>
      <c r="AL98" s="133"/>
      <c r="AM98" s="133"/>
      <c r="AN98" s="135">
        <f>SUM(AG98,AT98)</f>
        <v>0</v>
      </c>
      <c r="AO98" s="133"/>
      <c r="AP98" s="133"/>
      <c r="AQ98" s="136" t="s">
        <v>91</v>
      </c>
      <c r="AR98" s="72"/>
      <c r="AS98" s="137">
        <v>0</v>
      </c>
      <c r="AT98" s="138">
        <f>ROUND(SUM(AV98:AW98),2)</f>
        <v>0</v>
      </c>
      <c r="AU98" s="139">
        <f>'2 - Zemní práce'!P122</f>
        <v>0</v>
      </c>
      <c r="AV98" s="138">
        <f>'2 - Zemní práce'!J35</f>
        <v>0</v>
      </c>
      <c r="AW98" s="138">
        <f>'2 - Zemní práce'!J36</f>
        <v>0</v>
      </c>
      <c r="AX98" s="138">
        <f>'2 - Zemní práce'!J37</f>
        <v>0</v>
      </c>
      <c r="AY98" s="138">
        <f>'2 - Zemní práce'!J38</f>
        <v>0</v>
      </c>
      <c r="AZ98" s="138">
        <f>'2 - Zemní práce'!F35</f>
        <v>0</v>
      </c>
      <c r="BA98" s="138">
        <f>'2 - Zemní práce'!F36</f>
        <v>0</v>
      </c>
      <c r="BB98" s="138">
        <f>'2 - Zemní práce'!F37</f>
        <v>0</v>
      </c>
      <c r="BC98" s="138">
        <f>'2 - Zemní práce'!F38</f>
        <v>0</v>
      </c>
      <c r="BD98" s="140">
        <f>'2 - Zemní práce'!F39</f>
        <v>0</v>
      </c>
      <c r="BE98" s="4"/>
      <c r="BT98" s="141" t="s">
        <v>86</v>
      </c>
      <c r="BV98" s="141" t="s">
        <v>78</v>
      </c>
      <c r="BW98" s="141" t="s">
        <v>94</v>
      </c>
      <c r="BX98" s="141" t="s">
        <v>89</v>
      </c>
      <c r="CL98" s="141" t="s">
        <v>1</v>
      </c>
    </row>
    <row r="99" s="4" customFormat="1" ht="16.5" customHeight="1">
      <c r="A99" s="119" t="s">
        <v>80</v>
      </c>
      <c r="B99" s="70"/>
      <c r="C99" s="133"/>
      <c r="D99" s="133"/>
      <c r="E99" s="134" t="s">
        <v>95</v>
      </c>
      <c r="F99" s="134"/>
      <c r="G99" s="134"/>
      <c r="H99" s="134"/>
      <c r="I99" s="134"/>
      <c r="J99" s="133"/>
      <c r="K99" s="134" t="s">
        <v>96</v>
      </c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5">
        <f>'3 - Konstrukce povrchu'!J32</f>
        <v>0</v>
      </c>
      <c r="AH99" s="133"/>
      <c r="AI99" s="133"/>
      <c r="AJ99" s="133"/>
      <c r="AK99" s="133"/>
      <c r="AL99" s="133"/>
      <c r="AM99" s="133"/>
      <c r="AN99" s="135">
        <f>SUM(AG99,AT99)</f>
        <v>0</v>
      </c>
      <c r="AO99" s="133"/>
      <c r="AP99" s="133"/>
      <c r="AQ99" s="136" t="s">
        <v>91</v>
      </c>
      <c r="AR99" s="72"/>
      <c r="AS99" s="137">
        <v>0</v>
      </c>
      <c r="AT99" s="138">
        <f>ROUND(SUM(AV99:AW99),2)</f>
        <v>0</v>
      </c>
      <c r="AU99" s="139">
        <f>'3 - Konstrukce povrchu'!P125</f>
        <v>0</v>
      </c>
      <c r="AV99" s="138">
        <f>'3 - Konstrukce povrchu'!J35</f>
        <v>0</v>
      </c>
      <c r="AW99" s="138">
        <f>'3 - Konstrukce povrchu'!J36</f>
        <v>0</v>
      </c>
      <c r="AX99" s="138">
        <f>'3 - Konstrukce povrchu'!J37</f>
        <v>0</v>
      </c>
      <c r="AY99" s="138">
        <f>'3 - Konstrukce povrchu'!J38</f>
        <v>0</v>
      </c>
      <c r="AZ99" s="138">
        <f>'3 - Konstrukce povrchu'!F35</f>
        <v>0</v>
      </c>
      <c r="BA99" s="138">
        <f>'3 - Konstrukce povrchu'!F36</f>
        <v>0</v>
      </c>
      <c r="BB99" s="138">
        <f>'3 - Konstrukce povrchu'!F37</f>
        <v>0</v>
      </c>
      <c r="BC99" s="138">
        <f>'3 - Konstrukce povrchu'!F38</f>
        <v>0</v>
      </c>
      <c r="BD99" s="140">
        <f>'3 - Konstrukce povrchu'!F39</f>
        <v>0</v>
      </c>
      <c r="BE99" s="4"/>
      <c r="BT99" s="141" t="s">
        <v>86</v>
      </c>
      <c r="BV99" s="141" t="s">
        <v>78</v>
      </c>
      <c r="BW99" s="141" t="s">
        <v>97</v>
      </c>
      <c r="BX99" s="141" t="s">
        <v>89</v>
      </c>
      <c r="CL99" s="141" t="s">
        <v>1</v>
      </c>
    </row>
    <row r="100" s="4" customFormat="1" ht="16.5" customHeight="1">
      <c r="A100" s="119" t="s">
        <v>80</v>
      </c>
      <c r="B100" s="70"/>
      <c r="C100" s="133"/>
      <c r="D100" s="133"/>
      <c r="E100" s="134" t="s">
        <v>98</v>
      </c>
      <c r="F100" s="134"/>
      <c r="G100" s="134"/>
      <c r="H100" s="134"/>
      <c r="I100" s="134"/>
      <c r="J100" s="133"/>
      <c r="K100" s="134" t="s">
        <v>99</v>
      </c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5">
        <f>'4 - Dokončovací práce'!J32</f>
        <v>0</v>
      </c>
      <c r="AH100" s="133"/>
      <c r="AI100" s="133"/>
      <c r="AJ100" s="133"/>
      <c r="AK100" s="133"/>
      <c r="AL100" s="133"/>
      <c r="AM100" s="133"/>
      <c r="AN100" s="135">
        <f>SUM(AG100,AT100)</f>
        <v>0</v>
      </c>
      <c r="AO100" s="133"/>
      <c r="AP100" s="133"/>
      <c r="AQ100" s="136" t="s">
        <v>91</v>
      </c>
      <c r="AR100" s="72"/>
      <c r="AS100" s="137">
        <v>0</v>
      </c>
      <c r="AT100" s="138">
        <f>ROUND(SUM(AV100:AW100),2)</f>
        <v>0</v>
      </c>
      <c r="AU100" s="139">
        <f>'4 - Dokončovací práce'!P123</f>
        <v>0</v>
      </c>
      <c r="AV100" s="138">
        <f>'4 - Dokončovací práce'!J35</f>
        <v>0</v>
      </c>
      <c r="AW100" s="138">
        <f>'4 - Dokončovací práce'!J36</f>
        <v>0</v>
      </c>
      <c r="AX100" s="138">
        <f>'4 - Dokončovací práce'!J37</f>
        <v>0</v>
      </c>
      <c r="AY100" s="138">
        <f>'4 - Dokončovací práce'!J38</f>
        <v>0</v>
      </c>
      <c r="AZ100" s="138">
        <f>'4 - Dokončovací práce'!F35</f>
        <v>0</v>
      </c>
      <c r="BA100" s="138">
        <f>'4 - Dokončovací práce'!F36</f>
        <v>0</v>
      </c>
      <c r="BB100" s="138">
        <f>'4 - Dokončovací práce'!F37</f>
        <v>0</v>
      </c>
      <c r="BC100" s="138">
        <f>'4 - Dokončovací práce'!F38</f>
        <v>0</v>
      </c>
      <c r="BD100" s="140">
        <f>'4 - Dokončovací práce'!F39</f>
        <v>0</v>
      </c>
      <c r="BE100" s="4"/>
      <c r="BT100" s="141" t="s">
        <v>86</v>
      </c>
      <c r="BV100" s="141" t="s">
        <v>78</v>
      </c>
      <c r="BW100" s="141" t="s">
        <v>100</v>
      </c>
      <c r="BX100" s="141" t="s">
        <v>89</v>
      </c>
      <c r="CL100" s="141" t="s">
        <v>1</v>
      </c>
    </row>
    <row r="101" s="7" customFormat="1" ht="24.75" customHeight="1">
      <c r="A101" s="7"/>
      <c r="B101" s="120"/>
      <c r="C101" s="121"/>
      <c r="D101" s="122" t="s">
        <v>101</v>
      </c>
      <c r="E101" s="122"/>
      <c r="F101" s="122"/>
      <c r="G101" s="122"/>
      <c r="H101" s="122"/>
      <c r="I101" s="123"/>
      <c r="J101" s="122" t="s">
        <v>102</v>
      </c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32">
        <f>ROUND(SUM(AG102:AG104),2)</f>
        <v>0</v>
      </c>
      <c r="AH101" s="123"/>
      <c r="AI101" s="123"/>
      <c r="AJ101" s="123"/>
      <c r="AK101" s="123"/>
      <c r="AL101" s="123"/>
      <c r="AM101" s="123"/>
      <c r="AN101" s="124">
        <f>SUM(AG101,AT101)</f>
        <v>0</v>
      </c>
      <c r="AO101" s="123"/>
      <c r="AP101" s="123"/>
      <c r="AQ101" s="125" t="s">
        <v>83</v>
      </c>
      <c r="AR101" s="126"/>
      <c r="AS101" s="127">
        <f>ROUND(SUM(AS102:AS104),2)</f>
        <v>0</v>
      </c>
      <c r="AT101" s="128">
        <f>ROUND(SUM(AV101:AW101),2)</f>
        <v>0</v>
      </c>
      <c r="AU101" s="129">
        <f>ROUND(SUM(AU102:AU104),5)</f>
        <v>0</v>
      </c>
      <c r="AV101" s="128">
        <f>ROUND(AZ101*L29,2)</f>
        <v>0</v>
      </c>
      <c r="AW101" s="128">
        <f>ROUND(BA101*L30,2)</f>
        <v>0</v>
      </c>
      <c r="AX101" s="128">
        <f>ROUND(BB101*L29,2)</f>
        <v>0</v>
      </c>
      <c r="AY101" s="128">
        <f>ROUND(BC101*L30,2)</f>
        <v>0</v>
      </c>
      <c r="AZ101" s="128">
        <f>ROUND(SUM(AZ102:AZ104),2)</f>
        <v>0</v>
      </c>
      <c r="BA101" s="128">
        <f>ROUND(SUM(BA102:BA104),2)</f>
        <v>0</v>
      </c>
      <c r="BB101" s="128">
        <f>ROUND(SUM(BB102:BB104),2)</f>
        <v>0</v>
      </c>
      <c r="BC101" s="128">
        <f>ROUND(SUM(BC102:BC104),2)</f>
        <v>0</v>
      </c>
      <c r="BD101" s="130">
        <f>ROUND(SUM(BD102:BD104),2)</f>
        <v>0</v>
      </c>
      <c r="BE101" s="7"/>
      <c r="BS101" s="131" t="s">
        <v>75</v>
      </c>
      <c r="BT101" s="131" t="s">
        <v>84</v>
      </c>
      <c r="BU101" s="131" t="s">
        <v>77</v>
      </c>
      <c r="BV101" s="131" t="s">
        <v>78</v>
      </c>
      <c r="BW101" s="131" t="s">
        <v>103</v>
      </c>
      <c r="BX101" s="131" t="s">
        <v>5</v>
      </c>
      <c r="CL101" s="131" t="s">
        <v>1</v>
      </c>
      <c r="CM101" s="131" t="s">
        <v>86</v>
      </c>
    </row>
    <row r="102" s="4" customFormat="1" ht="16.5" customHeight="1">
      <c r="A102" s="119" t="s">
        <v>80</v>
      </c>
      <c r="B102" s="70"/>
      <c r="C102" s="133"/>
      <c r="D102" s="133"/>
      <c r="E102" s="134" t="s">
        <v>84</v>
      </c>
      <c r="F102" s="134"/>
      <c r="G102" s="134"/>
      <c r="H102" s="134"/>
      <c r="I102" s="134"/>
      <c r="J102" s="133"/>
      <c r="K102" s="134" t="s">
        <v>93</v>
      </c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5">
        <f>'1 - Zemní práce'!J32</f>
        <v>0</v>
      </c>
      <c r="AH102" s="133"/>
      <c r="AI102" s="133"/>
      <c r="AJ102" s="133"/>
      <c r="AK102" s="133"/>
      <c r="AL102" s="133"/>
      <c r="AM102" s="133"/>
      <c r="AN102" s="135">
        <f>SUM(AG102,AT102)</f>
        <v>0</v>
      </c>
      <c r="AO102" s="133"/>
      <c r="AP102" s="133"/>
      <c r="AQ102" s="136" t="s">
        <v>91</v>
      </c>
      <c r="AR102" s="72"/>
      <c r="AS102" s="137">
        <v>0</v>
      </c>
      <c r="AT102" s="138">
        <f>ROUND(SUM(AV102:AW102),2)</f>
        <v>0</v>
      </c>
      <c r="AU102" s="139">
        <f>'1 - Zemní práce'!P123</f>
        <v>0</v>
      </c>
      <c r="AV102" s="138">
        <f>'1 - Zemní práce'!J35</f>
        <v>0</v>
      </c>
      <c r="AW102" s="138">
        <f>'1 - Zemní práce'!J36</f>
        <v>0</v>
      </c>
      <c r="AX102" s="138">
        <f>'1 - Zemní práce'!J37</f>
        <v>0</v>
      </c>
      <c r="AY102" s="138">
        <f>'1 - Zemní práce'!J38</f>
        <v>0</v>
      </c>
      <c r="AZ102" s="138">
        <f>'1 - Zemní práce'!F35</f>
        <v>0</v>
      </c>
      <c r="BA102" s="138">
        <f>'1 - Zemní práce'!F36</f>
        <v>0</v>
      </c>
      <c r="BB102" s="138">
        <f>'1 - Zemní práce'!F37</f>
        <v>0</v>
      </c>
      <c r="BC102" s="138">
        <f>'1 - Zemní práce'!F38</f>
        <v>0</v>
      </c>
      <c r="BD102" s="140">
        <f>'1 - Zemní práce'!F39</f>
        <v>0</v>
      </c>
      <c r="BE102" s="4"/>
      <c r="BT102" s="141" t="s">
        <v>86</v>
      </c>
      <c r="BV102" s="141" t="s">
        <v>78</v>
      </c>
      <c r="BW102" s="141" t="s">
        <v>104</v>
      </c>
      <c r="BX102" s="141" t="s">
        <v>103</v>
      </c>
      <c r="CL102" s="141" t="s">
        <v>1</v>
      </c>
    </row>
    <row r="103" s="4" customFormat="1" ht="16.5" customHeight="1">
      <c r="A103" s="119" t="s">
        <v>80</v>
      </c>
      <c r="B103" s="70"/>
      <c r="C103" s="133"/>
      <c r="D103" s="133"/>
      <c r="E103" s="134" t="s">
        <v>86</v>
      </c>
      <c r="F103" s="134"/>
      <c r="G103" s="134"/>
      <c r="H103" s="134"/>
      <c r="I103" s="134"/>
      <c r="J103" s="133"/>
      <c r="K103" s="134" t="s">
        <v>105</v>
      </c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5">
        <f>'2 - Dešťová kanalizace'!J32</f>
        <v>0</v>
      </c>
      <c r="AH103" s="133"/>
      <c r="AI103" s="133"/>
      <c r="AJ103" s="133"/>
      <c r="AK103" s="133"/>
      <c r="AL103" s="133"/>
      <c r="AM103" s="133"/>
      <c r="AN103" s="135">
        <f>SUM(AG103,AT103)</f>
        <v>0</v>
      </c>
      <c r="AO103" s="133"/>
      <c r="AP103" s="133"/>
      <c r="AQ103" s="136" t="s">
        <v>91</v>
      </c>
      <c r="AR103" s="72"/>
      <c r="AS103" s="137">
        <v>0</v>
      </c>
      <c r="AT103" s="138">
        <f>ROUND(SUM(AV103:AW103),2)</f>
        <v>0</v>
      </c>
      <c r="AU103" s="139">
        <f>'2 - Dešťová kanalizace'!P124</f>
        <v>0</v>
      </c>
      <c r="AV103" s="138">
        <f>'2 - Dešťová kanalizace'!J35</f>
        <v>0</v>
      </c>
      <c r="AW103" s="138">
        <f>'2 - Dešťová kanalizace'!J36</f>
        <v>0</v>
      </c>
      <c r="AX103" s="138">
        <f>'2 - Dešťová kanalizace'!J37</f>
        <v>0</v>
      </c>
      <c r="AY103" s="138">
        <f>'2 - Dešťová kanalizace'!J38</f>
        <v>0</v>
      </c>
      <c r="AZ103" s="138">
        <f>'2 - Dešťová kanalizace'!F35</f>
        <v>0</v>
      </c>
      <c r="BA103" s="138">
        <f>'2 - Dešťová kanalizace'!F36</f>
        <v>0</v>
      </c>
      <c r="BB103" s="138">
        <f>'2 - Dešťová kanalizace'!F37</f>
        <v>0</v>
      </c>
      <c r="BC103" s="138">
        <f>'2 - Dešťová kanalizace'!F38</f>
        <v>0</v>
      </c>
      <c r="BD103" s="140">
        <f>'2 - Dešťová kanalizace'!F39</f>
        <v>0</v>
      </c>
      <c r="BE103" s="4"/>
      <c r="BT103" s="141" t="s">
        <v>86</v>
      </c>
      <c r="BV103" s="141" t="s">
        <v>78</v>
      </c>
      <c r="BW103" s="141" t="s">
        <v>106</v>
      </c>
      <c r="BX103" s="141" t="s">
        <v>103</v>
      </c>
      <c r="CL103" s="141" t="s">
        <v>1</v>
      </c>
    </row>
    <row r="104" s="4" customFormat="1" ht="16.5" customHeight="1">
      <c r="A104" s="119" t="s">
        <v>80</v>
      </c>
      <c r="B104" s="70"/>
      <c r="C104" s="133"/>
      <c r="D104" s="133"/>
      <c r="E104" s="134" t="s">
        <v>95</v>
      </c>
      <c r="F104" s="134"/>
      <c r="G104" s="134"/>
      <c r="H104" s="134"/>
      <c r="I104" s="134"/>
      <c r="J104" s="133"/>
      <c r="K104" s="134" t="s">
        <v>107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5">
        <f>'3 - Vsakovací objekt'!J32</f>
        <v>0</v>
      </c>
      <c r="AH104" s="133"/>
      <c r="AI104" s="133"/>
      <c r="AJ104" s="133"/>
      <c r="AK104" s="133"/>
      <c r="AL104" s="133"/>
      <c r="AM104" s="133"/>
      <c r="AN104" s="135">
        <f>SUM(AG104,AT104)</f>
        <v>0</v>
      </c>
      <c r="AO104" s="133"/>
      <c r="AP104" s="133"/>
      <c r="AQ104" s="136" t="s">
        <v>91</v>
      </c>
      <c r="AR104" s="72"/>
      <c r="AS104" s="137">
        <v>0</v>
      </c>
      <c r="AT104" s="138">
        <f>ROUND(SUM(AV104:AW104),2)</f>
        <v>0</v>
      </c>
      <c r="AU104" s="139">
        <f>'3 - Vsakovací objekt'!P124</f>
        <v>0</v>
      </c>
      <c r="AV104" s="138">
        <f>'3 - Vsakovací objekt'!J35</f>
        <v>0</v>
      </c>
      <c r="AW104" s="138">
        <f>'3 - Vsakovací objekt'!J36</f>
        <v>0</v>
      </c>
      <c r="AX104" s="138">
        <f>'3 - Vsakovací objekt'!J37</f>
        <v>0</v>
      </c>
      <c r="AY104" s="138">
        <f>'3 - Vsakovací objekt'!J38</f>
        <v>0</v>
      </c>
      <c r="AZ104" s="138">
        <f>'3 - Vsakovací objekt'!F35</f>
        <v>0</v>
      </c>
      <c r="BA104" s="138">
        <f>'3 - Vsakovací objekt'!F36</f>
        <v>0</v>
      </c>
      <c r="BB104" s="138">
        <f>'3 - Vsakovací objekt'!F37</f>
        <v>0</v>
      </c>
      <c r="BC104" s="138">
        <f>'3 - Vsakovací objekt'!F38</f>
        <v>0</v>
      </c>
      <c r="BD104" s="140">
        <f>'3 - Vsakovací objekt'!F39</f>
        <v>0</v>
      </c>
      <c r="BE104" s="4"/>
      <c r="BT104" s="141" t="s">
        <v>86</v>
      </c>
      <c r="BV104" s="141" t="s">
        <v>78</v>
      </c>
      <c r="BW104" s="141" t="s">
        <v>108</v>
      </c>
      <c r="BX104" s="141" t="s">
        <v>103</v>
      </c>
      <c r="CL104" s="141" t="s">
        <v>1</v>
      </c>
    </row>
    <row r="105" s="7" customFormat="1" ht="24.75" customHeight="1">
      <c r="A105" s="7"/>
      <c r="B105" s="120"/>
      <c r="C105" s="121"/>
      <c r="D105" s="122" t="s">
        <v>109</v>
      </c>
      <c r="E105" s="122"/>
      <c r="F105" s="122"/>
      <c r="G105" s="122"/>
      <c r="H105" s="122"/>
      <c r="I105" s="123"/>
      <c r="J105" s="122" t="s">
        <v>110</v>
      </c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32">
        <f>ROUND(SUM(AG106:AG108),2)</f>
        <v>0</v>
      </c>
      <c r="AH105" s="123"/>
      <c r="AI105" s="123"/>
      <c r="AJ105" s="123"/>
      <c r="AK105" s="123"/>
      <c r="AL105" s="123"/>
      <c r="AM105" s="123"/>
      <c r="AN105" s="124">
        <f>SUM(AG105,AT105)</f>
        <v>0</v>
      </c>
      <c r="AO105" s="123"/>
      <c r="AP105" s="123"/>
      <c r="AQ105" s="125" t="s">
        <v>83</v>
      </c>
      <c r="AR105" s="126"/>
      <c r="AS105" s="127">
        <f>ROUND(SUM(AS106:AS108),2)</f>
        <v>0</v>
      </c>
      <c r="AT105" s="128">
        <f>ROUND(SUM(AV105:AW105),2)</f>
        <v>0</v>
      </c>
      <c r="AU105" s="129">
        <f>ROUND(SUM(AU106:AU108),5)</f>
        <v>0</v>
      </c>
      <c r="AV105" s="128">
        <f>ROUND(AZ105*L29,2)</f>
        <v>0</v>
      </c>
      <c r="AW105" s="128">
        <f>ROUND(BA105*L30,2)</f>
        <v>0</v>
      </c>
      <c r="AX105" s="128">
        <f>ROUND(BB105*L29,2)</f>
        <v>0</v>
      </c>
      <c r="AY105" s="128">
        <f>ROUND(BC105*L30,2)</f>
        <v>0</v>
      </c>
      <c r="AZ105" s="128">
        <f>ROUND(SUM(AZ106:AZ108),2)</f>
        <v>0</v>
      </c>
      <c r="BA105" s="128">
        <f>ROUND(SUM(BA106:BA108),2)</f>
        <v>0</v>
      </c>
      <c r="BB105" s="128">
        <f>ROUND(SUM(BB106:BB108),2)</f>
        <v>0</v>
      </c>
      <c r="BC105" s="128">
        <f>ROUND(SUM(BC106:BC108),2)</f>
        <v>0</v>
      </c>
      <c r="BD105" s="130">
        <f>ROUND(SUM(BD106:BD108),2)</f>
        <v>0</v>
      </c>
      <c r="BE105" s="7"/>
      <c r="BS105" s="131" t="s">
        <v>75</v>
      </c>
      <c r="BT105" s="131" t="s">
        <v>84</v>
      </c>
      <c r="BU105" s="131" t="s">
        <v>77</v>
      </c>
      <c r="BV105" s="131" t="s">
        <v>78</v>
      </c>
      <c r="BW105" s="131" t="s">
        <v>111</v>
      </c>
      <c r="BX105" s="131" t="s">
        <v>5</v>
      </c>
      <c r="CL105" s="131" t="s">
        <v>1</v>
      </c>
      <c r="CM105" s="131" t="s">
        <v>86</v>
      </c>
    </row>
    <row r="106" s="4" customFormat="1" ht="16.5" customHeight="1">
      <c r="A106" s="119" t="s">
        <v>80</v>
      </c>
      <c r="B106" s="70"/>
      <c r="C106" s="133"/>
      <c r="D106" s="133"/>
      <c r="E106" s="134" t="s">
        <v>84</v>
      </c>
      <c r="F106" s="134"/>
      <c r="G106" s="134"/>
      <c r="H106" s="134"/>
      <c r="I106" s="134"/>
      <c r="J106" s="133"/>
      <c r="K106" s="134" t="s">
        <v>93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5">
        <f>'1 - Zemní práce_01'!J32</f>
        <v>0</v>
      </c>
      <c r="AH106" s="133"/>
      <c r="AI106" s="133"/>
      <c r="AJ106" s="133"/>
      <c r="AK106" s="133"/>
      <c r="AL106" s="133"/>
      <c r="AM106" s="133"/>
      <c r="AN106" s="135">
        <f>SUM(AG106,AT106)</f>
        <v>0</v>
      </c>
      <c r="AO106" s="133"/>
      <c r="AP106" s="133"/>
      <c r="AQ106" s="136" t="s">
        <v>91</v>
      </c>
      <c r="AR106" s="72"/>
      <c r="AS106" s="137">
        <v>0</v>
      </c>
      <c r="AT106" s="138">
        <f>ROUND(SUM(AV106:AW106),2)</f>
        <v>0</v>
      </c>
      <c r="AU106" s="139">
        <f>'1 - Zemní práce_01'!P122</f>
        <v>0</v>
      </c>
      <c r="AV106" s="138">
        <f>'1 - Zemní práce_01'!J35</f>
        <v>0</v>
      </c>
      <c r="AW106" s="138">
        <f>'1 - Zemní práce_01'!J36</f>
        <v>0</v>
      </c>
      <c r="AX106" s="138">
        <f>'1 - Zemní práce_01'!J37</f>
        <v>0</v>
      </c>
      <c r="AY106" s="138">
        <f>'1 - Zemní práce_01'!J38</f>
        <v>0</v>
      </c>
      <c r="AZ106" s="138">
        <f>'1 - Zemní práce_01'!F35</f>
        <v>0</v>
      </c>
      <c r="BA106" s="138">
        <f>'1 - Zemní práce_01'!F36</f>
        <v>0</v>
      </c>
      <c r="BB106" s="138">
        <f>'1 - Zemní práce_01'!F37</f>
        <v>0</v>
      </c>
      <c r="BC106" s="138">
        <f>'1 - Zemní práce_01'!F38</f>
        <v>0</v>
      </c>
      <c r="BD106" s="140">
        <f>'1 - Zemní práce_01'!F39</f>
        <v>0</v>
      </c>
      <c r="BE106" s="4"/>
      <c r="BT106" s="141" t="s">
        <v>86</v>
      </c>
      <c r="BV106" s="141" t="s">
        <v>78</v>
      </c>
      <c r="BW106" s="141" t="s">
        <v>112</v>
      </c>
      <c r="BX106" s="141" t="s">
        <v>111</v>
      </c>
      <c r="CL106" s="141" t="s">
        <v>1</v>
      </c>
    </row>
    <row r="107" s="4" customFormat="1" ht="16.5" customHeight="1">
      <c r="A107" s="119" t="s">
        <v>80</v>
      </c>
      <c r="B107" s="70"/>
      <c r="C107" s="133"/>
      <c r="D107" s="133"/>
      <c r="E107" s="134" t="s">
        <v>86</v>
      </c>
      <c r="F107" s="134"/>
      <c r="G107" s="134"/>
      <c r="H107" s="134"/>
      <c r="I107" s="134"/>
      <c r="J107" s="133"/>
      <c r="K107" s="134" t="s">
        <v>113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5">
        <f>'2 - Veřejné osvětlení'!J32</f>
        <v>0</v>
      </c>
      <c r="AH107" s="133"/>
      <c r="AI107" s="133"/>
      <c r="AJ107" s="133"/>
      <c r="AK107" s="133"/>
      <c r="AL107" s="133"/>
      <c r="AM107" s="133"/>
      <c r="AN107" s="135">
        <f>SUM(AG107,AT107)</f>
        <v>0</v>
      </c>
      <c r="AO107" s="133"/>
      <c r="AP107" s="133"/>
      <c r="AQ107" s="136" t="s">
        <v>91</v>
      </c>
      <c r="AR107" s="72"/>
      <c r="AS107" s="137">
        <v>0</v>
      </c>
      <c r="AT107" s="138">
        <f>ROUND(SUM(AV107:AW107),2)</f>
        <v>0</v>
      </c>
      <c r="AU107" s="139">
        <f>'2 - Veřejné osvětlení'!P128</f>
        <v>0</v>
      </c>
      <c r="AV107" s="138">
        <f>'2 - Veřejné osvětlení'!J35</f>
        <v>0</v>
      </c>
      <c r="AW107" s="138">
        <f>'2 - Veřejné osvětlení'!J36</f>
        <v>0</v>
      </c>
      <c r="AX107" s="138">
        <f>'2 - Veřejné osvětlení'!J37</f>
        <v>0</v>
      </c>
      <c r="AY107" s="138">
        <f>'2 - Veřejné osvětlení'!J38</f>
        <v>0</v>
      </c>
      <c r="AZ107" s="138">
        <f>'2 - Veřejné osvětlení'!F35</f>
        <v>0</v>
      </c>
      <c r="BA107" s="138">
        <f>'2 - Veřejné osvětlení'!F36</f>
        <v>0</v>
      </c>
      <c r="BB107" s="138">
        <f>'2 - Veřejné osvětlení'!F37</f>
        <v>0</v>
      </c>
      <c r="BC107" s="138">
        <f>'2 - Veřejné osvětlení'!F38</f>
        <v>0</v>
      </c>
      <c r="BD107" s="140">
        <f>'2 - Veřejné osvětlení'!F39</f>
        <v>0</v>
      </c>
      <c r="BE107" s="4"/>
      <c r="BT107" s="141" t="s">
        <v>86</v>
      </c>
      <c r="BV107" s="141" t="s">
        <v>78</v>
      </c>
      <c r="BW107" s="141" t="s">
        <v>114</v>
      </c>
      <c r="BX107" s="141" t="s">
        <v>111</v>
      </c>
      <c r="CL107" s="141" t="s">
        <v>1</v>
      </c>
    </row>
    <row r="108" s="4" customFormat="1" ht="16.5" customHeight="1">
      <c r="A108" s="119" t="s">
        <v>80</v>
      </c>
      <c r="B108" s="70"/>
      <c r="C108" s="133"/>
      <c r="D108" s="133"/>
      <c r="E108" s="134" t="s">
        <v>95</v>
      </c>
      <c r="F108" s="134"/>
      <c r="G108" s="134"/>
      <c r="H108" s="134"/>
      <c r="I108" s="134"/>
      <c r="J108" s="133"/>
      <c r="K108" s="134" t="s">
        <v>99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5">
        <f>'3 - Dokončovací práce'!J32</f>
        <v>0</v>
      </c>
      <c r="AH108" s="133"/>
      <c r="AI108" s="133"/>
      <c r="AJ108" s="133"/>
      <c r="AK108" s="133"/>
      <c r="AL108" s="133"/>
      <c r="AM108" s="133"/>
      <c r="AN108" s="135">
        <f>SUM(AG108,AT108)</f>
        <v>0</v>
      </c>
      <c r="AO108" s="133"/>
      <c r="AP108" s="133"/>
      <c r="AQ108" s="136" t="s">
        <v>91</v>
      </c>
      <c r="AR108" s="72"/>
      <c r="AS108" s="137">
        <v>0</v>
      </c>
      <c r="AT108" s="138">
        <f>ROUND(SUM(AV108:AW108),2)</f>
        <v>0</v>
      </c>
      <c r="AU108" s="139">
        <f>'3 - Dokončovací práce'!P122</f>
        <v>0</v>
      </c>
      <c r="AV108" s="138">
        <f>'3 - Dokončovací práce'!J35</f>
        <v>0</v>
      </c>
      <c r="AW108" s="138">
        <f>'3 - Dokončovací práce'!J36</f>
        <v>0</v>
      </c>
      <c r="AX108" s="138">
        <f>'3 - Dokončovací práce'!J37</f>
        <v>0</v>
      </c>
      <c r="AY108" s="138">
        <f>'3 - Dokončovací práce'!J38</f>
        <v>0</v>
      </c>
      <c r="AZ108" s="138">
        <f>'3 - Dokončovací práce'!F35</f>
        <v>0</v>
      </c>
      <c r="BA108" s="138">
        <f>'3 - Dokončovací práce'!F36</f>
        <v>0</v>
      </c>
      <c r="BB108" s="138">
        <f>'3 - Dokončovací práce'!F37</f>
        <v>0</v>
      </c>
      <c r="BC108" s="138">
        <f>'3 - Dokončovací práce'!F38</f>
        <v>0</v>
      </c>
      <c r="BD108" s="140">
        <f>'3 - Dokončovací práce'!F39</f>
        <v>0</v>
      </c>
      <c r="BE108" s="4"/>
      <c r="BT108" s="141" t="s">
        <v>86</v>
      </c>
      <c r="BV108" s="141" t="s">
        <v>78</v>
      </c>
      <c r="BW108" s="141" t="s">
        <v>115</v>
      </c>
      <c r="BX108" s="141" t="s">
        <v>111</v>
      </c>
      <c r="CL108" s="141" t="s">
        <v>1</v>
      </c>
    </row>
    <row r="109" s="7" customFormat="1" ht="16.5" customHeight="1">
      <c r="A109" s="119" t="s">
        <v>80</v>
      </c>
      <c r="B109" s="120"/>
      <c r="C109" s="121"/>
      <c r="D109" s="122" t="s">
        <v>116</v>
      </c>
      <c r="E109" s="122"/>
      <c r="F109" s="122"/>
      <c r="G109" s="122"/>
      <c r="H109" s="122"/>
      <c r="I109" s="123"/>
      <c r="J109" s="122" t="s">
        <v>117</v>
      </c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4">
        <f>'SO 800 - Sadové úpravy'!J30</f>
        <v>0</v>
      </c>
      <c r="AH109" s="123"/>
      <c r="AI109" s="123"/>
      <c r="AJ109" s="123"/>
      <c r="AK109" s="123"/>
      <c r="AL109" s="123"/>
      <c r="AM109" s="123"/>
      <c r="AN109" s="124">
        <f>SUM(AG109,AT109)</f>
        <v>0</v>
      </c>
      <c r="AO109" s="123"/>
      <c r="AP109" s="123"/>
      <c r="AQ109" s="125" t="s">
        <v>83</v>
      </c>
      <c r="AR109" s="126"/>
      <c r="AS109" s="142">
        <v>0</v>
      </c>
      <c r="AT109" s="143">
        <f>ROUND(SUM(AV109:AW109),2)</f>
        <v>0</v>
      </c>
      <c r="AU109" s="144">
        <f>'SO 800 - Sadové úpravy'!P118</f>
        <v>0</v>
      </c>
      <c r="AV109" s="143">
        <f>'SO 800 - Sadové úpravy'!J33</f>
        <v>0</v>
      </c>
      <c r="AW109" s="143">
        <f>'SO 800 - Sadové úpravy'!J34</f>
        <v>0</v>
      </c>
      <c r="AX109" s="143">
        <f>'SO 800 - Sadové úpravy'!J35</f>
        <v>0</v>
      </c>
      <c r="AY109" s="143">
        <f>'SO 800 - Sadové úpravy'!J36</f>
        <v>0</v>
      </c>
      <c r="AZ109" s="143">
        <f>'SO 800 - Sadové úpravy'!F33</f>
        <v>0</v>
      </c>
      <c r="BA109" s="143">
        <f>'SO 800 - Sadové úpravy'!F34</f>
        <v>0</v>
      </c>
      <c r="BB109" s="143">
        <f>'SO 800 - Sadové úpravy'!F35</f>
        <v>0</v>
      </c>
      <c r="BC109" s="143">
        <f>'SO 800 - Sadové úpravy'!F36</f>
        <v>0</v>
      </c>
      <c r="BD109" s="145">
        <f>'SO 800 - Sadové úpravy'!F37</f>
        <v>0</v>
      </c>
      <c r="BE109" s="7"/>
      <c r="BT109" s="131" t="s">
        <v>84</v>
      </c>
      <c r="BV109" s="131" t="s">
        <v>78</v>
      </c>
      <c r="BW109" s="131" t="s">
        <v>118</v>
      </c>
      <c r="BX109" s="131" t="s">
        <v>5</v>
      </c>
      <c r="CL109" s="131" t="s">
        <v>1</v>
      </c>
      <c r="CM109" s="131" t="s">
        <v>86</v>
      </c>
    </row>
    <row r="110" s="2" customFormat="1" ht="30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4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="2" customFormat="1" ht="6.96" customHeight="1">
      <c r="A111" s="38"/>
      <c r="B111" s="6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44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</sheetData>
  <sheetProtection sheet="1" formatColumns="0" formatRows="0" objects="1" scenarios="1" spinCount="100000" saltValue="kTCHvmsUFwQb4Ca6EOK5v0qw3ZmYNKt6wrn8xRQtsdir6tI798LensWXy9CNJwRl5C1KFFqipX3F0WzfHESssw==" hashValue="y49YEXfBT7ihTkv49gPo2j9wkWe0l6r+J76eVArXz295RZ2Em8x4oLBPblWDnaqqRj5HiqaCeaMm0fKGUPyfWw==" algorithmName="SHA-512" password="CC35"/>
  <mergeCells count="98">
    <mergeCell ref="C92:G92"/>
    <mergeCell ref="D96:H96"/>
    <mergeCell ref="D95:H95"/>
    <mergeCell ref="D101:H101"/>
    <mergeCell ref="E104:I104"/>
    <mergeCell ref="E98:I98"/>
    <mergeCell ref="E99:I99"/>
    <mergeCell ref="E97:I97"/>
    <mergeCell ref="E100:I100"/>
    <mergeCell ref="E102:I102"/>
    <mergeCell ref="E103:I103"/>
    <mergeCell ref="I92:AF92"/>
    <mergeCell ref="J101:AF101"/>
    <mergeCell ref="J95:AF95"/>
    <mergeCell ref="J96:AF96"/>
    <mergeCell ref="K100:AF100"/>
    <mergeCell ref="K99:AF99"/>
    <mergeCell ref="K102:AF102"/>
    <mergeCell ref="K104:AF104"/>
    <mergeCell ref="K98:AF98"/>
    <mergeCell ref="K103:AF103"/>
    <mergeCell ref="K97:AF97"/>
    <mergeCell ref="L85:AJ85"/>
    <mergeCell ref="D105:H105"/>
    <mergeCell ref="J105:AF105"/>
    <mergeCell ref="E106:I106"/>
    <mergeCell ref="K106:AF106"/>
    <mergeCell ref="E107:I107"/>
    <mergeCell ref="K107:AF107"/>
    <mergeCell ref="E108:I108"/>
    <mergeCell ref="K108:AF108"/>
    <mergeCell ref="D109:H109"/>
    <mergeCell ref="J109:AF109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7:AM97"/>
    <mergeCell ref="AG104:AM104"/>
    <mergeCell ref="AG103:AM103"/>
    <mergeCell ref="AG102:AM102"/>
    <mergeCell ref="AG92:AM92"/>
    <mergeCell ref="AG100:AM100"/>
    <mergeCell ref="AG101:AM101"/>
    <mergeCell ref="AG98:AM98"/>
    <mergeCell ref="AG99:AM99"/>
    <mergeCell ref="AG96:AM96"/>
    <mergeCell ref="AG95:AM95"/>
    <mergeCell ref="AM87:AN87"/>
    <mergeCell ref="AM89:AP89"/>
    <mergeCell ref="AM90:AP90"/>
    <mergeCell ref="AN92:AP92"/>
    <mergeCell ref="AN102:AP102"/>
    <mergeCell ref="AN97:AP97"/>
    <mergeCell ref="AN98:AP98"/>
    <mergeCell ref="AN101:AP101"/>
    <mergeCell ref="AN100:AP100"/>
    <mergeCell ref="AN103:AP103"/>
    <mergeCell ref="AN99:AP99"/>
    <mergeCell ref="AN104:AP104"/>
    <mergeCell ref="AN96:AP96"/>
    <mergeCell ref="AN95:AP95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G94:AM94"/>
    <mergeCell ref="AN94:AP94"/>
  </mergeCells>
  <hyperlinks>
    <hyperlink ref="A95" location="'111 - Vedlejší rozpočtové...'!C2" display="/"/>
    <hyperlink ref="A97" location="'1 - Přípravné práce'!C2" display="/"/>
    <hyperlink ref="A98" location="'2 - Zemní práce'!C2" display="/"/>
    <hyperlink ref="A99" location="'3 - Konstrukce povrchu'!C2" display="/"/>
    <hyperlink ref="A100" location="'4 - Dokončovací práce'!C2" display="/"/>
    <hyperlink ref="A102" location="'1 - Zemní práce'!C2" display="/"/>
    <hyperlink ref="A103" location="'2 - Dešťová kanalizace'!C2" display="/"/>
    <hyperlink ref="A104" location="'3 - Vsakovací objekt'!C2" display="/"/>
    <hyperlink ref="A106" location="'1 - Zemní práce_01'!C2" display="/"/>
    <hyperlink ref="A107" location="'2 - Veřejné osvětlení'!C2" display="/"/>
    <hyperlink ref="A108" location="'3 - Dokončovací práce'!C2" display="/"/>
    <hyperlink ref="A109" location="'SO 800 - Sadové úprav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121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ROUND((SUM(BE117:BE158)),  2)</f>
        <v>0</v>
      </c>
      <c r="G33" s="38"/>
      <c r="H33" s="38"/>
      <c r="I33" s="164">
        <v>0.20999999999999999</v>
      </c>
      <c r="J33" s="163">
        <f>ROUND(((SUM(BE117:BE158))*I33),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ROUND((SUM(BF117:BF158)),  2)</f>
        <v>0</v>
      </c>
      <c r="G34" s="38"/>
      <c r="H34" s="38"/>
      <c r="I34" s="164">
        <v>0.12</v>
      </c>
      <c r="J34" s="163">
        <f>ROUND(((SUM(BF117:BF158))*I34),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ROUND((SUM(BG117:BG158)),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ROUND((SUM(BH117:BH158)),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ROUND((SUM(BI117:BI158)),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111 - Vedlejší rozpočtové...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128</v>
      </c>
      <c r="E97" s="191"/>
      <c r="F97" s="191"/>
      <c r="G97" s="191"/>
      <c r="H97" s="191"/>
      <c r="I97" s="191"/>
      <c r="J97" s="192">
        <f>J118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6.96" customHeight="1">
      <c r="A99" s="38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3" s="2" customFormat="1" ht="6.96" customHeight="1">
      <c r="A103" s="3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24.96" customHeight="1">
      <c r="A104" s="38"/>
      <c r="B104" s="39"/>
      <c r="C104" s="23" t="s">
        <v>129</v>
      </c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12" customHeight="1">
      <c r="A106" s="38"/>
      <c r="B106" s="39"/>
      <c r="C106" s="32" t="s">
        <v>16</v>
      </c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6.5" customHeight="1">
      <c r="A107" s="38"/>
      <c r="B107" s="39"/>
      <c r="C107" s="40"/>
      <c r="D107" s="40"/>
      <c r="E107" s="183" t="str">
        <f>E7</f>
        <v xml:space="preserve"> Novostavba chodníku v ulici Dubinská ve Zruči nad Sázavou</v>
      </c>
      <c r="F107" s="32"/>
      <c r="G107" s="32"/>
      <c r="H107" s="32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120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6.5" customHeight="1">
      <c r="A109" s="38"/>
      <c r="B109" s="39"/>
      <c r="C109" s="40"/>
      <c r="D109" s="40"/>
      <c r="E109" s="76" t="str">
        <f>E9</f>
        <v>111 - Vedlejší rozpočtové...</v>
      </c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20</v>
      </c>
      <c r="D111" s="40"/>
      <c r="E111" s="40"/>
      <c r="F111" s="27" t="str">
        <f>F12</f>
        <v xml:space="preserve"> </v>
      </c>
      <c r="G111" s="40"/>
      <c r="H111" s="40"/>
      <c r="I111" s="32" t="s">
        <v>22</v>
      </c>
      <c r="J111" s="79" t="str">
        <f>IF(J12="","",J12)</f>
        <v>27. 7. 2026</v>
      </c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5.65" customHeight="1">
      <c r="A113" s="38"/>
      <c r="B113" s="39"/>
      <c r="C113" s="32" t="s">
        <v>24</v>
      </c>
      <c r="D113" s="40"/>
      <c r="E113" s="40"/>
      <c r="F113" s="27" t="str">
        <f>E15</f>
        <v>Město Zruč nad Sázavou</v>
      </c>
      <c r="G113" s="40"/>
      <c r="H113" s="40"/>
      <c r="I113" s="32" t="s">
        <v>30</v>
      </c>
      <c r="J113" s="36" t="str">
        <f>E21</f>
        <v>VDG Projektování s.r.o.</v>
      </c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28</v>
      </c>
      <c r="D114" s="40"/>
      <c r="E114" s="40"/>
      <c r="F114" s="27" t="str">
        <f>IF(E18="","",E18)</f>
        <v>Vyplň údaj</v>
      </c>
      <c r="G114" s="40"/>
      <c r="H114" s="40"/>
      <c r="I114" s="32" t="s">
        <v>33</v>
      </c>
      <c r="J114" s="36" t="str">
        <f>E24</f>
        <v>Ing. Vítězslav Pavel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0.32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10" customFormat="1" ht="29.28" customHeight="1">
      <c r="A116" s="194"/>
      <c r="B116" s="195"/>
      <c r="C116" s="196" t="s">
        <v>130</v>
      </c>
      <c r="D116" s="197" t="s">
        <v>61</v>
      </c>
      <c r="E116" s="197" t="s">
        <v>57</v>
      </c>
      <c r="F116" s="197" t="s">
        <v>58</v>
      </c>
      <c r="G116" s="197" t="s">
        <v>131</v>
      </c>
      <c r="H116" s="197" t="s">
        <v>132</v>
      </c>
      <c r="I116" s="197" t="s">
        <v>133</v>
      </c>
      <c r="J116" s="198" t="s">
        <v>125</v>
      </c>
      <c r="K116" s="199" t="s">
        <v>134</v>
      </c>
      <c r="L116" s="200"/>
      <c r="M116" s="100" t="s">
        <v>1</v>
      </c>
      <c r="N116" s="101" t="s">
        <v>40</v>
      </c>
      <c r="O116" s="101" t="s">
        <v>135</v>
      </c>
      <c r="P116" s="101" t="s">
        <v>136</v>
      </c>
      <c r="Q116" s="101" t="s">
        <v>137</v>
      </c>
      <c r="R116" s="101" t="s">
        <v>138</v>
      </c>
      <c r="S116" s="101" t="s">
        <v>139</v>
      </c>
      <c r="T116" s="102" t="s">
        <v>140</v>
      </c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</row>
    <row r="117" s="2" customFormat="1" ht="22.8" customHeight="1">
      <c r="A117" s="38"/>
      <c r="B117" s="39"/>
      <c r="C117" s="107" t="s">
        <v>141</v>
      </c>
      <c r="D117" s="40"/>
      <c r="E117" s="40"/>
      <c r="F117" s="40"/>
      <c r="G117" s="40"/>
      <c r="H117" s="40"/>
      <c r="I117" s="40"/>
      <c r="J117" s="201">
        <f>BK117</f>
        <v>0</v>
      </c>
      <c r="K117" s="40"/>
      <c r="L117" s="44"/>
      <c r="M117" s="103"/>
      <c r="N117" s="202"/>
      <c r="O117" s="104"/>
      <c r="P117" s="203">
        <f>P118</f>
        <v>0</v>
      </c>
      <c r="Q117" s="104"/>
      <c r="R117" s="203">
        <f>R118</f>
        <v>0</v>
      </c>
      <c r="S117" s="104"/>
      <c r="T117" s="204">
        <f>T118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75</v>
      </c>
      <c r="AU117" s="17" t="s">
        <v>127</v>
      </c>
      <c r="BK117" s="205">
        <f>BK118</f>
        <v>0</v>
      </c>
    </row>
    <row r="118" s="11" customFormat="1" ht="25.92" customHeight="1">
      <c r="A118" s="11"/>
      <c r="B118" s="206"/>
      <c r="C118" s="207"/>
      <c r="D118" s="208" t="s">
        <v>75</v>
      </c>
      <c r="E118" s="209" t="s">
        <v>142</v>
      </c>
      <c r="F118" s="209" t="s">
        <v>143</v>
      </c>
      <c r="G118" s="207"/>
      <c r="H118" s="207"/>
      <c r="I118" s="210"/>
      <c r="J118" s="211">
        <f>BK118</f>
        <v>0</v>
      </c>
      <c r="K118" s="207"/>
      <c r="L118" s="212"/>
      <c r="M118" s="213"/>
      <c r="N118" s="214"/>
      <c r="O118" s="214"/>
      <c r="P118" s="215">
        <f>SUM(P119:P158)</f>
        <v>0</v>
      </c>
      <c r="Q118" s="214"/>
      <c r="R118" s="215">
        <f>SUM(R119:R158)</f>
        <v>0</v>
      </c>
      <c r="S118" s="214"/>
      <c r="T118" s="216">
        <f>SUM(T119:T158)</f>
        <v>0</v>
      </c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R118" s="217" t="s">
        <v>84</v>
      </c>
      <c r="AT118" s="218" t="s">
        <v>75</v>
      </c>
      <c r="AU118" s="218" t="s">
        <v>76</v>
      </c>
      <c r="AY118" s="217" t="s">
        <v>144</v>
      </c>
      <c r="BK118" s="219">
        <f>SUM(BK119:BK158)</f>
        <v>0</v>
      </c>
    </row>
    <row r="119" s="2" customFormat="1" ht="16.5" customHeight="1">
      <c r="A119" s="38"/>
      <c r="B119" s="39"/>
      <c r="C119" s="220" t="s">
        <v>84</v>
      </c>
      <c r="D119" s="220" t="s">
        <v>145</v>
      </c>
      <c r="E119" s="221" t="s">
        <v>146</v>
      </c>
      <c r="F119" s="222" t="s">
        <v>147</v>
      </c>
      <c r="G119" s="223" t="s">
        <v>148</v>
      </c>
      <c r="H119" s="224">
        <v>1</v>
      </c>
      <c r="I119" s="225"/>
      <c r="J119" s="226">
        <f>ROUND(I119*H119,2)</f>
        <v>0</v>
      </c>
      <c r="K119" s="227"/>
      <c r="L119" s="228"/>
      <c r="M119" s="229" t="s">
        <v>1</v>
      </c>
      <c r="N119" s="230" t="s">
        <v>41</v>
      </c>
      <c r="O119" s="91"/>
      <c r="P119" s="231">
        <f>O119*H119</f>
        <v>0</v>
      </c>
      <c r="Q119" s="231">
        <v>0</v>
      </c>
      <c r="R119" s="231">
        <f>Q119*H119</f>
        <v>0</v>
      </c>
      <c r="S119" s="231">
        <v>0</v>
      </c>
      <c r="T119" s="232">
        <f>S119*H119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R119" s="233" t="s">
        <v>149</v>
      </c>
      <c r="AT119" s="233" t="s">
        <v>145</v>
      </c>
      <c r="AU119" s="233" t="s">
        <v>84</v>
      </c>
      <c r="AY119" s="17" t="s">
        <v>144</v>
      </c>
      <c r="BE119" s="234">
        <f>IF(N119="základní",J119,0)</f>
        <v>0</v>
      </c>
      <c r="BF119" s="234">
        <f>IF(N119="snížená",J119,0)</f>
        <v>0</v>
      </c>
      <c r="BG119" s="234">
        <f>IF(N119="zákl. přenesená",J119,0)</f>
        <v>0</v>
      </c>
      <c r="BH119" s="234">
        <f>IF(N119="sníž. přenesená",J119,0)</f>
        <v>0</v>
      </c>
      <c r="BI119" s="234">
        <f>IF(N119="nulová",J119,0)</f>
        <v>0</v>
      </c>
      <c r="BJ119" s="17" t="s">
        <v>84</v>
      </c>
      <c r="BK119" s="234">
        <f>ROUND(I119*H119,2)</f>
        <v>0</v>
      </c>
      <c r="BL119" s="17" t="s">
        <v>98</v>
      </c>
      <c r="BM119" s="233" t="s">
        <v>86</v>
      </c>
    </row>
    <row r="120" s="2" customFormat="1">
      <c r="A120" s="38"/>
      <c r="B120" s="39"/>
      <c r="C120" s="40"/>
      <c r="D120" s="235" t="s">
        <v>150</v>
      </c>
      <c r="E120" s="40"/>
      <c r="F120" s="236" t="s">
        <v>147</v>
      </c>
      <c r="G120" s="40"/>
      <c r="H120" s="40"/>
      <c r="I120" s="237"/>
      <c r="J120" s="40"/>
      <c r="K120" s="40"/>
      <c r="L120" s="44"/>
      <c r="M120" s="238"/>
      <c r="N120" s="239"/>
      <c r="O120" s="91"/>
      <c r="P120" s="91"/>
      <c r="Q120" s="91"/>
      <c r="R120" s="91"/>
      <c r="S120" s="91"/>
      <c r="T120" s="92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150</v>
      </c>
      <c r="AU120" s="17" t="s">
        <v>84</v>
      </c>
    </row>
    <row r="121" s="2" customFormat="1" ht="16.5" customHeight="1">
      <c r="A121" s="38"/>
      <c r="B121" s="39"/>
      <c r="C121" s="220" t="s">
        <v>86</v>
      </c>
      <c r="D121" s="220" t="s">
        <v>145</v>
      </c>
      <c r="E121" s="221" t="s">
        <v>151</v>
      </c>
      <c r="F121" s="222" t="s">
        <v>152</v>
      </c>
      <c r="G121" s="223" t="s">
        <v>148</v>
      </c>
      <c r="H121" s="224">
        <v>1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84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98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152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84</v>
      </c>
    </row>
    <row r="123" s="12" customFormat="1">
      <c r="A123" s="12"/>
      <c r="B123" s="240"/>
      <c r="C123" s="241"/>
      <c r="D123" s="235" t="s">
        <v>153</v>
      </c>
      <c r="E123" s="242" t="s">
        <v>1</v>
      </c>
      <c r="F123" s="243" t="s">
        <v>84</v>
      </c>
      <c r="G123" s="241"/>
      <c r="H123" s="244">
        <v>1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T123" s="250" t="s">
        <v>153</v>
      </c>
      <c r="AU123" s="250" t="s">
        <v>84</v>
      </c>
      <c r="AV123" s="12" t="s">
        <v>86</v>
      </c>
      <c r="AW123" s="12" t="s">
        <v>32</v>
      </c>
      <c r="AX123" s="12" t="s">
        <v>76</v>
      </c>
      <c r="AY123" s="250" t="s">
        <v>144</v>
      </c>
    </row>
    <row r="124" s="13" customFormat="1">
      <c r="A124" s="13"/>
      <c r="B124" s="251"/>
      <c r="C124" s="252"/>
      <c r="D124" s="235" t="s">
        <v>153</v>
      </c>
      <c r="E124" s="253" t="s">
        <v>1</v>
      </c>
      <c r="F124" s="254" t="s">
        <v>154</v>
      </c>
      <c r="G124" s="252"/>
      <c r="H124" s="253" t="s">
        <v>1</v>
      </c>
      <c r="I124" s="255"/>
      <c r="J124" s="252"/>
      <c r="K124" s="252"/>
      <c r="L124" s="256"/>
      <c r="M124" s="257"/>
      <c r="N124" s="258"/>
      <c r="O124" s="258"/>
      <c r="P124" s="258"/>
      <c r="Q124" s="258"/>
      <c r="R124" s="258"/>
      <c r="S124" s="258"/>
      <c r="T124" s="25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60" t="s">
        <v>153</v>
      </c>
      <c r="AU124" s="260" t="s">
        <v>84</v>
      </c>
      <c r="AV124" s="13" t="s">
        <v>84</v>
      </c>
      <c r="AW124" s="13" t="s">
        <v>32</v>
      </c>
      <c r="AX124" s="13" t="s">
        <v>76</v>
      </c>
      <c r="AY124" s="260" t="s">
        <v>144</v>
      </c>
    </row>
    <row r="125" s="13" customFormat="1">
      <c r="A125" s="13"/>
      <c r="B125" s="251"/>
      <c r="C125" s="252"/>
      <c r="D125" s="235" t="s">
        <v>153</v>
      </c>
      <c r="E125" s="253" t="s">
        <v>1</v>
      </c>
      <c r="F125" s="254" t="s">
        <v>155</v>
      </c>
      <c r="G125" s="252"/>
      <c r="H125" s="253" t="s">
        <v>1</v>
      </c>
      <c r="I125" s="255"/>
      <c r="J125" s="252"/>
      <c r="K125" s="252"/>
      <c r="L125" s="256"/>
      <c r="M125" s="257"/>
      <c r="N125" s="258"/>
      <c r="O125" s="258"/>
      <c r="P125" s="258"/>
      <c r="Q125" s="258"/>
      <c r="R125" s="258"/>
      <c r="S125" s="258"/>
      <c r="T125" s="259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60" t="s">
        <v>153</v>
      </c>
      <c r="AU125" s="260" t="s">
        <v>84</v>
      </c>
      <c r="AV125" s="13" t="s">
        <v>84</v>
      </c>
      <c r="AW125" s="13" t="s">
        <v>32</v>
      </c>
      <c r="AX125" s="13" t="s">
        <v>76</v>
      </c>
      <c r="AY125" s="260" t="s">
        <v>144</v>
      </c>
    </row>
    <row r="126" s="14" customFormat="1">
      <c r="A126" s="14"/>
      <c r="B126" s="261"/>
      <c r="C126" s="262"/>
      <c r="D126" s="235" t="s">
        <v>153</v>
      </c>
      <c r="E126" s="263" t="s">
        <v>1</v>
      </c>
      <c r="F126" s="264" t="s">
        <v>156</v>
      </c>
      <c r="G126" s="262"/>
      <c r="H126" s="265">
        <v>1</v>
      </c>
      <c r="I126" s="266"/>
      <c r="J126" s="262"/>
      <c r="K126" s="262"/>
      <c r="L126" s="267"/>
      <c r="M126" s="268"/>
      <c r="N126" s="269"/>
      <c r="O126" s="269"/>
      <c r="P126" s="269"/>
      <c r="Q126" s="269"/>
      <c r="R126" s="269"/>
      <c r="S126" s="269"/>
      <c r="T126" s="27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71" t="s">
        <v>153</v>
      </c>
      <c r="AU126" s="271" t="s">
        <v>84</v>
      </c>
      <c r="AV126" s="14" t="s">
        <v>98</v>
      </c>
      <c r="AW126" s="14" t="s">
        <v>32</v>
      </c>
      <c r="AX126" s="14" t="s">
        <v>84</v>
      </c>
      <c r="AY126" s="271" t="s">
        <v>144</v>
      </c>
    </row>
    <row r="127" s="2" customFormat="1" ht="16.5" customHeight="1">
      <c r="A127" s="38"/>
      <c r="B127" s="39"/>
      <c r="C127" s="220" t="s">
        <v>95</v>
      </c>
      <c r="D127" s="220" t="s">
        <v>145</v>
      </c>
      <c r="E127" s="221" t="s">
        <v>157</v>
      </c>
      <c r="F127" s="222" t="s">
        <v>158</v>
      </c>
      <c r="G127" s="223" t="s">
        <v>148</v>
      </c>
      <c r="H127" s="224">
        <v>1</v>
      </c>
      <c r="I127" s="225"/>
      <c r="J127" s="226">
        <f>ROUND(I127*H127,2)</f>
        <v>0</v>
      </c>
      <c r="K127" s="227"/>
      <c r="L127" s="228"/>
      <c r="M127" s="229" t="s">
        <v>1</v>
      </c>
      <c r="N127" s="230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149</v>
      </c>
      <c r="AT127" s="233" t="s">
        <v>145</v>
      </c>
      <c r="AU127" s="233" t="s">
        <v>84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159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158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84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84</v>
      </c>
      <c r="G129" s="241"/>
      <c r="H129" s="244">
        <v>1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84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160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84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161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84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3" customFormat="1">
      <c r="A132" s="13"/>
      <c r="B132" s="251"/>
      <c r="C132" s="252"/>
      <c r="D132" s="235" t="s">
        <v>153</v>
      </c>
      <c r="E132" s="253" t="s">
        <v>1</v>
      </c>
      <c r="F132" s="254" t="s">
        <v>162</v>
      </c>
      <c r="G132" s="252"/>
      <c r="H132" s="253" t="s">
        <v>1</v>
      </c>
      <c r="I132" s="255"/>
      <c r="J132" s="252"/>
      <c r="K132" s="252"/>
      <c r="L132" s="256"/>
      <c r="M132" s="257"/>
      <c r="N132" s="258"/>
      <c r="O132" s="258"/>
      <c r="P132" s="258"/>
      <c r="Q132" s="258"/>
      <c r="R132" s="258"/>
      <c r="S132" s="258"/>
      <c r="T132" s="25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0" t="s">
        <v>153</v>
      </c>
      <c r="AU132" s="260" t="s">
        <v>84</v>
      </c>
      <c r="AV132" s="13" t="s">
        <v>84</v>
      </c>
      <c r="AW132" s="13" t="s">
        <v>32</v>
      </c>
      <c r="AX132" s="13" t="s">
        <v>76</v>
      </c>
      <c r="AY132" s="260" t="s">
        <v>144</v>
      </c>
    </row>
    <row r="133" s="14" customFormat="1">
      <c r="A133" s="14"/>
      <c r="B133" s="261"/>
      <c r="C133" s="262"/>
      <c r="D133" s="235" t="s">
        <v>153</v>
      </c>
      <c r="E133" s="263" t="s">
        <v>1</v>
      </c>
      <c r="F133" s="264" t="s">
        <v>156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1" t="s">
        <v>153</v>
      </c>
      <c r="AU133" s="271" t="s">
        <v>84</v>
      </c>
      <c r="AV133" s="14" t="s">
        <v>98</v>
      </c>
      <c r="AW133" s="14" t="s">
        <v>32</v>
      </c>
      <c r="AX133" s="14" t="s">
        <v>84</v>
      </c>
      <c r="AY133" s="271" t="s">
        <v>144</v>
      </c>
    </row>
    <row r="134" s="2" customFormat="1" ht="16.5" customHeight="1">
      <c r="A134" s="38"/>
      <c r="B134" s="39"/>
      <c r="C134" s="220" t="s">
        <v>98</v>
      </c>
      <c r="D134" s="220" t="s">
        <v>145</v>
      </c>
      <c r="E134" s="221" t="s">
        <v>95</v>
      </c>
      <c r="F134" s="222" t="s">
        <v>163</v>
      </c>
      <c r="G134" s="223" t="s">
        <v>148</v>
      </c>
      <c r="H134" s="224">
        <v>1</v>
      </c>
      <c r="I134" s="225"/>
      <c r="J134" s="226">
        <f>ROUND(I134*H134,2)</f>
        <v>0</v>
      </c>
      <c r="K134" s="227"/>
      <c r="L134" s="228"/>
      <c r="M134" s="229" t="s">
        <v>1</v>
      </c>
      <c r="N134" s="230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149</v>
      </c>
      <c r="AT134" s="233" t="s">
        <v>145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149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164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12" customFormat="1">
      <c r="A136" s="12"/>
      <c r="B136" s="240"/>
      <c r="C136" s="241"/>
      <c r="D136" s="235" t="s">
        <v>153</v>
      </c>
      <c r="E136" s="242" t="s">
        <v>1</v>
      </c>
      <c r="F136" s="243" t="s">
        <v>84</v>
      </c>
      <c r="G136" s="241"/>
      <c r="H136" s="244">
        <v>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50" t="s">
        <v>153</v>
      </c>
      <c r="AU136" s="250" t="s">
        <v>84</v>
      </c>
      <c r="AV136" s="12" t="s">
        <v>86</v>
      </c>
      <c r="AW136" s="12" t="s">
        <v>32</v>
      </c>
      <c r="AX136" s="12" t="s">
        <v>76</v>
      </c>
      <c r="AY136" s="250" t="s">
        <v>144</v>
      </c>
    </row>
    <row r="137" s="13" customFormat="1">
      <c r="A137" s="13"/>
      <c r="B137" s="251"/>
      <c r="C137" s="252"/>
      <c r="D137" s="235" t="s">
        <v>153</v>
      </c>
      <c r="E137" s="253" t="s">
        <v>1</v>
      </c>
      <c r="F137" s="254" t="s">
        <v>165</v>
      </c>
      <c r="G137" s="252"/>
      <c r="H137" s="253" t="s">
        <v>1</v>
      </c>
      <c r="I137" s="255"/>
      <c r="J137" s="252"/>
      <c r="K137" s="252"/>
      <c r="L137" s="256"/>
      <c r="M137" s="257"/>
      <c r="N137" s="258"/>
      <c r="O137" s="258"/>
      <c r="P137" s="258"/>
      <c r="Q137" s="258"/>
      <c r="R137" s="258"/>
      <c r="S137" s="258"/>
      <c r="T137" s="25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0" t="s">
        <v>153</v>
      </c>
      <c r="AU137" s="260" t="s">
        <v>84</v>
      </c>
      <c r="AV137" s="13" t="s">
        <v>84</v>
      </c>
      <c r="AW137" s="13" t="s">
        <v>32</v>
      </c>
      <c r="AX137" s="13" t="s">
        <v>76</v>
      </c>
      <c r="AY137" s="260" t="s">
        <v>144</v>
      </c>
    </row>
    <row r="138" s="14" customFormat="1">
      <c r="A138" s="14"/>
      <c r="B138" s="261"/>
      <c r="C138" s="262"/>
      <c r="D138" s="235" t="s">
        <v>153</v>
      </c>
      <c r="E138" s="263" t="s">
        <v>1</v>
      </c>
      <c r="F138" s="264" t="s">
        <v>156</v>
      </c>
      <c r="G138" s="262"/>
      <c r="H138" s="265">
        <v>1</v>
      </c>
      <c r="I138" s="266"/>
      <c r="J138" s="262"/>
      <c r="K138" s="262"/>
      <c r="L138" s="267"/>
      <c r="M138" s="268"/>
      <c r="N138" s="269"/>
      <c r="O138" s="269"/>
      <c r="P138" s="269"/>
      <c r="Q138" s="269"/>
      <c r="R138" s="269"/>
      <c r="S138" s="269"/>
      <c r="T138" s="27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71" t="s">
        <v>153</v>
      </c>
      <c r="AU138" s="271" t="s">
        <v>84</v>
      </c>
      <c r="AV138" s="14" t="s">
        <v>98</v>
      </c>
      <c r="AW138" s="14" t="s">
        <v>32</v>
      </c>
      <c r="AX138" s="14" t="s">
        <v>84</v>
      </c>
      <c r="AY138" s="271" t="s">
        <v>144</v>
      </c>
    </row>
    <row r="139" s="2" customFormat="1" ht="16.5" customHeight="1">
      <c r="A139" s="38"/>
      <c r="B139" s="39"/>
      <c r="C139" s="272" t="s">
        <v>166</v>
      </c>
      <c r="D139" s="272" t="s">
        <v>167</v>
      </c>
      <c r="E139" s="273" t="s">
        <v>168</v>
      </c>
      <c r="F139" s="274" t="s">
        <v>169</v>
      </c>
      <c r="G139" s="275" t="s">
        <v>170</v>
      </c>
      <c r="H139" s="276">
        <v>1</v>
      </c>
      <c r="I139" s="277"/>
      <c r="J139" s="278">
        <f>ROUND(I139*H139,2)</f>
        <v>0</v>
      </c>
      <c r="K139" s="279"/>
      <c r="L139" s="44"/>
      <c r="M139" s="280" t="s">
        <v>1</v>
      </c>
      <c r="N139" s="281" t="s">
        <v>41</v>
      </c>
      <c r="O139" s="91"/>
      <c r="P139" s="231">
        <f>O139*H139</f>
        <v>0</v>
      </c>
      <c r="Q139" s="231">
        <v>0</v>
      </c>
      <c r="R139" s="231">
        <f>Q139*H139</f>
        <v>0</v>
      </c>
      <c r="S139" s="231">
        <v>0</v>
      </c>
      <c r="T139" s="23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3" t="s">
        <v>98</v>
      </c>
      <c r="AT139" s="233" t="s">
        <v>167</v>
      </c>
      <c r="AU139" s="233" t="s">
        <v>84</v>
      </c>
      <c r="AY139" s="17" t="s">
        <v>144</v>
      </c>
      <c r="BE139" s="234">
        <f>IF(N139="základní",J139,0)</f>
        <v>0</v>
      </c>
      <c r="BF139" s="234">
        <f>IF(N139="snížená",J139,0)</f>
        <v>0</v>
      </c>
      <c r="BG139" s="234">
        <f>IF(N139="zákl. přenesená",J139,0)</f>
        <v>0</v>
      </c>
      <c r="BH139" s="234">
        <f>IF(N139="sníž. přenesená",J139,0)</f>
        <v>0</v>
      </c>
      <c r="BI139" s="234">
        <f>IF(N139="nulová",J139,0)</f>
        <v>0</v>
      </c>
      <c r="BJ139" s="17" t="s">
        <v>84</v>
      </c>
      <c r="BK139" s="234">
        <f>ROUND(I139*H139,2)</f>
        <v>0</v>
      </c>
      <c r="BL139" s="17" t="s">
        <v>98</v>
      </c>
      <c r="BM139" s="233" t="s">
        <v>171</v>
      </c>
    </row>
    <row r="140" s="2" customFormat="1">
      <c r="A140" s="38"/>
      <c r="B140" s="39"/>
      <c r="C140" s="40"/>
      <c r="D140" s="235" t="s">
        <v>150</v>
      </c>
      <c r="E140" s="40"/>
      <c r="F140" s="236" t="s">
        <v>172</v>
      </c>
      <c r="G140" s="40"/>
      <c r="H140" s="40"/>
      <c r="I140" s="237"/>
      <c r="J140" s="40"/>
      <c r="K140" s="40"/>
      <c r="L140" s="44"/>
      <c r="M140" s="238"/>
      <c r="N140" s="239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150</v>
      </c>
      <c r="AU140" s="17" t="s">
        <v>84</v>
      </c>
    </row>
    <row r="141" s="2" customFormat="1" ht="24.15" customHeight="1">
      <c r="A141" s="38"/>
      <c r="B141" s="39"/>
      <c r="C141" s="272" t="s">
        <v>159</v>
      </c>
      <c r="D141" s="272" t="s">
        <v>167</v>
      </c>
      <c r="E141" s="273" t="s">
        <v>173</v>
      </c>
      <c r="F141" s="274" t="s">
        <v>174</v>
      </c>
      <c r="G141" s="275" t="s">
        <v>148</v>
      </c>
      <c r="H141" s="276">
        <v>1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84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8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175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84</v>
      </c>
    </row>
    <row r="143" s="2" customFormat="1" ht="16.5" customHeight="1">
      <c r="A143" s="38"/>
      <c r="B143" s="39"/>
      <c r="C143" s="220" t="s">
        <v>176</v>
      </c>
      <c r="D143" s="220" t="s">
        <v>145</v>
      </c>
      <c r="E143" s="221" t="s">
        <v>177</v>
      </c>
      <c r="F143" s="222" t="s">
        <v>178</v>
      </c>
      <c r="G143" s="223" t="s">
        <v>148</v>
      </c>
      <c r="H143" s="224">
        <v>1</v>
      </c>
      <c r="I143" s="225"/>
      <c r="J143" s="226">
        <f>ROUND(I143*H143,2)</f>
        <v>0</v>
      </c>
      <c r="K143" s="227"/>
      <c r="L143" s="228"/>
      <c r="M143" s="229" t="s">
        <v>1</v>
      </c>
      <c r="N143" s="230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149</v>
      </c>
      <c r="AT143" s="233" t="s">
        <v>145</v>
      </c>
      <c r="AU143" s="233" t="s">
        <v>84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177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178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84</v>
      </c>
    </row>
    <row r="145" s="2" customFormat="1" ht="16.5" customHeight="1">
      <c r="A145" s="38"/>
      <c r="B145" s="39"/>
      <c r="C145" s="220" t="s">
        <v>149</v>
      </c>
      <c r="D145" s="220" t="s">
        <v>145</v>
      </c>
      <c r="E145" s="221" t="s">
        <v>179</v>
      </c>
      <c r="F145" s="222" t="s">
        <v>180</v>
      </c>
      <c r="G145" s="223" t="s">
        <v>148</v>
      </c>
      <c r="H145" s="224">
        <v>1</v>
      </c>
      <c r="I145" s="225"/>
      <c r="J145" s="226">
        <f>ROUND(I145*H145,2)</f>
        <v>0</v>
      </c>
      <c r="K145" s="227"/>
      <c r="L145" s="228"/>
      <c r="M145" s="229" t="s">
        <v>1</v>
      </c>
      <c r="N145" s="230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149</v>
      </c>
      <c r="AT145" s="233" t="s">
        <v>145</v>
      </c>
      <c r="AU145" s="233" t="s">
        <v>84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181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180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84</v>
      </c>
    </row>
    <row r="147" s="2" customFormat="1" ht="16.5" customHeight="1">
      <c r="A147" s="38"/>
      <c r="B147" s="39"/>
      <c r="C147" s="272" t="s">
        <v>182</v>
      </c>
      <c r="D147" s="272" t="s">
        <v>167</v>
      </c>
      <c r="E147" s="273" t="s">
        <v>183</v>
      </c>
      <c r="F147" s="274" t="s">
        <v>184</v>
      </c>
      <c r="G147" s="275" t="s">
        <v>185</v>
      </c>
      <c r="H147" s="276">
        <v>1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167</v>
      </c>
      <c r="AU147" s="233" t="s">
        <v>84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186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184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84</v>
      </c>
    </row>
    <row r="149" s="2" customFormat="1" ht="16.5" customHeight="1">
      <c r="A149" s="38"/>
      <c r="B149" s="39"/>
      <c r="C149" s="220" t="s">
        <v>171</v>
      </c>
      <c r="D149" s="220" t="s">
        <v>145</v>
      </c>
      <c r="E149" s="221" t="s">
        <v>8</v>
      </c>
      <c r="F149" s="222" t="s">
        <v>187</v>
      </c>
      <c r="G149" s="223" t="s">
        <v>148</v>
      </c>
      <c r="H149" s="224">
        <v>1</v>
      </c>
      <c r="I149" s="225"/>
      <c r="J149" s="226">
        <f>ROUND(I149*H149,2)</f>
        <v>0</v>
      </c>
      <c r="K149" s="227"/>
      <c r="L149" s="228"/>
      <c r="M149" s="229" t="s">
        <v>1</v>
      </c>
      <c r="N149" s="230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149</v>
      </c>
      <c r="AT149" s="233" t="s">
        <v>145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188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189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2" customFormat="1" ht="24.15" customHeight="1">
      <c r="A151" s="38"/>
      <c r="B151" s="39"/>
      <c r="C151" s="272" t="s">
        <v>190</v>
      </c>
      <c r="D151" s="272" t="s">
        <v>167</v>
      </c>
      <c r="E151" s="273" t="s">
        <v>191</v>
      </c>
      <c r="F151" s="274" t="s">
        <v>192</v>
      </c>
      <c r="G151" s="275" t="s">
        <v>148</v>
      </c>
      <c r="H151" s="276">
        <v>1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84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193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194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84</v>
      </c>
    </row>
    <row r="153" s="2" customFormat="1" ht="16.5" customHeight="1">
      <c r="A153" s="38"/>
      <c r="B153" s="39"/>
      <c r="C153" s="272" t="s">
        <v>8</v>
      </c>
      <c r="D153" s="272" t="s">
        <v>167</v>
      </c>
      <c r="E153" s="273" t="s">
        <v>195</v>
      </c>
      <c r="F153" s="274" t="s">
        <v>196</v>
      </c>
      <c r="G153" s="275" t="s">
        <v>148</v>
      </c>
      <c r="H153" s="276">
        <v>1</v>
      </c>
      <c r="I153" s="277"/>
      <c r="J153" s="278">
        <f>ROUND(I153*H153,2)</f>
        <v>0</v>
      </c>
      <c r="K153" s="279"/>
      <c r="L153" s="44"/>
      <c r="M153" s="280" t="s">
        <v>1</v>
      </c>
      <c r="N153" s="281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98</v>
      </c>
      <c r="AT153" s="233" t="s">
        <v>167</v>
      </c>
      <c r="AU153" s="233" t="s">
        <v>84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197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196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84</v>
      </c>
    </row>
    <row r="155" s="12" customFormat="1">
      <c r="A155" s="12"/>
      <c r="B155" s="240"/>
      <c r="C155" s="241"/>
      <c r="D155" s="235" t="s">
        <v>153</v>
      </c>
      <c r="E155" s="242" t="s">
        <v>1</v>
      </c>
      <c r="F155" s="243" t="s">
        <v>84</v>
      </c>
      <c r="G155" s="241"/>
      <c r="H155" s="244">
        <v>1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153</v>
      </c>
      <c r="AU155" s="250" t="s">
        <v>84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3" customFormat="1">
      <c r="A156" s="13"/>
      <c r="B156" s="251"/>
      <c r="C156" s="252"/>
      <c r="D156" s="235" t="s">
        <v>153</v>
      </c>
      <c r="E156" s="253" t="s">
        <v>1</v>
      </c>
      <c r="F156" s="254" t="s">
        <v>198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0" t="s">
        <v>153</v>
      </c>
      <c r="AU156" s="260" t="s">
        <v>84</v>
      </c>
      <c r="AV156" s="13" t="s">
        <v>84</v>
      </c>
      <c r="AW156" s="13" t="s">
        <v>32</v>
      </c>
      <c r="AX156" s="13" t="s">
        <v>76</v>
      </c>
      <c r="AY156" s="26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199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84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4" customFormat="1">
      <c r="A158" s="14"/>
      <c r="B158" s="261"/>
      <c r="C158" s="262"/>
      <c r="D158" s="235" t="s">
        <v>153</v>
      </c>
      <c r="E158" s="263" t="s">
        <v>1</v>
      </c>
      <c r="F158" s="264" t="s">
        <v>156</v>
      </c>
      <c r="G158" s="262"/>
      <c r="H158" s="265">
        <v>1</v>
      </c>
      <c r="I158" s="266"/>
      <c r="J158" s="262"/>
      <c r="K158" s="262"/>
      <c r="L158" s="267"/>
      <c r="M158" s="282"/>
      <c r="N158" s="283"/>
      <c r="O158" s="283"/>
      <c r="P158" s="283"/>
      <c r="Q158" s="283"/>
      <c r="R158" s="283"/>
      <c r="S158" s="283"/>
      <c r="T158" s="28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1" t="s">
        <v>153</v>
      </c>
      <c r="AU158" s="271" t="s">
        <v>84</v>
      </c>
      <c r="AV158" s="14" t="s">
        <v>98</v>
      </c>
      <c r="AW158" s="14" t="s">
        <v>32</v>
      </c>
      <c r="AX158" s="14" t="s">
        <v>84</v>
      </c>
      <c r="AY158" s="271" t="s">
        <v>144</v>
      </c>
    </row>
    <row r="159" s="2" customFormat="1" ht="6.96" customHeight="1">
      <c r="A159" s="38"/>
      <c r="B159" s="66"/>
      <c r="C159" s="67"/>
      <c r="D159" s="67"/>
      <c r="E159" s="67"/>
      <c r="F159" s="67"/>
      <c r="G159" s="67"/>
      <c r="H159" s="67"/>
      <c r="I159" s="67"/>
      <c r="J159" s="67"/>
      <c r="K159" s="67"/>
      <c r="L159" s="44"/>
      <c r="M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</sheetData>
  <sheetProtection sheet="1" autoFilter="0" formatColumns="0" formatRows="0" objects="1" scenarios="1" spinCount="100000" saltValue="lwfVkJewWSSlaGtIS1BEVOGHEsV3NPjol+B9U+op9aXYQmbaelvSv6ewWvlWmq4UYBwJSHgFYT2jkFvXlY7Emw==" hashValue="WL7UoInYM5iRReDk+1MfyhjodOI2LZud7NofGGqBEMl7nlRZ/we59gyN4caFzRB2a5BVMloeoq6zPOycQur+EA==" algorithmName="SHA-512" password="CC35"/>
  <autoFilter ref="C116:K158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202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205</v>
      </c>
      <c r="E101" s="287"/>
      <c r="F101" s="287"/>
      <c r="G101" s="287"/>
      <c r="H101" s="287"/>
      <c r="I101" s="287"/>
      <c r="J101" s="288">
        <f>J159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200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Přípravné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P125+P159</f>
        <v>0</v>
      </c>
      <c r="Q124" s="214"/>
      <c r="R124" s="215">
        <f>R125+R159</f>
        <v>0</v>
      </c>
      <c r="S124" s="214"/>
      <c r="T124" s="216">
        <f>T125+T159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BK125+BK159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SUM(P126:P158)</f>
        <v>0</v>
      </c>
      <c r="Q125" s="214"/>
      <c r="R125" s="215">
        <f>SUM(R126:R158)</f>
        <v>0</v>
      </c>
      <c r="S125" s="214"/>
      <c r="T125" s="216">
        <f>SUM(T126:T158)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SUM(BK126:BK158)</f>
        <v>0</v>
      </c>
    </row>
    <row r="126" s="2" customFormat="1" ht="16.5" customHeight="1">
      <c r="A126" s="38"/>
      <c r="B126" s="39"/>
      <c r="C126" s="272" t="s">
        <v>84</v>
      </c>
      <c r="D126" s="272" t="s">
        <v>167</v>
      </c>
      <c r="E126" s="273" t="s">
        <v>84</v>
      </c>
      <c r="F126" s="274" t="s">
        <v>208</v>
      </c>
      <c r="G126" s="275" t="s">
        <v>209</v>
      </c>
      <c r="H126" s="276">
        <v>300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208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210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211</v>
      </c>
      <c r="G129" s="241"/>
      <c r="H129" s="244">
        <v>300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300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167</v>
      </c>
      <c r="E131" s="273" t="s">
        <v>212</v>
      </c>
      <c r="F131" s="274" t="s">
        <v>213</v>
      </c>
      <c r="G131" s="275" t="s">
        <v>209</v>
      </c>
      <c r="H131" s="276">
        <v>1397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213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214</v>
      </c>
      <c r="G133" s="241"/>
      <c r="H133" s="244">
        <v>1397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215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1397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4.15" customHeight="1">
      <c r="A136" s="38"/>
      <c r="B136" s="39"/>
      <c r="C136" s="272" t="s">
        <v>95</v>
      </c>
      <c r="D136" s="272" t="s">
        <v>167</v>
      </c>
      <c r="E136" s="273" t="s">
        <v>216</v>
      </c>
      <c r="F136" s="274" t="s">
        <v>217</v>
      </c>
      <c r="G136" s="275" t="s">
        <v>185</v>
      </c>
      <c r="H136" s="276">
        <v>3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167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218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2" customFormat="1">
      <c r="A138" s="12"/>
      <c r="B138" s="240"/>
      <c r="C138" s="241"/>
      <c r="D138" s="235" t="s">
        <v>153</v>
      </c>
      <c r="E138" s="242" t="s">
        <v>1</v>
      </c>
      <c r="F138" s="243" t="s">
        <v>95</v>
      </c>
      <c r="G138" s="241"/>
      <c r="H138" s="244">
        <v>3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T138" s="250" t="s">
        <v>153</v>
      </c>
      <c r="AU138" s="250" t="s">
        <v>86</v>
      </c>
      <c r="AV138" s="12" t="s">
        <v>86</v>
      </c>
      <c r="AW138" s="12" t="s">
        <v>32</v>
      </c>
      <c r="AX138" s="12" t="s">
        <v>76</v>
      </c>
      <c r="AY138" s="250" t="s">
        <v>144</v>
      </c>
    </row>
    <row r="139" s="13" customFormat="1">
      <c r="A139" s="13"/>
      <c r="B139" s="251"/>
      <c r="C139" s="252"/>
      <c r="D139" s="235" t="s">
        <v>153</v>
      </c>
      <c r="E139" s="253" t="s">
        <v>1</v>
      </c>
      <c r="F139" s="254" t="s">
        <v>219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153</v>
      </c>
      <c r="AU139" s="260" t="s">
        <v>86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4" customFormat="1">
      <c r="A140" s="14"/>
      <c r="B140" s="261"/>
      <c r="C140" s="262"/>
      <c r="D140" s="235" t="s">
        <v>153</v>
      </c>
      <c r="E140" s="263" t="s">
        <v>1</v>
      </c>
      <c r="F140" s="264" t="s">
        <v>156</v>
      </c>
      <c r="G140" s="262"/>
      <c r="H140" s="265">
        <v>3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153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167</v>
      </c>
      <c r="E141" s="273" t="s">
        <v>220</v>
      </c>
      <c r="F141" s="274" t="s">
        <v>221</v>
      </c>
      <c r="G141" s="275" t="s">
        <v>185</v>
      </c>
      <c r="H141" s="276">
        <v>9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222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2" customFormat="1">
      <c r="A143" s="12"/>
      <c r="B143" s="240"/>
      <c r="C143" s="241"/>
      <c r="D143" s="235" t="s">
        <v>153</v>
      </c>
      <c r="E143" s="242" t="s">
        <v>1</v>
      </c>
      <c r="F143" s="243" t="s">
        <v>182</v>
      </c>
      <c r="G143" s="241"/>
      <c r="H143" s="244">
        <v>9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153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153</v>
      </c>
      <c r="E144" s="263" t="s">
        <v>1</v>
      </c>
      <c r="F144" s="264" t="s">
        <v>156</v>
      </c>
      <c r="G144" s="262"/>
      <c r="H144" s="265">
        <v>9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153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1.75" customHeight="1">
      <c r="A145" s="38"/>
      <c r="B145" s="39"/>
      <c r="C145" s="272" t="s">
        <v>166</v>
      </c>
      <c r="D145" s="272" t="s">
        <v>167</v>
      </c>
      <c r="E145" s="273" t="s">
        <v>223</v>
      </c>
      <c r="F145" s="274" t="s">
        <v>224</v>
      </c>
      <c r="G145" s="275" t="s">
        <v>185</v>
      </c>
      <c r="H145" s="276">
        <v>3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167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171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225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2" customFormat="1" ht="21.75" customHeight="1">
      <c r="A147" s="38"/>
      <c r="B147" s="39"/>
      <c r="C147" s="272" t="s">
        <v>159</v>
      </c>
      <c r="D147" s="272" t="s">
        <v>167</v>
      </c>
      <c r="E147" s="273" t="s">
        <v>226</v>
      </c>
      <c r="F147" s="274" t="s">
        <v>227</v>
      </c>
      <c r="G147" s="275" t="s">
        <v>185</v>
      </c>
      <c r="H147" s="276">
        <v>9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167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8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228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2" customFormat="1" ht="33" customHeight="1">
      <c r="A149" s="38"/>
      <c r="B149" s="39"/>
      <c r="C149" s="272" t="s">
        <v>176</v>
      </c>
      <c r="D149" s="272" t="s">
        <v>167</v>
      </c>
      <c r="E149" s="273" t="s">
        <v>229</v>
      </c>
      <c r="F149" s="274" t="s">
        <v>230</v>
      </c>
      <c r="G149" s="275" t="s">
        <v>209</v>
      </c>
      <c r="H149" s="276">
        <v>8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167</v>
      </c>
      <c r="AU149" s="233" t="s">
        <v>86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177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231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86</v>
      </c>
    </row>
    <row r="151" s="12" customFormat="1">
      <c r="A151" s="12"/>
      <c r="B151" s="240"/>
      <c r="C151" s="241"/>
      <c r="D151" s="235" t="s">
        <v>153</v>
      </c>
      <c r="E151" s="242" t="s">
        <v>1</v>
      </c>
      <c r="F151" s="243" t="s">
        <v>232</v>
      </c>
      <c r="G151" s="241"/>
      <c r="H151" s="244">
        <v>8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153</v>
      </c>
      <c r="AU151" s="250" t="s">
        <v>86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153</v>
      </c>
      <c r="E152" s="253" t="s">
        <v>1</v>
      </c>
      <c r="F152" s="254" t="s">
        <v>233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153</v>
      </c>
      <c r="AU152" s="260" t="s">
        <v>86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24.15" customHeight="1">
      <c r="A154" s="38"/>
      <c r="B154" s="39"/>
      <c r="C154" s="272" t="s">
        <v>149</v>
      </c>
      <c r="D154" s="272" t="s">
        <v>167</v>
      </c>
      <c r="E154" s="273" t="s">
        <v>234</v>
      </c>
      <c r="F154" s="274" t="s">
        <v>235</v>
      </c>
      <c r="G154" s="275" t="s">
        <v>236</v>
      </c>
      <c r="H154" s="276">
        <v>139.69999999999999</v>
      </c>
      <c r="I154" s="277"/>
      <c r="J154" s="278">
        <f>ROUND(I154*H154,2)</f>
        <v>0</v>
      </c>
      <c r="K154" s="279"/>
      <c r="L154" s="44"/>
      <c r="M154" s="280" t="s">
        <v>1</v>
      </c>
      <c r="N154" s="281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98</v>
      </c>
      <c r="AT154" s="233" t="s">
        <v>167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181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237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238</v>
      </c>
      <c r="G156" s="241"/>
      <c r="H156" s="244">
        <v>139.69999999999999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239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86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4" customFormat="1">
      <c r="A158" s="14"/>
      <c r="B158" s="261"/>
      <c r="C158" s="262"/>
      <c r="D158" s="235" t="s">
        <v>153</v>
      </c>
      <c r="E158" s="263" t="s">
        <v>1</v>
      </c>
      <c r="F158" s="264" t="s">
        <v>156</v>
      </c>
      <c r="G158" s="262"/>
      <c r="H158" s="265">
        <v>139.69999999999999</v>
      </c>
      <c r="I158" s="266"/>
      <c r="J158" s="262"/>
      <c r="K158" s="262"/>
      <c r="L158" s="267"/>
      <c r="M158" s="268"/>
      <c r="N158" s="269"/>
      <c r="O158" s="269"/>
      <c r="P158" s="269"/>
      <c r="Q158" s="269"/>
      <c r="R158" s="269"/>
      <c r="S158" s="269"/>
      <c r="T158" s="27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1" t="s">
        <v>153</v>
      </c>
      <c r="AU158" s="271" t="s">
        <v>86</v>
      </c>
      <c r="AV158" s="14" t="s">
        <v>98</v>
      </c>
      <c r="AW158" s="14" t="s">
        <v>32</v>
      </c>
      <c r="AX158" s="14" t="s">
        <v>84</v>
      </c>
      <c r="AY158" s="271" t="s">
        <v>144</v>
      </c>
    </row>
    <row r="159" s="11" customFormat="1" ht="22.8" customHeight="1">
      <c r="A159" s="11"/>
      <c r="B159" s="206"/>
      <c r="C159" s="207"/>
      <c r="D159" s="208" t="s">
        <v>75</v>
      </c>
      <c r="E159" s="290" t="s">
        <v>240</v>
      </c>
      <c r="F159" s="290" t="s">
        <v>241</v>
      </c>
      <c r="G159" s="207"/>
      <c r="H159" s="207"/>
      <c r="I159" s="210"/>
      <c r="J159" s="291">
        <f>BK159</f>
        <v>0</v>
      </c>
      <c r="K159" s="207"/>
      <c r="L159" s="212"/>
      <c r="M159" s="213"/>
      <c r="N159" s="214"/>
      <c r="O159" s="214"/>
      <c r="P159" s="215">
        <f>SUM(P160:P172)</f>
        <v>0</v>
      </c>
      <c r="Q159" s="214"/>
      <c r="R159" s="215">
        <f>SUM(R160:R172)</f>
        <v>0</v>
      </c>
      <c r="S159" s="214"/>
      <c r="T159" s="216">
        <f>SUM(T160:T172)</f>
        <v>0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R159" s="217" t="s">
        <v>84</v>
      </c>
      <c r="AT159" s="218" t="s">
        <v>75</v>
      </c>
      <c r="AU159" s="218" t="s">
        <v>84</v>
      </c>
      <c r="AY159" s="217" t="s">
        <v>144</v>
      </c>
      <c r="BK159" s="219">
        <f>SUM(BK160:BK172)</f>
        <v>0</v>
      </c>
    </row>
    <row r="160" s="2" customFormat="1" ht="37.8" customHeight="1">
      <c r="A160" s="38"/>
      <c r="B160" s="39"/>
      <c r="C160" s="272" t="s">
        <v>182</v>
      </c>
      <c r="D160" s="272" t="s">
        <v>167</v>
      </c>
      <c r="E160" s="273" t="s">
        <v>242</v>
      </c>
      <c r="F160" s="274" t="s">
        <v>243</v>
      </c>
      <c r="G160" s="275" t="s">
        <v>244</v>
      </c>
      <c r="H160" s="276">
        <v>2.1600000000000001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167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186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245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153</v>
      </c>
      <c r="E162" s="242" t="s">
        <v>1</v>
      </c>
      <c r="F162" s="243" t="s">
        <v>246</v>
      </c>
      <c r="G162" s="241"/>
      <c r="H162" s="244">
        <v>2.1600000000000001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153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4" customFormat="1">
      <c r="A163" s="14"/>
      <c r="B163" s="261"/>
      <c r="C163" s="262"/>
      <c r="D163" s="235" t="s">
        <v>153</v>
      </c>
      <c r="E163" s="263" t="s">
        <v>1</v>
      </c>
      <c r="F163" s="264" t="s">
        <v>156</v>
      </c>
      <c r="G163" s="262"/>
      <c r="H163" s="265">
        <v>2.1600000000000001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1" t="s">
        <v>153</v>
      </c>
      <c r="AU163" s="271" t="s">
        <v>86</v>
      </c>
      <c r="AV163" s="14" t="s">
        <v>98</v>
      </c>
      <c r="AW163" s="14" t="s">
        <v>32</v>
      </c>
      <c r="AX163" s="14" t="s">
        <v>84</v>
      </c>
      <c r="AY163" s="271" t="s">
        <v>144</v>
      </c>
    </row>
    <row r="164" s="2" customFormat="1" ht="24.15" customHeight="1">
      <c r="A164" s="38"/>
      <c r="B164" s="39"/>
      <c r="C164" s="272" t="s">
        <v>171</v>
      </c>
      <c r="D164" s="272" t="s">
        <v>167</v>
      </c>
      <c r="E164" s="273" t="s">
        <v>247</v>
      </c>
      <c r="F164" s="274" t="s">
        <v>248</v>
      </c>
      <c r="G164" s="275" t="s">
        <v>244</v>
      </c>
      <c r="H164" s="276">
        <v>21.600000000000001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167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188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249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153</v>
      </c>
      <c r="E166" s="242" t="s">
        <v>1</v>
      </c>
      <c r="F166" s="243" t="s">
        <v>250</v>
      </c>
      <c r="G166" s="241"/>
      <c r="H166" s="244">
        <v>21.600000000000001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153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153</v>
      </c>
      <c r="E167" s="253" t="s">
        <v>1</v>
      </c>
      <c r="F167" s="254" t="s">
        <v>251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153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153</v>
      </c>
      <c r="E168" s="263" t="s">
        <v>1</v>
      </c>
      <c r="F168" s="264" t="s">
        <v>156</v>
      </c>
      <c r="G168" s="262"/>
      <c r="H168" s="265">
        <v>21.600000000000001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153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21.75" customHeight="1">
      <c r="A169" s="38"/>
      <c r="B169" s="39"/>
      <c r="C169" s="272" t="s">
        <v>190</v>
      </c>
      <c r="D169" s="272" t="s">
        <v>167</v>
      </c>
      <c r="E169" s="273" t="s">
        <v>252</v>
      </c>
      <c r="F169" s="274" t="s">
        <v>253</v>
      </c>
      <c r="G169" s="275" t="s">
        <v>244</v>
      </c>
      <c r="H169" s="276">
        <v>2.1600000000000001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167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193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254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255</v>
      </c>
      <c r="G171" s="241"/>
      <c r="H171" s="244">
        <v>2.1600000000000001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4" customFormat="1">
      <c r="A172" s="14"/>
      <c r="B172" s="261"/>
      <c r="C172" s="262"/>
      <c r="D172" s="235" t="s">
        <v>153</v>
      </c>
      <c r="E172" s="263" t="s">
        <v>1</v>
      </c>
      <c r="F172" s="264" t="s">
        <v>156</v>
      </c>
      <c r="G172" s="262"/>
      <c r="H172" s="265">
        <v>2.1600000000000001</v>
      </c>
      <c r="I172" s="266"/>
      <c r="J172" s="262"/>
      <c r="K172" s="262"/>
      <c r="L172" s="267"/>
      <c r="M172" s="282"/>
      <c r="N172" s="283"/>
      <c r="O172" s="283"/>
      <c r="P172" s="283"/>
      <c r="Q172" s="283"/>
      <c r="R172" s="283"/>
      <c r="S172" s="283"/>
      <c r="T172" s="28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153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sYF35kmvpWU03KTS1pO87QLsiqc+TjhPR4YQcelQvu8IKx7PUi+YJXZbWXZhk84gF8pyx1fcUPaMfBICNbFeRQ==" hashValue="nhJG9e0HEPFot6qOTJKK0yP+G6XXHcweVmWxQxQWX3sQehYBVpn/S7S3RP3ek2WpSp5l+FDvOOJ2JbaISQuBmw==" algorithmName="SHA-512" password="CC35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256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ROUND((SUM(BE122:BE148)),  2)</f>
        <v>0</v>
      </c>
      <c r="G35" s="38"/>
      <c r="H35" s="38"/>
      <c r="I35" s="164">
        <v>0.20999999999999999</v>
      </c>
      <c r="J35" s="163">
        <f>ROUND(((SUM(BE122:BE148))*I35),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ROUND((SUM(BF122:BF148)),  2)</f>
        <v>0</v>
      </c>
      <c r="G36" s="38"/>
      <c r="H36" s="38"/>
      <c r="I36" s="164">
        <v>0.12</v>
      </c>
      <c r="J36" s="163">
        <f>ROUND(((SUM(BF122:BF148))*I36),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ROUND((SUM(BG122:BG148)),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ROUND((SUM(BH122:BH148)),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ROUND((SUM(BI122:BI148)),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257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200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2 -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206</v>
      </c>
      <c r="F123" s="209" t="s">
        <v>207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SUM(P125:P148)</f>
        <v>0</v>
      </c>
      <c r="Q124" s="214"/>
      <c r="R124" s="215">
        <f>SUM(R125:R148)</f>
        <v>0</v>
      </c>
      <c r="S124" s="214"/>
      <c r="T124" s="216">
        <f>SUM(T125:T148)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SUM(BK125:BK148)</f>
        <v>0</v>
      </c>
    </row>
    <row r="125" s="2" customFormat="1" ht="37.8" customHeight="1">
      <c r="A125" s="38"/>
      <c r="B125" s="39"/>
      <c r="C125" s="272" t="s">
        <v>84</v>
      </c>
      <c r="D125" s="272" t="s">
        <v>167</v>
      </c>
      <c r="E125" s="273" t="s">
        <v>258</v>
      </c>
      <c r="F125" s="274" t="s">
        <v>259</v>
      </c>
      <c r="G125" s="275" t="s">
        <v>236</v>
      </c>
      <c r="H125" s="276">
        <v>558.79999999999995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260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261</v>
      </c>
      <c r="G127" s="241"/>
      <c r="H127" s="244">
        <v>558.79999999999995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262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153</v>
      </c>
      <c r="E129" s="263" t="s">
        <v>1</v>
      </c>
      <c r="F129" s="264" t="s">
        <v>156</v>
      </c>
      <c r="G129" s="262"/>
      <c r="H129" s="265">
        <v>558.79999999999995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153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167</v>
      </c>
      <c r="E130" s="273" t="s">
        <v>263</v>
      </c>
      <c r="F130" s="274" t="s">
        <v>264</v>
      </c>
      <c r="G130" s="275" t="s">
        <v>236</v>
      </c>
      <c r="H130" s="276">
        <v>726.44000000000005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264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265</v>
      </c>
      <c r="G132" s="241"/>
      <c r="H132" s="244">
        <v>726.44000000000005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266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726.44000000000005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167</v>
      </c>
      <c r="E135" s="273" t="s">
        <v>267</v>
      </c>
      <c r="F135" s="274" t="s">
        <v>268</v>
      </c>
      <c r="G135" s="275" t="s">
        <v>236</v>
      </c>
      <c r="H135" s="276">
        <v>391.16000000000002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167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268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269</v>
      </c>
      <c r="G137" s="241"/>
      <c r="H137" s="244">
        <v>391.16000000000002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270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391.16000000000002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72" t="s">
        <v>98</v>
      </c>
      <c r="D140" s="272" t="s">
        <v>167</v>
      </c>
      <c r="E140" s="273" t="s">
        <v>271</v>
      </c>
      <c r="F140" s="274" t="s">
        <v>272</v>
      </c>
      <c r="G140" s="275" t="s">
        <v>244</v>
      </c>
      <c r="H140" s="276">
        <v>1369.06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167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273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2" customFormat="1">
      <c r="A142" s="12"/>
      <c r="B142" s="240"/>
      <c r="C142" s="241"/>
      <c r="D142" s="235" t="s">
        <v>153</v>
      </c>
      <c r="E142" s="242" t="s">
        <v>1</v>
      </c>
      <c r="F142" s="243" t="s">
        <v>274</v>
      </c>
      <c r="G142" s="241"/>
      <c r="H142" s="244">
        <v>1369.06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T142" s="250" t="s">
        <v>153</v>
      </c>
      <c r="AU142" s="250" t="s">
        <v>86</v>
      </c>
      <c r="AV142" s="12" t="s">
        <v>86</v>
      </c>
      <c r="AW142" s="12" t="s">
        <v>32</v>
      </c>
      <c r="AX142" s="12" t="s">
        <v>76</v>
      </c>
      <c r="AY142" s="250" t="s">
        <v>144</v>
      </c>
    </row>
    <row r="143" s="14" customFormat="1">
      <c r="A143" s="14"/>
      <c r="B143" s="261"/>
      <c r="C143" s="262"/>
      <c r="D143" s="235" t="s">
        <v>153</v>
      </c>
      <c r="E143" s="263" t="s">
        <v>1</v>
      </c>
      <c r="F143" s="264" t="s">
        <v>156</v>
      </c>
      <c r="G143" s="262"/>
      <c r="H143" s="265">
        <v>1369.06</v>
      </c>
      <c r="I143" s="266"/>
      <c r="J143" s="262"/>
      <c r="K143" s="262"/>
      <c r="L143" s="267"/>
      <c r="M143" s="268"/>
      <c r="N143" s="269"/>
      <c r="O143" s="269"/>
      <c r="P143" s="269"/>
      <c r="Q143" s="269"/>
      <c r="R143" s="269"/>
      <c r="S143" s="269"/>
      <c r="T143" s="27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71" t="s">
        <v>153</v>
      </c>
      <c r="AU143" s="271" t="s">
        <v>86</v>
      </c>
      <c r="AV143" s="14" t="s">
        <v>98</v>
      </c>
      <c r="AW143" s="14" t="s">
        <v>32</v>
      </c>
      <c r="AX143" s="14" t="s">
        <v>84</v>
      </c>
      <c r="AY143" s="271" t="s">
        <v>144</v>
      </c>
    </row>
    <row r="144" s="2" customFormat="1" ht="16.5" customHeight="1">
      <c r="A144" s="38"/>
      <c r="B144" s="39"/>
      <c r="C144" s="272" t="s">
        <v>166</v>
      </c>
      <c r="D144" s="272" t="s">
        <v>167</v>
      </c>
      <c r="E144" s="273" t="s">
        <v>275</v>
      </c>
      <c r="F144" s="274" t="s">
        <v>276</v>
      </c>
      <c r="G144" s="275" t="s">
        <v>236</v>
      </c>
      <c r="H144" s="276">
        <v>977.89999999999998</v>
      </c>
      <c r="I144" s="277"/>
      <c r="J144" s="278">
        <f>ROUND(I144*H144,2)</f>
        <v>0</v>
      </c>
      <c r="K144" s="279"/>
      <c r="L144" s="44"/>
      <c r="M144" s="280" t="s">
        <v>1</v>
      </c>
      <c r="N144" s="281" t="s">
        <v>41</v>
      </c>
      <c r="O144" s="91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98</v>
      </c>
      <c r="AT144" s="233" t="s">
        <v>167</v>
      </c>
      <c r="AU144" s="233" t="s">
        <v>86</v>
      </c>
      <c r="AY144" s="17" t="s">
        <v>144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84</v>
      </c>
      <c r="BK144" s="234">
        <f>ROUND(I144*H144,2)</f>
        <v>0</v>
      </c>
      <c r="BL144" s="17" t="s">
        <v>98</v>
      </c>
      <c r="BM144" s="233" t="s">
        <v>171</v>
      </c>
    </row>
    <row r="145" s="2" customFormat="1">
      <c r="A145" s="38"/>
      <c r="B145" s="39"/>
      <c r="C145" s="40"/>
      <c r="D145" s="235" t="s">
        <v>150</v>
      </c>
      <c r="E145" s="40"/>
      <c r="F145" s="236" t="s">
        <v>276</v>
      </c>
      <c r="G145" s="40"/>
      <c r="H145" s="40"/>
      <c r="I145" s="237"/>
      <c r="J145" s="40"/>
      <c r="K145" s="40"/>
      <c r="L145" s="44"/>
      <c r="M145" s="238"/>
      <c r="N145" s="239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150</v>
      </c>
      <c r="AU145" s="17" t="s">
        <v>86</v>
      </c>
    </row>
    <row r="146" s="12" customFormat="1">
      <c r="A146" s="12"/>
      <c r="B146" s="240"/>
      <c r="C146" s="241"/>
      <c r="D146" s="235" t="s">
        <v>153</v>
      </c>
      <c r="E146" s="242" t="s">
        <v>1</v>
      </c>
      <c r="F146" s="243" t="s">
        <v>277</v>
      </c>
      <c r="G146" s="241"/>
      <c r="H146" s="244">
        <v>977.89999999999998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50" t="s">
        <v>153</v>
      </c>
      <c r="AU146" s="250" t="s">
        <v>86</v>
      </c>
      <c r="AV146" s="12" t="s">
        <v>86</v>
      </c>
      <c r="AW146" s="12" t="s">
        <v>32</v>
      </c>
      <c r="AX146" s="12" t="s">
        <v>76</v>
      </c>
      <c r="AY146" s="250" t="s">
        <v>144</v>
      </c>
    </row>
    <row r="147" s="13" customFormat="1">
      <c r="A147" s="13"/>
      <c r="B147" s="251"/>
      <c r="C147" s="252"/>
      <c r="D147" s="235" t="s">
        <v>153</v>
      </c>
      <c r="E147" s="253" t="s">
        <v>1</v>
      </c>
      <c r="F147" s="254" t="s">
        <v>278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153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4" customFormat="1">
      <c r="A148" s="14"/>
      <c r="B148" s="261"/>
      <c r="C148" s="262"/>
      <c r="D148" s="235" t="s">
        <v>153</v>
      </c>
      <c r="E148" s="263" t="s">
        <v>1</v>
      </c>
      <c r="F148" s="264" t="s">
        <v>156</v>
      </c>
      <c r="G148" s="262"/>
      <c r="H148" s="265">
        <v>977.89999999999998</v>
      </c>
      <c r="I148" s="266"/>
      <c r="J148" s="262"/>
      <c r="K148" s="262"/>
      <c r="L148" s="267"/>
      <c r="M148" s="282"/>
      <c r="N148" s="283"/>
      <c r="O148" s="283"/>
      <c r="P148" s="283"/>
      <c r="Q148" s="283"/>
      <c r="R148" s="283"/>
      <c r="S148" s="283"/>
      <c r="T148" s="28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153</v>
      </c>
      <c r="AU148" s="271" t="s">
        <v>86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6.96" customHeight="1">
      <c r="A149" s="38"/>
      <c r="B149" s="66"/>
      <c r="C149" s="67"/>
      <c r="D149" s="67"/>
      <c r="E149" s="67"/>
      <c r="F149" s="67"/>
      <c r="G149" s="67"/>
      <c r="H149" s="67"/>
      <c r="I149" s="67"/>
      <c r="J149" s="67"/>
      <c r="K149" s="67"/>
      <c r="L149" s="44"/>
      <c r="M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</sheetData>
  <sheetProtection sheet="1" autoFilter="0" formatColumns="0" formatRows="0" objects="1" scenarios="1" spinCount="100000" saltValue="n8VwOoOr1zIv0vEMgtDERRMHeQW6XY/W2cZMG3YQJMX1dGr0RKxdIeY3p/HarZp6j9MLNBr7I5jluf+kwBK6aw==" hashValue="2h+NK9qTgteAkwpoHjPWAIHMuQq/RG9qTcww8SDxSyuwX/BbCCXxL9r7SJGrIhopNmAg4T4dEo+6j4iCcEqgVA==" algorithmName="SHA-512" password="CC35"/>
  <autoFilter ref="C121:K14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279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ROUND(J125,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ROUND((SUM(BE125:BE221)),  2)</f>
        <v>0</v>
      </c>
      <c r="G35" s="38"/>
      <c r="H35" s="38"/>
      <c r="I35" s="164">
        <v>0.20999999999999999</v>
      </c>
      <c r="J35" s="163">
        <f>ROUND(((SUM(BE125:BE221))*I35),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ROUND((SUM(BF125:BF221)),  2)</f>
        <v>0</v>
      </c>
      <c r="G36" s="38"/>
      <c r="H36" s="38"/>
      <c r="I36" s="164">
        <v>0.12</v>
      </c>
      <c r="J36" s="163">
        <f>ROUND(((SUM(BF125:BF221))*I36),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ROUND((SUM(BG125:BG221)),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ROUND((SUM(BH125:BH221)),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ROUND((SUM(BI125:BI221)),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Konstrukce povrchu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J125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J126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J127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280</v>
      </c>
      <c r="E101" s="287"/>
      <c r="F101" s="287"/>
      <c r="G101" s="287"/>
      <c r="H101" s="287"/>
      <c r="I101" s="287"/>
      <c r="J101" s="288">
        <f>J142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281</v>
      </c>
      <c r="E102" s="287"/>
      <c r="F102" s="287"/>
      <c r="G102" s="287"/>
      <c r="H102" s="287"/>
      <c r="I102" s="287"/>
      <c r="J102" s="288">
        <f>J210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282</v>
      </c>
      <c r="E103" s="287"/>
      <c r="F103" s="287"/>
      <c r="G103" s="287"/>
      <c r="H103" s="287"/>
      <c r="I103" s="287"/>
      <c r="J103" s="288">
        <f>J219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129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83" t="str">
        <f>E7</f>
        <v xml:space="preserve"> Novostavba chodníku v ulici Dubinská ve Zruči nad Sázavou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120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6.5" customHeight="1">
      <c r="A115" s="38"/>
      <c r="B115" s="39"/>
      <c r="C115" s="40"/>
      <c r="D115" s="40"/>
      <c r="E115" s="183" t="s">
        <v>200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201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E11</f>
        <v>3 - Konstrukce povrchu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F14</f>
        <v xml:space="preserve"> </v>
      </c>
      <c r="G119" s="40"/>
      <c r="H119" s="40"/>
      <c r="I119" s="32" t="s">
        <v>22</v>
      </c>
      <c r="J119" s="79" t="str">
        <f>IF(J14="","",J14)</f>
        <v>27. 7. 2026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E17</f>
        <v>Město Zruč nad Sázavou</v>
      </c>
      <c r="G121" s="40"/>
      <c r="H121" s="40"/>
      <c r="I121" s="32" t="s">
        <v>30</v>
      </c>
      <c r="J121" s="36" t="str">
        <f>E23</f>
        <v>VDG Projektování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33</v>
      </c>
      <c r="J122" s="36" t="str">
        <f>E26</f>
        <v>Ing. Vítězslav Pavel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0" customFormat="1" ht="29.28" customHeight="1">
      <c r="A124" s="194"/>
      <c r="B124" s="195"/>
      <c r="C124" s="196" t="s">
        <v>130</v>
      </c>
      <c r="D124" s="197" t="s">
        <v>61</v>
      </c>
      <c r="E124" s="197" t="s">
        <v>57</v>
      </c>
      <c r="F124" s="197" t="s">
        <v>58</v>
      </c>
      <c r="G124" s="197" t="s">
        <v>131</v>
      </c>
      <c r="H124" s="197" t="s">
        <v>132</v>
      </c>
      <c r="I124" s="197" t="s">
        <v>133</v>
      </c>
      <c r="J124" s="198" t="s">
        <v>125</v>
      </c>
      <c r="K124" s="199" t="s">
        <v>134</v>
      </c>
      <c r="L124" s="200"/>
      <c r="M124" s="100" t="s">
        <v>1</v>
      </c>
      <c r="N124" s="101" t="s">
        <v>40</v>
      </c>
      <c r="O124" s="101" t="s">
        <v>135</v>
      </c>
      <c r="P124" s="101" t="s">
        <v>136</v>
      </c>
      <c r="Q124" s="101" t="s">
        <v>137</v>
      </c>
      <c r="R124" s="101" t="s">
        <v>138</v>
      </c>
      <c r="S124" s="101" t="s">
        <v>139</v>
      </c>
      <c r="T124" s="102" t="s">
        <v>140</v>
      </c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</row>
    <row r="125" s="2" customFormat="1" ht="22.8" customHeight="1">
      <c r="A125" s="38"/>
      <c r="B125" s="39"/>
      <c r="C125" s="107" t="s">
        <v>141</v>
      </c>
      <c r="D125" s="40"/>
      <c r="E125" s="40"/>
      <c r="F125" s="40"/>
      <c r="G125" s="40"/>
      <c r="H125" s="40"/>
      <c r="I125" s="40"/>
      <c r="J125" s="201">
        <f>BK125</f>
        <v>0</v>
      </c>
      <c r="K125" s="40"/>
      <c r="L125" s="44"/>
      <c r="M125" s="103"/>
      <c r="N125" s="202"/>
      <c r="O125" s="104"/>
      <c r="P125" s="203">
        <f>P126</f>
        <v>0</v>
      </c>
      <c r="Q125" s="104"/>
      <c r="R125" s="203">
        <f>R126</f>
        <v>5.25</v>
      </c>
      <c r="S125" s="104"/>
      <c r="T125" s="204">
        <f>T126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127</v>
      </c>
      <c r="BK125" s="205">
        <f>BK126</f>
        <v>0</v>
      </c>
    </row>
    <row r="126" s="11" customFormat="1" ht="25.92" customHeight="1">
      <c r="A126" s="11"/>
      <c r="B126" s="206"/>
      <c r="C126" s="207"/>
      <c r="D126" s="208" t="s">
        <v>75</v>
      </c>
      <c r="E126" s="209" t="s">
        <v>206</v>
      </c>
      <c r="F126" s="209" t="s">
        <v>207</v>
      </c>
      <c r="G126" s="207"/>
      <c r="H126" s="207"/>
      <c r="I126" s="210"/>
      <c r="J126" s="211">
        <f>BK126</f>
        <v>0</v>
      </c>
      <c r="K126" s="207"/>
      <c r="L126" s="212"/>
      <c r="M126" s="213"/>
      <c r="N126" s="214"/>
      <c r="O126" s="214"/>
      <c r="P126" s="215">
        <f>P127+P142+P210+P219</f>
        <v>0</v>
      </c>
      <c r="Q126" s="214"/>
      <c r="R126" s="215">
        <f>R127+R142+R210+R219</f>
        <v>5.25</v>
      </c>
      <c r="S126" s="214"/>
      <c r="T126" s="216">
        <f>T127+T142+T210+T219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17" t="s">
        <v>84</v>
      </c>
      <c r="AT126" s="218" t="s">
        <v>75</v>
      </c>
      <c r="AU126" s="218" t="s">
        <v>76</v>
      </c>
      <c r="AY126" s="217" t="s">
        <v>144</v>
      </c>
      <c r="BK126" s="219">
        <f>BK127+BK142+BK210+BK219</f>
        <v>0</v>
      </c>
    </row>
    <row r="127" s="11" customFormat="1" ht="22.8" customHeight="1">
      <c r="A127" s="11"/>
      <c r="B127" s="206"/>
      <c r="C127" s="207"/>
      <c r="D127" s="208" t="s">
        <v>75</v>
      </c>
      <c r="E127" s="290" t="s">
        <v>84</v>
      </c>
      <c r="F127" s="290" t="s">
        <v>93</v>
      </c>
      <c r="G127" s="207"/>
      <c r="H127" s="207"/>
      <c r="I127" s="210"/>
      <c r="J127" s="291">
        <f>BK127</f>
        <v>0</v>
      </c>
      <c r="K127" s="207"/>
      <c r="L127" s="212"/>
      <c r="M127" s="213"/>
      <c r="N127" s="214"/>
      <c r="O127" s="214"/>
      <c r="P127" s="215">
        <f>SUM(P128:P141)</f>
        <v>0</v>
      </c>
      <c r="Q127" s="214"/>
      <c r="R127" s="215">
        <f>SUM(R128:R141)</f>
        <v>0</v>
      </c>
      <c r="S127" s="214"/>
      <c r="T127" s="216">
        <f>SUM(T128:T141)</f>
        <v>0</v>
      </c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R127" s="217" t="s">
        <v>84</v>
      </c>
      <c r="AT127" s="218" t="s">
        <v>75</v>
      </c>
      <c r="AU127" s="218" t="s">
        <v>84</v>
      </c>
      <c r="AY127" s="217" t="s">
        <v>144</v>
      </c>
      <c r="BK127" s="219">
        <f>SUM(BK128:BK141)</f>
        <v>0</v>
      </c>
    </row>
    <row r="128" s="2" customFormat="1" ht="33" customHeight="1">
      <c r="A128" s="38"/>
      <c r="B128" s="39"/>
      <c r="C128" s="272" t="s">
        <v>84</v>
      </c>
      <c r="D128" s="272" t="s">
        <v>167</v>
      </c>
      <c r="E128" s="273" t="s">
        <v>283</v>
      </c>
      <c r="F128" s="274" t="s">
        <v>284</v>
      </c>
      <c r="G128" s="275" t="s">
        <v>236</v>
      </c>
      <c r="H128" s="276">
        <v>558.79999999999995</v>
      </c>
      <c r="I128" s="277"/>
      <c r="J128" s="278">
        <f>ROUND(I128*H128,2)</f>
        <v>0</v>
      </c>
      <c r="K128" s="279"/>
      <c r="L128" s="44"/>
      <c r="M128" s="280" t="s">
        <v>1</v>
      </c>
      <c r="N128" s="281" t="s">
        <v>41</v>
      </c>
      <c r="O128" s="91"/>
      <c r="P128" s="231">
        <f>O128*H128</f>
        <v>0</v>
      </c>
      <c r="Q128" s="231">
        <v>0</v>
      </c>
      <c r="R128" s="231">
        <f>Q128*H128</f>
        <v>0</v>
      </c>
      <c r="S128" s="231">
        <v>0</v>
      </c>
      <c r="T128" s="23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3" t="s">
        <v>98</v>
      </c>
      <c r="AT128" s="233" t="s">
        <v>167</v>
      </c>
      <c r="AU128" s="233" t="s">
        <v>86</v>
      </c>
      <c r="AY128" s="17" t="s">
        <v>144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7" t="s">
        <v>84</v>
      </c>
      <c r="BK128" s="234">
        <f>ROUND(I128*H128,2)</f>
        <v>0</v>
      </c>
      <c r="BL128" s="17" t="s">
        <v>98</v>
      </c>
      <c r="BM128" s="233" t="s">
        <v>86</v>
      </c>
    </row>
    <row r="129" s="2" customFormat="1">
      <c r="A129" s="38"/>
      <c r="B129" s="39"/>
      <c r="C129" s="40"/>
      <c r="D129" s="235" t="s">
        <v>150</v>
      </c>
      <c r="E129" s="40"/>
      <c r="F129" s="236" t="s">
        <v>285</v>
      </c>
      <c r="G129" s="40"/>
      <c r="H129" s="40"/>
      <c r="I129" s="237"/>
      <c r="J129" s="40"/>
      <c r="K129" s="40"/>
      <c r="L129" s="44"/>
      <c r="M129" s="238"/>
      <c r="N129" s="239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150</v>
      </c>
      <c r="AU129" s="17" t="s">
        <v>86</v>
      </c>
    </row>
    <row r="130" s="12" customFormat="1">
      <c r="A130" s="12"/>
      <c r="B130" s="240"/>
      <c r="C130" s="241"/>
      <c r="D130" s="235" t="s">
        <v>153</v>
      </c>
      <c r="E130" s="242" t="s">
        <v>1</v>
      </c>
      <c r="F130" s="243" t="s">
        <v>261</v>
      </c>
      <c r="G130" s="241"/>
      <c r="H130" s="244">
        <v>558.79999999999995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T130" s="250" t="s">
        <v>153</v>
      </c>
      <c r="AU130" s="250" t="s">
        <v>86</v>
      </c>
      <c r="AV130" s="12" t="s">
        <v>86</v>
      </c>
      <c r="AW130" s="12" t="s">
        <v>32</v>
      </c>
      <c r="AX130" s="12" t="s">
        <v>76</v>
      </c>
      <c r="AY130" s="25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286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86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4" customFormat="1">
      <c r="A132" s="14"/>
      <c r="B132" s="261"/>
      <c r="C132" s="262"/>
      <c r="D132" s="235" t="s">
        <v>153</v>
      </c>
      <c r="E132" s="263" t="s">
        <v>1</v>
      </c>
      <c r="F132" s="264" t="s">
        <v>156</v>
      </c>
      <c r="G132" s="262"/>
      <c r="H132" s="265">
        <v>558.79999999999995</v>
      </c>
      <c r="I132" s="266"/>
      <c r="J132" s="262"/>
      <c r="K132" s="262"/>
      <c r="L132" s="267"/>
      <c r="M132" s="268"/>
      <c r="N132" s="269"/>
      <c r="O132" s="269"/>
      <c r="P132" s="269"/>
      <c r="Q132" s="269"/>
      <c r="R132" s="269"/>
      <c r="S132" s="269"/>
      <c r="T132" s="27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71" t="s">
        <v>153</v>
      </c>
      <c r="AU132" s="271" t="s">
        <v>86</v>
      </c>
      <c r="AV132" s="14" t="s">
        <v>98</v>
      </c>
      <c r="AW132" s="14" t="s">
        <v>32</v>
      </c>
      <c r="AX132" s="14" t="s">
        <v>84</v>
      </c>
      <c r="AY132" s="271" t="s">
        <v>144</v>
      </c>
    </row>
    <row r="133" s="2" customFormat="1" ht="24.15" customHeight="1">
      <c r="A133" s="38"/>
      <c r="B133" s="39"/>
      <c r="C133" s="272" t="s">
        <v>86</v>
      </c>
      <c r="D133" s="272" t="s">
        <v>167</v>
      </c>
      <c r="E133" s="273" t="s">
        <v>287</v>
      </c>
      <c r="F133" s="274" t="s">
        <v>288</v>
      </c>
      <c r="G133" s="275" t="s">
        <v>209</v>
      </c>
      <c r="H133" s="276">
        <v>1397</v>
      </c>
      <c r="I133" s="277"/>
      <c r="J133" s="278">
        <f>ROUND(I133*H133,2)</f>
        <v>0</v>
      </c>
      <c r="K133" s="279"/>
      <c r="L133" s="44"/>
      <c r="M133" s="280" t="s">
        <v>1</v>
      </c>
      <c r="N133" s="281" t="s">
        <v>41</v>
      </c>
      <c r="O133" s="91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98</v>
      </c>
      <c r="AT133" s="233" t="s">
        <v>167</v>
      </c>
      <c r="AU133" s="233" t="s">
        <v>86</v>
      </c>
      <c r="AY133" s="17" t="s">
        <v>144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84</v>
      </c>
      <c r="BK133" s="234">
        <f>ROUND(I133*H133,2)</f>
        <v>0</v>
      </c>
      <c r="BL133" s="17" t="s">
        <v>98</v>
      </c>
      <c r="BM133" s="233" t="s">
        <v>98</v>
      </c>
    </row>
    <row r="134" s="2" customFormat="1">
      <c r="A134" s="38"/>
      <c r="B134" s="39"/>
      <c r="C134" s="40"/>
      <c r="D134" s="235" t="s">
        <v>150</v>
      </c>
      <c r="E134" s="40"/>
      <c r="F134" s="236" t="s">
        <v>289</v>
      </c>
      <c r="G134" s="40"/>
      <c r="H134" s="40"/>
      <c r="I134" s="237"/>
      <c r="J134" s="40"/>
      <c r="K134" s="40"/>
      <c r="L134" s="44"/>
      <c r="M134" s="238"/>
      <c r="N134" s="239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150</v>
      </c>
      <c r="AU134" s="17" t="s">
        <v>86</v>
      </c>
    </row>
    <row r="135" s="12" customFormat="1">
      <c r="A135" s="12"/>
      <c r="B135" s="240"/>
      <c r="C135" s="241"/>
      <c r="D135" s="235" t="s">
        <v>153</v>
      </c>
      <c r="E135" s="242" t="s">
        <v>1</v>
      </c>
      <c r="F135" s="243" t="s">
        <v>214</v>
      </c>
      <c r="G135" s="241"/>
      <c r="H135" s="244">
        <v>1397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T135" s="250" t="s">
        <v>153</v>
      </c>
      <c r="AU135" s="250" t="s">
        <v>86</v>
      </c>
      <c r="AV135" s="12" t="s">
        <v>86</v>
      </c>
      <c r="AW135" s="12" t="s">
        <v>32</v>
      </c>
      <c r="AX135" s="12" t="s">
        <v>76</v>
      </c>
      <c r="AY135" s="250" t="s">
        <v>144</v>
      </c>
    </row>
    <row r="136" s="13" customFormat="1">
      <c r="A136" s="13"/>
      <c r="B136" s="251"/>
      <c r="C136" s="252"/>
      <c r="D136" s="235" t="s">
        <v>153</v>
      </c>
      <c r="E136" s="253" t="s">
        <v>1</v>
      </c>
      <c r="F136" s="254" t="s">
        <v>290</v>
      </c>
      <c r="G136" s="252"/>
      <c r="H136" s="253" t="s">
        <v>1</v>
      </c>
      <c r="I136" s="255"/>
      <c r="J136" s="252"/>
      <c r="K136" s="252"/>
      <c r="L136" s="256"/>
      <c r="M136" s="257"/>
      <c r="N136" s="258"/>
      <c r="O136" s="258"/>
      <c r="P136" s="258"/>
      <c r="Q136" s="258"/>
      <c r="R136" s="258"/>
      <c r="S136" s="258"/>
      <c r="T136" s="25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0" t="s">
        <v>153</v>
      </c>
      <c r="AU136" s="260" t="s">
        <v>86</v>
      </c>
      <c r="AV136" s="13" t="s">
        <v>84</v>
      </c>
      <c r="AW136" s="13" t="s">
        <v>32</v>
      </c>
      <c r="AX136" s="13" t="s">
        <v>76</v>
      </c>
      <c r="AY136" s="260" t="s">
        <v>144</v>
      </c>
    </row>
    <row r="137" s="14" customFormat="1">
      <c r="A137" s="14"/>
      <c r="B137" s="261"/>
      <c r="C137" s="262"/>
      <c r="D137" s="235" t="s">
        <v>153</v>
      </c>
      <c r="E137" s="263" t="s">
        <v>1</v>
      </c>
      <c r="F137" s="264" t="s">
        <v>156</v>
      </c>
      <c r="G137" s="262"/>
      <c r="H137" s="265">
        <v>1397</v>
      </c>
      <c r="I137" s="266"/>
      <c r="J137" s="262"/>
      <c r="K137" s="262"/>
      <c r="L137" s="267"/>
      <c r="M137" s="268"/>
      <c r="N137" s="269"/>
      <c r="O137" s="269"/>
      <c r="P137" s="269"/>
      <c r="Q137" s="269"/>
      <c r="R137" s="269"/>
      <c r="S137" s="269"/>
      <c r="T137" s="27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1" t="s">
        <v>153</v>
      </c>
      <c r="AU137" s="271" t="s">
        <v>86</v>
      </c>
      <c r="AV137" s="14" t="s">
        <v>98</v>
      </c>
      <c r="AW137" s="14" t="s">
        <v>32</v>
      </c>
      <c r="AX137" s="14" t="s">
        <v>84</v>
      </c>
      <c r="AY137" s="271" t="s">
        <v>144</v>
      </c>
    </row>
    <row r="138" s="2" customFormat="1" ht="16.5" customHeight="1">
      <c r="A138" s="38"/>
      <c r="B138" s="39"/>
      <c r="C138" s="272" t="s">
        <v>95</v>
      </c>
      <c r="D138" s="272" t="s">
        <v>167</v>
      </c>
      <c r="E138" s="273" t="s">
        <v>291</v>
      </c>
      <c r="F138" s="274" t="s">
        <v>292</v>
      </c>
      <c r="G138" s="275" t="s">
        <v>148</v>
      </c>
      <c r="H138" s="276">
        <v>1</v>
      </c>
      <c r="I138" s="277"/>
      <c r="J138" s="278">
        <f>ROUND(I138*H138,2)</f>
        <v>0</v>
      </c>
      <c r="K138" s="279"/>
      <c r="L138" s="44"/>
      <c r="M138" s="280" t="s">
        <v>1</v>
      </c>
      <c r="N138" s="281" t="s">
        <v>41</v>
      </c>
      <c r="O138" s="91"/>
      <c r="P138" s="231">
        <f>O138*H138</f>
        <v>0</v>
      </c>
      <c r="Q138" s="231">
        <v>0</v>
      </c>
      <c r="R138" s="231">
        <f>Q138*H138</f>
        <v>0</v>
      </c>
      <c r="S138" s="231">
        <v>0</v>
      </c>
      <c r="T138" s="23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3" t="s">
        <v>98</v>
      </c>
      <c r="AT138" s="233" t="s">
        <v>167</v>
      </c>
      <c r="AU138" s="233" t="s">
        <v>86</v>
      </c>
      <c r="AY138" s="17" t="s">
        <v>144</v>
      </c>
      <c r="BE138" s="234">
        <f>IF(N138="základní",J138,0)</f>
        <v>0</v>
      </c>
      <c r="BF138" s="234">
        <f>IF(N138="snížená",J138,0)</f>
        <v>0</v>
      </c>
      <c r="BG138" s="234">
        <f>IF(N138="zákl. přenesená",J138,0)</f>
        <v>0</v>
      </c>
      <c r="BH138" s="234">
        <f>IF(N138="sníž. přenesená",J138,0)</f>
        <v>0</v>
      </c>
      <c r="BI138" s="234">
        <f>IF(N138="nulová",J138,0)</f>
        <v>0</v>
      </c>
      <c r="BJ138" s="17" t="s">
        <v>84</v>
      </c>
      <c r="BK138" s="234">
        <f>ROUND(I138*H138,2)</f>
        <v>0</v>
      </c>
      <c r="BL138" s="17" t="s">
        <v>98</v>
      </c>
      <c r="BM138" s="233" t="s">
        <v>159</v>
      </c>
    </row>
    <row r="139" s="2" customFormat="1">
      <c r="A139" s="38"/>
      <c r="B139" s="39"/>
      <c r="C139" s="40"/>
      <c r="D139" s="235" t="s">
        <v>150</v>
      </c>
      <c r="E139" s="40"/>
      <c r="F139" s="236" t="s">
        <v>293</v>
      </c>
      <c r="G139" s="40"/>
      <c r="H139" s="40"/>
      <c r="I139" s="237"/>
      <c r="J139" s="40"/>
      <c r="K139" s="40"/>
      <c r="L139" s="44"/>
      <c r="M139" s="238"/>
      <c r="N139" s="239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150</v>
      </c>
      <c r="AU139" s="17" t="s">
        <v>86</v>
      </c>
    </row>
    <row r="140" s="12" customFormat="1">
      <c r="A140" s="12"/>
      <c r="B140" s="240"/>
      <c r="C140" s="241"/>
      <c r="D140" s="235" t="s">
        <v>153</v>
      </c>
      <c r="E140" s="242" t="s">
        <v>1</v>
      </c>
      <c r="F140" s="243" t="s">
        <v>294</v>
      </c>
      <c r="G140" s="241"/>
      <c r="H140" s="244">
        <v>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50" t="s">
        <v>153</v>
      </c>
      <c r="AU140" s="250" t="s">
        <v>86</v>
      </c>
      <c r="AV140" s="12" t="s">
        <v>86</v>
      </c>
      <c r="AW140" s="12" t="s">
        <v>32</v>
      </c>
      <c r="AX140" s="12" t="s">
        <v>76</v>
      </c>
      <c r="AY140" s="25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1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166</v>
      </c>
      <c r="F142" s="290" t="s">
        <v>295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SUM(P143:P209)</f>
        <v>0</v>
      </c>
      <c r="Q142" s="214"/>
      <c r="R142" s="215">
        <f>SUM(R143:R209)</f>
        <v>5.25</v>
      </c>
      <c r="S142" s="214"/>
      <c r="T142" s="216">
        <f>SUM(T143:T209)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SUM(BK143:BK209)</f>
        <v>0</v>
      </c>
    </row>
    <row r="143" s="2" customFormat="1" ht="24.15" customHeight="1">
      <c r="A143" s="38"/>
      <c r="B143" s="39"/>
      <c r="C143" s="272" t="s">
        <v>98</v>
      </c>
      <c r="D143" s="272" t="s">
        <v>167</v>
      </c>
      <c r="E143" s="273" t="s">
        <v>296</v>
      </c>
      <c r="F143" s="274" t="s">
        <v>297</v>
      </c>
      <c r="G143" s="275" t="s">
        <v>209</v>
      </c>
      <c r="H143" s="276">
        <v>1270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167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149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298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153</v>
      </c>
      <c r="E145" s="242" t="s">
        <v>1</v>
      </c>
      <c r="F145" s="243" t="s">
        <v>299</v>
      </c>
      <c r="G145" s="241"/>
      <c r="H145" s="244">
        <v>1270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153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3" customFormat="1">
      <c r="A146" s="13"/>
      <c r="B146" s="251"/>
      <c r="C146" s="252"/>
      <c r="D146" s="235" t="s">
        <v>153</v>
      </c>
      <c r="E146" s="253" t="s">
        <v>1</v>
      </c>
      <c r="F146" s="254" t="s">
        <v>300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153</v>
      </c>
      <c r="AU146" s="260" t="s">
        <v>86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4" customFormat="1">
      <c r="A147" s="14"/>
      <c r="B147" s="261"/>
      <c r="C147" s="262"/>
      <c r="D147" s="235" t="s">
        <v>153</v>
      </c>
      <c r="E147" s="263" t="s">
        <v>1</v>
      </c>
      <c r="F147" s="264" t="s">
        <v>156</v>
      </c>
      <c r="G147" s="262"/>
      <c r="H147" s="265">
        <v>1270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1" t="s">
        <v>153</v>
      </c>
      <c r="AU147" s="271" t="s">
        <v>86</v>
      </c>
      <c r="AV147" s="14" t="s">
        <v>98</v>
      </c>
      <c r="AW147" s="14" t="s">
        <v>32</v>
      </c>
      <c r="AX147" s="14" t="s">
        <v>84</v>
      </c>
      <c r="AY147" s="271" t="s">
        <v>144</v>
      </c>
    </row>
    <row r="148" s="2" customFormat="1" ht="24.15" customHeight="1">
      <c r="A148" s="38"/>
      <c r="B148" s="39"/>
      <c r="C148" s="272" t="s">
        <v>166</v>
      </c>
      <c r="D148" s="272" t="s">
        <v>167</v>
      </c>
      <c r="E148" s="273" t="s">
        <v>301</v>
      </c>
      <c r="F148" s="274" t="s">
        <v>302</v>
      </c>
      <c r="G148" s="275" t="s">
        <v>209</v>
      </c>
      <c r="H148" s="276">
        <v>1295.4000000000001</v>
      </c>
      <c r="I148" s="277"/>
      <c r="J148" s="278">
        <f>ROUND(I148*H148,2)</f>
        <v>0</v>
      </c>
      <c r="K148" s="279"/>
      <c r="L148" s="44"/>
      <c r="M148" s="280" t="s">
        <v>1</v>
      </c>
      <c r="N148" s="281" t="s">
        <v>41</v>
      </c>
      <c r="O148" s="91"/>
      <c r="P148" s="231">
        <f>O148*H148</f>
        <v>0</v>
      </c>
      <c r="Q148" s="231">
        <v>0</v>
      </c>
      <c r="R148" s="231">
        <f>Q148*H148</f>
        <v>0</v>
      </c>
      <c r="S148" s="231">
        <v>0</v>
      </c>
      <c r="T148" s="23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3" t="s">
        <v>98</v>
      </c>
      <c r="AT148" s="233" t="s">
        <v>167</v>
      </c>
      <c r="AU148" s="233" t="s">
        <v>86</v>
      </c>
      <c r="AY148" s="17" t="s">
        <v>144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7" t="s">
        <v>84</v>
      </c>
      <c r="BK148" s="234">
        <f>ROUND(I148*H148,2)</f>
        <v>0</v>
      </c>
      <c r="BL148" s="17" t="s">
        <v>98</v>
      </c>
      <c r="BM148" s="233" t="s">
        <v>171</v>
      </c>
    </row>
    <row r="149" s="2" customFormat="1">
      <c r="A149" s="38"/>
      <c r="B149" s="39"/>
      <c r="C149" s="40"/>
      <c r="D149" s="235" t="s">
        <v>150</v>
      </c>
      <c r="E149" s="40"/>
      <c r="F149" s="236" t="s">
        <v>303</v>
      </c>
      <c r="G149" s="40"/>
      <c r="H149" s="40"/>
      <c r="I149" s="237"/>
      <c r="J149" s="40"/>
      <c r="K149" s="40"/>
      <c r="L149" s="44"/>
      <c r="M149" s="238"/>
      <c r="N149" s="239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150</v>
      </c>
      <c r="AU149" s="17" t="s">
        <v>86</v>
      </c>
    </row>
    <row r="150" s="12" customFormat="1">
      <c r="A150" s="12"/>
      <c r="B150" s="240"/>
      <c r="C150" s="241"/>
      <c r="D150" s="235" t="s">
        <v>153</v>
      </c>
      <c r="E150" s="242" t="s">
        <v>1</v>
      </c>
      <c r="F150" s="243" t="s">
        <v>304</v>
      </c>
      <c r="G150" s="241"/>
      <c r="H150" s="244">
        <v>1295.4000000000001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50" t="s">
        <v>153</v>
      </c>
      <c r="AU150" s="250" t="s">
        <v>86</v>
      </c>
      <c r="AV150" s="12" t="s">
        <v>86</v>
      </c>
      <c r="AW150" s="12" t="s">
        <v>32</v>
      </c>
      <c r="AX150" s="12" t="s">
        <v>76</v>
      </c>
      <c r="AY150" s="250" t="s">
        <v>144</v>
      </c>
    </row>
    <row r="151" s="13" customFormat="1">
      <c r="A151" s="13"/>
      <c r="B151" s="251"/>
      <c r="C151" s="252"/>
      <c r="D151" s="235" t="s">
        <v>153</v>
      </c>
      <c r="E151" s="253" t="s">
        <v>1</v>
      </c>
      <c r="F151" s="254" t="s">
        <v>305</v>
      </c>
      <c r="G151" s="252"/>
      <c r="H151" s="253" t="s">
        <v>1</v>
      </c>
      <c r="I151" s="255"/>
      <c r="J151" s="252"/>
      <c r="K151" s="252"/>
      <c r="L151" s="256"/>
      <c r="M151" s="257"/>
      <c r="N151" s="258"/>
      <c r="O151" s="258"/>
      <c r="P151" s="258"/>
      <c r="Q151" s="258"/>
      <c r="R151" s="258"/>
      <c r="S151" s="258"/>
      <c r="T151" s="25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0" t="s">
        <v>153</v>
      </c>
      <c r="AU151" s="260" t="s">
        <v>86</v>
      </c>
      <c r="AV151" s="13" t="s">
        <v>84</v>
      </c>
      <c r="AW151" s="13" t="s">
        <v>32</v>
      </c>
      <c r="AX151" s="13" t="s">
        <v>76</v>
      </c>
      <c r="AY151" s="260" t="s">
        <v>144</v>
      </c>
    </row>
    <row r="152" s="14" customFormat="1">
      <c r="A152" s="14"/>
      <c r="B152" s="261"/>
      <c r="C152" s="262"/>
      <c r="D152" s="235" t="s">
        <v>153</v>
      </c>
      <c r="E152" s="263" t="s">
        <v>1</v>
      </c>
      <c r="F152" s="264" t="s">
        <v>156</v>
      </c>
      <c r="G152" s="262"/>
      <c r="H152" s="265">
        <v>1295.4000000000001</v>
      </c>
      <c r="I152" s="266"/>
      <c r="J152" s="262"/>
      <c r="K152" s="262"/>
      <c r="L152" s="267"/>
      <c r="M152" s="268"/>
      <c r="N152" s="269"/>
      <c r="O152" s="269"/>
      <c r="P152" s="269"/>
      <c r="Q152" s="269"/>
      <c r="R152" s="269"/>
      <c r="S152" s="269"/>
      <c r="T152" s="27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71" t="s">
        <v>153</v>
      </c>
      <c r="AU152" s="271" t="s">
        <v>86</v>
      </c>
      <c r="AV152" s="14" t="s">
        <v>98</v>
      </c>
      <c r="AW152" s="14" t="s">
        <v>32</v>
      </c>
      <c r="AX152" s="14" t="s">
        <v>84</v>
      </c>
      <c r="AY152" s="271" t="s">
        <v>144</v>
      </c>
    </row>
    <row r="153" s="2" customFormat="1" ht="24.15" customHeight="1">
      <c r="A153" s="38"/>
      <c r="B153" s="39"/>
      <c r="C153" s="272" t="s">
        <v>159</v>
      </c>
      <c r="D153" s="272" t="s">
        <v>167</v>
      </c>
      <c r="E153" s="273" t="s">
        <v>306</v>
      </c>
      <c r="F153" s="274" t="s">
        <v>307</v>
      </c>
      <c r="G153" s="275" t="s">
        <v>209</v>
      </c>
      <c r="H153" s="276">
        <v>110</v>
      </c>
      <c r="I153" s="277"/>
      <c r="J153" s="278">
        <f>ROUND(I153*H153,2)</f>
        <v>0</v>
      </c>
      <c r="K153" s="279"/>
      <c r="L153" s="44"/>
      <c r="M153" s="280" t="s">
        <v>1</v>
      </c>
      <c r="N153" s="281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98</v>
      </c>
      <c r="AT153" s="233" t="s">
        <v>167</v>
      </c>
      <c r="AU153" s="233" t="s">
        <v>86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8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308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86</v>
      </c>
    </row>
    <row r="155" s="12" customFormat="1">
      <c r="A155" s="12"/>
      <c r="B155" s="240"/>
      <c r="C155" s="241"/>
      <c r="D155" s="235" t="s">
        <v>153</v>
      </c>
      <c r="E155" s="242" t="s">
        <v>1</v>
      </c>
      <c r="F155" s="243" t="s">
        <v>309</v>
      </c>
      <c r="G155" s="241"/>
      <c r="H155" s="244">
        <v>110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153</v>
      </c>
      <c r="AU155" s="250" t="s">
        <v>86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3" customFormat="1">
      <c r="A156" s="13"/>
      <c r="B156" s="251"/>
      <c r="C156" s="252"/>
      <c r="D156" s="235" t="s">
        <v>153</v>
      </c>
      <c r="E156" s="253" t="s">
        <v>1</v>
      </c>
      <c r="F156" s="254" t="s">
        <v>310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0" t="s">
        <v>153</v>
      </c>
      <c r="AU156" s="260" t="s">
        <v>86</v>
      </c>
      <c r="AV156" s="13" t="s">
        <v>84</v>
      </c>
      <c r="AW156" s="13" t="s">
        <v>32</v>
      </c>
      <c r="AX156" s="13" t="s">
        <v>76</v>
      </c>
      <c r="AY156" s="260" t="s">
        <v>144</v>
      </c>
    </row>
    <row r="157" s="14" customFormat="1">
      <c r="A157" s="14"/>
      <c r="B157" s="261"/>
      <c r="C157" s="262"/>
      <c r="D157" s="235" t="s">
        <v>153</v>
      </c>
      <c r="E157" s="263" t="s">
        <v>1</v>
      </c>
      <c r="F157" s="264" t="s">
        <v>156</v>
      </c>
      <c r="G157" s="262"/>
      <c r="H157" s="265">
        <v>110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153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72" t="s">
        <v>176</v>
      </c>
      <c r="D158" s="272" t="s">
        <v>167</v>
      </c>
      <c r="E158" s="273" t="s">
        <v>311</v>
      </c>
      <c r="F158" s="274" t="s">
        <v>312</v>
      </c>
      <c r="G158" s="275" t="s">
        <v>209</v>
      </c>
      <c r="H158" s="276">
        <v>1397</v>
      </c>
      <c r="I158" s="277"/>
      <c r="J158" s="278">
        <f>ROUND(I158*H158,2)</f>
        <v>0</v>
      </c>
      <c r="K158" s="279"/>
      <c r="L158" s="44"/>
      <c r="M158" s="280" t="s">
        <v>1</v>
      </c>
      <c r="N158" s="281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98</v>
      </c>
      <c r="AT158" s="233" t="s">
        <v>167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177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313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12" customFormat="1">
      <c r="A160" s="12"/>
      <c r="B160" s="240"/>
      <c r="C160" s="241"/>
      <c r="D160" s="235" t="s">
        <v>153</v>
      </c>
      <c r="E160" s="242" t="s">
        <v>1</v>
      </c>
      <c r="F160" s="243" t="s">
        <v>214</v>
      </c>
      <c r="G160" s="241"/>
      <c r="H160" s="244">
        <v>1397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T160" s="250" t="s">
        <v>153</v>
      </c>
      <c r="AU160" s="250" t="s">
        <v>86</v>
      </c>
      <c r="AV160" s="12" t="s">
        <v>86</v>
      </c>
      <c r="AW160" s="12" t="s">
        <v>32</v>
      </c>
      <c r="AX160" s="12" t="s">
        <v>76</v>
      </c>
      <c r="AY160" s="250" t="s">
        <v>144</v>
      </c>
    </row>
    <row r="161" s="13" customFormat="1">
      <c r="A161" s="13"/>
      <c r="B161" s="251"/>
      <c r="C161" s="252"/>
      <c r="D161" s="235" t="s">
        <v>153</v>
      </c>
      <c r="E161" s="253" t="s">
        <v>1</v>
      </c>
      <c r="F161" s="254" t="s">
        <v>300</v>
      </c>
      <c r="G161" s="252"/>
      <c r="H161" s="253" t="s">
        <v>1</v>
      </c>
      <c r="I161" s="255"/>
      <c r="J161" s="252"/>
      <c r="K161" s="252"/>
      <c r="L161" s="256"/>
      <c r="M161" s="257"/>
      <c r="N161" s="258"/>
      <c r="O161" s="258"/>
      <c r="P161" s="258"/>
      <c r="Q161" s="258"/>
      <c r="R161" s="258"/>
      <c r="S161" s="258"/>
      <c r="T161" s="25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0" t="s">
        <v>153</v>
      </c>
      <c r="AU161" s="260" t="s">
        <v>86</v>
      </c>
      <c r="AV161" s="13" t="s">
        <v>84</v>
      </c>
      <c r="AW161" s="13" t="s">
        <v>32</v>
      </c>
      <c r="AX161" s="13" t="s">
        <v>76</v>
      </c>
      <c r="AY161" s="260" t="s">
        <v>144</v>
      </c>
    </row>
    <row r="162" s="14" customFormat="1">
      <c r="A162" s="14"/>
      <c r="B162" s="261"/>
      <c r="C162" s="262"/>
      <c r="D162" s="235" t="s">
        <v>153</v>
      </c>
      <c r="E162" s="263" t="s">
        <v>1</v>
      </c>
      <c r="F162" s="264" t="s">
        <v>156</v>
      </c>
      <c r="G162" s="262"/>
      <c r="H162" s="265">
        <v>1397</v>
      </c>
      <c r="I162" s="266"/>
      <c r="J162" s="262"/>
      <c r="K162" s="262"/>
      <c r="L162" s="267"/>
      <c r="M162" s="268"/>
      <c r="N162" s="269"/>
      <c r="O162" s="269"/>
      <c r="P162" s="269"/>
      <c r="Q162" s="269"/>
      <c r="R162" s="269"/>
      <c r="S162" s="269"/>
      <c r="T162" s="27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1" t="s">
        <v>153</v>
      </c>
      <c r="AU162" s="271" t="s">
        <v>86</v>
      </c>
      <c r="AV162" s="14" t="s">
        <v>98</v>
      </c>
      <c r="AW162" s="14" t="s">
        <v>32</v>
      </c>
      <c r="AX162" s="14" t="s">
        <v>84</v>
      </c>
      <c r="AY162" s="271" t="s">
        <v>144</v>
      </c>
    </row>
    <row r="163" s="2" customFormat="1" ht="16.5" customHeight="1">
      <c r="A163" s="38"/>
      <c r="B163" s="39"/>
      <c r="C163" s="220" t="s">
        <v>149</v>
      </c>
      <c r="D163" s="220" t="s">
        <v>145</v>
      </c>
      <c r="E163" s="221" t="s">
        <v>314</v>
      </c>
      <c r="F163" s="222" t="s">
        <v>315</v>
      </c>
      <c r="G163" s="223" t="s">
        <v>209</v>
      </c>
      <c r="H163" s="224">
        <v>1215</v>
      </c>
      <c r="I163" s="225"/>
      <c r="J163" s="226">
        <f>ROUND(I163*H163,2)</f>
        <v>0</v>
      </c>
      <c r="K163" s="227"/>
      <c r="L163" s="228"/>
      <c r="M163" s="229" t="s">
        <v>1</v>
      </c>
      <c r="N163" s="230" t="s">
        <v>41</v>
      </c>
      <c r="O163" s="91"/>
      <c r="P163" s="231">
        <f>O163*H163</f>
        <v>0</v>
      </c>
      <c r="Q163" s="231">
        <v>0</v>
      </c>
      <c r="R163" s="231">
        <f>Q163*H163</f>
        <v>0</v>
      </c>
      <c r="S163" s="231">
        <v>0</v>
      </c>
      <c r="T163" s="23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3" t="s">
        <v>149</v>
      </c>
      <c r="AT163" s="233" t="s">
        <v>145</v>
      </c>
      <c r="AU163" s="233" t="s">
        <v>86</v>
      </c>
      <c r="AY163" s="17" t="s">
        <v>144</v>
      </c>
      <c r="BE163" s="234">
        <f>IF(N163="základní",J163,0)</f>
        <v>0</v>
      </c>
      <c r="BF163" s="234">
        <f>IF(N163="snížená",J163,0)</f>
        <v>0</v>
      </c>
      <c r="BG163" s="234">
        <f>IF(N163="zákl. přenesená",J163,0)</f>
        <v>0</v>
      </c>
      <c r="BH163" s="234">
        <f>IF(N163="sníž. přenesená",J163,0)</f>
        <v>0</v>
      </c>
      <c r="BI163" s="234">
        <f>IF(N163="nulová",J163,0)</f>
        <v>0</v>
      </c>
      <c r="BJ163" s="17" t="s">
        <v>84</v>
      </c>
      <c r="BK163" s="234">
        <f>ROUND(I163*H163,2)</f>
        <v>0</v>
      </c>
      <c r="BL163" s="17" t="s">
        <v>98</v>
      </c>
      <c r="BM163" s="233" t="s">
        <v>181</v>
      </c>
    </row>
    <row r="164" s="2" customFormat="1">
      <c r="A164" s="38"/>
      <c r="B164" s="39"/>
      <c r="C164" s="40"/>
      <c r="D164" s="235" t="s">
        <v>150</v>
      </c>
      <c r="E164" s="40"/>
      <c r="F164" s="236" t="s">
        <v>316</v>
      </c>
      <c r="G164" s="40"/>
      <c r="H164" s="40"/>
      <c r="I164" s="237"/>
      <c r="J164" s="40"/>
      <c r="K164" s="40"/>
      <c r="L164" s="44"/>
      <c r="M164" s="238"/>
      <c r="N164" s="239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150</v>
      </c>
      <c r="AU164" s="17" t="s">
        <v>86</v>
      </c>
    </row>
    <row r="165" s="12" customFormat="1">
      <c r="A165" s="12"/>
      <c r="B165" s="240"/>
      <c r="C165" s="241"/>
      <c r="D165" s="235" t="s">
        <v>153</v>
      </c>
      <c r="E165" s="242" t="s">
        <v>1</v>
      </c>
      <c r="F165" s="243" t="s">
        <v>317</v>
      </c>
      <c r="G165" s="241"/>
      <c r="H165" s="244">
        <v>1215</v>
      </c>
      <c r="I165" s="245"/>
      <c r="J165" s="241"/>
      <c r="K165" s="241"/>
      <c r="L165" s="246"/>
      <c r="M165" s="247"/>
      <c r="N165" s="248"/>
      <c r="O165" s="248"/>
      <c r="P165" s="248"/>
      <c r="Q165" s="248"/>
      <c r="R165" s="248"/>
      <c r="S165" s="248"/>
      <c r="T165" s="2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50" t="s">
        <v>153</v>
      </c>
      <c r="AU165" s="250" t="s">
        <v>86</v>
      </c>
      <c r="AV165" s="12" t="s">
        <v>86</v>
      </c>
      <c r="AW165" s="12" t="s">
        <v>32</v>
      </c>
      <c r="AX165" s="12" t="s">
        <v>76</v>
      </c>
      <c r="AY165" s="250" t="s">
        <v>144</v>
      </c>
    </row>
    <row r="166" s="13" customFormat="1">
      <c r="A166" s="13"/>
      <c r="B166" s="251"/>
      <c r="C166" s="252"/>
      <c r="D166" s="235" t="s">
        <v>153</v>
      </c>
      <c r="E166" s="253" t="s">
        <v>1</v>
      </c>
      <c r="F166" s="254" t="s">
        <v>318</v>
      </c>
      <c r="G166" s="252"/>
      <c r="H166" s="253" t="s">
        <v>1</v>
      </c>
      <c r="I166" s="255"/>
      <c r="J166" s="252"/>
      <c r="K166" s="252"/>
      <c r="L166" s="256"/>
      <c r="M166" s="257"/>
      <c r="N166" s="258"/>
      <c r="O166" s="258"/>
      <c r="P166" s="258"/>
      <c r="Q166" s="258"/>
      <c r="R166" s="258"/>
      <c r="S166" s="258"/>
      <c r="T166" s="25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0" t="s">
        <v>153</v>
      </c>
      <c r="AU166" s="260" t="s">
        <v>86</v>
      </c>
      <c r="AV166" s="13" t="s">
        <v>84</v>
      </c>
      <c r="AW166" s="13" t="s">
        <v>32</v>
      </c>
      <c r="AX166" s="13" t="s">
        <v>76</v>
      </c>
      <c r="AY166" s="260" t="s">
        <v>144</v>
      </c>
    </row>
    <row r="167" s="14" customFormat="1">
      <c r="A167" s="14"/>
      <c r="B167" s="261"/>
      <c r="C167" s="262"/>
      <c r="D167" s="235" t="s">
        <v>153</v>
      </c>
      <c r="E167" s="263" t="s">
        <v>1</v>
      </c>
      <c r="F167" s="264" t="s">
        <v>156</v>
      </c>
      <c r="G167" s="262"/>
      <c r="H167" s="265">
        <v>1215</v>
      </c>
      <c r="I167" s="266"/>
      <c r="J167" s="262"/>
      <c r="K167" s="262"/>
      <c r="L167" s="267"/>
      <c r="M167" s="268"/>
      <c r="N167" s="269"/>
      <c r="O167" s="269"/>
      <c r="P167" s="269"/>
      <c r="Q167" s="269"/>
      <c r="R167" s="269"/>
      <c r="S167" s="269"/>
      <c r="T167" s="27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71" t="s">
        <v>153</v>
      </c>
      <c r="AU167" s="271" t="s">
        <v>86</v>
      </c>
      <c r="AV167" s="14" t="s">
        <v>98</v>
      </c>
      <c r="AW167" s="14" t="s">
        <v>32</v>
      </c>
      <c r="AX167" s="14" t="s">
        <v>84</v>
      </c>
      <c r="AY167" s="271" t="s">
        <v>144</v>
      </c>
    </row>
    <row r="168" s="2" customFormat="1" ht="24.15" customHeight="1">
      <c r="A168" s="38"/>
      <c r="B168" s="39"/>
      <c r="C168" s="220" t="s">
        <v>182</v>
      </c>
      <c r="D168" s="220" t="s">
        <v>145</v>
      </c>
      <c r="E168" s="221" t="s">
        <v>319</v>
      </c>
      <c r="F168" s="222" t="s">
        <v>320</v>
      </c>
      <c r="G168" s="223" t="s">
        <v>209</v>
      </c>
      <c r="H168" s="224">
        <v>30</v>
      </c>
      <c r="I168" s="225"/>
      <c r="J168" s="226">
        <f>ROUND(I168*H168,2)</f>
        <v>0</v>
      </c>
      <c r="K168" s="227"/>
      <c r="L168" s="228"/>
      <c r="M168" s="229" t="s">
        <v>1</v>
      </c>
      <c r="N168" s="230" t="s">
        <v>41</v>
      </c>
      <c r="O168" s="91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3" t="s">
        <v>149</v>
      </c>
      <c r="AT168" s="233" t="s">
        <v>145</v>
      </c>
      <c r="AU168" s="233" t="s">
        <v>86</v>
      </c>
      <c r="AY168" s="17" t="s">
        <v>144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7" t="s">
        <v>84</v>
      </c>
      <c r="BK168" s="234">
        <f>ROUND(I168*H168,2)</f>
        <v>0</v>
      </c>
      <c r="BL168" s="17" t="s">
        <v>98</v>
      </c>
      <c r="BM168" s="233" t="s">
        <v>186</v>
      </c>
    </row>
    <row r="169" s="2" customFormat="1">
      <c r="A169" s="38"/>
      <c r="B169" s="39"/>
      <c r="C169" s="40"/>
      <c r="D169" s="235" t="s">
        <v>150</v>
      </c>
      <c r="E169" s="40"/>
      <c r="F169" s="236" t="s">
        <v>321</v>
      </c>
      <c r="G169" s="40"/>
      <c r="H169" s="40"/>
      <c r="I169" s="237"/>
      <c r="J169" s="40"/>
      <c r="K169" s="40"/>
      <c r="L169" s="44"/>
      <c r="M169" s="238"/>
      <c r="N169" s="239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150</v>
      </c>
      <c r="AU169" s="17" t="s">
        <v>86</v>
      </c>
    </row>
    <row r="170" s="12" customFormat="1">
      <c r="A170" s="12"/>
      <c r="B170" s="240"/>
      <c r="C170" s="241"/>
      <c r="D170" s="235" t="s">
        <v>153</v>
      </c>
      <c r="E170" s="242" t="s">
        <v>1</v>
      </c>
      <c r="F170" s="243" t="s">
        <v>322</v>
      </c>
      <c r="G170" s="241"/>
      <c r="H170" s="244">
        <v>30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50" t="s">
        <v>153</v>
      </c>
      <c r="AU170" s="250" t="s">
        <v>86</v>
      </c>
      <c r="AV170" s="12" t="s">
        <v>86</v>
      </c>
      <c r="AW170" s="12" t="s">
        <v>32</v>
      </c>
      <c r="AX170" s="12" t="s">
        <v>76</v>
      </c>
      <c r="AY170" s="250" t="s">
        <v>144</v>
      </c>
    </row>
    <row r="171" s="13" customFormat="1">
      <c r="A171" s="13"/>
      <c r="B171" s="251"/>
      <c r="C171" s="252"/>
      <c r="D171" s="235" t="s">
        <v>153</v>
      </c>
      <c r="E171" s="253" t="s">
        <v>1</v>
      </c>
      <c r="F171" s="254" t="s">
        <v>323</v>
      </c>
      <c r="G171" s="252"/>
      <c r="H171" s="253" t="s">
        <v>1</v>
      </c>
      <c r="I171" s="255"/>
      <c r="J171" s="252"/>
      <c r="K171" s="252"/>
      <c r="L171" s="256"/>
      <c r="M171" s="257"/>
      <c r="N171" s="258"/>
      <c r="O171" s="258"/>
      <c r="P171" s="258"/>
      <c r="Q171" s="258"/>
      <c r="R171" s="258"/>
      <c r="S171" s="258"/>
      <c r="T171" s="25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0" t="s">
        <v>153</v>
      </c>
      <c r="AU171" s="260" t="s">
        <v>86</v>
      </c>
      <c r="AV171" s="13" t="s">
        <v>84</v>
      </c>
      <c r="AW171" s="13" t="s">
        <v>32</v>
      </c>
      <c r="AX171" s="13" t="s">
        <v>76</v>
      </c>
      <c r="AY171" s="260" t="s">
        <v>144</v>
      </c>
    </row>
    <row r="172" s="14" customFormat="1">
      <c r="A172" s="14"/>
      <c r="B172" s="261"/>
      <c r="C172" s="262"/>
      <c r="D172" s="235" t="s">
        <v>153</v>
      </c>
      <c r="E172" s="263" t="s">
        <v>1</v>
      </c>
      <c r="F172" s="264" t="s">
        <v>156</v>
      </c>
      <c r="G172" s="262"/>
      <c r="H172" s="265">
        <v>30</v>
      </c>
      <c r="I172" s="266"/>
      <c r="J172" s="262"/>
      <c r="K172" s="262"/>
      <c r="L172" s="267"/>
      <c r="M172" s="268"/>
      <c r="N172" s="269"/>
      <c r="O172" s="269"/>
      <c r="P172" s="269"/>
      <c r="Q172" s="269"/>
      <c r="R172" s="269"/>
      <c r="S172" s="269"/>
      <c r="T172" s="27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153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24.15" customHeight="1">
      <c r="A173" s="38"/>
      <c r="B173" s="39"/>
      <c r="C173" s="220" t="s">
        <v>171</v>
      </c>
      <c r="D173" s="220" t="s">
        <v>145</v>
      </c>
      <c r="E173" s="221" t="s">
        <v>324</v>
      </c>
      <c r="F173" s="222" t="s">
        <v>325</v>
      </c>
      <c r="G173" s="223" t="s">
        <v>209</v>
      </c>
      <c r="H173" s="224">
        <v>25</v>
      </c>
      <c r="I173" s="225"/>
      <c r="J173" s="226">
        <f>ROUND(I173*H173,2)</f>
        <v>0</v>
      </c>
      <c r="K173" s="227"/>
      <c r="L173" s="228"/>
      <c r="M173" s="229" t="s">
        <v>1</v>
      </c>
      <c r="N173" s="230" t="s">
        <v>41</v>
      </c>
      <c r="O173" s="91"/>
      <c r="P173" s="231">
        <f>O173*H173</f>
        <v>0</v>
      </c>
      <c r="Q173" s="231">
        <v>0.20999999999999999</v>
      </c>
      <c r="R173" s="231">
        <f>Q173*H173</f>
        <v>5.25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149</v>
      </c>
      <c r="AT173" s="233" t="s">
        <v>145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326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325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153</v>
      </c>
      <c r="E175" s="242" t="s">
        <v>1</v>
      </c>
      <c r="F175" s="243" t="s">
        <v>327</v>
      </c>
      <c r="G175" s="241"/>
      <c r="H175" s="244">
        <v>25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153</v>
      </c>
      <c r="AU175" s="250" t="s">
        <v>86</v>
      </c>
      <c r="AV175" s="12" t="s">
        <v>86</v>
      </c>
      <c r="AW175" s="12" t="s">
        <v>32</v>
      </c>
      <c r="AX175" s="12" t="s">
        <v>84</v>
      </c>
      <c r="AY175" s="250" t="s">
        <v>144</v>
      </c>
    </row>
    <row r="176" s="13" customFormat="1">
      <c r="A176" s="13"/>
      <c r="B176" s="251"/>
      <c r="C176" s="252"/>
      <c r="D176" s="235" t="s">
        <v>153</v>
      </c>
      <c r="E176" s="253" t="s">
        <v>1</v>
      </c>
      <c r="F176" s="254" t="s">
        <v>328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153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2" customFormat="1" ht="24.15" customHeight="1">
      <c r="A177" s="38"/>
      <c r="B177" s="39"/>
      <c r="C177" s="272" t="s">
        <v>190</v>
      </c>
      <c r="D177" s="272" t="s">
        <v>167</v>
      </c>
      <c r="E177" s="273" t="s">
        <v>329</v>
      </c>
      <c r="F177" s="274" t="s">
        <v>330</v>
      </c>
      <c r="G177" s="275" t="s">
        <v>209</v>
      </c>
      <c r="H177" s="276">
        <v>1270</v>
      </c>
      <c r="I177" s="277"/>
      <c r="J177" s="278">
        <f>ROUND(I177*H177,2)</f>
        <v>0</v>
      </c>
      <c r="K177" s="279"/>
      <c r="L177" s="44"/>
      <c r="M177" s="280" t="s">
        <v>1</v>
      </c>
      <c r="N177" s="281" t="s">
        <v>41</v>
      </c>
      <c r="O177" s="91"/>
      <c r="P177" s="231">
        <f>O177*H177</f>
        <v>0</v>
      </c>
      <c r="Q177" s="231">
        <v>0</v>
      </c>
      <c r="R177" s="231">
        <f>Q177*H177</f>
        <v>0</v>
      </c>
      <c r="S177" s="231">
        <v>0</v>
      </c>
      <c r="T177" s="23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3" t="s">
        <v>98</v>
      </c>
      <c r="AT177" s="233" t="s">
        <v>167</v>
      </c>
      <c r="AU177" s="233" t="s">
        <v>86</v>
      </c>
      <c r="AY177" s="17" t="s">
        <v>144</v>
      </c>
      <c r="BE177" s="234">
        <f>IF(N177="základní",J177,0)</f>
        <v>0</v>
      </c>
      <c r="BF177" s="234">
        <f>IF(N177="snížená",J177,0)</f>
        <v>0</v>
      </c>
      <c r="BG177" s="234">
        <f>IF(N177="zákl. přenesená",J177,0)</f>
        <v>0</v>
      </c>
      <c r="BH177" s="234">
        <f>IF(N177="sníž. přenesená",J177,0)</f>
        <v>0</v>
      </c>
      <c r="BI177" s="234">
        <f>IF(N177="nulová",J177,0)</f>
        <v>0</v>
      </c>
      <c r="BJ177" s="17" t="s">
        <v>84</v>
      </c>
      <c r="BK177" s="234">
        <f>ROUND(I177*H177,2)</f>
        <v>0</v>
      </c>
      <c r="BL177" s="17" t="s">
        <v>98</v>
      </c>
      <c r="BM177" s="233" t="s">
        <v>188</v>
      </c>
    </row>
    <row r="178" s="2" customFormat="1">
      <c r="A178" s="38"/>
      <c r="B178" s="39"/>
      <c r="C178" s="40"/>
      <c r="D178" s="235" t="s">
        <v>150</v>
      </c>
      <c r="E178" s="40"/>
      <c r="F178" s="236" t="s">
        <v>331</v>
      </c>
      <c r="G178" s="40"/>
      <c r="H178" s="40"/>
      <c r="I178" s="237"/>
      <c r="J178" s="40"/>
      <c r="K178" s="40"/>
      <c r="L178" s="44"/>
      <c r="M178" s="238"/>
      <c r="N178" s="239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150</v>
      </c>
      <c r="AU178" s="17" t="s">
        <v>86</v>
      </c>
    </row>
    <row r="179" s="12" customFormat="1">
      <c r="A179" s="12"/>
      <c r="B179" s="240"/>
      <c r="C179" s="241"/>
      <c r="D179" s="235" t="s">
        <v>153</v>
      </c>
      <c r="E179" s="242" t="s">
        <v>1</v>
      </c>
      <c r="F179" s="243" t="s">
        <v>299</v>
      </c>
      <c r="G179" s="241"/>
      <c r="H179" s="244">
        <v>1270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50" t="s">
        <v>153</v>
      </c>
      <c r="AU179" s="250" t="s">
        <v>86</v>
      </c>
      <c r="AV179" s="12" t="s">
        <v>86</v>
      </c>
      <c r="AW179" s="12" t="s">
        <v>32</v>
      </c>
      <c r="AX179" s="12" t="s">
        <v>76</v>
      </c>
      <c r="AY179" s="250" t="s">
        <v>144</v>
      </c>
    </row>
    <row r="180" s="13" customFormat="1">
      <c r="A180" s="13"/>
      <c r="B180" s="251"/>
      <c r="C180" s="252"/>
      <c r="D180" s="235" t="s">
        <v>153</v>
      </c>
      <c r="E180" s="253" t="s">
        <v>1</v>
      </c>
      <c r="F180" s="254" t="s">
        <v>332</v>
      </c>
      <c r="G180" s="252"/>
      <c r="H180" s="253" t="s">
        <v>1</v>
      </c>
      <c r="I180" s="255"/>
      <c r="J180" s="252"/>
      <c r="K180" s="252"/>
      <c r="L180" s="256"/>
      <c r="M180" s="257"/>
      <c r="N180" s="258"/>
      <c r="O180" s="258"/>
      <c r="P180" s="258"/>
      <c r="Q180" s="258"/>
      <c r="R180" s="258"/>
      <c r="S180" s="258"/>
      <c r="T180" s="259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60" t="s">
        <v>153</v>
      </c>
      <c r="AU180" s="260" t="s">
        <v>86</v>
      </c>
      <c r="AV180" s="13" t="s">
        <v>84</v>
      </c>
      <c r="AW180" s="13" t="s">
        <v>32</v>
      </c>
      <c r="AX180" s="13" t="s">
        <v>76</v>
      </c>
      <c r="AY180" s="260" t="s">
        <v>144</v>
      </c>
    </row>
    <row r="181" s="13" customFormat="1">
      <c r="A181" s="13"/>
      <c r="B181" s="251"/>
      <c r="C181" s="252"/>
      <c r="D181" s="235" t="s">
        <v>153</v>
      </c>
      <c r="E181" s="253" t="s">
        <v>1</v>
      </c>
      <c r="F181" s="254" t="s">
        <v>333</v>
      </c>
      <c r="G181" s="252"/>
      <c r="H181" s="253" t="s">
        <v>1</v>
      </c>
      <c r="I181" s="255"/>
      <c r="J181" s="252"/>
      <c r="K181" s="252"/>
      <c r="L181" s="256"/>
      <c r="M181" s="257"/>
      <c r="N181" s="258"/>
      <c r="O181" s="258"/>
      <c r="P181" s="258"/>
      <c r="Q181" s="258"/>
      <c r="R181" s="258"/>
      <c r="S181" s="258"/>
      <c r="T181" s="259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0" t="s">
        <v>153</v>
      </c>
      <c r="AU181" s="260" t="s">
        <v>86</v>
      </c>
      <c r="AV181" s="13" t="s">
        <v>84</v>
      </c>
      <c r="AW181" s="13" t="s">
        <v>32</v>
      </c>
      <c r="AX181" s="13" t="s">
        <v>76</v>
      </c>
      <c r="AY181" s="260" t="s">
        <v>144</v>
      </c>
    </row>
    <row r="182" s="14" customFormat="1">
      <c r="A182" s="14"/>
      <c r="B182" s="261"/>
      <c r="C182" s="262"/>
      <c r="D182" s="235" t="s">
        <v>153</v>
      </c>
      <c r="E182" s="263" t="s">
        <v>1</v>
      </c>
      <c r="F182" s="264" t="s">
        <v>156</v>
      </c>
      <c r="G182" s="262"/>
      <c r="H182" s="265">
        <v>1270</v>
      </c>
      <c r="I182" s="266"/>
      <c r="J182" s="262"/>
      <c r="K182" s="262"/>
      <c r="L182" s="267"/>
      <c r="M182" s="268"/>
      <c r="N182" s="269"/>
      <c r="O182" s="269"/>
      <c r="P182" s="269"/>
      <c r="Q182" s="269"/>
      <c r="R182" s="269"/>
      <c r="S182" s="269"/>
      <c r="T182" s="27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71" t="s">
        <v>153</v>
      </c>
      <c r="AU182" s="271" t="s">
        <v>86</v>
      </c>
      <c r="AV182" s="14" t="s">
        <v>98</v>
      </c>
      <c r="AW182" s="14" t="s">
        <v>32</v>
      </c>
      <c r="AX182" s="14" t="s">
        <v>84</v>
      </c>
      <c r="AY182" s="271" t="s">
        <v>144</v>
      </c>
    </row>
    <row r="183" s="2" customFormat="1" ht="33" customHeight="1">
      <c r="A183" s="38"/>
      <c r="B183" s="39"/>
      <c r="C183" s="272" t="s">
        <v>8</v>
      </c>
      <c r="D183" s="272" t="s">
        <v>167</v>
      </c>
      <c r="E183" s="273" t="s">
        <v>334</v>
      </c>
      <c r="F183" s="274" t="s">
        <v>335</v>
      </c>
      <c r="G183" s="275" t="s">
        <v>336</v>
      </c>
      <c r="H183" s="276">
        <v>747</v>
      </c>
      <c r="I183" s="277"/>
      <c r="J183" s="278">
        <f>ROUND(I183*H183,2)</f>
        <v>0</v>
      </c>
      <c r="K183" s="279"/>
      <c r="L183" s="44"/>
      <c r="M183" s="280" t="s">
        <v>1</v>
      </c>
      <c r="N183" s="281" t="s">
        <v>41</v>
      </c>
      <c r="O183" s="91"/>
      <c r="P183" s="231">
        <f>O183*H183</f>
        <v>0</v>
      </c>
      <c r="Q183" s="231">
        <v>0</v>
      </c>
      <c r="R183" s="231">
        <f>Q183*H183</f>
        <v>0</v>
      </c>
      <c r="S183" s="231">
        <v>0</v>
      </c>
      <c r="T183" s="23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3" t="s">
        <v>98</v>
      </c>
      <c r="AT183" s="233" t="s">
        <v>167</v>
      </c>
      <c r="AU183" s="233" t="s">
        <v>86</v>
      </c>
      <c r="AY183" s="17" t="s">
        <v>144</v>
      </c>
      <c r="BE183" s="234">
        <f>IF(N183="základní",J183,0)</f>
        <v>0</v>
      </c>
      <c r="BF183" s="234">
        <f>IF(N183="snížená",J183,0)</f>
        <v>0</v>
      </c>
      <c r="BG183" s="234">
        <f>IF(N183="zákl. přenesená",J183,0)</f>
        <v>0</v>
      </c>
      <c r="BH183" s="234">
        <f>IF(N183="sníž. přenesená",J183,0)</f>
        <v>0</v>
      </c>
      <c r="BI183" s="234">
        <f>IF(N183="nulová",J183,0)</f>
        <v>0</v>
      </c>
      <c r="BJ183" s="17" t="s">
        <v>84</v>
      </c>
      <c r="BK183" s="234">
        <f>ROUND(I183*H183,2)</f>
        <v>0</v>
      </c>
      <c r="BL183" s="17" t="s">
        <v>98</v>
      </c>
      <c r="BM183" s="233" t="s">
        <v>193</v>
      </c>
    </row>
    <row r="184" s="2" customFormat="1">
      <c r="A184" s="38"/>
      <c r="B184" s="39"/>
      <c r="C184" s="40"/>
      <c r="D184" s="235" t="s">
        <v>150</v>
      </c>
      <c r="E184" s="40"/>
      <c r="F184" s="236" t="s">
        <v>337</v>
      </c>
      <c r="G184" s="40"/>
      <c r="H184" s="40"/>
      <c r="I184" s="237"/>
      <c r="J184" s="40"/>
      <c r="K184" s="40"/>
      <c r="L184" s="44"/>
      <c r="M184" s="238"/>
      <c r="N184" s="239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150</v>
      </c>
      <c r="AU184" s="17" t="s">
        <v>86</v>
      </c>
    </row>
    <row r="185" s="12" customFormat="1">
      <c r="A185" s="12"/>
      <c r="B185" s="240"/>
      <c r="C185" s="241"/>
      <c r="D185" s="235" t="s">
        <v>153</v>
      </c>
      <c r="E185" s="242" t="s">
        <v>1</v>
      </c>
      <c r="F185" s="243" t="s">
        <v>338</v>
      </c>
      <c r="G185" s="241"/>
      <c r="H185" s="244">
        <v>747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50" t="s">
        <v>153</v>
      </c>
      <c r="AU185" s="250" t="s">
        <v>86</v>
      </c>
      <c r="AV185" s="12" t="s">
        <v>86</v>
      </c>
      <c r="AW185" s="12" t="s">
        <v>32</v>
      </c>
      <c r="AX185" s="12" t="s">
        <v>76</v>
      </c>
      <c r="AY185" s="250" t="s">
        <v>144</v>
      </c>
    </row>
    <row r="186" s="13" customFormat="1">
      <c r="A186" s="13"/>
      <c r="B186" s="251"/>
      <c r="C186" s="252"/>
      <c r="D186" s="235" t="s">
        <v>153</v>
      </c>
      <c r="E186" s="253" t="s">
        <v>1</v>
      </c>
      <c r="F186" s="254" t="s">
        <v>339</v>
      </c>
      <c r="G186" s="252"/>
      <c r="H186" s="253" t="s">
        <v>1</v>
      </c>
      <c r="I186" s="255"/>
      <c r="J186" s="252"/>
      <c r="K186" s="252"/>
      <c r="L186" s="256"/>
      <c r="M186" s="257"/>
      <c r="N186" s="258"/>
      <c r="O186" s="258"/>
      <c r="P186" s="258"/>
      <c r="Q186" s="258"/>
      <c r="R186" s="258"/>
      <c r="S186" s="258"/>
      <c r="T186" s="25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0" t="s">
        <v>153</v>
      </c>
      <c r="AU186" s="260" t="s">
        <v>86</v>
      </c>
      <c r="AV186" s="13" t="s">
        <v>84</v>
      </c>
      <c r="AW186" s="13" t="s">
        <v>32</v>
      </c>
      <c r="AX186" s="13" t="s">
        <v>76</v>
      </c>
      <c r="AY186" s="260" t="s">
        <v>144</v>
      </c>
    </row>
    <row r="187" s="14" customFormat="1">
      <c r="A187" s="14"/>
      <c r="B187" s="261"/>
      <c r="C187" s="262"/>
      <c r="D187" s="235" t="s">
        <v>153</v>
      </c>
      <c r="E187" s="263" t="s">
        <v>1</v>
      </c>
      <c r="F187" s="264" t="s">
        <v>156</v>
      </c>
      <c r="G187" s="262"/>
      <c r="H187" s="265">
        <v>747</v>
      </c>
      <c r="I187" s="266"/>
      <c r="J187" s="262"/>
      <c r="K187" s="262"/>
      <c r="L187" s="267"/>
      <c r="M187" s="268"/>
      <c r="N187" s="269"/>
      <c r="O187" s="269"/>
      <c r="P187" s="269"/>
      <c r="Q187" s="269"/>
      <c r="R187" s="269"/>
      <c r="S187" s="269"/>
      <c r="T187" s="27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71" t="s">
        <v>153</v>
      </c>
      <c r="AU187" s="271" t="s">
        <v>86</v>
      </c>
      <c r="AV187" s="14" t="s">
        <v>98</v>
      </c>
      <c r="AW187" s="14" t="s">
        <v>32</v>
      </c>
      <c r="AX187" s="14" t="s">
        <v>84</v>
      </c>
      <c r="AY187" s="271" t="s">
        <v>144</v>
      </c>
    </row>
    <row r="188" s="2" customFormat="1" ht="16.5" customHeight="1">
      <c r="A188" s="38"/>
      <c r="B188" s="39"/>
      <c r="C188" s="220" t="s">
        <v>340</v>
      </c>
      <c r="D188" s="220" t="s">
        <v>145</v>
      </c>
      <c r="E188" s="221" t="s">
        <v>341</v>
      </c>
      <c r="F188" s="222" t="s">
        <v>342</v>
      </c>
      <c r="G188" s="223" t="s">
        <v>336</v>
      </c>
      <c r="H188" s="224">
        <v>622.20000000000005</v>
      </c>
      <c r="I188" s="225"/>
      <c r="J188" s="226">
        <f>ROUND(I188*H188,2)</f>
        <v>0</v>
      </c>
      <c r="K188" s="227"/>
      <c r="L188" s="228"/>
      <c r="M188" s="229" t="s">
        <v>1</v>
      </c>
      <c r="N188" s="230" t="s">
        <v>41</v>
      </c>
      <c r="O188" s="91"/>
      <c r="P188" s="231">
        <f>O188*H188</f>
        <v>0</v>
      </c>
      <c r="Q188" s="231">
        <v>0</v>
      </c>
      <c r="R188" s="231">
        <f>Q188*H188</f>
        <v>0</v>
      </c>
      <c r="S188" s="231">
        <v>0</v>
      </c>
      <c r="T188" s="23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3" t="s">
        <v>149</v>
      </c>
      <c r="AT188" s="233" t="s">
        <v>145</v>
      </c>
      <c r="AU188" s="233" t="s">
        <v>86</v>
      </c>
      <c r="AY188" s="17" t="s">
        <v>144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7" t="s">
        <v>84</v>
      </c>
      <c r="BK188" s="234">
        <f>ROUND(I188*H188,2)</f>
        <v>0</v>
      </c>
      <c r="BL188" s="17" t="s">
        <v>98</v>
      </c>
      <c r="BM188" s="233" t="s">
        <v>197</v>
      </c>
    </row>
    <row r="189" s="2" customFormat="1">
      <c r="A189" s="38"/>
      <c r="B189" s="39"/>
      <c r="C189" s="40"/>
      <c r="D189" s="235" t="s">
        <v>150</v>
      </c>
      <c r="E189" s="40"/>
      <c r="F189" s="236" t="s">
        <v>342</v>
      </c>
      <c r="G189" s="40"/>
      <c r="H189" s="40"/>
      <c r="I189" s="237"/>
      <c r="J189" s="40"/>
      <c r="K189" s="40"/>
      <c r="L189" s="44"/>
      <c r="M189" s="238"/>
      <c r="N189" s="239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150</v>
      </c>
      <c r="AU189" s="17" t="s">
        <v>86</v>
      </c>
    </row>
    <row r="190" s="2" customFormat="1" ht="24.15" customHeight="1">
      <c r="A190" s="38"/>
      <c r="B190" s="39"/>
      <c r="C190" s="272" t="s">
        <v>177</v>
      </c>
      <c r="D190" s="272" t="s">
        <v>167</v>
      </c>
      <c r="E190" s="273" t="s">
        <v>343</v>
      </c>
      <c r="F190" s="274" t="s">
        <v>344</v>
      </c>
      <c r="G190" s="275" t="s">
        <v>236</v>
      </c>
      <c r="H190" s="276">
        <v>123.93000000000001</v>
      </c>
      <c r="I190" s="277"/>
      <c r="J190" s="278">
        <f>ROUND(I190*H190,2)</f>
        <v>0</v>
      </c>
      <c r="K190" s="279"/>
      <c r="L190" s="44"/>
      <c r="M190" s="280" t="s">
        <v>1</v>
      </c>
      <c r="N190" s="281" t="s">
        <v>41</v>
      </c>
      <c r="O190" s="91"/>
      <c r="P190" s="231">
        <f>O190*H190</f>
        <v>0</v>
      </c>
      <c r="Q190" s="231">
        <v>0</v>
      </c>
      <c r="R190" s="231">
        <f>Q190*H190</f>
        <v>0</v>
      </c>
      <c r="S190" s="231">
        <v>0</v>
      </c>
      <c r="T190" s="23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3" t="s">
        <v>98</v>
      </c>
      <c r="AT190" s="233" t="s">
        <v>167</v>
      </c>
      <c r="AU190" s="233" t="s">
        <v>86</v>
      </c>
      <c r="AY190" s="17" t="s">
        <v>144</v>
      </c>
      <c r="BE190" s="234">
        <f>IF(N190="základní",J190,0)</f>
        <v>0</v>
      </c>
      <c r="BF190" s="234">
        <f>IF(N190="snížená",J190,0)</f>
        <v>0</v>
      </c>
      <c r="BG190" s="234">
        <f>IF(N190="zákl. přenesená",J190,0)</f>
        <v>0</v>
      </c>
      <c r="BH190" s="234">
        <f>IF(N190="sníž. přenesená",J190,0)</f>
        <v>0</v>
      </c>
      <c r="BI190" s="234">
        <f>IF(N190="nulová",J190,0)</f>
        <v>0</v>
      </c>
      <c r="BJ190" s="17" t="s">
        <v>84</v>
      </c>
      <c r="BK190" s="234">
        <f>ROUND(I190*H190,2)</f>
        <v>0</v>
      </c>
      <c r="BL190" s="17" t="s">
        <v>98</v>
      </c>
      <c r="BM190" s="233" t="s">
        <v>345</v>
      </c>
    </row>
    <row r="191" s="2" customFormat="1">
      <c r="A191" s="38"/>
      <c r="B191" s="39"/>
      <c r="C191" s="40"/>
      <c r="D191" s="235" t="s">
        <v>150</v>
      </c>
      <c r="E191" s="40"/>
      <c r="F191" s="236" t="s">
        <v>346</v>
      </c>
      <c r="G191" s="40"/>
      <c r="H191" s="40"/>
      <c r="I191" s="237"/>
      <c r="J191" s="40"/>
      <c r="K191" s="40"/>
      <c r="L191" s="44"/>
      <c r="M191" s="238"/>
      <c r="N191" s="239"/>
      <c r="O191" s="91"/>
      <c r="P191" s="91"/>
      <c r="Q191" s="91"/>
      <c r="R191" s="91"/>
      <c r="S191" s="91"/>
      <c r="T191" s="92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150</v>
      </c>
      <c r="AU191" s="17" t="s">
        <v>86</v>
      </c>
    </row>
    <row r="192" s="12" customFormat="1">
      <c r="A192" s="12"/>
      <c r="B192" s="240"/>
      <c r="C192" s="241"/>
      <c r="D192" s="235" t="s">
        <v>153</v>
      </c>
      <c r="E192" s="242" t="s">
        <v>1</v>
      </c>
      <c r="F192" s="243" t="s">
        <v>347</v>
      </c>
      <c r="G192" s="241"/>
      <c r="H192" s="244">
        <v>123.93000000000001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T192" s="250" t="s">
        <v>153</v>
      </c>
      <c r="AU192" s="250" t="s">
        <v>86</v>
      </c>
      <c r="AV192" s="12" t="s">
        <v>86</v>
      </c>
      <c r="AW192" s="12" t="s">
        <v>32</v>
      </c>
      <c r="AX192" s="12" t="s">
        <v>76</v>
      </c>
      <c r="AY192" s="250" t="s">
        <v>144</v>
      </c>
    </row>
    <row r="193" s="13" customFormat="1">
      <c r="A193" s="13"/>
      <c r="B193" s="251"/>
      <c r="C193" s="252"/>
      <c r="D193" s="235" t="s">
        <v>153</v>
      </c>
      <c r="E193" s="253" t="s">
        <v>1</v>
      </c>
      <c r="F193" s="254" t="s">
        <v>348</v>
      </c>
      <c r="G193" s="252"/>
      <c r="H193" s="253" t="s">
        <v>1</v>
      </c>
      <c r="I193" s="255"/>
      <c r="J193" s="252"/>
      <c r="K193" s="252"/>
      <c r="L193" s="256"/>
      <c r="M193" s="257"/>
      <c r="N193" s="258"/>
      <c r="O193" s="258"/>
      <c r="P193" s="258"/>
      <c r="Q193" s="258"/>
      <c r="R193" s="258"/>
      <c r="S193" s="258"/>
      <c r="T193" s="259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60" t="s">
        <v>153</v>
      </c>
      <c r="AU193" s="260" t="s">
        <v>86</v>
      </c>
      <c r="AV193" s="13" t="s">
        <v>84</v>
      </c>
      <c r="AW193" s="13" t="s">
        <v>32</v>
      </c>
      <c r="AX193" s="13" t="s">
        <v>76</v>
      </c>
      <c r="AY193" s="260" t="s">
        <v>144</v>
      </c>
    </row>
    <row r="194" s="14" customFormat="1">
      <c r="A194" s="14"/>
      <c r="B194" s="261"/>
      <c r="C194" s="262"/>
      <c r="D194" s="235" t="s">
        <v>153</v>
      </c>
      <c r="E194" s="263" t="s">
        <v>1</v>
      </c>
      <c r="F194" s="264" t="s">
        <v>156</v>
      </c>
      <c r="G194" s="262"/>
      <c r="H194" s="265">
        <v>123.93000000000001</v>
      </c>
      <c r="I194" s="266"/>
      <c r="J194" s="262"/>
      <c r="K194" s="262"/>
      <c r="L194" s="267"/>
      <c r="M194" s="268"/>
      <c r="N194" s="269"/>
      <c r="O194" s="269"/>
      <c r="P194" s="269"/>
      <c r="Q194" s="269"/>
      <c r="R194" s="269"/>
      <c r="S194" s="269"/>
      <c r="T194" s="27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71" t="s">
        <v>153</v>
      </c>
      <c r="AU194" s="271" t="s">
        <v>86</v>
      </c>
      <c r="AV194" s="14" t="s">
        <v>98</v>
      </c>
      <c r="AW194" s="14" t="s">
        <v>32</v>
      </c>
      <c r="AX194" s="14" t="s">
        <v>84</v>
      </c>
      <c r="AY194" s="271" t="s">
        <v>144</v>
      </c>
    </row>
    <row r="195" s="2" customFormat="1" ht="24.15" customHeight="1">
      <c r="A195" s="38"/>
      <c r="B195" s="39"/>
      <c r="C195" s="220" t="s">
        <v>349</v>
      </c>
      <c r="D195" s="220" t="s">
        <v>145</v>
      </c>
      <c r="E195" s="221" t="s">
        <v>350</v>
      </c>
      <c r="F195" s="222" t="s">
        <v>351</v>
      </c>
      <c r="G195" s="223" t="s">
        <v>336</v>
      </c>
      <c r="H195" s="224">
        <v>120</v>
      </c>
      <c r="I195" s="225"/>
      <c r="J195" s="226">
        <f>ROUND(I195*H195,2)</f>
        <v>0</v>
      </c>
      <c r="K195" s="227"/>
      <c r="L195" s="228"/>
      <c r="M195" s="229" t="s">
        <v>1</v>
      </c>
      <c r="N195" s="230" t="s">
        <v>41</v>
      </c>
      <c r="O195" s="91"/>
      <c r="P195" s="231">
        <f>O195*H195</f>
        <v>0</v>
      </c>
      <c r="Q195" s="231">
        <v>0</v>
      </c>
      <c r="R195" s="231">
        <f>Q195*H195</f>
        <v>0</v>
      </c>
      <c r="S195" s="231">
        <v>0</v>
      </c>
      <c r="T195" s="23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33" t="s">
        <v>149</v>
      </c>
      <c r="AT195" s="233" t="s">
        <v>145</v>
      </c>
      <c r="AU195" s="233" t="s">
        <v>86</v>
      </c>
      <c r="AY195" s="17" t="s">
        <v>144</v>
      </c>
      <c r="BE195" s="234">
        <f>IF(N195="základní",J195,0)</f>
        <v>0</v>
      </c>
      <c r="BF195" s="234">
        <f>IF(N195="snížená",J195,0)</f>
        <v>0</v>
      </c>
      <c r="BG195" s="234">
        <f>IF(N195="zákl. přenesená",J195,0)</f>
        <v>0</v>
      </c>
      <c r="BH195" s="234">
        <f>IF(N195="sníž. přenesená",J195,0)</f>
        <v>0</v>
      </c>
      <c r="BI195" s="234">
        <f>IF(N195="nulová",J195,0)</f>
        <v>0</v>
      </c>
      <c r="BJ195" s="17" t="s">
        <v>84</v>
      </c>
      <c r="BK195" s="234">
        <f>ROUND(I195*H195,2)</f>
        <v>0</v>
      </c>
      <c r="BL195" s="17" t="s">
        <v>98</v>
      </c>
      <c r="BM195" s="233" t="s">
        <v>352</v>
      </c>
    </row>
    <row r="196" s="2" customFormat="1">
      <c r="A196" s="38"/>
      <c r="B196" s="39"/>
      <c r="C196" s="40"/>
      <c r="D196" s="235" t="s">
        <v>150</v>
      </c>
      <c r="E196" s="40"/>
      <c r="F196" s="236" t="s">
        <v>351</v>
      </c>
      <c r="G196" s="40"/>
      <c r="H196" s="40"/>
      <c r="I196" s="237"/>
      <c r="J196" s="40"/>
      <c r="K196" s="40"/>
      <c r="L196" s="44"/>
      <c r="M196" s="238"/>
      <c r="N196" s="239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150</v>
      </c>
      <c r="AU196" s="17" t="s">
        <v>86</v>
      </c>
    </row>
    <row r="197" s="12" customFormat="1">
      <c r="A197" s="12"/>
      <c r="B197" s="240"/>
      <c r="C197" s="241"/>
      <c r="D197" s="235" t="s">
        <v>153</v>
      </c>
      <c r="E197" s="242" t="s">
        <v>1</v>
      </c>
      <c r="F197" s="243" t="s">
        <v>353</v>
      </c>
      <c r="G197" s="241"/>
      <c r="H197" s="244">
        <v>120</v>
      </c>
      <c r="I197" s="245"/>
      <c r="J197" s="241"/>
      <c r="K197" s="241"/>
      <c r="L197" s="246"/>
      <c r="M197" s="247"/>
      <c r="N197" s="248"/>
      <c r="O197" s="248"/>
      <c r="P197" s="248"/>
      <c r="Q197" s="248"/>
      <c r="R197" s="248"/>
      <c r="S197" s="248"/>
      <c r="T197" s="2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T197" s="250" t="s">
        <v>153</v>
      </c>
      <c r="AU197" s="250" t="s">
        <v>86</v>
      </c>
      <c r="AV197" s="12" t="s">
        <v>86</v>
      </c>
      <c r="AW197" s="12" t="s">
        <v>32</v>
      </c>
      <c r="AX197" s="12" t="s">
        <v>76</v>
      </c>
      <c r="AY197" s="250" t="s">
        <v>144</v>
      </c>
    </row>
    <row r="198" s="13" customFormat="1">
      <c r="A198" s="13"/>
      <c r="B198" s="251"/>
      <c r="C198" s="252"/>
      <c r="D198" s="235" t="s">
        <v>153</v>
      </c>
      <c r="E198" s="253" t="s">
        <v>1</v>
      </c>
      <c r="F198" s="254" t="s">
        <v>354</v>
      </c>
      <c r="G198" s="252"/>
      <c r="H198" s="253" t="s">
        <v>1</v>
      </c>
      <c r="I198" s="255"/>
      <c r="J198" s="252"/>
      <c r="K198" s="252"/>
      <c r="L198" s="256"/>
      <c r="M198" s="257"/>
      <c r="N198" s="258"/>
      <c r="O198" s="258"/>
      <c r="P198" s="258"/>
      <c r="Q198" s="258"/>
      <c r="R198" s="258"/>
      <c r="S198" s="258"/>
      <c r="T198" s="25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0" t="s">
        <v>153</v>
      </c>
      <c r="AU198" s="260" t="s">
        <v>86</v>
      </c>
      <c r="AV198" s="13" t="s">
        <v>84</v>
      </c>
      <c r="AW198" s="13" t="s">
        <v>32</v>
      </c>
      <c r="AX198" s="13" t="s">
        <v>76</v>
      </c>
      <c r="AY198" s="260" t="s">
        <v>144</v>
      </c>
    </row>
    <row r="199" s="14" customFormat="1">
      <c r="A199" s="14"/>
      <c r="B199" s="261"/>
      <c r="C199" s="262"/>
      <c r="D199" s="235" t="s">
        <v>153</v>
      </c>
      <c r="E199" s="263" t="s">
        <v>1</v>
      </c>
      <c r="F199" s="264" t="s">
        <v>156</v>
      </c>
      <c r="G199" s="262"/>
      <c r="H199" s="265">
        <v>120</v>
      </c>
      <c r="I199" s="266"/>
      <c r="J199" s="262"/>
      <c r="K199" s="262"/>
      <c r="L199" s="267"/>
      <c r="M199" s="268"/>
      <c r="N199" s="269"/>
      <c r="O199" s="269"/>
      <c r="P199" s="269"/>
      <c r="Q199" s="269"/>
      <c r="R199" s="269"/>
      <c r="S199" s="269"/>
      <c r="T199" s="27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71" t="s">
        <v>153</v>
      </c>
      <c r="AU199" s="271" t="s">
        <v>86</v>
      </c>
      <c r="AV199" s="14" t="s">
        <v>98</v>
      </c>
      <c r="AW199" s="14" t="s">
        <v>32</v>
      </c>
      <c r="AX199" s="14" t="s">
        <v>84</v>
      </c>
      <c r="AY199" s="271" t="s">
        <v>144</v>
      </c>
    </row>
    <row r="200" s="2" customFormat="1" ht="24.15" customHeight="1">
      <c r="A200" s="38"/>
      <c r="B200" s="39"/>
      <c r="C200" s="220" t="s">
        <v>181</v>
      </c>
      <c r="D200" s="220" t="s">
        <v>145</v>
      </c>
      <c r="E200" s="221" t="s">
        <v>355</v>
      </c>
      <c r="F200" s="222" t="s">
        <v>356</v>
      </c>
      <c r="G200" s="223" t="s">
        <v>336</v>
      </c>
      <c r="H200" s="224">
        <v>17</v>
      </c>
      <c r="I200" s="225"/>
      <c r="J200" s="226">
        <f>ROUND(I200*H200,2)</f>
        <v>0</v>
      </c>
      <c r="K200" s="227"/>
      <c r="L200" s="228"/>
      <c r="M200" s="229" t="s">
        <v>1</v>
      </c>
      <c r="N200" s="230" t="s">
        <v>41</v>
      </c>
      <c r="O200" s="91"/>
      <c r="P200" s="231">
        <f>O200*H200</f>
        <v>0</v>
      </c>
      <c r="Q200" s="231">
        <v>0</v>
      </c>
      <c r="R200" s="231">
        <f>Q200*H200</f>
        <v>0</v>
      </c>
      <c r="S200" s="231">
        <v>0</v>
      </c>
      <c r="T200" s="23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3" t="s">
        <v>149</v>
      </c>
      <c r="AT200" s="233" t="s">
        <v>145</v>
      </c>
      <c r="AU200" s="233" t="s">
        <v>86</v>
      </c>
      <c r="AY200" s="17" t="s">
        <v>144</v>
      </c>
      <c r="BE200" s="234">
        <f>IF(N200="základní",J200,0)</f>
        <v>0</v>
      </c>
      <c r="BF200" s="234">
        <f>IF(N200="snížená",J200,0)</f>
        <v>0</v>
      </c>
      <c r="BG200" s="234">
        <f>IF(N200="zákl. přenesená",J200,0)</f>
        <v>0</v>
      </c>
      <c r="BH200" s="234">
        <f>IF(N200="sníž. přenesená",J200,0)</f>
        <v>0</v>
      </c>
      <c r="BI200" s="234">
        <f>IF(N200="nulová",J200,0)</f>
        <v>0</v>
      </c>
      <c r="BJ200" s="17" t="s">
        <v>84</v>
      </c>
      <c r="BK200" s="234">
        <f>ROUND(I200*H200,2)</f>
        <v>0</v>
      </c>
      <c r="BL200" s="17" t="s">
        <v>98</v>
      </c>
      <c r="BM200" s="233" t="s">
        <v>322</v>
      </c>
    </row>
    <row r="201" s="2" customFormat="1">
      <c r="A201" s="38"/>
      <c r="B201" s="39"/>
      <c r="C201" s="40"/>
      <c r="D201" s="235" t="s">
        <v>150</v>
      </c>
      <c r="E201" s="40"/>
      <c r="F201" s="236" t="s">
        <v>356</v>
      </c>
      <c r="G201" s="40"/>
      <c r="H201" s="40"/>
      <c r="I201" s="237"/>
      <c r="J201" s="40"/>
      <c r="K201" s="40"/>
      <c r="L201" s="44"/>
      <c r="M201" s="238"/>
      <c r="N201" s="239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150</v>
      </c>
      <c r="AU201" s="17" t="s">
        <v>86</v>
      </c>
    </row>
    <row r="202" s="12" customFormat="1">
      <c r="A202" s="12"/>
      <c r="B202" s="240"/>
      <c r="C202" s="241"/>
      <c r="D202" s="235" t="s">
        <v>153</v>
      </c>
      <c r="E202" s="242" t="s">
        <v>1</v>
      </c>
      <c r="F202" s="243" t="s">
        <v>357</v>
      </c>
      <c r="G202" s="241"/>
      <c r="H202" s="244">
        <v>17</v>
      </c>
      <c r="I202" s="245"/>
      <c r="J202" s="241"/>
      <c r="K202" s="241"/>
      <c r="L202" s="246"/>
      <c r="M202" s="247"/>
      <c r="N202" s="248"/>
      <c r="O202" s="248"/>
      <c r="P202" s="248"/>
      <c r="Q202" s="248"/>
      <c r="R202" s="248"/>
      <c r="S202" s="248"/>
      <c r="T202" s="2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T202" s="250" t="s">
        <v>153</v>
      </c>
      <c r="AU202" s="250" t="s">
        <v>86</v>
      </c>
      <c r="AV202" s="12" t="s">
        <v>86</v>
      </c>
      <c r="AW202" s="12" t="s">
        <v>32</v>
      </c>
      <c r="AX202" s="12" t="s">
        <v>76</v>
      </c>
      <c r="AY202" s="250" t="s">
        <v>144</v>
      </c>
    </row>
    <row r="203" s="13" customFormat="1">
      <c r="A203" s="13"/>
      <c r="B203" s="251"/>
      <c r="C203" s="252"/>
      <c r="D203" s="235" t="s">
        <v>153</v>
      </c>
      <c r="E203" s="253" t="s">
        <v>1</v>
      </c>
      <c r="F203" s="254" t="s">
        <v>358</v>
      </c>
      <c r="G203" s="252"/>
      <c r="H203" s="253" t="s">
        <v>1</v>
      </c>
      <c r="I203" s="255"/>
      <c r="J203" s="252"/>
      <c r="K203" s="252"/>
      <c r="L203" s="256"/>
      <c r="M203" s="257"/>
      <c r="N203" s="258"/>
      <c r="O203" s="258"/>
      <c r="P203" s="258"/>
      <c r="Q203" s="258"/>
      <c r="R203" s="258"/>
      <c r="S203" s="258"/>
      <c r="T203" s="259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0" t="s">
        <v>153</v>
      </c>
      <c r="AU203" s="260" t="s">
        <v>86</v>
      </c>
      <c r="AV203" s="13" t="s">
        <v>84</v>
      </c>
      <c r="AW203" s="13" t="s">
        <v>32</v>
      </c>
      <c r="AX203" s="13" t="s">
        <v>76</v>
      </c>
      <c r="AY203" s="260" t="s">
        <v>144</v>
      </c>
    </row>
    <row r="204" s="14" customFormat="1">
      <c r="A204" s="14"/>
      <c r="B204" s="261"/>
      <c r="C204" s="262"/>
      <c r="D204" s="235" t="s">
        <v>153</v>
      </c>
      <c r="E204" s="263" t="s">
        <v>1</v>
      </c>
      <c r="F204" s="264" t="s">
        <v>156</v>
      </c>
      <c r="G204" s="262"/>
      <c r="H204" s="265">
        <v>17</v>
      </c>
      <c r="I204" s="266"/>
      <c r="J204" s="262"/>
      <c r="K204" s="262"/>
      <c r="L204" s="267"/>
      <c r="M204" s="268"/>
      <c r="N204" s="269"/>
      <c r="O204" s="269"/>
      <c r="P204" s="269"/>
      <c r="Q204" s="269"/>
      <c r="R204" s="269"/>
      <c r="S204" s="269"/>
      <c r="T204" s="27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71" t="s">
        <v>153</v>
      </c>
      <c r="AU204" s="271" t="s">
        <v>86</v>
      </c>
      <c r="AV204" s="14" t="s">
        <v>98</v>
      </c>
      <c r="AW204" s="14" t="s">
        <v>32</v>
      </c>
      <c r="AX204" s="14" t="s">
        <v>84</v>
      </c>
      <c r="AY204" s="271" t="s">
        <v>144</v>
      </c>
    </row>
    <row r="205" s="2" customFormat="1" ht="24.15" customHeight="1">
      <c r="A205" s="38"/>
      <c r="B205" s="39"/>
      <c r="C205" s="272" t="s">
        <v>179</v>
      </c>
      <c r="D205" s="272" t="s">
        <v>167</v>
      </c>
      <c r="E205" s="273" t="s">
        <v>359</v>
      </c>
      <c r="F205" s="274" t="s">
        <v>360</v>
      </c>
      <c r="G205" s="275" t="s">
        <v>336</v>
      </c>
      <c r="H205" s="276">
        <v>690</v>
      </c>
      <c r="I205" s="277"/>
      <c r="J205" s="278">
        <f>ROUND(I205*H205,2)</f>
        <v>0</v>
      </c>
      <c r="K205" s="279"/>
      <c r="L205" s="44"/>
      <c r="M205" s="280" t="s">
        <v>1</v>
      </c>
      <c r="N205" s="281" t="s">
        <v>41</v>
      </c>
      <c r="O205" s="91"/>
      <c r="P205" s="231">
        <f>O205*H205</f>
        <v>0</v>
      </c>
      <c r="Q205" s="231">
        <v>0</v>
      </c>
      <c r="R205" s="231">
        <f>Q205*H205</f>
        <v>0</v>
      </c>
      <c r="S205" s="231">
        <v>0</v>
      </c>
      <c r="T205" s="23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3" t="s">
        <v>98</v>
      </c>
      <c r="AT205" s="233" t="s">
        <v>167</v>
      </c>
      <c r="AU205" s="233" t="s">
        <v>86</v>
      </c>
      <c r="AY205" s="17" t="s">
        <v>144</v>
      </c>
      <c r="BE205" s="234">
        <f>IF(N205="základní",J205,0)</f>
        <v>0</v>
      </c>
      <c r="BF205" s="234">
        <f>IF(N205="snížená",J205,0)</f>
        <v>0</v>
      </c>
      <c r="BG205" s="234">
        <f>IF(N205="zákl. přenesená",J205,0)</f>
        <v>0</v>
      </c>
      <c r="BH205" s="234">
        <f>IF(N205="sníž. přenesená",J205,0)</f>
        <v>0</v>
      </c>
      <c r="BI205" s="234">
        <f>IF(N205="nulová",J205,0)</f>
        <v>0</v>
      </c>
      <c r="BJ205" s="17" t="s">
        <v>84</v>
      </c>
      <c r="BK205" s="234">
        <f>ROUND(I205*H205,2)</f>
        <v>0</v>
      </c>
      <c r="BL205" s="17" t="s">
        <v>98</v>
      </c>
      <c r="BM205" s="233" t="s">
        <v>361</v>
      </c>
    </row>
    <row r="206" s="2" customFormat="1">
      <c r="A206" s="38"/>
      <c r="B206" s="39"/>
      <c r="C206" s="40"/>
      <c r="D206" s="235" t="s">
        <v>150</v>
      </c>
      <c r="E206" s="40"/>
      <c r="F206" s="236" t="s">
        <v>362</v>
      </c>
      <c r="G206" s="40"/>
      <c r="H206" s="40"/>
      <c r="I206" s="237"/>
      <c r="J206" s="40"/>
      <c r="K206" s="40"/>
      <c r="L206" s="44"/>
      <c r="M206" s="238"/>
      <c r="N206" s="239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150</v>
      </c>
      <c r="AU206" s="17" t="s">
        <v>86</v>
      </c>
    </row>
    <row r="207" s="12" customFormat="1">
      <c r="A207" s="12"/>
      <c r="B207" s="240"/>
      <c r="C207" s="241"/>
      <c r="D207" s="235" t="s">
        <v>153</v>
      </c>
      <c r="E207" s="242" t="s">
        <v>1</v>
      </c>
      <c r="F207" s="243" t="s">
        <v>363</v>
      </c>
      <c r="G207" s="241"/>
      <c r="H207" s="244">
        <v>690</v>
      </c>
      <c r="I207" s="245"/>
      <c r="J207" s="241"/>
      <c r="K207" s="241"/>
      <c r="L207" s="246"/>
      <c r="M207" s="247"/>
      <c r="N207" s="248"/>
      <c r="O207" s="248"/>
      <c r="P207" s="248"/>
      <c r="Q207" s="248"/>
      <c r="R207" s="248"/>
      <c r="S207" s="248"/>
      <c r="T207" s="2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T207" s="250" t="s">
        <v>153</v>
      </c>
      <c r="AU207" s="250" t="s">
        <v>86</v>
      </c>
      <c r="AV207" s="12" t="s">
        <v>86</v>
      </c>
      <c r="AW207" s="12" t="s">
        <v>32</v>
      </c>
      <c r="AX207" s="12" t="s">
        <v>76</v>
      </c>
      <c r="AY207" s="250" t="s">
        <v>144</v>
      </c>
    </row>
    <row r="208" s="13" customFormat="1">
      <c r="A208" s="13"/>
      <c r="B208" s="251"/>
      <c r="C208" s="252"/>
      <c r="D208" s="235" t="s">
        <v>153</v>
      </c>
      <c r="E208" s="253" t="s">
        <v>1</v>
      </c>
      <c r="F208" s="254" t="s">
        <v>364</v>
      </c>
      <c r="G208" s="252"/>
      <c r="H208" s="253" t="s">
        <v>1</v>
      </c>
      <c r="I208" s="255"/>
      <c r="J208" s="252"/>
      <c r="K208" s="252"/>
      <c r="L208" s="256"/>
      <c r="M208" s="257"/>
      <c r="N208" s="258"/>
      <c r="O208" s="258"/>
      <c r="P208" s="258"/>
      <c r="Q208" s="258"/>
      <c r="R208" s="258"/>
      <c r="S208" s="258"/>
      <c r="T208" s="259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60" t="s">
        <v>153</v>
      </c>
      <c r="AU208" s="260" t="s">
        <v>86</v>
      </c>
      <c r="AV208" s="13" t="s">
        <v>84</v>
      </c>
      <c r="AW208" s="13" t="s">
        <v>32</v>
      </c>
      <c r="AX208" s="13" t="s">
        <v>76</v>
      </c>
      <c r="AY208" s="260" t="s">
        <v>144</v>
      </c>
    </row>
    <row r="209" s="14" customFormat="1">
      <c r="A209" s="14"/>
      <c r="B209" s="261"/>
      <c r="C209" s="262"/>
      <c r="D209" s="235" t="s">
        <v>153</v>
      </c>
      <c r="E209" s="263" t="s">
        <v>1</v>
      </c>
      <c r="F209" s="264" t="s">
        <v>156</v>
      </c>
      <c r="G209" s="262"/>
      <c r="H209" s="265">
        <v>690</v>
      </c>
      <c r="I209" s="266"/>
      <c r="J209" s="262"/>
      <c r="K209" s="262"/>
      <c r="L209" s="267"/>
      <c r="M209" s="268"/>
      <c r="N209" s="269"/>
      <c r="O209" s="269"/>
      <c r="P209" s="269"/>
      <c r="Q209" s="269"/>
      <c r="R209" s="269"/>
      <c r="S209" s="269"/>
      <c r="T209" s="27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71" t="s">
        <v>153</v>
      </c>
      <c r="AU209" s="271" t="s">
        <v>86</v>
      </c>
      <c r="AV209" s="14" t="s">
        <v>98</v>
      </c>
      <c r="AW209" s="14" t="s">
        <v>32</v>
      </c>
      <c r="AX209" s="14" t="s">
        <v>84</v>
      </c>
      <c r="AY209" s="271" t="s">
        <v>144</v>
      </c>
    </row>
    <row r="210" s="11" customFormat="1" ht="22.8" customHeight="1">
      <c r="A210" s="11"/>
      <c r="B210" s="206"/>
      <c r="C210" s="207"/>
      <c r="D210" s="208" t="s">
        <v>75</v>
      </c>
      <c r="E210" s="290" t="s">
        <v>182</v>
      </c>
      <c r="F210" s="290" t="s">
        <v>365</v>
      </c>
      <c r="G210" s="207"/>
      <c r="H210" s="207"/>
      <c r="I210" s="210"/>
      <c r="J210" s="291">
        <f>BK210</f>
        <v>0</v>
      </c>
      <c r="K210" s="207"/>
      <c r="L210" s="212"/>
      <c r="M210" s="213"/>
      <c r="N210" s="214"/>
      <c r="O210" s="214"/>
      <c r="P210" s="215">
        <f>SUM(P211:P218)</f>
        <v>0</v>
      </c>
      <c r="Q210" s="214"/>
      <c r="R210" s="215">
        <f>SUM(R211:R218)</f>
        <v>0</v>
      </c>
      <c r="S210" s="214"/>
      <c r="T210" s="216">
        <f>SUM(T211:T218)</f>
        <v>0</v>
      </c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R210" s="217" t="s">
        <v>84</v>
      </c>
      <c r="AT210" s="218" t="s">
        <v>75</v>
      </c>
      <c r="AU210" s="218" t="s">
        <v>84</v>
      </c>
      <c r="AY210" s="217" t="s">
        <v>144</v>
      </c>
      <c r="BK210" s="219">
        <f>SUM(BK211:BK218)</f>
        <v>0</v>
      </c>
    </row>
    <row r="211" s="2" customFormat="1" ht="33" customHeight="1">
      <c r="A211" s="38"/>
      <c r="B211" s="39"/>
      <c r="C211" s="272" t="s">
        <v>186</v>
      </c>
      <c r="D211" s="272" t="s">
        <v>167</v>
      </c>
      <c r="E211" s="273" t="s">
        <v>366</v>
      </c>
      <c r="F211" s="274" t="s">
        <v>367</v>
      </c>
      <c r="G211" s="275" t="s">
        <v>336</v>
      </c>
      <c r="H211" s="276">
        <v>630</v>
      </c>
      <c r="I211" s="277"/>
      <c r="J211" s="278">
        <f>ROUND(I211*H211,2)</f>
        <v>0</v>
      </c>
      <c r="K211" s="279"/>
      <c r="L211" s="44"/>
      <c r="M211" s="280" t="s">
        <v>1</v>
      </c>
      <c r="N211" s="281" t="s">
        <v>41</v>
      </c>
      <c r="O211" s="91"/>
      <c r="P211" s="231">
        <f>O211*H211</f>
        <v>0</v>
      </c>
      <c r="Q211" s="231">
        <v>0</v>
      </c>
      <c r="R211" s="231">
        <f>Q211*H211</f>
        <v>0</v>
      </c>
      <c r="S211" s="231">
        <v>0</v>
      </c>
      <c r="T211" s="23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3" t="s">
        <v>98</v>
      </c>
      <c r="AT211" s="233" t="s">
        <v>167</v>
      </c>
      <c r="AU211" s="233" t="s">
        <v>86</v>
      </c>
      <c r="AY211" s="17" t="s">
        <v>144</v>
      </c>
      <c r="BE211" s="234">
        <f>IF(N211="základní",J211,0)</f>
        <v>0</v>
      </c>
      <c r="BF211" s="234">
        <f>IF(N211="snížená",J211,0)</f>
        <v>0</v>
      </c>
      <c r="BG211" s="234">
        <f>IF(N211="zákl. přenesená",J211,0)</f>
        <v>0</v>
      </c>
      <c r="BH211" s="234">
        <f>IF(N211="sníž. přenesená",J211,0)</f>
        <v>0</v>
      </c>
      <c r="BI211" s="234">
        <f>IF(N211="nulová",J211,0)</f>
        <v>0</v>
      </c>
      <c r="BJ211" s="17" t="s">
        <v>84</v>
      </c>
      <c r="BK211" s="234">
        <f>ROUND(I211*H211,2)</f>
        <v>0</v>
      </c>
      <c r="BL211" s="17" t="s">
        <v>98</v>
      </c>
      <c r="BM211" s="233" t="s">
        <v>368</v>
      </c>
    </row>
    <row r="212" s="2" customFormat="1">
      <c r="A212" s="38"/>
      <c r="B212" s="39"/>
      <c r="C212" s="40"/>
      <c r="D212" s="235" t="s">
        <v>150</v>
      </c>
      <c r="E212" s="40"/>
      <c r="F212" s="236" t="s">
        <v>369</v>
      </c>
      <c r="G212" s="40"/>
      <c r="H212" s="40"/>
      <c r="I212" s="237"/>
      <c r="J212" s="40"/>
      <c r="K212" s="40"/>
      <c r="L212" s="44"/>
      <c r="M212" s="238"/>
      <c r="N212" s="239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150</v>
      </c>
      <c r="AU212" s="17" t="s">
        <v>86</v>
      </c>
    </row>
    <row r="213" s="12" customFormat="1">
      <c r="A213" s="12"/>
      <c r="B213" s="240"/>
      <c r="C213" s="241"/>
      <c r="D213" s="235" t="s">
        <v>153</v>
      </c>
      <c r="E213" s="242" t="s">
        <v>1</v>
      </c>
      <c r="F213" s="243" t="s">
        <v>370</v>
      </c>
      <c r="G213" s="241"/>
      <c r="H213" s="244">
        <v>630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T213" s="250" t="s">
        <v>153</v>
      </c>
      <c r="AU213" s="250" t="s">
        <v>86</v>
      </c>
      <c r="AV213" s="12" t="s">
        <v>86</v>
      </c>
      <c r="AW213" s="12" t="s">
        <v>32</v>
      </c>
      <c r="AX213" s="12" t="s">
        <v>76</v>
      </c>
      <c r="AY213" s="250" t="s">
        <v>144</v>
      </c>
    </row>
    <row r="214" s="14" customFormat="1">
      <c r="A214" s="14"/>
      <c r="B214" s="261"/>
      <c r="C214" s="262"/>
      <c r="D214" s="235" t="s">
        <v>153</v>
      </c>
      <c r="E214" s="263" t="s">
        <v>1</v>
      </c>
      <c r="F214" s="264" t="s">
        <v>156</v>
      </c>
      <c r="G214" s="262"/>
      <c r="H214" s="265">
        <v>630</v>
      </c>
      <c r="I214" s="266"/>
      <c r="J214" s="262"/>
      <c r="K214" s="262"/>
      <c r="L214" s="267"/>
      <c r="M214" s="268"/>
      <c r="N214" s="269"/>
      <c r="O214" s="269"/>
      <c r="P214" s="269"/>
      <c r="Q214" s="269"/>
      <c r="R214" s="269"/>
      <c r="S214" s="269"/>
      <c r="T214" s="27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71" t="s">
        <v>153</v>
      </c>
      <c r="AU214" s="271" t="s">
        <v>86</v>
      </c>
      <c r="AV214" s="14" t="s">
        <v>98</v>
      </c>
      <c r="AW214" s="14" t="s">
        <v>32</v>
      </c>
      <c r="AX214" s="14" t="s">
        <v>84</v>
      </c>
      <c r="AY214" s="271" t="s">
        <v>144</v>
      </c>
    </row>
    <row r="215" s="2" customFormat="1" ht="21.75" customHeight="1">
      <c r="A215" s="38"/>
      <c r="B215" s="39"/>
      <c r="C215" s="220" t="s">
        <v>371</v>
      </c>
      <c r="D215" s="220" t="s">
        <v>145</v>
      </c>
      <c r="E215" s="221" t="s">
        <v>372</v>
      </c>
      <c r="F215" s="222" t="s">
        <v>373</v>
      </c>
      <c r="G215" s="223" t="s">
        <v>336</v>
      </c>
      <c r="H215" s="224">
        <v>630</v>
      </c>
      <c r="I215" s="225"/>
      <c r="J215" s="226">
        <f>ROUND(I215*H215,2)</f>
        <v>0</v>
      </c>
      <c r="K215" s="227"/>
      <c r="L215" s="228"/>
      <c r="M215" s="229" t="s">
        <v>1</v>
      </c>
      <c r="N215" s="230" t="s">
        <v>41</v>
      </c>
      <c r="O215" s="91"/>
      <c r="P215" s="231">
        <f>O215*H215</f>
        <v>0</v>
      </c>
      <c r="Q215" s="231">
        <v>0</v>
      </c>
      <c r="R215" s="231">
        <f>Q215*H215</f>
        <v>0</v>
      </c>
      <c r="S215" s="231">
        <v>0</v>
      </c>
      <c r="T215" s="232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3" t="s">
        <v>149</v>
      </c>
      <c r="AT215" s="233" t="s">
        <v>145</v>
      </c>
      <c r="AU215" s="233" t="s">
        <v>86</v>
      </c>
      <c r="AY215" s="17" t="s">
        <v>144</v>
      </c>
      <c r="BE215" s="234">
        <f>IF(N215="základní",J215,0)</f>
        <v>0</v>
      </c>
      <c r="BF215" s="234">
        <f>IF(N215="snížená",J215,0)</f>
        <v>0</v>
      </c>
      <c r="BG215" s="234">
        <f>IF(N215="zákl. přenesená",J215,0)</f>
        <v>0</v>
      </c>
      <c r="BH215" s="234">
        <f>IF(N215="sníž. přenesená",J215,0)</f>
        <v>0</v>
      </c>
      <c r="BI215" s="234">
        <f>IF(N215="nulová",J215,0)</f>
        <v>0</v>
      </c>
      <c r="BJ215" s="17" t="s">
        <v>84</v>
      </c>
      <c r="BK215" s="234">
        <f>ROUND(I215*H215,2)</f>
        <v>0</v>
      </c>
      <c r="BL215" s="17" t="s">
        <v>98</v>
      </c>
      <c r="BM215" s="233" t="s">
        <v>374</v>
      </c>
    </row>
    <row r="216" s="2" customFormat="1">
      <c r="A216" s="38"/>
      <c r="B216" s="39"/>
      <c r="C216" s="40"/>
      <c r="D216" s="235" t="s">
        <v>150</v>
      </c>
      <c r="E216" s="40"/>
      <c r="F216" s="236" t="s">
        <v>373</v>
      </c>
      <c r="G216" s="40"/>
      <c r="H216" s="40"/>
      <c r="I216" s="237"/>
      <c r="J216" s="40"/>
      <c r="K216" s="40"/>
      <c r="L216" s="44"/>
      <c r="M216" s="238"/>
      <c r="N216" s="239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150</v>
      </c>
      <c r="AU216" s="17" t="s">
        <v>86</v>
      </c>
    </row>
    <row r="217" s="12" customFormat="1">
      <c r="A217" s="12"/>
      <c r="B217" s="240"/>
      <c r="C217" s="241"/>
      <c r="D217" s="235" t="s">
        <v>153</v>
      </c>
      <c r="E217" s="242" t="s">
        <v>1</v>
      </c>
      <c r="F217" s="243" t="s">
        <v>370</v>
      </c>
      <c r="G217" s="241"/>
      <c r="H217" s="244">
        <v>630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T217" s="250" t="s">
        <v>153</v>
      </c>
      <c r="AU217" s="250" t="s">
        <v>86</v>
      </c>
      <c r="AV217" s="12" t="s">
        <v>86</v>
      </c>
      <c r="AW217" s="12" t="s">
        <v>32</v>
      </c>
      <c r="AX217" s="12" t="s">
        <v>76</v>
      </c>
      <c r="AY217" s="250" t="s">
        <v>144</v>
      </c>
    </row>
    <row r="218" s="14" customFormat="1">
      <c r="A218" s="14"/>
      <c r="B218" s="261"/>
      <c r="C218" s="262"/>
      <c r="D218" s="235" t="s">
        <v>153</v>
      </c>
      <c r="E218" s="263" t="s">
        <v>1</v>
      </c>
      <c r="F218" s="264" t="s">
        <v>156</v>
      </c>
      <c r="G218" s="262"/>
      <c r="H218" s="265">
        <v>630</v>
      </c>
      <c r="I218" s="266"/>
      <c r="J218" s="262"/>
      <c r="K218" s="262"/>
      <c r="L218" s="267"/>
      <c r="M218" s="268"/>
      <c r="N218" s="269"/>
      <c r="O218" s="269"/>
      <c r="P218" s="269"/>
      <c r="Q218" s="269"/>
      <c r="R218" s="269"/>
      <c r="S218" s="269"/>
      <c r="T218" s="270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71" t="s">
        <v>153</v>
      </c>
      <c r="AU218" s="271" t="s">
        <v>86</v>
      </c>
      <c r="AV218" s="14" t="s">
        <v>98</v>
      </c>
      <c r="AW218" s="14" t="s">
        <v>32</v>
      </c>
      <c r="AX218" s="14" t="s">
        <v>84</v>
      </c>
      <c r="AY218" s="271" t="s">
        <v>144</v>
      </c>
    </row>
    <row r="219" s="11" customFormat="1" ht="22.8" customHeight="1">
      <c r="A219" s="11"/>
      <c r="B219" s="206"/>
      <c r="C219" s="207"/>
      <c r="D219" s="208" t="s">
        <v>75</v>
      </c>
      <c r="E219" s="290" t="s">
        <v>375</v>
      </c>
      <c r="F219" s="290" t="s">
        <v>376</v>
      </c>
      <c r="G219" s="207"/>
      <c r="H219" s="207"/>
      <c r="I219" s="210"/>
      <c r="J219" s="291">
        <f>BK219</f>
        <v>0</v>
      </c>
      <c r="K219" s="207"/>
      <c r="L219" s="212"/>
      <c r="M219" s="213"/>
      <c r="N219" s="214"/>
      <c r="O219" s="214"/>
      <c r="P219" s="215">
        <f>SUM(P220:P221)</f>
        <v>0</v>
      </c>
      <c r="Q219" s="214"/>
      <c r="R219" s="215">
        <f>SUM(R220:R221)</f>
        <v>0</v>
      </c>
      <c r="S219" s="214"/>
      <c r="T219" s="216">
        <f>SUM(T220:T221)</f>
        <v>0</v>
      </c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R219" s="217" t="s">
        <v>84</v>
      </c>
      <c r="AT219" s="218" t="s">
        <v>75</v>
      </c>
      <c r="AU219" s="218" t="s">
        <v>84</v>
      </c>
      <c r="AY219" s="217" t="s">
        <v>144</v>
      </c>
      <c r="BK219" s="219">
        <f>SUM(BK220:BK221)</f>
        <v>0</v>
      </c>
    </row>
    <row r="220" s="2" customFormat="1" ht="33" customHeight="1">
      <c r="A220" s="38"/>
      <c r="B220" s="39"/>
      <c r="C220" s="272" t="s">
        <v>188</v>
      </c>
      <c r="D220" s="272" t="s">
        <v>167</v>
      </c>
      <c r="E220" s="273" t="s">
        <v>377</v>
      </c>
      <c r="F220" s="274" t="s">
        <v>378</v>
      </c>
      <c r="G220" s="275" t="s">
        <v>244</v>
      </c>
      <c r="H220" s="276">
        <v>933.50699999999995</v>
      </c>
      <c r="I220" s="277"/>
      <c r="J220" s="278">
        <f>ROUND(I220*H220,2)</f>
        <v>0</v>
      </c>
      <c r="K220" s="279"/>
      <c r="L220" s="44"/>
      <c r="M220" s="280" t="s">
        <v>1</v>
      </c>
      <c r="N220" s="281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98</v>
      </c>
      <c r="AT220" s="233" t="s">
        <v>167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98</v>
      </c>
      <c r="BM220" s="233" t="s">
        <v>379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380</v>
      </c>
      <c r="G221" s="40"/>
      <c r="H221" s="40"/>
      <c r="I221" s="237"/>
      <c r="J221" s="40"/>
      <c r="K221" s="40"/>
      <c r="L221" s="44"/>
      <c r="M221" s="292"/>
      <c r="N221" s="293"/>
      <c r="O221" s="294"/>
      <c r="P221" s="294"/>
      <c r="Q221" s="294"/>
      <c r="R221" s="294"/>
      <c r="S221" s="294"/>
      <c r="T221" s="295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2" customFormat="1" ht="6.96" customHeight="1">
      <c r="A222" s="38"/>
      <c r="B222" s="66"/>
      <c r="C222" s="67"/>
      <c r="D222" s="67"/>
      <c r="E222" s="67"/>
      <c r="F222" s="67"/>
      <c r="G222" s="67"/>
      <c r="H222" s="67"/>
      <c r="I222" s="67"/>
      <c r="J222" s="67"/>
      <c r="K222" s="67"/>
      <c r="L222" s="44"/>
      <c r="M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</row>
  </sheetData>
  <sheetProtection sheet="1" autoFilter="0" formatColumns="0" formatRows="0" objects="1" scenarios="1" spinCount="100000" saltValue="VlLTyxEYgzImR2mqsxijI6hx54ACrHR1K1BuWztAmJ1HlT973k9GdoQxPR1FYK95+YZossxbBFJbGdLrBvUGPQ==" hashValue="gopHuK2NSwgvtSMqMIs4V4scL09O6X/oAiYL29DRXs4T0DoUWxoAOaXUiuGe4kKJtBKP1YnztLjlhslGdtA9Fw==" algorithmName="SHA-512" password="CC35"/>
  <autoFilter ref="C124:K22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381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ROUND((SUM(BE123:BE180)),  2)</f>
        <v>0</v>
      </c>
      <c r="G35" s="38"/>
      <c r="H35" s="38"/>
      <c r="I35" s="164">
        <v>0.20999999999999999</v>
      </c>
      <c r="J35" s="163">
        <f>ROUND(((SUM(BE123:BE180))*I35),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ROUND((SUM(BF123:BF180)),  2)</f>
        <v>0</v>
      </c>
      <c r="G36" s="38"/>
      <c r="H36" s="38"/>
      <c r="I36" s="164">
        <v>0.12</v>
      </c>
      <c r="J36" s="163">
        <f>ROUND(((SUM(BF123:BF180))*I36),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ROUND((SUM(BG123:BG180)),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ROUND((SUM(BH123:BH180)),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ROUND((SUM(BI123:BI180)),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4 -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280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382</v>
      </c>
      <c r="E101" s="287"/>
      <c r="F101" s="287"/>
      <c r="G101" s="287"/>
      <c r="H101" s="287"/>
      <c r="I101" s="287"/>
      <c r="J101" s="288">
        <f>J136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200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4 - Dokončovací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0.062480000000000001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P125+P136</f>
        <v>0</v>
      </c>
      <c r="Q124" s="214"/>
      <c r="R124" s="215">
        <f>R125+R136</f>
        <v>0.062480000000000001</v>
      </c>
      <c r="S124" s="214"/>
      <c r="T124" s="216">
        <f>T125+T136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BK125+BK136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166</v>
      </c>
      <c r="F125" s="290" t="s">
        <v>295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SUM(P126:P135)</f>
        <v>0</v>
      </c>
      <c r="Q125" s="214"/>
      <c r="R125" s="215">
        <f>SUM(R126:R135)</f>
        <v>0</v>
      </c>
      <c r="S125" s="214"/>
      <c r="T125" s="216">
        <f>SUM(T126:T135)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SUM(BK126:BK135)</f>
        <v>0</v>
      </c>
    </row>
    <row r="126" s="2" customFormat="1" ht="21.75" customHeight="1">
      <c r="A126" s="38"/>
      <c r="B126" s="39"/>
      <c r="C126" s="272" t="s">
        <v>84</v>
      </c>
      <c r="D126" s="272" t="s">
        <v>167</v>
      </c>
      <c r="E126" s="273" t="s">
        <v>383</v>
      </c>
      <c r="F126" s="274" t="s">
        <v>384</v>
      </c>
      <c r="G126" s="275" t="s">
        <v>336</v>
      </c>
      <c r="H126" s="276">
        <v>690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385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363</v>
      </c>
      <c r="G128" s="241"/>
      <c r="H128" s="244">
        <v>690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386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690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167</v>
      </c>
      <c r="E131" s="273" t="s">
        <v>387</v>
      </c>
      <c r="F131" s="274" t="s">
        <v>388</v>
      </c>
      <c r="G131" s="275" t="s">
        <v>336</v>
      </c>
      <c r="H131" s="276">
        <v>690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389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363</v>
      </c>
      <c r="G133" s="241"/>
      <c r="H133" s="244">
        <v>690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390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690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11" customFormat="1" ht="22.8" customHeight="1">
      <c r="A136" s="11"/>
      <c r="B136" s="206"/>
      <c r="C136" s="207"/>
      <c r="D136" s="208" t="s">
        <v>75</v>
      </c>
      <c r="E136" s="290" t="s">
        <v>182</v>
      </c>
      <c r="F136" s="290" t="s">
        <v>391</v>
      </c>
      <c r="G136" s="207"/>
      <c r="H136" s="207"/>
      <c r="I136" s="210"/>
      <c r="J136" s="291">
        <f>BK136</f>
        <v>0</v>
      </c>
      <c r="K136" s="207"/>
      <c r="L136" s="212"/>
      <c r="M136" s="213"/>
      <c r="N136" s="214"/>
      <c r="O136" s="214"/>
      <c r="P136" s="215">
        <f>SUM(P137:P180)</f>
        <v>0</v>
      </c>
      <c r="Q136" s="214"/>
      <c r="R136" s="215">
        <f>SUM(R137:R180)</f>
        <v>0.062480000000000001</v>
      </c>
      <c r="S136" s="214"/>
      <c r="T136" s="216">
        <f>SUM(T137:T180)</f>
        <v>0</v>
      </c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R136" s="217" t="s">
        <v>84</v>
      </c>
      <c r="AT136" s="218" t="s">
        <v>75</v>
      </c>
      <c r="AU136" s="218" t="s">
        <v>84</v>
      </c>
      <c r="AY136" s="217" t="s">
        <v>144</v>
      </c>
      <c r="BK136" s="219">
        <f>SUM(BK137:BK180)</f>
        <v>0</v>
      </c>
    </row>
    <row r="137" s="2" customFormat="1" ht="24.15" customHeight="1">
      <c r="A137" s="38"/>
      <c r="B137" s="39"/>
      <c r="C137" s="272" t="s">
        <v>95</v>
      </c>
      <c r="D137" s="272" t="s">
        <v>167</v>
      </c>
      <c r="E137" s="273" t="s">
        <v>392</v>
      </c>
      <c r="F137" s="274" t="s">
        <v>393</v>
      </c>
      <c r="G137" s="275" t="s">
        <v>185</v>
      </c>
      <c r="H137" s="276">
        <v>4</v>
      </c>
      <c r="I137" s="277"/>
      <c r="J137" s="278">
        <f>ROUND(I137*H137,2)</f>
        <v>0</v>
      </c>
      <c r="K137" s="279"/>
      <c r="L137" s="44"/>
      <c r="M137" s="280" t="s">
        <v>1</v>
      </c>
      <c r="N137" s="281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98</v>
      </c>
      <c r="AT137" s="233" t="s">
        <v>167</v>
      </c>
      <c r="AU137" s="233" t="s">
        <v>86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159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394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86</v>
      </c>
    </row>
    <row r="139" s="12" customFormat="1">
      <c r="A139" s="12"/>
      <c r="B139" s="240"/>
      <c r="C139" s="241"/>
      <c r="D139" s="235" t="s">
        <v>153</v>
      </c>
      <c r="E139" s="242" t="s">
        <v>1</v>
      </c>
      <c r="F139" s="243" t="s">
        <v>98</v>
      </c>
      <c r="G139" s="241"/>
      <c r="H139" s="244">
        <v>4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153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3" customFormat="1">
      <c r="A140" s="13"/>
      <c r="B140" s="251"/>
      <c r="C140" s="252"/>
      <c r="D140" s="235" t="s">
        <v>153</v>
      </c>
      <c r="E140" s="253" t="s">
        <v>1</v>
      </c>
      <c r="F140" s="254" t="s">
        <v>395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153</v>
      </c>
      <c r="AU140" s="260" t="s">
        <v>86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4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2" customFormat="1" ht="21.75" customHeight="1">
      <c r="A142" s="38"/>
      <c r="B142" s="39"/>
      <c r="C142" s="220" t="s">
        <v>98</v>
      </c>
      <c r="D142" s="220" t="s">
        <v>145</v>
      </c>
      <c r="E142" s="221" t="s">
        <v>396</v>
      </c>
      <c r="F142" s="222" t="s">
        <v>397</v>
      </c>
      <c r="G142" s="223" t="s">
        <v>185</v>
      </c>
      <c r="H142" s="224">
        <v>3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86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397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86</v>
      </c>
    </row>
    <row r="144" s="12" customFormat="1">
      <c r="A144" s="12"/>
      <c r="B144" s="240"/>
      <c r="C144" s="241"/>
      <c r="D144" s="235" t="s">
        <v>153</v>
      </c>
      <c r="E144" s="242" t="s">
        <v>1</v>
      </c>
      <c r="F144" s="243" t="s">
        <v>95</v>
      </c>
      <c r="G144" s="241"/>
      <c r="H144" s="244">
        <v>3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153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153</v>
      </c>
      <c r="E145" s="263" t="s">
        <v>1</v>
      </c>
      <c r="F145" s="264" t="s">
        <v>156</v>
      </c>
      <c r="G145" s="262"/>
      <c r="H145" s="265">
        <v>3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153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16.5" customHeight="1">
      <c r="A146" s="38"/>
      <c r="B146" s="39"/>
      <c r="C146" s="220" t="s">
        <v>166</v>
      </c>
      <c r="D146" s="220" t="s">
        <v>145</v>
      </c>
      <c r="E146" s="221" t="s">
        <v>398</v>
      </c>
      <c r="F146" s="222" t="s">
        <v>399</v>
      </c>
      <c r="G146" s="223" t="s">
        <v>185</v>
      </c>
      <c r="H146" s="224">
        <v>3</v>
      </c>
      <c r="I146" s="225"/>
      <c r="J146" s="226">
        <f>ROUND(I146*H146,2)</f>
        <v>0</v>
      </c>
      <c r="K146" s="227"/>
      <c r="L146" s="228"/>
      <c r="M146" s="229" t="s">
        <v>1</v>
      </c>
      <c r="N146" s="230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149</v>
      </c>
      <c r="AT146" s="233" t="s">
        <v>145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171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399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95</v>
      </c>
      <c r="G148" s="241"/>
      <c r="H148" s="244">
        <v>3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153</v>
      </c>
      <c r="E149" s="263" t="s">
        <v>1</v>
      </c>
      <c r="F149" s="264" t="s">
        <v>156</v>
      </c>
      <c r="G149" s="262"/>
      <c r="H149" s="265">
        <v>3</v>
      </c>
      <c r="I149" s="266"/>
      <c r="J149" s="262"/>
      <c r="K149" s="262"/>
      <c r="L149" s="267"/>
      <c r="M149" s="268"/>
      <c r="N149" s="269"/>
      <c r="O149" s="269"/>
      <c r="P149" s="269"/>
      <c r="Q149" s="269"/>
      <c r="R149" s="269"/>
      <c r="S149" s="269"/>
      <c r="T149" s="27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153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21.75" customHeight="1">
      <c r="A150" s="38"/>
      <c r="B150" s="39"/>
      <c r="C150" s="220" t="s">
        <v>159</v>
      </c>
      <c r="D150" s="220" t="s">
        <v>145</v>
      </c>
      <c r="E150" s="221" t="s">
        <v>400</v>
      </c>
      <c r="F150" s="222" t="s">
        <v>401</v>
      </c>
      <c r="G150" s="223" t="s">
        <v>185</v>
      </c>
      <c r="H150" s="224">
        <v>8</v>
      </c>
      <c r="I150" s="225"/>
      <c r="J150" s="226">
        <f>ROUND(I150*H150,2)</f>
        <v>0</v>
      </c>
      <c r="K150" s="227"/>
      <c r="L150" s="228"/>
      <c r="M150" s="229" t="s">
        <v>1</v>
      </c>
      <c r="N150" s="230" t="s">
        <v>41</v>
      </c>
      <c r="O150" s="91"/>
      <c r="P150" s="231">
        <f>O150*H150</f>
        <v>0</v>
      </c>
      <c r="Q150" s="231">
        <v>0</v>
      </c>
      <c r="R150" s="231">
        <f>Q150*H150</f>
        <v>0</v>
      </c>
      <c r="S150" s="231">
        <v>0</v>
      </c>
      <c r="T150" s="23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3" t="s">
        <v>149</v>
      </c>
      <c r="AT150" s="233" t="s">
        <v>145</v>
      </c>
      <c r="AU150" s="233" t="s">
        <v>86</v>
      </c>
      <c r="AY150" s="17" t="s">
        <v>144</v>
      </c>
      <c r="BE150" s="234">
        <f>IF(N150="základní",J150,0)</f>
        <v>0</v>
      </c>
      <c r="BF150" s="234">
        <f>IF(N150="snížená",J150,0)</f>
        <v>0</v>
      </c>
      <c r="BG150" s="234">
        <f>IF(N150="zákl. přenesená",J150,0)</f>
        <v>0</v>
      </c>
      <c r="BH150" s="234">
        <f>IF(N150="sníž. přenesená",J150,0)</f>
        <v>0</v>
      </c>
      <c r="BI150" s="234">
        <f>IF(N150="nulová",J150,0)</f>
        <v>0</v>
      </c>
      <c r="BJ150" s="17" t="s">
        <v>84</v>
      </c>
      <c r="BK150" s="234">
        <f>ROUND(I150*H150,2)</f>
        <v>0</v>
      </c>
      <c r="BL150" s="17" t="s">
        <v>98</v>
      </c>
      <c r="BM150" s="233" t="s">
        <v>8</v>
      </c>
    </row>
    <row r="151" s="2" customFormat="1">
      <c r="A151" s="38"/>
      <c r="B151" s="39"/>
      <c r="C151" s="40"/>
      <c r="D151" s="235" t="s">
        <v>150</v>
      </c>
      <c r="E151" s="40"/>
      <c r="F151" s="236" t="s">
        <v>401</v>
      </c>
      <c r="G151" s="40"/>
      <c r="H151" s="40"/>
      <c r="I151" s="237"/>
      <c r="J151" s="40"/>
      <c r="K151" s="40"/>
      <c r="L151" s="44"/>
      <c r="M151" s="238"/>
      <c r="N151" s="239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150</v>
      </c>
      <c r="AU151" s="17" t="s">
        <v>86</v>
      </c>
    </row>
    <row r="152" s="12" customFormat="1">
      <c r="A152" s="12"/>
      <c r="B152" s="240"/>
      <c r="C152" s="241"/>
      <c r="D152" s="235" t="s">
        <v>153</v>
      </c>
      <c r="E152" s="242" t="s">
        <v>1</v>
      </c>
      <c r="F152" s="243" t="s">
        <v>402</v>
      </c>
      <c r="G152" s="241"/>
      <c r="H152" s="244">
        <v>8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50" t="s">
        <v>153</v>
      </c>
      <c r="AU152" s="250" t="s">
        <v>86</v>
      </c>
      <c r="AV152" s="12" t="s">
        <v>86</v>
      </c>
      <c r="AW152" s="12" t="s">
        <v>32</v>
      </c>
      <c r="AX152" s="12" t="s">
        <v>76</v>
      </c>
      <c r="AY152" s="25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176</v>
      </c>
      <c r="D154" s="220" t="s">
        <v>145</v>
      </c>
      <c r="E154" s="221" t="s">
        <v>403</v>
      </c>
      <c r="F154" s="222" t="s">
        <v>404</v>
      </c>
      <c r="G154" s="223" t="s">
        <v>185</v>
      </c>
      <c r="H154" s="224">
        <v>3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177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404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95</v>
      </c>
      <c r="G156" s="241"/>
      <c r="H156" s="244">
        <v>3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4" customFormat="1">
      <c r="A157" s="14"/>
      <c r="B157" s="261"/>
      <c r="C157" s="262"/>
      <c r="D157" s="235" t="s">
        <v>153</v>
      </c>
      <c r="E157" s="263" t="s">
        <v>1</v>
      </c>
      <c r="F157" s="264" t="s">
        <v>156</v>
      </c>
      <c r="G157" s="262"/>
      <c r="H157" s="265">
        <v>3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153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20" t="s">
        <v>149</v>
      </c>
      <c r="D158" s="220" t="s">
        <v>145</v>
      </c>
      <c r="E158" s="221" t="s">
        <v>405</v>
      </c>
      <c r="F158" s="222" t="s">
        <v>406</v>
      </c>
      <c r="G158" s="223" t="s">
        <v>185</v>
      </c>
      <c r="H158" s="224">
        <v>1</v>
      </c>
      <c r="I158" s="225"/>
      <c r="J158" s="226">
        <f>ROUND(I158*H158,2)</f>
        <v>0</v>
      </c>
      <c r="K158" s="227"/>
      <c r="L158" s="228"/>
      <c r="M158" s="229" t="s">
        <v>1</v>
      </c>
      <c r="N158" s="230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149</v>
      </c>
      <c r="AT158" s="233" t="s">
        <v>145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181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406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2" customFormat="1" ht="16.5" customHeight="1">
      <c r="A160" s="38"/>
      <c r="B160" s="39"/>
      <c r="C160" s="220" t="s">
        <v>182</v>
      </c>
      <c r="D160" s="220" t="s">
        <v>145</v>
      </c>
      <c r="E160" s="221" t="s">
        <v>407</v>
      </c>
      <c r="F160" s="222" t="s">
        <v>408</v>
      </c>
      <c r="G160" s="223" t="s">
        <v>185</v>
      </c>
      <c r="H160" s="224">
        <v>1</v>
      </c>
      <c r="I160" s="225"/>
      <c r="J160" s="226">
        <f>ROUND(I160*H160,2)</f>
        <v>0</v>
      </c>
      <c r="K160" s="227"/>
      <c r="L160" s="228"/>
      <c r="M160" s="229" t="s">
        <v>1</v>
      </c>
      <c r="N160" s="230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149</v>
      </c>
      <c r="AT160" s="233" t="s">
        <v>145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186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408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2" customFormat="1" ht="16.5" customHeight="1">
      <c r="A162" s="38"/>
      <c r="B162" s="39"/>
      <c r="C162" s="220" t="s">
        <v>171</v>
      </c>
      <c r="D162" s="220" t="s">
        <v>145</v>
      </c>
      <c r="E162" s="221" t="s">
        <v>409</v>
      </c>
      <c r="F162" s="222" t="s">
        <v>410</v>
      </c>
      <c r="G162" s="223" t="s">
        <v>185</v>
      </c>
      <c r="H162" s="224">
        <v>2</v>
      </c>
      <c r="I162" s="225"/>
      <c r="J162" s="226">
        <f>ROUND(I162*H162,2)</f>
        <v>0</v>
      </c>
      <c r="K162" s="227"/>
      <c r="L162" s="228"/>
      <c r="M162" s="229" t="s">
        <v>1</v>
      </c>
      <c r="N162" s="230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149</v>
      </c>
      <c r="AT162" s="233" t="s">
        <v>145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188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410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2" customFormat="1" ht="24.15" customHeight="1">
      <c r="A164" s="38"/>
      <c r="B164" s="39"/>
      <c r="C164" s="272" t="s">
        <v>190</v>
      </c>
      <c r="D164" s="272" t="s">
        <v>167</v>
      </c>
      <c r="E164" s="273" t="s">
        <v>411</v>
      </c>
      <c r="F164" s="274" t="s">
        <v>412</v>
      </c>
      <c r="G164" s="275" t="s">
        <v>185</v>
      </c>
      <c r="H164" s="276">
        <v>2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167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193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413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153</v>
      </c>
      <c r="E166" s="242" t="s">
        <v>1</v>
      </c>
      <c r="F166" s="243" t="s">
        <v>86</v>
      </c>
      <c r="G166" s="241"/>
      <c r="H166" s="244">
        <v>2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153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153</v>
      </c>
      <c r="E167" s="253" t="s">
        <v>1</v>
      </c>
      <c r="F167" s="254" t="s">
        <v>414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153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153</v>
      </c>
      <c r="E168" s="263" t="s">
        <v>1</v>
      </c>
      <c r="F168" s="264" t="s">
        <v>156</v>
      </c>
      <c r="G168" s="262"/>
      <c r="H168" s="265">
        <v>2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153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16.5" customHeight="1">
      <c r="A169" s="38"/>
      <c r="B169" s="39"/>
      <c r="C169" s="220" t="s">
        <v>8</v>
      </c>
      <c r="D169" s="220" t="s">
        <v>145</v>
      </c>
      <c r="E169" s="221" t="s">
        <v>415</v>
      </c>
      <c r="F169" s="222" t="s">
        <v>416</v>
      </c>
      <c r="G169" s="223" t="s">
        <v>148</v>
      </c>
      <c r="H169" s="224">
        <v>1</v>
      </c>
      <c r="I169" s="225"/>
      <c r="J169" s="226">
        <f>ROUND(I169*H169,2)</f>
        <v>0</v>
      </c>
      <c r="K169" s="227"/>
      <c r="L169" s="228"/>
      <c r="M169" s="229" t="s">
        <v>1</v>
      </c>
      <c r="N169" s="230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149</v>
      </c>
      <c r="AT169" s="233" t="s">
        <v>145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417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416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84</v>
      </c>
      <c r="G171" s="241"/>
      <c r="H171" s="244">
        <v>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84</v>
      </c>
      <c r="AY171" s="250" t="s">
        <v>144</v>
      </c>
    </row>
    <row r="172" s="13" customFormat="1">
      <c r="A172" s="13"/>
      <c r="B172" s="251"/>
      <c r="C172" s="252"/>
      <c r="D172" s="235" t="s">
        <v>153</v>
      </c>
      <c r="E172" s="253" t="s">
        <v>1</v>
      </c>
      <c r="F172" s="254" t="s">
        <v>418</v>
      </c>
      <c r="G172" s="252"/>
      <c r="H172" s="253" t="s">
        <v>1</v>
      </c>
      <c r="I172" s="255"/>
      <c r="J172" s="252"/>
      <c r="K172" s="252"/>
      <c r="L172" s="256"/>
      <c r="M172" s="257"/>
      <c r="N172" s="258"/>
      <c r="O172" s="258"/>
      <c r="P172" s="258"/>
      <c r="Q172" s="258"/>
      <c r="R172" s="258"/>
      <c r="S172" s="258"/>
      <c r="T172" s="25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0" t="s">
        <v>153</v>
      </c>
      <c r="AU172" s="260" t="s">
        <v>86</v>
      </c>
      <c r="AV172" s="13" t="s">
        <v>84</v>
      </c>
      <c r="AW172" s="13" t="s">
        <v>32</v>
      </c>
      <c r="AX172" s="13" t="s">
        <v>76</v>
      </c>
      <c r="AY172" s="260" t="s">
        <v>144</v>
      </c>
    </row>
    <row r="173" s="2" customFormat="1" ht="24.15" customHeight="1">
      <c r="A173" s="38"/>
      <c r="B173" s="39"/>
      <c r="C173" s="272" t="s">
        <v>340</v>
      </c>
      <c r="D173" s="272" t="s">
        <v>167</v>
      </c>
      <c r="E173" s="273" t="s">
        <v>419</v>
      </c>
      <c r="F173" s="274" t="s">
        <v>420</v>
      </c>
      <c r="G173" s="275" t="s">
        <v>185</v>
      </c>
      <c r="H173" s="276">
        <v>4</v>
      </c>
      <c r="I173" s="277"/>
      <c r="J173" s="278">
        <f>ROUND(I173*H173,2)</f>
        <v>0</v>
      </c>
      <c r="K173" s="279"/>
      <c r="L173" s="44"/>
      <c r="M173" s="280" t="s">
        <v>1</v>
      </c>
      <c r="N173" s="281" t="s">
        <v>41</v>
      </c>
      <c r="O173" s="91"/>
      <c r="P173" s="231">
        <f>O173*H173</f>
        <v>0</v>
      </c>
      <c r="Q173" s="231">
        <v>0.0011199999999999999</v>
      </c>
      <c r="R173" s="231">
        <f>Q173*H173</f>
        <v>0.0044799999999999996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98</v>
      </c>
      <c r="AT173" s="233" t="s">
        <v>167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421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420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153</v>
      </c>
      <c r="E175" s="242" t="s">
        <v>1</v>
      </c>
      <c r="F175" s="243" t="s">
        <v>98</v>
      </c>
      <c r="G175" s="241"/>
      <c r="H175" s="244">
        <v>4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153</v>
      </c>
      <c r="AU175" s="250" t="s">
        <v>86</v>
      </c>
      <c r="AV175" s="12" t="s">
        <v>86</v>
      </c>
      <c r="AW175" s="12" t="s">
        <v>32</v>
      </c>
      <c r="AX175" s="12" t="s">
        <v>84</v>
      </c>
      <c r="AY175" s="250" t="s">
        <v>144</v>
      </c>
    </row>
    <row r="176" s="13" customFormat="1">
      <c r="A176" s="13"/>
      <c r="B176" s="251"/>
      <c r="C176" s="252"/>
      <c r="D176" s="235" t="s">
        <v>153</v>
      </c>
      <c r="E176" s="253" t="s">
        <v>1</v>
      </c>
      <c r="F176" s="254" t="s">
        <v>422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153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2" customFormat="1" ht="16.5" customHeight="1">
      <c r="A177" s="38"/>
      <c r="B177" s="39"/>
      <c r="C177" s="220" t="s">
        <v>177</v>
      </c>
      <c r="D177" s="220" t="s">
        <v>145</v>
      </c>
      <c r="E177" s="221" t="s">
        <v>423</v>
      </c>
      <c r="F177" s="222" t="s">
        <v>424</v>
      </c>
      <c r="G177" s="223" t="s">
        <v>185</v>
      </c>
      <c r="H177" s="224">
        <v>4</v>
      </c>
      <c r="I177" s="225"/>
      <c r="J177" s="226">
        <f>ROUND(I177*H177,2)</f>
        <v>0</v>
      </c>
      <c r="K177" s="227"/>
      <c r="L177" s="228"/>
      <c r="M177" s="229" t="s">
        <v>1</v>
      </c>
      <c r="N177" s="230" t="s">
        <v>41</v>
      </c>
      <c r="O177" s="91"/>
      <c r="P177" s="231">
        <f>O177*H177</f>
        <v>0</v>
      </c>
      <c r="Q177" s="231">
        <v>0.014500000000000001</v>
      </c>
      <c r="R177" s="231">
        <f>Q177*H177</f>
        <v>0.058000000000000003</v>
      </c>
      <c r="S177" s="231">
        <v>0</v>
      </c>
      <c r="T177" s="23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3" t="s">
        <v>149</v>
      </c>
      <c r="AT177" s="233" t="s">
        <v>145</v>
      </c>
      <c r="AU177" s="233" t="s">
        <v>86</v>
      </c>
      <c r="AY177" s="17" t="s">
        <v>144</v>
      </c>
      <c r="BE177" s="234">
        <f>IF(N177="základní",J177,0)</f>
        <v>0</v>
      </c>
      <c r="BF177" s="234">
        <f>IF(N177="snížená",J177,0)</f>
        <v>0</v>
      </c>
      <c r="BG177" s="234">
        <f>IF(N177="zákl. přenesená",J177,0)</f>
        <v>0</v>
      </c>
      <c r="BH177" s="234">
        <f>IF(N177="sníž. přenesená",J177,0)</f>
        <v>0</v>
      </c>
      <c r="BI177" s="234">
        <f>IF(N177="nulová",J177,0)</f>
        <v>0</v>
      </c>
      <c r="BJ177" s="17" t="s">
        <v>84</v>
      </c>
      <c r="BK177" s="234">
        <f>ROUND(I177*H177,2)</f>
        <v>0</v>
      </c>
      <c r="BL177" s="17" t="s">
        <v>98</v>
      </c>
      <c r="BM177" s="233" t="s">
        <v>425</v>
      </c>
    </row>
    <row r="178" s="2" customFormat="1">
      <c r="A178" s="38"/>
      <c r="B178" s="39"/>
      <c r="C178" s="40"/>
      <c r="D178" s="235" t="s">
        <v>150</v>
      </c>
      <c r="E178" s="40"/>
      <c r="F178" s="236" t="s">
        <v>426</v>
      </c>
      <c r="G178" s="40"/>
      <c r="H178" s="40"/>
      <c r="I178" s="237"/>
      <c r="J178" s="40"/>
      <c r="K178" s="40"/>
      <c r="L178" s="44"/>
      <c r="M178" s="238"/>
      <c r="N178" s="239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150</v>
      </c>
      <c r="AU178" s="17" t="s">
        <v>86</v>
      </c>
    </row>
    <row r="179" s="12" customFormat="1">
      <c r="A179" s="12"/>
      <c r="B179" s="240"/>
      <c r="C179" s="241"/>
      <c r="D179" s="235" t="s">
        <v>153</v>
      </c>
      <c r="E179" s="242" t="s">
        <v>1</v>
      </c>
      <c r="F179" s="243" t="s">
        <v>98</v>
      </c>
      <c r="G179" s="241"/>
      <c r="H179" s="244">
        <v>4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50" t="s">
        <v>153</v>
      </c>
      <c r="AU179" s="250" t="s">
        <v>86</v>
      </c>
      <c r="AV179" s="12" t="s">
        <v>86</v>
      </c>
      <c r="AW179" s="12" t="s">
        <v>32</v>
      </c>
      <c r="AX179" s="12" t="s">
        <v>84</v>
      </c>
      <c r="AY179" s="250" t="s">
        <v>144</v>
      </c>
    </row>
    <row r="180" s="13" customFormat="1">
      <c r="A180" s="13"/>
      <c r="B180" s="251"/>
      <c r="C180" s="252"/>
      <c r="D180" s="235" t="s">
        <v>153</v>
      </c>
      <c r="E180" s="253" t="s">
        <v>1</v>
      </c>
      <c r="F180" s="254" t="s">
        <v>427</v>
      </c>
      <c r="G180" s="252"/>
      <c r="H180" s="253" t="s">
        <v>1</v>
      </c>
      <c r="I180" s="255"/>
      <c r="J180" s="252"/>
      <c r="K180" s="252"/>
      <c r="L180" s="256"/>
      <c r="M180" s="296"/>
      <c r="N180" s="297"/>
      <c r="O180" s="297"/>
      <c r="P180" s="297"/>
      <c r="Q180" s="297"/>
      <c r="R180" s="297"/>
      <c r="S180" s="297"/>
      <c r="T180" s="29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60" t="s">
        <v>153</v>
      </c>
      <c r="AU180" s="260" t="s">
        <v>86</v>
      </c>
      <c r="AV180" s="13" t="s">
        <v>84</v>
      </c>
      <c r="AW180" s="13" t="s">
        <v>32</v>
      </c>
      <c r="AX180" s="13" t="s">
        <v>76</v>
      </c>
      <c r="AY180" s="260" t="s">
        <v>144</v>
      </c>
    </row>
    <row r="181" s="2" customFormat="1" ht="6.96" customHeight="1">
      <c r="A181" s="38"/>
      <c r="B181" s="66"/>
      <c r="C181" s="67"/>
      <c r="D181" s="67"/>
      <c r="E181" s="67"/>
      <c r="F181" s="67"/>
      <c r="G181" s="67"/>
      <c r="H181" s="67"/>
      <c r="I181" s="67"/>
      <c r="J181" s="67"/>
      <c r="K181" s="67"/>
      <c r="L181" s="44"/>
      <c r="M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</sheetData>
  <sheetProtection sheet="1" autoFilter="0" formatColumns="0" formatRows="0" objects="1" scenarios="1" spinCount="100000" saltValue="nTXeValR11OpZGeBODpMbgX+BYqIytLH3eqMlEFUURWcE1Dh4wq/is6u1yT2YRmixp/Lwp9Tvv7spxxqGX4/iQ==" hashValue="S2XVZqSJlmh8XvyFP22mFzsN4oS+Spyq5prnLOyIU3SlsCLCTJzFBPuEgdQH12Je6JO5so6vGBhr+MD1/dJOYA==" algorithmName="SHA-512" password="CC35"/>
  <autoFilter ref="C122:K18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429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282</v>
      </c>
      <c r="E101" s="287"/>
      <c r="F101" s="287"/>
      <c r="G101" s="287"/>
      <c r="H101" s="287"/>
      <c r="I101" s="287"/>
      <c r="J101" s="288">
        <f>J170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428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Zemní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P125+P170</f>
        <v>0</v>
      </c>
      <c r="Q124" s="214"/>
      <c r="R124" s="215">
        <f>R125+R170</f>
        <v>0</v>
      </c>
      <c r="S124" s="214"/>
      <c r="T124" s="216">
        <f>T125+T170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BK125+BK170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SUM(P126:P169)</f>
        <v>0</v>
      </c>
      <c r="Q125" s="214"/>
      <c r="R125" s="215">
        <f>SUM(R126:R169)</f>
        <v>0</v>
      </c>
      <c r="S125" s="214"/>
      <c r="T125" s="216">
        <f>SUM(T126:T169)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SUM(BK126:BK169)</f>
        <v>0</v>
      </c>
    </row>
    <row r="126" s="2" customFormat="1" ht="21.75" customHeight="1">
      <c r="A126" s="38"/>
      <c r="B126" s="39"/>
      <c r="C126" s="272" t="s">
        <v>84</v>
      </c>
      <c r="D126" s="272" t="s">
        <v>167</v>
      </c>
      <c r="E126" s="273" t="s">
        <v>430</v>
      </c>
      <c r="F126" s="274" t="s">
        <v>431</v>
      </c>
      <c r="G126" s="275" t="s">
        <v>236</v>
      </c>
      <c r="H126" s="276">
        <v>355.44999999999999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432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433</v>
      </c>
      <c r="G128" s="241"/>
      <c r="H128" s="244">
        <v>355.44999999999999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434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355.44999999999999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33" customHeight="1">
      <c r="A131" s="38"/>
      <c r="B131" s="39"/>
      <c r="C131" s="272" t="s">
        <v>86</v>
      </c>
      <c r="D131" s="272" t="s">
        <v>167</v>
      </c>
      <c r="E131" s="273" t="s">
        <v>435</v>
      </c>
      <c r="F131" s="274" t="s">
        <v>436</v>
      </c>
      <c r="G131" s="275" t="s">
        <v>236</v>
      </c>
      <c r="H131" s="276">
        <v>710.89999999999998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437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438</v>
      </c>
      <c r="G133" s="241"/>
      <c r="H133" s="244">
        <v>710.89999999999998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439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710.89999999999998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1.75" customHeight="1">
      <c r="A136" s="38"/>
      <c r="B136" s="39"/>
      <c r="C136" s="272" t="s">
        <v>95</v>
      </c>
      <c r="D136" s="272" t="s">
        <v>167</v>
      </c>
      <c r="E136" s="273" t="s">
        <v>440</v>
      </c>
      <c r="F136" s="274" t="s">
        <v>441</v>
      </c>
      <c r="G136" s="275" t="s">
        <v>209</v>
      </c>
      <c r="H136" s="276">
        <v>840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167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442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443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2" customFormat="1">
      <c r="A139" s="12"/>
      <c r="B139" s="240"/>
      <c r="C139" s="241"/>
      <c r="D139" s="235" t="s">
        <v>153</v>
      </c>
      <c r="E139" s="242" t="s">
        <v>1</v>
      </c>
      <c r="F139" s="243" t="s">
        <v>444</v>
      </c>
      <c r="G139" s="241"/>
      <c r="H139" s="244">
        <v>840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153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4" customFormat="1">
      <c r="A140" s="14"/>
      <c r="B140" s="261"/>
      <c r="C140" s="262"/>
      <c r="D140" s="235" t="s">
        <v>153</v>
      </c>
      <c r="E140" s="263" t="s">
        <v>1</v>
      </c>
      <c r="F140" s="264" t="s">
        <v>156</v>
      </c>
      <c r="G140" s="262"/>
      <c r="H140" s="265">
        <v>840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153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167</v>
      </c>
      <c r="E141" s="273" t="s">
        <v>445</v>
      </c>
      <c r="F141" s="274" t="s">
        <v>446</v>
      </c>
      <c r="G141" s="275" t="s">
        <v>209</v>
      </c>
      <c r="H141" s="276">
        <v>840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447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3" customFormat="1">
      <c r="A143" s="13"/>
      <c r="B143" s="251"/>
      <c r="C143" s="252"/>
      <c r="D143" s="235" t="s">
        <v>153</v>
      </c>
      <c r="E143" s="253" t="s">
        <v>1</v>
      </c>
      <c r="F143" s="254" t="s">
        <v>448</v>
      </c>
      <c r="G143" s="252"/>
      <c r="H143" s="253" t="s">
        <v>1</v>
      </c>
      <c r="I143" s="255"/>
      <c r="J143" s="252"/>
      <c r="K143" s="252"/>
      <c r="L143" s="256"/>
      <c r="M143" s="257"/>
      <c r="N143" s="258"/>
      <c r="O143" s="258"/>
      <c r="P143" s="258"/>
      <c r="Q143" s="258"/>
      <c r="R143" s="258"/>
      <c r="S143" s="258"/>
      <c r="T143" s="259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0" t="s">
        <v>153</v>
      </c>
      <c r="AU143" s="260" t="s">
        <v>86</v>
      </c>
      <c r="AV143" s="13" t="s">
        <v>84</v>
      </c>
      <c r="AW143" s="13" t="s">
        <v>32</v>
      </c>
      <c r="AX143" s="13" t="s">
        <v>76</v>
      </c>
      <c r="AY143" s="260" t="s">
        <v>144</v>
      </c>
    </row>
    <row r="144" s="12" customFormat="1">
      <c r="A144" s="12"/>
      <c r="B144" s="240"/>
      <c r="C144" s="241"/>
      <c r="D144" s="235" t="s">
        <v>153</v>
      </c>
      <c r="E144" s="242" t="s">
        <v>1</v>
      </c>
      <c r="F144" s="243" t="s">
        <v>444</v>
      </c>
      <c r="G144" s="241"/>
      <c r="H144" s="244">
        <v>840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153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153</v>
      </c>
      <c r="E145" s="263" t="s">
        <v>1</v>
      </c>
      <c r="F145" s="264" t="s">
        <v>156</v>
      </c>
      <c r="G145" s="262"/>
      <c r="H145" s="265">
        <v>840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153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24.15" customHeight="1">
      <c r="A146" s="38"/>
      <c r="B146" s="39"/>
      <c r="C146" s="272" t="s">
        <v>166</v>
      </c>
      <c r="D146" s="272" t="s">
        <v>167</v>
      </c>
      <c r="E146" s="273" t="s">
        <v>449</v>
      </c>
      <c r="F146" s="274" t="s">
        <v>450</v>
      </c>
      <c r="G146" s="275" t="s">
        <v>209</v>
      </c>
      <c r="H146" s="276">
        <v>355.44999999999999</v>
      </c>
      <c r="I146" s="277"/>
      <c r="J146" s="278">
        <f>ROUND(I146*H146,2)</f>
        <v>0</v>
      </c>
      <c r="K146" s="279"/>
      <c r="L146" s="44"/>
      <c r="M146" s="280" t="s">
        <v>1</v>
      </c>
      <c r="N146" s="281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98</v>
      </c>
      <c r="AT146" s="233" t="s">
        <v>167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171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451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433</v>
      </c>
      <c r="G148" s="241"/>
      <c r="H148" s="244">
        <v>355.44999999999999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3" customFormat="1">
      <c r="A149" s="13"/>
      <c r="B149" s="251"/>
      <c r="C149" s="252"/>
      <c r="D149" s="235" t="s">
        <v>153</v>
      </c>
      <c r="E149" s="253" t="s">
        <v>1</v>
      </c>
      <c r="F149" s="254" t="s">
        <v>452</v>
      </c>
      <c r="G149" s="252"/>
      <c r="H149" s="253" t="s">
        <v>1</v>
      </c>
      <c r="I149" s="255"/>
      <c r="J149" s="252"/>
      <c r="K149" s="252"/>
      <c r="L149" s="256"/>
      <c r="M149" s="257"/>
      <c r="N149" s="258"/>
      <c r="O149" s="258"/>
      <c r="P149" s="258"/>
      <c r="Q149" s="258"/>
      <c r="R149" s="258"/>
      <c r="S149" s="258"/>
      <c r="T149" s="25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0" t="s">
        <v>153</v>
      </c>
      <c r="AU149" s="260" t="s">
        <v>86</v>
      </c>
      <c r="AV149" s="13" t="s">
        <v>84</v>
      </c>
      <c r="AW149" s="13" t="s">
        <v>32</v>
      </c>
      <c r="AX149" s="13" t="s">
        <v>76</v>
      </c>
      <c r="AY149" s="260" t="s">
        <v>144</v>
      </c>
    </row>
    <row r="150" s="14" customFormat="1">
      <c r="A150" s="14"/>
      <c r="B150" s="261"/>
      <c r="C150" s="262"/>
      <c r="D150" s="235" t="s">
        <v>153</v>
      </c>
      <c r="E150" s="263" t="s">
        <v>1</v>
      </c>
      <c r="F150" s="264" t="s">
        <v>156</v>
      </c>
      <c r="G150" s="262"/>
      <c r="H150" s="265">
        <v>355.44999999999999</v>
      </c>
      <c r="I150" s="266"/>
      <c r="J150" s="262"/>
      <c r="K150" s="262"/>
      <c r="L150" s="267"/>
      <c r="M150" s="268"/>
      <c r="N150" s="269"/>
      <c r="O150" s="269"/>
      <c r="P150" s="269"/>
      <c r="Q150" s="269"/>
      <c r="R150" s="269"/>
      <c r="S150" s="269"/>
      <c r="T150" s="27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1" t="s">
        <v>153</v>
      </c>
      <c r="AU150" s="271" t="s">
        <v>86</v>
      </c>
      <c r="AV150" s="14" t="s">
        <v>98</v>
      </c>
      <c r="AW150" s="14" t="s">
        <v>32</v>
      </c>
      <c r="AX150" s="14" t="s">
        <v>84</v>
      </c>
      <c r="AY150" s="271" t="s">
        <v>144</v>
      </c>
    </row>
    <row r="151" s="2" customFormat="1" ht="24.15" customHeight="1">
      <c r="A151" s="38"/>
      <c r="B151" s="39"/>
      <c r="C151" s="272" t="s">
        <v>159</v>
      </c>
      <c r="D151" s="272" t="s">
        <v>167</v>
      </c>
      <c r="E151" s="273" t="s">
        <v>453</v>
      </c>
      <c r="F151" s="274" t="s">
        <v>454</v>
      </c>
      <c r="G151" s="275" t="s">
        <v>236</v>
      </c>
      <c r="H151" s="276">
        <v>355.44999999999999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8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455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12" customFormat="1">
      <c r="A153" s="12"/>
      <c r="B153" s="240"/>
      <c r="C153" s="241"/>
      <c r="D153" s="235" t="s">
        <v>153</v>
      </c>
      <c r="E153" s="242" t="s">
        <v>1</v>
      </c>
      <c r="F153" s="243" t="s">
        <v>433</v>
      </c>
      <c r="G153" s="241"/>
      <c r="H153" s="244">
        <v>355.44999999999999</v>
      </c>
      <c r="I153" s="245"/>
      <c r="J153" s="241"/>
      <c r="K153" s="241"/>
      <c r="L153" s="246"/>
      <c r="M153" s="247"/>
      <c r="N153" s="248"/>
      <c r="O153" s="248"/>
      <c r="P153" s="248"/>
      <c r="Q153" s="248"/>
      <c r="R153" s="248"/>
      <c r="S153" s="248"/>
      <c r="T153" s="2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T153" s="250" t="s">
        <v>153</v>
      </c>
      <c r="AU153" s="250" t="s">
        <v>86</v>
      </c>
      <c r="AV153" s="12" t="s">
        <v>86</v>
      </c>
      <c r="AW153" s="12" t="s">
        <v>32</v>
      </c>
      <c r="AX153" s="12" t="s">
        <v>76</v>
      </c>
      <c r="AY153" s="250" t="s">
        <v>144</v>
      </c>
    </row>
    <row r="154" s="13" customFormat="1">
      <c r="A154" s="13"/>
      <c r="B154" s="251"/>
      <c r="C154" s="252"/>
      <c r="D154" s="235" t="s">
        <v>153</v>
      </c>
      <c r="E154" s="253" t="s">
        <v>1</v>
      </c>
      <c r="F154" s="254" t="s">
        <v>456</v>
      </c>
      <c r="G154" s="252"/>
      <c r="H154" s="253" t="s">
        <v>1</v>
      </c>
      <c r="I154" s="255"/>
      <c r="J154" s="252"/>
      <c r="K154" s="252"/>
      <c r="L154" s="256"/>
      <c r="M154" s="257"/>
      <c r="N154" s="258"/>
      <c r="O154" s="258"/>
      <c r="P154" s="258"/>
      <c r="Q154" s="258"/>
      <c r="R154" s="258"/>
      <c r="S154" s="258"/>
      <c r="T154" s="25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0" t="s">
        <v>153</v>
      </c>
      <c r="AU154" s="260" t="s">
        <v>86</v>
      </c>
      <c r="AV154" s="13" t="s">
        <v>84</v>
      </c>
      <c r="AW154" s="13" t="s">
        <v>32</v>
      </c>
      <c r="AX154" s="13" t="s">
        <v>76</v>
      </c>
      <c r="AY154" s="260" t="s">
        <v>144</v>
      </c>
    </row>
    <row r="155" s="14" customFormat="1">
      <c r="A155" s="14"/>
      <c r="B155" s="261"/>
      <c r="C155" s="262"/>
      <c r="D155" s="235" t="s">
        <v>153</v>
      </c>
      <c r="E155" s="263" t="s">
        <v>1</v>
      </c>
      <c r="F155" s="264" t="s">
        <v>156</v>
      </c>
      <c r="G155" s="262"/>
      <c r="H155" s="265">
        <v>355.44999999999999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153</v>
      </c>
      <c r="AU155" s="271" t="s">
        <v>86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24.15" customHeight="1">
      <c r="A156" s="38"/>
      <c r="B156" s="39"/>
      <c r="C156" s="272" t="s">
        <v>176</v>
      </c>
      <c r="D156" s="272" t="s">
        <v>167</v>
      </c>
      <c r="E156" s="273" t="s">
        <v>457</v>
      </c>
      <c r="F156" s="274" t="s">
        <v>458</v>
      </c>
      <c r="G156" s="275" t="s">
        <v>236</v>
      </c>
      <c r="H156" s="276">
        <v>710.89999999999998</v>
      </c>
      <c r="I156" s="277"/>
      <c r="J156" s="278">
        <f>ROUND(I156*H156,2)</f>
        <v>0</v>
      </c>
      <c r="K156" s="279"/>
      <c r="L156" s="44"/>
      <c r="M156" s="280" t="s">
        <v>1</v>
      </c>
      <c r="N156" s="281" t="s">
        <v>41</v>
      </c>
      <c r="O156" s="91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98</v>
      </c>
      <c r="AT156" s="233" t="s">
        <v>167</v>
      </c>
      <c r="AU156" s="233" t="s">
        <v>86</v>
      </c>
      <c r="AY156" s="17" t="s">
        <v>144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84</v>
      </c>
      <c r="BK156" s="234">
        <f>ROUND(I156*H156,2)</f>
        <v>0</v>
      </c>
      <c r="BL156" s="17" t="s">
        <v>98</v>
      </c>
      <c r="BM156" s="233" t="s">
        <v>177</v>
      </c>
    </row>
    <row r="157" s="2" customFormat="1">
      <c r="A157" s="38"/>
      <c r="B157" s="39"/>
      <c r="C157" s="40"/>
      <c r="D157" s="235" t="s">
        <v>150</v>
      </c>
      <c r="E157" s="40"/>
      <c r="F157" s="236" t="s">
        <v>459</v>
      </c>
      <c r="G157" s="40"/>
      <c r="H157" s="40"/>
      <c r="I157" s="237"/>
      <c r="J157" s="40"/>
      <c r="K157" s="40"/>
      <c r="L157" s="44"/>
      <c r="M157" s="238"/>
      <c r="N157" s="239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150</v>
      </c>
      <c r="AU157" s="17" t="s">
        <v>86</v>
      </c>
    </row>
    <row r="158" s="12" customFormat="1">
      <c r="A158" s="12"/>
      <c r="B158" s="240"/>
      <c r="C158" s="241"/>
      <c r="D158" s="235" t="s">
        <v>153</v>
      </c>
      <c r="E158" s="242" t="s">
        <v>1</v>
      </c>
      <c r="F158" s="243" t="s">
        <v>438</v>
      </c>
      <c r="G158" s="241"/>
      <c r="H158" s="244">
        <v>710.89999999999998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50" t="s">
        <v>153</v>
      </c>
      <c r="AU158" s="250" t="s">
        <v>86</v>
      </c>
      <c r="AV158" s="12" t="s">
        <v>86</v>
      </c>
      <c r="AW158" s="12" t="s">
        <v>32</v>
      </c>
      <c r="AX158" s="12" t="s">
        <v>76</v>
      </c>
      <c r="AY158" s="250" t="s">
        <v>144</v>
      </c>
    </row>
    <row r="159" s="14" customFormat="1">
      <c r="A159" s="14"/>
      <c r="B159" s="261"/>
      <c r="C159" s="262"/>
      <c r="D159" s="235" t="s">
        <v>153</v>
      </c>
      <c r="E159" s="263" t="s">
        <v>1</v>
      </c>
      <c r="F159" s="264" t="s">
        <v>156</v>
      </c>
      <c r="G159" s="262"/>
      <c r="H159" s="265">
        <v>710.89999999999998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153</v>
      </c>
      <c r="AU159" s="271" t="s">
        <v>86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2" customFormat="1" ht="16.5" customHeight="1">
      <c r="A160" s="38"/>
      <c r="B160" s="39"/>
      <c r="C160" s="272" t="s">
        <v>149</v>
      </c>
      <c r="D160" s="272" t="s">
        <v>167</v>
      </c>
      <c r="E160" s="273" t="s">
        <v>460</v>
      </c>
      <c r="F160" s="274" t="s">
        <v>461</v>
      </c>
      <c r="G160" s="275" t="s">
        <v>236</v>
      </c>
      <c r="H160" s="276">
        <v>355.44999999999999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167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181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461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153</v>
      </c>
      <c r="E162" s="242" t="s">
        <v>1</v>
      </c>
      <c r="F162" s="243" t="s">
        <v>433</v>
      </c>
      <c r="G162" s="241"/>
      <c r="H162" s="244">
        <v>355.44999999999999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153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3" customFormat="1">
      <c r="A163" s="13"/>
      <c r="B163" s="251"/>
      <c r="C163" s="252"/>
      <c r="D163" s="235" t="s">
        <v>153</v>
      </c>
      <c r="E163" s="253" t="s">
        <v>1</v>
      </c>
      <c r="F163" s="254" t="s">
        <v>462</v>
      </c>
      <c r="G163" s="252"/>
      <c r="H163" s="253" t="s">
        <v>1</v>
      </c>
      <c r="I163" s="255"/>
      <c r="J163" s="252"/>
      <c r="K163" s="252"/>
      <c r="L163" s="256"/>
      <c r="M163" s="257"/>
      <c r="N163" s="258"/>
      <c r="O163" s="258"/>
      <c r="P163" s="258"/>
      <c r="Q163" s="258"/>
      <c r="R163" s="258"/>
      <c r="S163" s="258"/>
      <c r="T163" s="25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60" t="s">
        <v>153</v>
      </c>
      <c r="AU163" s="260" t="s">
        <v>86</v>
      </c>
      <c r="AV163" s="13" t="s">
        <v>84</v>
      </c>
      <c r="AW163" s="13" t="s">
        <v>32</v>
      </c>
      <c r="AX163" s="13" t="s">
        <v>76</v>
      </c>
      <c r="AY163" s="260" t="s">
        <v>144</v>
      </c>
    </row>
    <row r="164" s="14" customFormat="1">
      <c r="A164" s="14"/>
      <c r="B164" s="261"/>
      <c r="C164" s="262"/>
      <c r="D164" s="235" t="s">
        <v>153</v>
      </c>
      <c r="E164" s="263" t="s">
        <v>1</v>
      </c>
      <c r="F164" s="264" t="s">
        <v>156</v>
      </c>
      <c r="G164" s="262"/>
      <c r="H164" s="265">
        <v>355.44999999999999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1" t="s">
        <v>153</v>
      </c>
      <c r="AU164" s="271" t="s">
        <v>86</v>
      </c>
      <c r="AV164" s="14" t="s">
        <v>98</v>
      </c>
      <c r="AW164" s="14" t="s">
        <v>32</v>
      </c>
      <c r="AX164" s="14" t="s">
        <v>84</v>
      </c>
      <c r="AY164" s="271" t="s">
        <v>144</v>
      </c>
    </row>
    <row r="165" s="2" customFormat="1" ht="24.15" customHeight="1">
      <c r="A165" s="38"/>
      <c r="B165" s="39"/>
      <c r="C165" s="272" t="s">
        <v>182</v>
      </c>
      <c r="D165" s="272" t="s">
        <v>167</v>
      </c>
      <c r="E165" s="273" t="s">
        <v>463</v>
      </c>
      <c r="F165" s="274" t="s">
        <v>464</v>
      </c>
      <c r="G165" s="275" t="s">
        <v>236</v>
      </c>
      <c r="H165" s="276">
        <v>355.44999999999999</v>
      </c>
      <c r="I165" s="277"/>
      <c r="J165" s="278">
        <f>ROUND(I165*H165,2)</f>
        <v>0</v>
      </c>
      <c r="K165" s="279"/>
      <c r="L165" s="44"/>
      <c r="M165" s="280" t="s">
        <v>1</v>
      </c>
      <c r="N165" s="281" t="s">
        <v>41</v>
      </c>
      <c r="O165" s="91"/>
      <c r="P165" s="231">
        <f>O165*H165</f>
        <v>0</v>
      </c>
      <c r="Q165" s="231">
        <v>0</v>
      </c>
      <c r="R165" s="231">
        <f>Q165*H165</f>
        <v>0</v>
      </c>
      <c r="S165" s="231">
        <v>0</v>
      </c>
      <c r="T165" s="23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3" t="s">
        <v>98</v>
      </c>
      <c r="AT165" s="233" t="s">
        <v>167</v>
      </c>
      <c r="AU165" s="233" t="s">
        <v>86</v>
      </c>
      <c r="AY165" s="17" t="s">
        <v>144</v>
      </c>
      <c r="BE165" s="234">
        <f>IF(N165="základní",J165,0)</f>
        <v>0</v>
      </c>
      <c r="BF165" s="234">
        <f>IF(N165="snížená",J165,0)</f>
        <v>0</v>
      </c>
      <c r="BG165" s="234">
        <f>IF(N165="zákl. přenesená",J165,0)</f>
        <v>0</v>
      </c>
      <c r="BH165" s="234">
        <f>IF(N165="sníž. přenesená",J165,0)</f>
        <v>0</v>
      </c>
      <c r="BI165" s="234">
        <f>IF(N165="nulová",J165,0)</f>
        <v>0</v>
      </c>
      <c r="BJ165" s="17" t="s">
        <v>84</v>
      </c>
      <c r="BK165" s="234">
        <f>ROUND(I165*H165,2)</f>
        <v>0</v>
      </c>
      <c r="BL165" s="17" t="s">
        <v>98</v>
      </c>
      <c r="BM165" s="233" t="s">
        <v>186</v>
      </c>
    </row>
    <row r="166" s="2" customFormat="1">
      <c r="A166" s="38"/>
      <c r="B166" s="39"/>
      <c r="C166" s="40"/>
      <c r="D166" s="235" t="s">
        <v>150</v>
      </c>
      <c r="E166" s="40"/>
      <c r="F166" s="236" t="s">
        <v>465</v>
      </c>
      <c r="G166" s="40"/>
      <c r="H166" s="40"/>
      <c r="I166" s="237"/>
      <c r="J166" s="40"/>
      <c r="K166" s="40"/>
      <c r="L166" s="44"/>
      <c r="M166" s="238"/>
      <c r="N166" s="239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150</v>
      </c>
      <c r="AU166" s="17" t="s">
        <v>86</v>
      </c>
    </row>
    <row r="167" s="12" customFormat="1">
      <c r="A167" s="12"/>
      <c r="B167" s="240"/>
      <c r="C167" s="241"/>
      <c r="D167" s="235" t="s">
        <v>153</v>
      </c>
      <c r="E167" s="242" t="s">
        <v>1</v>
      </c>
      <c r="F167" s="243" t="s">
        <v>433</v>
      </c>
      <c r="G167" s="241"/>
      <c r="H167" s="244">
        <v>355.44999999999999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50" t="s">
        <v>153</v>
      </c>
      <c r="AU167" s="250" t="s">
        <v>86</v>
      </c>
      <c r="AV167" s="12" t="s">
        <v>86</v>
      </c>
      <c r="AW167" s="12" t="s">
        <v>32</v>
      </c>
      <c r="AX167" s="12" t="s">
        <v>76</v>
      </c>
      <c r="AY167" s="250" t="s">
        <v>144</v>
      </c>
    </row>
    <row r="168" s="13" customFormat="1">
      <c r="A168" s="13"/>
      <c r="B168" s="251"/>
      <c r="C168" s="252"/>
      <c r="D168" s="235" t="s">
        <v>153</v>
      </c>
      <c r="E168" s="253" t="s">
        <v>1</v>
      </c>
      <c r="F168" s="254" t="s">
        <v>466</v>
      </c>
      <c r="G168" s="252"/>
      <c r="H168" s="253" t="s">
        <v>1</v>
      </c>
      <c r="I168" s="255"/>
      <c r="J168" s="252"/>
      <c r="K168" s="252"/>
      <c r="L168" s="256"/>
      <c r="M168" s="257"/>
      <c r="N168" s="258"/>
      <c r="O168" s="258"/>
      <c r="P168" s="258"/>
      <c r="Q168" s="258"/>
      <c r="R168" s="258"/>
      <c r="S168" s="258"/>
      <c r="T168" s="25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0" t="s">
        <v>153</v>
      </c>
      <c r="AU168" s="260" t="s">
        <v>86</v>
      </c>
      <c r="AV168" s="13" t="s">
        <v>84</v>
      </c>
      <c r="AW168" s="13" t="s">
        <v>32</v>
      </c>
      <c r="AX168" s="13" t="s">
        <v>76</v>
      </c>
      <c r="AY168" s="260" t="s">
        <v>144</v>
      </c>
    </row>
    <row r="169" s="14" customFormat="1">
      <c r="A169" s="14"/>
      <c r="B169" s="261"/>
      <c r="C169" s="262"/>
      <c r="D169" s="235" t="s">
        <v>153</v>
      </c>
      <c r="E169" s="263" t="s">
        <v>1</v>
      </c>
      <c r="F169" s="264" t="s">
        <v>156</v>
      </c>
      <c r="G169" s="262"/>
      <c r="H169" s="265">
        <v>355.44999999999999</v>
      </c>
      <c r="I169" s="266"/>
      <c r="J169" s="262"/>
      <c r="K169" s="262"/>
      <c r="L169" s="267"/>
      <c r="M169" s="268"/>
      <c r="N169" s="269"/>
      <c r="O169" s="269"/>
      <c r="P169" s="269"/>
      <c r="Q169" s="269"/>
      <c r="R169" s="269"/>
      <c r="S169" s="269"/>
      <c r="T169" s="27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71" t="s">
        <v>153</v>
      </c>
      <c r="AU169" s="271" t="s">
        <v>86</v>
      </c>
      <c r="AV169" s="14" t="s">
        <v>98</v>
      </c>
      <c r="AW169" s="14" t="s">
        <v>32</v>
      </c>
      <c r="AX169" s="14" t="s">
        <v>84</v>
      </c>
      <c r="AY169" s="271" t="s">
        <v>144</v>
      </c>
    </row>
    <row r="170" s="11" customFormat="1" ht="22.8" customHeight="1">
      <c r="A170" s="11"/>
      <c r="B170" s="206"/>
      <c r="C170" s="207"/>
      <c r="D170" s="208" t="s">
        <v>75</v>
      </c>
      <c r="E170" s="290" t="s">
        <v>375</v>
      </c>
      <c r="F170" s="290" t="s">
        <v>376</v>
      </c>
      <c r="G170" s="207"/>
      <c r="H170" s="207"/>
      <c r="I170" s="210"/>
      <c r="J170" s="291">
        <f>BK170</f>
        <v>0</v>
      </c>
      <c r="K170" s="207"/>
      <c r="L170" s="212"/>
      <c r="M170" s="213"/>
      <c r="N170" s="214"/>
      <c r="O170" s="214"/>
      <c r="P170" s="215">
        <f>SUM(P171:P172)</f>
        <v>0</v>
      </c>
      <c r="Q170" s="214"/>
      <c r="R170" s="215">
        <f>SUM(R171:R172)</f>
        <v>0</v>
      </c>
      <c r="S170" s="214"/>
      <c r="T170" s="216">
        <f>SUM(T171:T172)</f>
        <v>0</v>
      </c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R170" s="217" t="s">
        <v>84</v>
      </c>
      <c r="AT170" s="218" t="s">
        <v>75</v>
      </c>
      <c r="AU170" s="218" t="s">
        <v>84</v>
      </c>
      <c r="AY170" s="217" t="s">
        <v>144</v>
      </c>
      <c r="BK170" s="219">
        <f>SUM(BK171:BK172)</f>
        <v>0</v>
      </c>
    </row>
    <row r="171" s="2" customFormat="1" ht="24.15" customHeight="1">
      <c r="A171" s="38"/>
      <c r="B171" s="39"/>
      <c r="C171" s="272" t="s">
        <v>171</v>
      </c>
      <c r="D171" s="272" t="s">
        <v>167</v>
      </c>
      <c r="E171" s="273" t="s">
        <v>467</v>
      </c>
      <c r="F171" s="274" t="s">
        <v>468</v>
      </c>
      <c r="G171" s="275" t="s">
        <v>244</v>
      </c>
      <c r="H171" s="276">
        <v>0.70599999999999996</v>
      </c>
      <c r="I171" s="277"/>
      <c r="J171" s="278">
        <f>ROUND(I171*H171,2)</f>
        <v>0</v>
      </c>
      <c r="K171" s="279"/>
      <c r="L171" s="44"/>
      <c r="M171" s="280" t="s">
        <v>1</v>
      </c>
      <c r="N171" s="281" t="s">
        <v>41</v>
      </c>
      <c r="O171" s="91"/>
      <c r="P171" s="231">
        <f>O171*H171</f>
        <v>0</v>
      </c>
      <c r="Q171" s="231">
        <v>0</v>
      </c>
      <c r="R171" s="231">
        <f>Q171*H171</f>
        <v>0</v>
      </c>
      <c r="S171" s="231">
        <v>0</v>
      </c>
      <c r="T171" s="23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3" t="s">
        <v>98</v>
      </c>
      <c r="AT171" s="233" t="s">
        <v>167</v>
      </c>
      <c r="AU171" s="233" t="s">
        <v>86</v>
      </c>
      <c r="AY171" s="17" t="s">
        <v>144</v>
      </c>
      <c r="BE171" s="234">
        <f>IF(N171="základní",J171,0)</f>
        <v>0</v>
      </c>
      <c r="BF171" s="234">
        <f>IF(N171="snížená",J171,0)</f>
        <v>0</v>
      </c>
      <c r="BG171" s="234">
        <f>IF(N171="zákl. přenesená",J171,0)</f>
        <v>0</v>
      </c>
      <c r="BH171" s="234">
        <f>IF(N171="sníž. přenesená",J171,0)</f>
        <v>0</v>
      </c>
      <c r="BI171" s="234">
        <f>IF(N171="nulová",J171,0)</f>
        <v>0</v>
      </c>
      <c r="BJ171" s="17" t="s">
        <v>84</v>
      </c>
      <c r="BK171" s="234">
        <f>ROUND(I171*H171,2)</f>
        <v>0</v>
      </c>
      <c r="BL171" s="17" t="s">
        <v>98</v>
      </c>
      <c r="BM171" s="233" t="s">
        <v>188</v>
      </c>
    </row>
    <row r="172" s="2" customFormat="1">
      <c r="A172" s="38"/>
      <c r="B172" s="39"/>
      <c r="C172" s="40"/>
      <c r="D172" s="235" t="s">
        <v>150</v>
      </c>
      <c r="E172" s="40"/>
      <c r="F172" s="236" t="s">
        <v>469</v>
      </c>
      <c r="G172" s="40"/>
      <c r="H172" s="40"/>
      <c r="I172" s="237"/>
      <c r="J172" s="40"/>
      <c r="K172" s="40"/>
      <c r="L172" s="44"/>
      <c r="M172" s="292"/>
      <c r="N172" s="293"/>
      <c r="O172" s="294"/>
      <c r="P172" s="294"/>
      <c r="Q172" s="294"/>
      <c r="R172" s="294"/>
      <c r="S172" s="294"/>
      <c r="T172" s="29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150</v>
      </c>
      <c r="AU172" s="17" t="s">
        <v>86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IgpFitHkJ3KdMUZOyTBE5CfaGWi7uzdygToVwKdxhCj4LWm0TIpsFNX/zX8fNtrf0OnoSYXeR1RshbJh/Fgs6g==" hashValue="bJ7u0dtX/R3Bt+8fIvvawGtfBx9uPJScbkpYGuZ5EQbnLwlIyEn8X6sGkHxZPC07rRSiOAkX3gtfudL2gv/mCw==" algorithmName="SHA-512" password="CC35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470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ROUND((SUM(BE124:BE266)),  2)</f>
        <v>0</v>
      </c>
      <c r="G35" s="38"/>
      <c r="H35" s="38"/>
      <c r="I35" s="164">
        <v>0.20999999999999999</v>
      </c>
      <c r="J35" s="163">
        <f>ROUND(((SUM(BE124:BE266))*I35),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ROUND((SUM(BF124:BF266)),  2)</f>
        <v>0</v>
      </c>
      <c r="G36" s="38"/>
      <c r="H36" s="38"/>
      <c r="I36" s="164">
        <v>0.12</v>
      </c>
      <c r="J36" s="163">
        <f>ROUND(((SUM(BF124:BF266))*I36),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ROUND((SUM(BG124:BG266)),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ROUND((SUM(BH124:BH266)),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ROUND((SUM(BI124:BI266)),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Dešťová kanalizace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471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472</v>
      </c>
      <c r="E100" s="191"/>
      <c r="F100" s="191"/>
      <c r="G100" s="191"/>
      <c r="H100" s="191"/>
      <c r="I100" s="191"/>
      <c r="J100" s="192">
        <f>J144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473</v>
      </c>
      <c r="E101" s="287"/>
      <c r="F101" s="287"/>
      <c r="G101" s="287"/>
      <c r="H101" s="287"/>
      <c r="I101" s="287"/>
      <c r="J101" s="288">
        <f>J173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282</v>
      </c>
      <c r="E102" s="287"/>
      <c r="F102" s="287"/>
      <c r="G102" s="287"/>
      <c r="H102" s="287"/>
      <c r="I102" s="287"/>
      <c r="J102" s="288">
        <f>J263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129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3" t="str">
        <f>E7</f>
        <v xml:space="preserve"> Novostavba chodníku v ulici Dubinská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120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3" t="s">
        <v>428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201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2 - Dešťová kanalizace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 xml:space="preserve"> </v>
      </c>
      <c r="G118" s="40"/>
      <c r="H118" s="40"/>
      <c r="I118" s="32" t="s">
        <v>22</v>
      </c>
      <c r="J118" s="79" t="str">
        <f>IF(J14="","",J14)</f>
        <v>27. 7. 2026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0" customFormat="1" ht="29.28" customHeight="1">
      <c r="A123" s="194"/>
      <c r="B123" s="195"/>
      <c r="C123" s="196" t="s">
        <v>130</v>
      </c>
      <c r="D123" s="197" t="s">
        <v>61</v>
      </c>
      <c r="E123" s="197" t="s">
        <v>57</v>
      </c>
      <c r="F123" s="197" t="s">
        <v>58</v>
      </c>
      <c r="G123" s="197" t="s">
        <v>131</v>
      </c>
      <c r="H123" s="197" t="s">
        <v>132</v>
      </c>
      <c r="I123" s="197" t="s">
        <v>133</v>
      </c>
      <c r="J123" s="198" t="s">
        <v>125</v>
      </c>
      <c r="K123" s="199" t="s">
        <v>134</v>
      </c>
      <c r="L123" s="200"/>
      <c r="M123" s="100" t="s">
        <v>1</v>
      </c>
      <c r="N123" s="101" t="s">
        <v>40</v>
      </c>
      <c r="O123" s="101" t="s">
        <v>135</v>
      </c>
      <c r="P123" s="101" t="s">
        <v>136</v>
      </c>
      <c r="Q123" s="101" t="s">
        <v>137</v>
      </c>
      <c r="R123" s="101" t="s">
        <v>138</v>
      </c>
      <c r="S123" s="101" t="s">
        <v>139</v>
      </c>
      <c r="T123" s="102" t="s">
        <v>140</v>
      </c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</row>
    <row r="124" s="2" customFormat="1" ht="22.8" customHeight="1">
      <c r="A124" s="38"/>
      <c r="B124" s="39"/>
      <c r="C124" s="107" t="s">
        <v>141</v>
      </c>
      <c r="D124" s="40"/>
      <c r="E124" s="40"/>
      <c r="F124" s="40"/>
      <c r="G124" s="40"/>
      <c r="H124" s="40"/>
      <c r="I124" s="40"/>
      <c r="J124" s="201">
        <f>BK124</f>
        <v>0</v>
      </c>
      <c r="K124" s="40"/>
      <c r="L124" s="44"/>
      <c r="M124" s="103"/>
      <c r="N124" s="202"/>
      <c r="O124" s="104"/>
      <c r="P124" s="203">
        <f>P125+P144</f>
        <v>0</v>
      </c>
      <c r="Q124" s="104"/>
      <c r="R124" s="203">
        <f>R125+R144</f>
        <v>0</v>
      </c>
      <c r="S124" s="104"/>
      <c r="T124" s="204">
        <f>T125+T144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127</v>
      </c>
      <c r="BK124" s="205">
        <f>BK125+BK144</f>
        <v>0</v>
      </c>
    </row>
    <row r="125" s="11" customFormat="1" ht="25.92" customHeight="1">
      <c r="A125" s="11"/>
      <c r="B125" s="206"/>
      <c r="C125" s="207"/>
      <c r="D125" s="208" t="s">
        <v>75</v>
      </c>
      <c r="E125" s="209" t="s">
        <v>474</v>
      </c>
      <c r="F125" s="209" t="s">
        <v>475</v>
      </c>
      <c r="G125" s="207"/>
      <c r="H125" s="207"/>
      <c r="I125" s="210"/>
      <c r="J125" s="211">
        <f>BK125</f>
        <v>0</v>
      </c>
      <c r="K125" s="207"/>
      <c r="L125" s="212"/>
      <c r="M125" s="213"/>
      <c r="N125" s="214"/>
      <c r="O125" s="214"/>
      <c r="P125" s="215">
        <f>SUM(P126:P143)</f>
        <v>0</v>
      </c>
      <c r="Q125" s="214"/>
      <c r="R125" s="215">
        <f>SUM(R126:R143)</f>
        <v>0</v>
      </c>
      <c r="S125" s="214"/>
      <c r="T125" s="216">
        <f>SUM(T126:T143)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76</v>
      </c>
      <c r="AY125" s="217" t="s">
        <v>144</v>
      </c>
      <c r="BK125" s="219">
        <f>SUM(BK126:BK143)</f>
        <v>0</v>
      </c>
    </row>
    <row r="126" s="2" customFormat="1" ht="24.15" customHeight="1">
      <c r="A126" s="38"/>
      <c r="B126" s="39"/>
      <c r="C126" s="220" t="s">
        <v>84</v>
      </c>
      <c r="D126" s="220" t="s">
        <v>145</v>
      </c>
      <c r="E126" s="221" t="s">
        <v>476</v>
      </c>
      <c r="F126" s="222" t="s">
        <v>477</v>
      </c>
      <c r="G126" s="223" t="s">
        <v>185</v>
      </c>
      <c r="H126" s="224">
        <v>14</v>
      </c>
      <c r="I126" s="225"/>
      <c r="J126" s="226">
        <f>ROUND(I126*H126,2)</f>
        <v>0</v>
      </c>
      <c r="K126" s="227"/>
      <c r="L126" s="228"/>
      <c r="M126" s="229" t="s">
        <v>1</v>
      </c>
      <c r="N126" s="230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149</v>
      </c>
      <c r="AT126" s="233" t="s">
        <v>145</v>
      </c>
      <c r="AU126" s="233" t="s">
        <v>84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477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84</v>
      </c>
    </row>
    <row r="128" s="2" customFormat="1" ht="24.15" customHeight="1">
      <c r="A128" s="38"/>
      <c r="B128" s="39"/>
      <c r="C128" s="220" t="s">
        <v>86</v>
      </c>
      <c r="D128" s="220" t="s">
        <v>145</v>
      </c>
      <c r="E128" s="221" t="s">
        <v>478</v>
      </c>
      <c r="F128" s="222" t="s">
        <v>479</v>
      </c>
      <c r="G128" s="223" t="s">
        <v>185</v>
      </c>
      <c r="H128" s="224">
        <v>14</v>
      </c>
      <c r="I128" s="225"/>
      <c r="J128" s="226">
        <f>ROUND(I128*H128,2)</f>
        <v>0</v>
      </c>
      <c r="K128" s="227"/>
      <c r="L128" s="228"/>
      <c r="M128" s="229" t="s">
        <v>1</v>
      </c>
      <c r="N128" s="230" t="s">
        <v>41</v>
      </c>
      <c r="O128" s="91"/>
      <c r="P128" s="231">
        <f>O128*H128</f>
        <v>0</v>
      </c>
      <c r="Q128" s="231">
        <v>0</v>
      </c>
      <c r="R128" s="231">
        <f>Q128*H128</f>
        <v>0</v>
      </c>
      <c r="S128" s="231">
        <v>0</v>
      </c>
      <c r="T128" s="23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3" t="s">
        <v>149</v>
      </c>
      <c r="AT128" s="233" t="s">
        <v>145</v>
      </c>
      <c r="AU128" s="233" t="s">
        <v>84</v>
      </c>
      <c r="AY128" s="17" t="s">
        <v>144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7" t="s">
        <v>84</v>
      </c>
      <c r="BK128" s="234">
        <f>ROUND(I128*H128,2)</f>
        <v>0</v>
      </c>
      <c r="BL128" s="17" t="s">
        <v>98</v>
      </c>
      <c r="BM128" s="233" t="s">
        <v>98</v>
      </c>
    </row>
    <row r="129" s="2" customFormat="1">
      <c r="A129" s="38"/>
      <c r="B129" s="39"/>
      <c r="C129" s="40"/>
      <c r="D129" s="235" t="s">
        <v>150</v>
      </c>
      <c r="E129" s="40"/>
      <c r="F129" s="236" t="s">
        <v>479</v>
      </c>
      <c r="G129" s="40"/>
      <c r="H129" s="40"/>
      <c r="I129" s="237"/>
      <c r="J129" s="40"/>
      <c r="K129" s="40"/>
      <c r="L129" s="44"/>
      <c r="M129" s="238"/>
      <c r="N129" s="239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150</v>
      </c>
      <c r="AU129" s="17" t="s">
        <v>84</v>
      </c>
    </row>
    <row r="130" s="2" customFormat="1" ht="24.15" customHeight="1">
      <c r="A130" s="38"/>
      <c r="B130" s="39"/>
      <c r="C130" s="220" t="s">
        <v>95</v>
      </c>
      <c r="D130" s="220" t="s">
        <v>145</v>
      </c>
      <c r="E130" s="221" t="s">
        <v>480</v>
      </c>
      <c r="F130" s="222" t="s">
        <v>481</v>
      </c>
      <c r="G130" s="223" t="s">
        <v>185</v>
      </c>
      <c r="H130" s="224">
        <v>14</v>
      </c>
      <c r="I130" s="225"/>
      <c r="J130" s="226">
        <f>ROUND(I130*H130,2)</f>
        <v>0</v>
      </c>
      <c r="K130" s="227"/>
      <c r="L130" s="228"/>
      <c r="M130" s="229" t="s">
        <v>1</v>
      </c>
      <c r="N130" s="230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149</v>
      </c>
      <c r="AT130" s="233" t="s">
        <v>145</v>
      </c>
      <c r="AU130" s="233" t="s">
        <v>84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159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481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84</v>
      </c>
    </row>
    <row r="132" s="2" customFormat="1" ht="24.15" customHeight="1">
      <c r="A132" s="38"/>
      <c r="B132" s="39"/>
      <c r="C132" s="220" t="s">
        <v>98</v>
      </c>
      <c r="D132" s="220" t="s">
        <v>145</v>
      </c>
      <c r="E132" s="221" t="s">
        <v>482</v>
      </c>
      <c r="F132" s="222" t="s">
        <v>483</v>
      </c>
      <c r="G132" s="223" t="s">
        <v>185</v>
      </c>
      <c r="H132" s="224">
        <v>14</v>
      </c>
      <c r="I132" s="225"/>
      <c r="J132" s="226">
        <f>ROUND(I132*H132,2)</f>
        <v>0</v>
      </c>
      <c r="K132" s="227"/>
      <c r="L132" s="228"/>
      <c r="M132" s="229" t="s">
        <v>1</v>
      </c>
      <c r="N132" s="230" t="s">
        <v>41</v>
      </c>
      <c r="O132" s="91"/>
      <c r="P132" s="231">
        <f>O132*H132</f>
        <v>0</v>
      </c>
      <c r="Q132" s="231">
        <v>0</v>
      </c>
      <c r="R132" s="231">
        <f>Q132*H132</f>
        <v>0</v>
      </c>
      <c r="S132" s="231">
        <v>0</v>
      </c>
      <c r="T132" s="23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3" t="s">
        <v>149</v>
      </c>
      <c r="AT132" s="233" t="s">
        <v>145</v>
      </c>
      <c r="AU132" s="233" t="s">
        <v>84</v>
      </c>
      <c r="AY132" s="17" t="s">
        <v>144</v>
      </c>
      <c r="BE132" s="234">
        <f>IF(N132="základní",J132,0)</f>
        <v>0</v>
      </c>
      <c r="BF132" s="234">
        <f>IF(N132="snížená",J132,0)</f>
        <v>0</v>
      </c>
      <c r="BG132" s="234">
        <f>IF(N132="zákl. přenesená",J132,0)</f>
        <v>0</v>
      </c>
      <c r="BH132" s="234">
        <f>IF(N132="sníž. přenesená",J132,0)</f>
        <v>0</v>
      </c>
      <c r="BI132" s="234">
        <f>IF(N132="nulová",J132,0)</f>
        <v>0</v>
      </c>
      <c r="BJ132" s="17" t="s">
        <v>84</v>
      </c>
      <c r="BK132" s="234">
        <f>ROUND(I132*H132,2)</f>
        <v>0</v>
      </c>
      <c r="BL132" s="17" t="s">
        <v>98</v>
      </c>
      <c r="BM132" s="233" t="s">
        <v>149</v>
      </c>
    </row>
    <row r="133" s="2" customFormat="1">
      <c r="A133" s="38"/>
      <c r="B133" s="39"/>
      <c r="C133" s="40"/>
      <c r="D133" s="235" t="s">
        <v>150</v>
      </c>
      <c r="E133" s="40"/>
      <c r="F133" s="236" t="s">
        <v>483</v>
      </c>
      <c r="G133" s="40"/>
      <c r="H133" s="40"/>
      <c r="I133" s="237"/>
      <c r="J133" s="40"/>
      <c r="K133" s="40"/>
      <c r="L133" s="44"/>
      <c r="M133" s="238"/>
      <c r="N133" s="239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150</v>
      </c>
      <c r="AU133" s="17" t="s">
        <v>84</v>
      </c>
    </row>
    <row r="134" s="2" customFormat="1" ht="24.15" customHeight="1">
      <c r="A134" s="38"/>
      <c r="B134" s="39"/>
      <c r="C134" s="220" t="s">
        <v>166</v>
      </c>
      <c r="D134" s="220" t="s">
        <v>145</v>
      </c>
      <c r="E134" s="221" t="s">
        <v>484</v>
      </c>
      <c r="F134" s="222" t="s">
        <v>485</v>
      </c>
      <c r="G134" s="223" t="s">
        <v>185</v>
      </c>
      <c r="H134" s="224">
        <v>14</v>
      </c>
      <c r="I134" s="225"/>
      <c r="J134" s="226">
        <f>ROUND(I134*H134,2)</f>
        <v>0</v>
      </c>
      <c r="K134" s="227"/>
      <c r="L134" s="228"/>
      <c r="M134" s="229" t="s">
        <v>1</v>
      </c>
      <c r="N134" s="230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149</v>
      </c>
      <c r="AT134" s="233" t="s">
        <v>145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171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485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2" customFormat="1" ht="21.75" customHeight="1">
      <c r="A136" s="38"/>
      <c r="B136" s="39"/>
      <c r="C136" s="220" t="s">
        <v>159</v>
      </c>
      <c r="D136" s="220" t="s">
        <v>145</v>
      </c>
      <c r="E136" s="221" t="s">
        <v>486</v>
      </c>
      <c r="F136" s="222" t="s">
        <v>487</v>
      </c>
      <c r="G136" s="223" t="s">
        <v>185</v>
      </c>
      <c r="H136" s="224">
        <v>14</v>
      </c>
      <c r="I136" s="225"/>
      <c r="J136" s="226">
        <f>ROUND(I136*H136,2)</f>
        <v>0</v>
      </c>
      <c r="K136" s="227"/>
      <c r="L136" s="228"/>
      <c r="M136" s="229" t="s">
        <v>1</v>
      </c>
      <c r="N136" s="230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149</v>
      </c>
      <c r="AT136" s="233" t="s">
        <v>145</v>
      </c>
      <c r="AU136" s="233" t="s">
        <v>84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8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487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84</v>
      </c>
    </row>
    <row r="138" s="2" customFormat="1" ht="21.75" customHeight="1">
      <c r="A138" s="38"/>
      <c r="B138" s="39"/>
      <c r="C138" s="220" t="s">
        <v>176</v>
      </c>
      <c r="D138" s="220" t="s">
        <v>145</v>
      </c>
      <c r="E138" s="221" t="s">
        <v>488</v>
      </c>
      <c r="F138" s="222" t="s">
        <v>489</v>
      </c>
      <c r="G138" s="223" t="s">
        <v>185</v>
      </c>
      <c r="H138" s="224">
        <v>14</v>
      </c>
      <c r="I138" s="225"/>
      <c r="J138" s="226">
        <f>ROUND(I138*H138,2)</f>
        <v>0</v>
      </c>
      <c r="K138" s="227"/>
      <c r="L138" s="228"/>
      <c r="M138" s="229" t="s">
        <v>1</v>
      </c>
      <c r="N138" s="230" t="s">
        <v>41</v>
      </c>
      <c r="O138" s="91"/>
      <c r="P138" s="231">
        <f>O138*H138</f>
        <v>0</v>
      </c>
      <c r="Q138" s="231">
        <v>0</v>
      </c>
      <c r="R138" s="231">
        <f>Q138*H138</f>
        <v>0</v>
      </c>
      <c r="S138" s="231">
        <v>0</v>
      </c>
      <c r="T138" s="23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3" t="s">
        <v>149</v>
      </c>
      <c r="AT138" s="233" t="s">
        <v>145</v>
      </c>
      <c r="AU138" s="233" t="s">
        <v>84</v>
      </c>
      <c r="AY138" s="17" t="s">
        <v>144</v>
      </c>
      <c r="BE138" s="234">
        <f>IF(N138="základní",J138,0)</f>
        <v>0</v>
      </c>
      <c r="BF138" s="234">
        <f>IF(N138="snížená",J138,0)</f>
        <v>0</v>
      </c>
      <c r="BG138" s="234">
        <f>IF(N138="zákl. přenesená",J138,0)</f>
        <v>0</v>
      </c>
      <c r="BH138" s="234">
        <f>IF(N138="sníž. přenesená",J138,0)</f>
        <v>0</v>
      </c>
      <c r="BI138" s="234">
        <f>IF(N138="nulová",J138,0)</f>
        <v>0</v>
      </c>
      <c r="BJ138" s="17" t="s">
        <v>84</v>
      </c>
      <c r="BK138" s="234">
        <f>ROUND(I138*H138,2)</f>
        <v>0</v>
      </c>
      <c r="BL138" s="17" t="s">
        <v>98</v>
      </c>
      <c r="BM138" s="233" t="s">
        <v>177</v>
      </c>
    </row>
    <row r="139" s="2" customFormat="1">
      <c r="A139" s="38"/>
      <c r="B139" s="39"/>
      <c r="C139" s="40"/>
      <c r="D139" s="235" t="s">
        <v>150</v>
      </c>
      <c r="E139" s="40"/>
      <c r="F139" s="236" t="s">
        <v>489</v>
      </c>
      <c r="G139" s="40"/>
      <c r="H139" s="40"/>
      <c r="I139" s="237"/>
      <c r="J139" s="40"/>
      <c r="K139" s="40"/>
      <c r="L139" s="44"/>
      <c r="M139" s="238"/>
      <c r="N139" s="239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150</v>
      </c>
      <c r="AU139" s="17" t="s">
        <v>84</v>
      </c>
    </row>
    <row r="140" s="2" customFormat="1" ht="16.5" customHeight="1">
      <c r="A140" s="38"/>
      <c r="B140" s="39"/>
      <c r="C140" s="220" t="s">
        <v>149</v>
      </c>
      <c r="D140" s="220" t="s">
        <v>145</v>
      </c>
      <c r="E140" s="221" t="s">
        <v>490</v>
      </c>
      <c r="F140" s="222" t="s">
        <v>491</v>
      </c>
      <c r="G140" s="223" t="s">
        <v>185</v>
      </c>
      <c r="H140" s="224">
        <v>14</v>
      </c>
      <c r="I140" s="225"/>
      <c r="J140" s="226">
        <f>ROUND(I140*H140,2)</f>
        <v>0</v>
      </c>
      <c r="K140" s="227"/>
      <c r="L140" s="228"/>
      <c r="M140" s="229" t="s">
        <v>1</v>
      </c>
      <c r="N140" s="230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149</v>
      </c>
      <c r="AT140" s="233" t="s">
        <v>145</v>
      </c>
      <c r="AU140" s="233" t="s">
        <v>84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181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491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84</v>
      </c>
    </row>
    <row r="142" s="2" customFormat="1" ht="24.15" customHeight="1">
      <c r="A142" s="38"/>
      <c r="B142" s="39"/>
      <c r="C142" s="272" t="s">
        <v>182</v>
      </c>
      <c r="D142" s="272" t="s">
        <v>167</v>
      </c>
      <c r="E142" s="273" t="s">
        <v>492</v>
      </c>
      <c r="F142" s="274" t="s">
        <v>493</v>
      </c>
      <c r="G142" s="275" t="s">
        <v>185</v>
      </c>
      <c r="H142" s="276">
        <v>14</v>
      </c>
      <c r="I142" s="277"/>
      <c r="J142" s="278">
        <f>ROUND(I142*H142,2)</f>
        <v>0</v>
      </c>
      <c r="K142" s="279"/>
      <c r="L142" s="44"/>
      <c r="M142" s="280" t="s">
        <v>1</v>
      </c>
      <c r="N142" s="281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98</v>
      </c>
      <c r="AT142" s="233" t="s">
        <v>167</v>
      </c>
      <c r="AU142" s="233" t="s">
        <v>84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186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493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84</v>
      </c>
    </row>
    <row r="144" s="11" customFormat="1" ht="25.92" customHeight="1">
      <c r="A144" s="11"/>
      <c r="B144" s="206"/>
      <c r="C144" s="207"/>
      <c r="D144" s="208" t="s">
        <v>75</v>
      </c>
      <c r="E144" s="209" t="s">
        <v>206</v>
      </c>
      <c r="F144" s="209" t="s">
        <v>494</v>
      </c>
      <c r="G144" s="207"/>
      <c r="H144" s="207"/>
      <c r="I144" s="210"/>
      <c r="J144" s="211">
        <f>BK144</f>
        <v>0</v>
      </c>
      <c r="K144" s="207"/>
      <c r="L144" s="212"/>
      <c r="M144" s="213"/>
      <c r="N144" s="214"/>
      <c r="O144" s="214"/>
      <c r="P144" s="215">
        <f>P145+SUM(P146:P173)+P263</f>
        <v>0</v>
      </c>
      <c r="Q144" s="214"/>
      <c r="R144" s="215">
        <f>R145+SUM(R146:R173)+R263</f>
        <v>0</v>
      </c>
      <c r="S144" s="214"/>
      <c r="T144" s="216">
        <f>T145+SUM(T146:T173)+T263</f>
        <v>0</v>
      </c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R144" s="217" t="s">
        <v>84</v>
      </c>
      <c r="AT144" s="218" t="s">
        <v>75</v>
      </c>
      <c r="AU144" s="218" t="s">
        <v>76</v>
      </c>
      <c r="AY144" s="217" t="s">
        <v>144</v>
      </c>
      <c r="BK144" s="219">
        <f>BK145+SUM(BK146:BK173)+BK263</f>
        <v>0</v>
      </c>
    </row>
    <row r="145" s="2" customFormat="1" ht="33" customHeight="1">
      <c r="A145" s="38"/>
      <c r="B145" s="39"/>
      <c r="C145" s="272" t="s">
        <v>171</v>
      </c>
      <c r="D145" s="272" t="s">
        <v>167</v>
      </c>
      <c r="E145" s="273" t="s">
        <v>495</v>
      </c>
      <c r="F145" s="274" t="s">
        <v>496</v>
      </c>
      <c r="G145" s="275" t="s">
        <v>185</v>
      </c>
      <c r="H145" s="276">
        <v>20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167</v>
      </c>
      <c r="AU145" s="233" t="s">
        <v>84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188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497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84</v>
      </c>
    </row>
    <row r="147" s="12" customFormat="1">
      <c r="A147" s="12"/>
      <c r="B147" s="240"/>
      <c r="C147" s="241"/>
      <c r="D147" s="235" t="s">
        <v>153</v>
      </c>
      <c r="E147" s="242" t="s">
        <v>1</v>
      </c>
      <c r="F147" s="243" t="s">
        <v>498</v>
      </c>
      <c r="G147" s="241"/>
      <c r="H147" s="244">
        <v>20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50" t="s">
        <v>153</v>
      </c>
      <c r="AU147" s="250" t="s">
        <v>84</v>
      </c>
      <c r="AV147" s="12" t="s">
        <v>86</v>
      </c>
      <c r="AW147" s="12" t="s">
        <v>32</v>
      </c>
      <c r="AX147" s="12" t="s">
        <v>76</v>
      </c>
      <c r="AY147" s="250" t="s">
        <v>144</v>
      </c>
    </row>
    <row r="148" s="14" customFormat="1">
      <c r="A148" s="14"/>
      <c r="B148" s="261"/>
      <c r="C148" s="262"/>
      <c r="D148" s="235" t="s">
        <v>153</v>
      </c>
      <c r="E148" s="263" t="s">
        <v>1</v>
      </c>
      <c r="F148" s="264" t="s">
        <v>156</v>
      </c>
      <c r="G148" s="262"/>
      <c r="H148" s="265">
        <v>20</v>
      </c>
      <c r="I148" s="266"/>
      <c r="J148" s="262"/>
      <c r="K148" s="262"/>
      <c r="L148" s="267"/>
      <c r="M148" s="268"/>
      <c r="N148" s="269"/>
      <c r="O148" s="269"/>
      <c r="P148" s="269"/>
      <c r="Q148" s="269"/>
      <c r="R148" s="269"/>
      <c r="S148" s="269"/>
      <c r="T148" s="27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153</v>
      </c>
      <c r="AU148" s="271" t="s">
        <v>84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24.15" customHeight="1">
      <c r="A149" s="38"/>
      <c r="B149" s="39"/>
      <c r="C149" s="220" t="s">
        <v>190</v>
      </c>
      <c r="D149" s="220" t="s">
        <v>145</v>
      </c>
      <c r="E149" s="221" t="s">
        <v>499</v>
      </c>
      <c r="F149" s="222" t="s">
        <v>500</v>
      </c>
      <c r="G149" s="223" t="s">
        <v>185</v>
      </c>
      <c r="H149" s="224">
        <v>20</v>
      </c>
      <c r="I149" s="225"/>
      <c r="J149" s="226">
        <f>ROUND(I149*H149,2)</f>
        <v>0</v>
      </c>
      <c r="K149" s="227"/>
      <c r="L149" s="228"/>
      <c r="M149" s="229" t="s">
        <v>1</v>
      </c>
      <c r="N149" s="230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149</v>
      </c>
      <c r="AT149" s="233" t="s">
        <v>145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193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500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12" customFormat="1">
      <c r="A151" s="12"/>
      <c r="B151" s="240"/>
      <c r="C151" s="241"/>
      <c r="D151" s="235" t="s">
        <v>153</v>
      </c>
      <c r="E151" s="242" t="s">
        <v>1</v>
      </c>
      <c r="F151" s="243" t="s">
        <v>498</v>
      </c>
      <c r="G151" s="241"/>
      <c r="H151" s="244">
        <v>20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153</v>
      </c>
      <c r="AU151" s="250" t="s">
        <v>84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4" customFormat="1">
      <c r="A152" s="14"/>
      <c r="B152" s="261"/>
      <c r="C152" s="262"/>
      <c r="D152" s="235" t="s">
        <v>153</v>
      </c>
      <c r="E152" s="263" t="s">
        <v>1</v>
      </c>
      <c r="F152" s="264" t="s">
        <v>156</v>
      </c>
      <c r="G152" s="262"/>
      <c r="H152" s="265">
        <v>20</v>
      </c>
      <c r="I152" s="266"/>
      <c r="J152" s="262"/>
      <c r="K152" s="262"/>
      <c r="L152" s="267"/>
      <c r="M152" s="268"/>
      <c r="N152" s="269"/>
      <c r="O152" s="269"/>
      <c r="P152" s="269"/>
      <c r="Q152" s="269"/>
      <c r="R152" s="269"/>
      <c r="S152" s="269"/>
      <c r="T152" s="27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71" t="s">
        <v>153</v>
      </c>
      <c r="AU152" s="271" t="s">
        <v>84</v>
      </c>
      <c r="AV152" s="14" t="s">
        <v>98</v>
      </c>
      <c r="AW152" s="14" t="s">
        <v>32</v>
      </c>
      <c r="AX152" s="14" t="s">
        <v>84</v>
      </c>
      <c r="AY152" s="271" t="s">
        <v>144</v>
      </c>
    </row>
    <row r="153" s="2" customFormat="1" ht="24.15" customHeight="1">
      <c r="A153" s="38"/>
      <c r="B153" s="39"/>
      <c r="C153" s="220" t="s">
        <v>8</v>
      </c>
      <c r="D153" s="220" t="s">
        <v>145</v>
      </c>
      <c r="E153" s="221" t="s">
        <v>501</v>
      </c>
      <c r="F153" s="222" t="s">
        <v>502</v>
      </c>
      <c r="G153" s="223" t="s">
        <v>185</v>
      </c>
      <c r="H153" s="224">
        <v>20</v>
      </c>
      <c r="I153" s="225"/>
      <c r="J153" s="226">
        <f>ROUND(I153*H153,2)</f>
        <v>0</v>
      </c>
      <c r="K153" s="227"/>
      <c r="L153" s="228"/>
      <c r="M153" s="229" t="s">
        <v>1</v>
      </c>
      <c r="N153" s="230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149</v>
      </c>
      <c r="AT153" s="233" t="s">
        <v>145</v>
      </c>
      <c r="AU153" s="233" t="s">
        <v>84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197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502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84</v>
      </c>
    </row>
    <row r="155" s="12" customFormat="1">
      <c r="A155" s="12"/>
      <c r="B155" s="240"/>
      <c r="C155" s="241"/>
      <c r="D155" s="235" t="s">
        <v>153</v>
      </c>
      <c r="E155" s="242" t="s">
        <v>1</v>
      </c>
      <c r="F155" s="243" t="s">
        <v>498</v>
      </c>
      <c r="G155" s="241"/>
      <c r="H155" s="244">
        <v>20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153</v>
      </c>
      <c r="AU155" s="250" t="s">
        <v>84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4" customFormat="1">
      <c r="A156" s="14"/>
      <c r="B156" s="261"/>
      <c r="C156" s="262"/>
      <c r="D156" s="235" t="s">
        <v>153</v>
      </c>
      <c r="E156" s="263" t="s">
        <v>1</v>
      </c>
      <c r="F156" s="264" t="s">
        <v>156</v>
      </c>
      <c r="G156" s="262"/>
      <c r="H156" s="265">
        <v>20</v>
      </c>
      <c r="I156" s="266"/>
      <c r="J156" s="262"/>
      <c r="K156" s="262"/>
      <c r="L156" s="267"/>
      <c r="M156" s="268"/>
      <c r="N156" s="269"/>
      <c r="O156" s="269"/>
      <c r="P156" s="269"/>
      <c r="Q156" s="269"/>
      <c r="R156" s="269"/>
      <c r="S156" s="269"/>
      <c r="T156" s="270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71" t="s">
        <v>153</v>
      </c>
      <c r="AU156" s="271" t="s">
        <v>84</v>
      </c>
      <c r="AV156" s="14" t="s">
        <v>98</v>
      </c>
      <c r="AW156" s="14" t="s">
        <v>32</v>
      </c>
      <c r="AX156" s="14" t="s">
        <v>84</v>
      </c>
      <c r="AY156" s="271" t="s">
        <v>144</v>
      </c>
    </row>
    <row r="157" s="2" customFormat="1" ht="33" customHeight="1">
      <c r="A157" s="38"/>
      <c r="B157" s="39"/>
      <c r="C157" s="220" t="s">
        <v>340</v>
      </c>
      <c r="D157" s="220" t="s">
        <v>145</v>
      </c>
      <c r="E157" s="221" t="s">
        <v>503</v>
      </c>
      <c r="F157" s="222" t="s">
        <v>504</v>
      </c>
      <c r="G157" s="223" t="s">
        <v>185</v>
      </c>
      <c r="H157" s="224">
        <v>20</v>
      </c>
      <c r="I157" s="225"/>
      <c r="J157" s="226">
        <f>ROUND(I157*H157,2)</f>
        <v>0</v>
      </c>
      <c r="K157" s="227"/>
      <c r="L157" s="228"/>
      <c r="M157" s="229" t="s">
        <v>1</v>
      </c>
      <c r="N157" s="230" t="s">
        <v>41</v>
      </c>
      <c r="O157" s="91"/>
      <c r="P157" s="231">
        <f>O157*H157</f>
        <v>0</v>
      </c>
      <c r="Q157" s="231">
        <v>0</v>
      </c>
      <c r="R157" s="231">
        <f>Q157*H157</f>
        <v>0</v>
      </c>
      <c r="S157" s="231">
        <v>0</v>
      </c>
      <c r="T157" s="23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3" t="s">
        <v>149</v>
      </c>
      <c r="AT157" s="233" t="s">
        <v>145</v>
      </c>
      <c r="AU157" s="233" t="s">
        <v>84</v>
      </c>
      <c r="AY157" s="17" t="s">
        <v>144</v>
      </c>
      <c r="BE157" s="234">
        <f>IF(N157="základní",J157,0)</f>
        <v>0</v>
      </c>
      <c r="BF157" s="234">
        <f>IF(N157="snížená",J157,0)</f>
        <v>0</v>
      </c>
      <c r="BG157" s="234">
        <f>IF(N157="zákl. přenesená",J157,0)</f>
        <v>0</v>
      </c>
      <c r="BH157" s="234">
        <f>IF(N157="sníž. přenesená",J157,0)</f>
        <v>0</v>
      </c>
      <c r="BI157" s="234">
        <f>IF(N157="nulová",J157,0)</f>
        <v>0</v>
      </c>
      <c r="BJ157" s="17" t="s">
        <v>84</v>
      </c>
      <c r="BK157" s="234">
        <f>ROUND(I157*H157,2)</f>
        <v>0</v>
      </c>
      <c r="BL157" s="17" t="s">
        <v>98</v>
      </c>
      <c r="BM157" s="233" t="s">
        <v>345</v>
      </c>
    </row>
    <row r="158" s="2" customFormat="1">
      <c r="A158" s="38"/>
      <c r="B158" s="39"/>
      <c r="C158" s="40"/>
      <c r="D158" s="235" t="s">
        <v>150</v>
      </c>
      <c r="E158" s="40"/>
      <c r="F158" s="236" t="s">
        <v>504</v>
      </c>
      <c r="G158" s="40"/>
      <c r="H158" s="40"/>
      <c r="I158" s="237"/>
      <c r="J158" s="40"/>
      <c r="K158" s="40"/>
      <c r="L158" s="44"/>
      <c r="M158" s="238"/>
      <c r="N158" s="239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150</v>
      </c>
      <c r="AU158" s="17" t="s">
        <v>84</v>
      </c>
    </row>
    <row r="159" s="12" customFormat="1">
      <c r="A159" s="12"/>
      <c r="B159" s="240"/>
      <c r="C159" s="241"/>
      <c r="D159" s="235" t="s">
        <v>153</v>
      </c>
      <c r="E159" s="242" t="s">
        <v>1</v>
      </c>
      <c r="F159" s="243" t="s">
        <v>498</v>
      </c>
      <c r="G159" s="241"/>
      <c r="H159" s="244">
        <v>20</v>
      </c>
      <c r="I159" s="245"/>
      <c r="J159" s="241"/>
      <c r="K159" s="241"/>
      <c r="L159" s="246"/>
      <c r="M159" s="247"/>
      <c r="N159" s="248"/>
      <c r="O159" s="248"/>
      <c r="P159" s="248"/>
      <c r="Q159" s="248"/>
      <c r="R159" s="248"/>
      <c r="S159" s="248"/>
      <c r="T159" s="2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T159" s="250" t="s">
        <v>153</v>
      </c>
      <c r="AU159" s="250" t="s">
        <v>84</v>
      </c>
      <c r="AV159" s="12" t="s">
        <v>86</v>
      </c>
      <c r="AW159" s="12" t="s">
        <v>32</v>
      </c>
      <c r="AX159" s="12" t="s">
        <v>76</v>
      </c>
      <c r="AY159" s="250" t="s">
        <v>144</v>
      </c>
    </row>
    <row r="160" s="14" customFormat="1">
      <c r="A160" s="14"/>
      <c r="B160" s="261"/>
      <c r="C160" s="262"/>
      <c r="D160" s="235" t="s">
        <v>153</v>
      </c>
      <c r="E160" s="263" t="s">
        <v>1</v>
      </c>
      <c r="F160" s="264" t="s">
        <v>156</v>
      </c>
      <c r="G160" s="262"/>
      <c r="H160" s="265">
        <v>20</v>
      </c>
      <c r="I160" s="266"/>
      <c r="J160" s="262"/>
      <c r="K160" s="262"/>
      <c r="L160" s="267"/>
      <c r="M160" s="268"/>
      <c r="N160" s="269"/>
      <c r="O160" s="269"/>
      <c r="P160" s="269"/>
      <c r="Q160" s="269"/>
      <c r="R160" s="269"/>
      <c r="S160" s="269"/>
      <c r="T160" s="270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71" t="s">
        <v>153</v>
      </c>
      <c r="AU160" s="271" t="s">
        <v>84</v>
      </c>
      <c r="AV160" s="14" t="s">
        <v>98</v>
      </c>
      <c r="AW160" s="14" t="s">
        <v>32</v>
      </c>
      <c r="AX160" s="14" t="s">
        <v>84</v>
      </c>
      <c r="AY160" s="271" t="s">
        <v>144</v>
      </c>
    </row>
    <row r="161" s="2" customFormat="1" ht="24.15" customHeight="1">
      <c r="A161" s="38"/>
      <c r="B161" s="39"/>
      <c r="C161" s="220" t="s">
        <v>177</v>
      </c>
      <c r="D161" s="220" t="s">
        <v>145</v>
      </c>
      <c r="E161" s="221" t="s">
        <v>505</v>
      </c>
      <c r="F161" s="222" t="s">
        <v>506</v>
      </c>
      <c r="G161" s="223" t="s">
        <v>185</v>
      </c>
      <c r="H161" s="224">
        <v>20</v>
      </c>
      <c r="I161" s="225"/>
      <c r="J161" s="226">
        <f>ROUND(I161*H161,2)</f>
        <v>0</v>
      </c>
      <c r="K161" s="227"/>
      <c r="L161" s="228"/>
      <c r="M161" s="229" t="s">
        <v>1</v>
      </c>
      <c r="N161" s="230" t="s">
        <v>41</v>
      </c>
      <c r="O161" s="91"/>
      <c r="P161" s="231">
        <f>O161*H161</f>
        <v>0</v>
      </c>
      <c r="Q161" s="231">
        <v>0</v>
      </c>
      <c r="R161" s="231">
        <f>Q161*H161</f>
        <v>0</v>
      </c>
      <c r="S161" s="231">
        <v>0</v>
      </c>
      <c r="T161" s="23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3" t="s">
        <v>149</v>
      </c>
      <c r="AT161" s="233" t="s">
        <v>145</v>
      </c>
      <c r="AU161" s="233" t="s">
        <v>84</v>
      </c>
      <c r="AY161" s="17" t="s">
        <v>144</v>
      </c>
      <c r="BE161" s="234">
        <f>IF(N161="základní",J161,0)</f>
        <v>0</v>
      </c>
      <c r="BF161" s="234">
        <f>IF(N161="snížená",J161,0)</f>
        <v>0</v>
      </c>
      <c r="BG161" s="234">
        <f>IF(N161="zákl. přenesená",J161,0)</f>
        <v>0</v>
      </c>
      <c r="BH161" s="234">
        <f>IF(N161="sníž. přenesená",J161,0)</f>
        <v>0</v>
      </c>
      <c r="BI161" s="234">
        <f>IF(N161="nulová",J161,0)</f>
        <v>0</v>
      </c>
      <c r="BJ161" s="17" t="s">
        <v>84</v>
      </c>
      <c r="BK161" s="234">
        <f>ROUND(I161*H161,2)</f>
        <v>0</v>
      </c>
      <c r="BL161" s="17" t="s">
        <v>98</v>
      </c>
      <c r="BM161" s="233" t="s">
        <v>352</v>
      </c>
    </row>
    <row r="162" s="2" customFormat="1">
      <c r="A162" s="38"/>
      <c r="B162" s="39"/>
      <c r="C162" s="40"/>
      <c r="D162" s="235" t="s">
        <v>150</v>
      </c>
      <c r="E162" s="40"/>
      <c r="F162" s="236" t="s">
        <v>506</v>
      </c>
      <c r="G162" s="40"/>
      <c r="H162" s="40"/>
      <c r="I162" s="237"/>
      <c r="J162" s="40"/>
      <c r="K162" s="40"/>
      <c r="L162" s="44"/>
      <c r="M162" s="238"/>
      <c r="N162" s="239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150</v>
      </c>
      <c r="AU162" s="17" t="s">
        <v>84</v>
      </c>
    </row>
    <row r="163" s="12" customFormat="1">
      <c r="A163" s="12"/>
      <c r="B163" s="240"/>
      <c r="C163" s="241"/>
      <c r="D163" s="235" t="s">
        <v>153</v>
      </c>
      <c r="E163" s="242" t="s">
        <v>1</v>
      </c>
      <c r="F163" s="243" t="s">
        <v>498</v>
      </c>
      <c r="G163" s="241"/>
      <c r="H163" s="244">
        <v>20</v>
      </c>
      <c r="I163" s="245"/>
      <c r="J163" s="241"/>
      <c r="K163" s="241"/>
      <c r="L163" s="246"/>
      <c r="M163" s="247"/>
      <c r="N163" s="248"/>
      <c r="O163" s="248"/>
      <c r="P163" s="248"/>
      <c r="Q163" s="248"/>
      <c r="R163" s="248"/>
      <c r="S163" s="248"/>
      <c r="T163" s="2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T163" s="250" t="s">
        <v>153</v>
      </c>
      <c r="AU163" s="250" t="s">
        <v>84</v>
      </c>
      <c r="AV163" s="12" t="s">
        <v>86</v>
      </c>
      <c r="AW163" s="12" t="s">
        <v>32</v>
      </c>
      <c r="AX163" s="12" t="s">
        <v>76</v>
      </c>
      <c r="AY163" s="250" t="s">
        <v>144</v>
      </c>
    </row>
    <row r="164" s="14" customFormat="1">
      <c r="A164" s="14"/>
      <c r="B164" s="261"/>
      <c r="C164" s="262"/>
      <c r="D164" s="235" t="s">
        <v>153</v>
      </c>
      <c r="E164" s="263" t="s">
        <v>1</v>
      </c>
      <c r="F164" s="264" t="s">
        <v>156</v>
      </c>
      <c r="G164" s="262"/>
      <c r="H164" s="265">
        <v>20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1" t="s">
        <v>153</v>
      </c>
      <c r="AU164" s="271" t="s">
        <v>84</v>
      </c>
      <c r="AV164" s="14" t="s">
        <v>98</v>
      </c>
      <c r="AW164" s="14" t="s">
        <v>32</v>
      </c>
      <c r="AX164" s="14" t="s">
        <v>84</v>
      </c>
      <c r="AY164" s="271" t="s">
        <v>144</v>
      </c>
    </row>
    <row r="165" s="2" customFormat="1" ht="21.75" customHeight="1">
      <c r="A165" s="38"/>
      <c r="B165" s="39"/>
      <c r="C165" s="220" t="s">
        <v>349</v>
      </c>
      <c r="D165" s="220" t="s">
        <v>145</v>
      </c>
      <c r="E165" s="221" t="s">
        <v>507</v>
      </c>
      <c r="F165" s="222" t="s">
        <v>508</v>
      </c>
      <c r="G165" s="223" t="s">
        <v>185</v>
      </c>
      <c r="H165" s="224">
        <v>2</v>
      </c>
      <c r="I165" s="225"/>
      <c r="J165" s="226">
        <f>ROUND(I165*H165,2)</f>
        <v>0</v>
      </c>
      <c r="K165" s="227"/>
      <c r="L165" s="228"/>
      <c r="M165" s="229" t="s">
        <v>1</v>
      </c>
      <c r="N165" s="230" t="s">
        <v>41</v>
      </c>
      <c r="O165" s="91"/>
      <c r="P165" s="231">
        <f>O165*H165</f>
        <v>0</v>
      </c>
      <c r="Q165" s="231">
        <v>0</v>
      </c>
      <c r="R165" s="231">
        <f>Q165*H165</f>
        <v>0</v>
      </c>
      <c r="S165" s="231">
        <v>0</v>
      </c>
      <c r="T165" s="23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3" t="s">
        <v>149</v>
      </c>
      <c r="AT165" s="233" t="s">
        <v>145</v>
      </c>
      <c r="AU165" s="233" t="s">
        <v>84</v>
      </c>
      <c r="AY165" s="17" t="s">
        <v>144</v>
      </c>
      <c r="BE165" s="234">
        <f>IF(N165="základní",J165,0)</f>
        <v>0</v>
      </c>
      <c r="BF165" s="234">
        <f>IF(N165="snížená",J165,0)</f>
        <v>0</v>
      </c>
      <c r="BG165" s="234">
        <f>IF(N165="zákl. přenesená",J165,0)</f>
        <v>0</v>
      </c>
      <c r="BH165" s="234">
        <f>IF(N165="sníž. přenesená",J165,0)</f>
        <v>0</v>
      </c>
      <c r="BI165" s="234">
        <f>IF(N165="nulová",J165,0)</f>
        <v>0</v>
      </c>
      <c r="BJ165" s="17" t="s">
        <v>84</v>
      </c>
      <c r="BK165" s="234">
        <f>ROUND(I165*H165,2)</f>
        <v>0</v>
      </c>
      <c r="BL165" s="17" t="s">
        <v>98</v>
      </c>
      <c r="BM165" s="233" t="s">
        <v>322</v>
      </c>
    </row>
    <row r="166" s="2" customFormat="1">
      <c r="A166" s="38"/>
      <c r="B166" s="39"/>
      <c r="C166" s="40"/>
      <c r="D166" s="235" t="s">
        <v>150</v>
      </c>
      <c r="E166" s="40"/>
      <c r="F166" s="236" t="s">
        <v>508</v>
      </c>
      <c r="G166" s="40"/>
      <c r="H166" s="40"/>
      <c r="I166" s="237"/>
      <c r="J166" s="40"/>
      <c r="K166" s="40"/>
      <c r="L166" s="44"/>
      <c r="M166" s="238"/>
      <c r="N166" s="239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150</v>
      </c>
      <c r="AU166" s="17" t="s">
        <v>84</v>
      </c>
    </row>
    <row r="167" s="2" customFormat="1" ht="21.75" customHeight="1">
      <c r="A167" s="38"/>
      <c r="B167" s="39"/>
      <c r="C167" s="220" t="s">
        <v>181</v>
      </c>
      <c r="D167" s="220" t="s">
        <v>145</v>
      </c>
      <c r="E167" s="221" t="s">
        <v>509</v>
      </c>
      <c r="F167" s="222" t="s">
        <v>510</v>
      </c>
      <c r="G167" s="223" t="s">
        <v>185</v>
      </c>
      <c r="H167" s="224">
        <v>5</v>
      </c>
      <c r="I167" s="225"/>
      <c r="J167" s="226">
        <f>ROUND(I167*H167,2)</f>
        <v>0</v>
      </c>
      <c r="K167" s="227"/>
      <c r="L167" s="228"/>
      <c r="M167" s="229" t="s">
        <v>1</v>
      </c>
      <c r="N167" s="230" t="s">
        <v>41</v>
      </c>
      <c r="O167" s="91"/>
      <c r="P167" s="231">
        <f>O167*H167</f>
        <v>0</v>
      </c>
      <c r="Q167" s="231">
        <v>0</v>
      </c>
      <c r="R167" s="231">
        <f>Q167*H167</f>
        <v>0</v>
      </c>
      <c r="S167" s="231">
        <v>0</v>
      </c>
      <c r="T167" s="23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3" t="s">
        <v>149</v>
      </c>
      <c r="AT167" s="233" t="s">
        <v>145</v>
      </c>
      <c r="AU167" s="233" t="s">
        <v>84</v>
      </c>
      <c r="AY167" s="17" t="s">
        <v>144</v>
      </c>
      <c r="BE167" s="234">
        <f>IF(N167="základní",J167,0)</f>
        <v>0</v>
      </c>
      <c r="BF167" s="234">
        <f>IF(N167="snížená",J167,0)</f>
        <v>0</v>
      </c>
      <c r="BG167" s="234">
        <f>IF(N167="zákl. přenesená",J167,0)</f>
        <v>0</v>
      </c>
      <c r="BH167" s="234">
        <f>IF(N167="sníž. přenesená",J167,0)</f>
        <v>0</v>
      </c>
      <c r="BI167" s="234">
        <f>IF(N167="nulová",J167,0)</f>
        <v>0</v>
      </c>
      <c r="BJ167" s="17" t="s">
        <v>84</v>
      </c>
      <c r="BK167" s="234">
        <f>ROUND(I167*H167,2)</f>
        <v>0</v>
      </c>
      <c r="BL167" s="17" t="s">
        <v>98</v>
      </c>
      <c r="BM167" s="233" t="s">
        <v>361</v>
      </c>
    </row>
    <row r="168" s="2" customFormat="1">
      <c r="A168" s="38"/>
      <c r="B168" s="39"/>
      <c r="C168" s="40"/>
      <c r="D168" s="235" t="s">
        <v>150</v>
      </c>
      <c r="E168" s="40"/>
      <c r="F168" s="236" t="s">
        <v>510</v>
      </c>
      <c r="G168" s="40"/>
      <c r="H168" s="40"/>
      <c r="I168" s="237"/>
      <c r="J168" s="40"/>
      <c r="K168" s="40"/>
      <c r="L168" s="44"/>
      <c r="M168" s="238"/>
      <c r="N168" s="239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150</v>
      </c>
      <c r="AU168" s="17" t="s">
        <v>84</v>
      </c>
    </row>
    <row r="169" s="2" customFormat="1" ht="24.15" customHeight="1">
      <c r="A169" s="38"/>
      <c r="B169" s="39"/>
      <c r="C169" s="220" t="s">
        <v>179</v>
      </c>
      <c r="D169" s="220" t="s">
        <v>145</v>
      </c>
      <c r="E169" s="221" t="s">
        <v>511</v>
      </c>
      <c r="F169" s="222" t="s">
        <v>512</v>
      </c>
      <c r="G169" s="223" t="s">
        <v>185</v>
      </c>
      <c r="H169" s="224">
        <v>60</v>
      </c>
      <c r="I169" s="225"/>
      <c r="J169" s="226">
        <f>ROUND(I169*H169,2)</f>
        <v>0</v>
      </c>
      <c r="K169" s="227"/>
      <c r="L169" s="228"/>
      <c r="M169" s="229" t="s">
        <v>1</v>
      </c>
      <c r="N169" s="230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149</v>
      </c>
      <c r="AT169" s="233" t="s">
        <v>145</v>
      </c>
      <c r="AU169" s="233" t="s">
        <v>84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368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512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84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513</v>
      </c>
      <c r="G171" s="241"/>
      <c r="H171" s="244">
        <v>60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84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4" customFormat="1">
      <c r="A172" s="14"/>
      <c r="B172" s="261"/>
      <c r="C172" s="262"/>
      <c r="D172" s="235" t="s">
        <v>153</v>
      </c>
      <c r="E172" s="263" t="s">
        <v>1</v>
      </c>
      <c r="F172" s="264" t="s">
        <v>156</v>
      </c>
      <c r="G172" s="262"/>
      <c r="H172" s="265">
        <v>60</v>
      </c>
      <c r="I172" s="266"/>
      <c r="J172" s="262"/>
      <c r="K172" s="262"/>
      <c r="L172" s="267"/>
      <c r="M172" s="268"/>
      <c r="N172" s="269"/>
      <c r="O172" s="269"/>
      <c r="P172" s="269"/>
      <c r="Q172" s="269"/>
      <c r="R172" s="269"/>
      <c r="S172" s="269"/>
      <c r="T172" s="27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153</v>
      </c>
      <c r="AU172" s="271" t="s">
        <v>84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11" customFormat="1" ht="22.8" customHeight="1">
      <c r="A173" s="11"/>
      <c r="B173" s="206"/>
      <c r="C173" s="207"/>
      <c r="D173" s="208" t="s">
        <v>75</v>
      </c>
      <c r="E173" s="290" t="s">
        <v>149</v>
      </c>
      <c r="F173" s="290" t="s">
        <v>514</v>
      </c>
      <c r="G173" s="207"/>
      <c r="H173" s="207"/>
      <c r="I173" s="210"/>
      <c r="J173" s="291">
        <f>BK173</f>
        <v>0</v>
      </c>
      <c r="K173" s="207"/>
      <c r="L173" s="212"/>
      <c r="M173" s="213"/>
      <c r="N173" s="214"/>
      <c r="O173" s="214"/>
      <c r="P173" s="215">
        <f>SUM(P174:P262)</f>
        <v>0</v>
      </c>
      <c r="Q173" s="214"/>
      <c r="R173" s="215">
        <f>SUM(R174:R262)</f>
        <v>0</v>
      </c>
      <c r="S173" s="214"/>
      <c r="T173" s="216">
        <f>SUM(T174:T262)</f>
        <v>0</v>
      </c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R173" s="217" t="s">
        <v>84</v>
      </c>
      <c r="AT173" s="218" t="s">
        <v>75</v>
      </c>
      <c r="AU173" s="218" t="s">
        <v>84</v>
      </c>
      <c r="AY173" s="217" t="s">
        <v>144</v>
      </c>
      <c r="BK173" s="219">
        <f>SUM(BK174:BK262)</f>
        <v>0</v>
      </c>
    </row>
    <row r="174" s="2" customFormat="1" ht="24.15" customHeight="1">
      <c r="A174" s="38"/>
      <c r="B174" s="39"/>
      <c r="C174" s="272" t="s">
        <v>186</v>
      </c>
      <c r="D174" s="272" t="s">
        <v>167</v>
      </c>
      <c r="E174" s="273" t="s">
        <v>515</v>
      </c>
      <c r="F174" s="274" t="s">
        <v>516</v>
      </c>
      <c r="G174" s="275" t="s">
        <v>336</v>
      </c>
      <c r="H174" s="276">
        <v>15</v>
      </c>
      <c r="I174" s="277"/>
      <c r="J174" s="278">
        <f>ROUND(I174*H174,2)</f>
        <v>0</v>
      </c>
      <c r="K174" s="279"/>
      <c r="L174" s="44"/>
      <c r="M174" s="280" t="s">
        <v>1</v>
      </c>
      <c r="N174" s="281" t="s">
        <v>41</v>
      </c>
      <c r="O174" s="91"/>
      <c r="P174" s="231">
        <f>O174*H174</f>
        <v>0</v>
      </c>
      <c r="Q174" s="231">
        <v>0</v>
      </c>
      <c r="R174" s="231">
        <f>Q174*H174</f>
        <v>0</v>
      </c>
      <c r="S174" s="231">
        <v>0</v>
      </c>
      <c r="T174" s="232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3" t="s">
        <v>98</v>
      </c>
      <c r="AT174" s="233" t="s">
        <v>167</v>
      </c>
      <c r="AU174" s="233" t="s">
        <v>86</v>
      </c>
      <c r="AY174" s="17" t="s">
        <v>144</v>
      </c>
      <c r="BE174" s="234">
        <f>IF(N174="základní",J174,0)</f>
        <v>0</v>
      </c>
      <c r="BF174" s="234">
        <f>IF(N174="snížená",J174,0)</f>
        <v>0</v>
      </c>
      <c r="BG174" s="234">
        <f>IF(N174="zákl. přenesená",J174,0)</f>
        <v>0</v>
      </c>
      <c r="BH174" s="234">
        <f>IF(N174="sníž. přenesená",J174,0)</f>
        <v>0</v>
      </c>
      <c r="BI174" s="234">
        <f>IF(N174="nulová",J174,0)</f>
        <v>0</v>
      </c>
      <c r="BJ174" s="17" t="s">
        <v>84</v>
      </c>
      <c r="BK174" s="234">
        <f>ROUND(I174*H174,2)</f>
        <v>0</v>
      </c>
      <c r="BL174" s="17" t="s">
        <v>98</v>
      </c>
      <c r="BM174" s="233" t="s">
        <v>374</v>
      </c>
    </row>
    <row r="175" s="2" customFormat="1">
      <c r="A175" s="38"/>
      <c r="B175" s="39"/>
      <c r="C175" s="40"/>
      <c r="D175" s="235" t="s">
        <v>150</v>
      </c>
      <c r="E175" s="40"/>
      <c r="F175" s="236" t="s">
        <v>517</v>
      </c>
      <c r="G175" s="40"/>
      <c r="H175" s="40"/>
      <c r="I175" s="237"/>
      <c r="J175" s="40"/>
      <c r="K175" s="40"/>
      <c r="L175" s="44"/>
      <c r="M175" s="238"/>
      <c r="N175" s="239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150</v>
      </c>
      <c r="AU175" s="17" t="s">
        <v>86</v>
      </c>
    </row>
    <row r="176" s="12" customFormat="1">
      <c r="A176" s="12"/>
      <c r="B176" s="240"/>
      <c r="C176" s="241"/>
      <c r="D176" s="235" t="s">
        <v>153</v>
      </c>
      <c r="E176" s="242" t="s">
        <v>1</v>
      </c>
      <c r="F176" s="243" t="s">
        <v>518</v>
      </c>
      <c r="G176" s="241"/>
      <c r="H176" s="244">
        <v>15</v>
      </c>
      <c r="I176" s="245"/>
      <c r="J176" s="241"/>
      <c r="K176" s="241"/>
      <c r="L176" s="246"/>
      <c r="M176" s="247"/>
      <c r="N176" s="248"/>
      <c r="O176" s="248"/>
      <c r="P176" s="248"/>
      <c r="Q176" s="248"/>
      <c r="R176" s="248"/>
      <c r="S176" s="248"/>
      <c r="T176" s="2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T176" s="250" t="s">
        <v>153</v>
      </c>
      <c r="AU176" s="250" t="s">
        <v>86</v>
      </c>
      <c r="AV176" s="12" t="s">
        <v>86</v>
      </c>
      <c r="AW176" s="12" t="s">
        <v>32</v>
      </c>
      <c r="AX176" s="12" t="s">
        <v>76</v>
      </c>
      <c r="AY176" s="250" t="s">
        <v>144</v>
      </c>
    </row>
    <row r="177" s="13" customFormat="1">
      <c r="A177" s="13"/>
      <c r="B177" s="251"/>
      <c r="C177" s="252"/>
      <c r="D177" s="235" t="s">
        <v>153</v>
      </c>
      <c r="E177" s="253" t="s">
        <v>1</v>
      </c>
      <c r="F177" s="254" t="s">
        <v>519</v>
      </c>
      <c r="G177" s="252"/>
      <c r="H177" s="253" t="s">
        <v>1</v>
      </c>
      <c r="I177" s="255"/>
      <c r="J177" s="252"/>
      <c r="K177" s="252"/>
      <c r="L177" s="256"/>
      <c r="M177" s="257"/>
      <c r="N177" s="258"/>
      <c r="O177" s="258"/>
      <c r="P177" s="258"/>
      <c r="Q177" s="258"/>
      <c r="R177" s="258"/>
      <c r="S177" s="258"/>
      <c r="T177" s="25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0" t="s">
        <v>153</v>
      </c>
      <c r="AU177" s="260" t="s">
        <v>86</v>
      </c>
      <c r="AV177" s="13" t="s">
        <v>84</v>
      </c>
      <c r="AW177" s="13" t="s">
        <v>32</v>
      </c>
      <c r="AX177" s="13" t="s">
        <v>76</v>
      </c>
      <c r="AY177" s="260" t="s">
        <v>144</v>
      </c>
    </row>
    <row r="178" s="14" customFormat="1">
      <c r="A178" s="14"/>
      <c r="B178" s="261"/>
      <c r="C178" s="262"/>
      <c r="D178" s="235" t="s">
        <v>153</v>
      </c>
      <c r="E178" s="263" t="s">
        <v>1</v>
      </c>
      <c r="F178" s="264" t="s">
        <v>156</v>
      </c>
      <c r="G178" s="262"/>
      <c r="H178" s="265">
        <v>15</v>
      </c>
      <c r="I178" s="266"/>
      <c r="J178" s="262"/>
      <c r="K178" s="262"/>
      <c r="L178" s="267"/>
      <c r="M178" s="268"/>
      <c r="N178" s="269"/>
      <c r="O178" s="269"/>
      <c r="P178" s="269"/>
      <c r="Q178" s="269"/>
      <c r="R178" s="269"/>
      <c r="S178" s="269"/>
      <c r="T178" s="27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71" t="s">
        <v>153</v>
      </c>
      <c r="AU178" s="271" t="s">
        <v>86</v>
      </c>
      <c r="AV178" s="14" t="s">
        <v>98</v>
      </c>
      <c r="AW178" s="14" t="s">
        <v>32</v>
      </c>
      <c r="AX178" s="14" t="s">
        <v>84</v>
      </c>
      <c r="AY178" s="271" t="s">
        <v>144</v>
      </c>
    </row>
    <row r="179" s="2" customFormat="1" ht="24.15" customHeight="1">
      <c r="A179" s="38"/>
      <c r="B179" s="39"/>
      <c r="C179" s="220" t="s">
        <v>371</v>
      </c>
      <c r="D179" s="220" t="s">
        <v>145</v>
      </c>
      <c r="E179" s="221" t="s">
        <v>520</v>
      </c>
      <c r="F179" s="222" t="s">
        <v>521</v>
      </c>
      <c r="G179" s="223" t="s">
        <v>336</v>
      </c>
      <c r="H179" s="224">
        <v>15.225</v>
      </c>
      <c r="I179" s="225"/>
      <c r="J179" s="226">
        <f>ROUND(I179*H179,2)</f>
        <v>0</v>
      </c>
      <c r="K179" s="227"/>
      <c r="L179" s="228"/>
      <c r="M179" s="229" t="s">
        <v>1</v>
      </c>
      <c r="N179" s="230" t="s">
        <v>41</v>
      </c>
      <c r="O179" s="91"/>
      <c r="P179" s="231">
        <f>O179*H179</f>
        <v>0</v>
      </c>
      <c r="Q179" s="231">
        <v>0</v>
      </c>
      <c r="R179" s="231">
        <f>Q179*H179</f>
        <v>0</v>
      </c>
      <c r="S179" s="231">
        <v>0</v>
      </c>
      <c r="T179" s="23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3" t="s">
        <v>149</v>
      </c>
      <c r="AT179" s="233" t="s">
        <v>145</v>
      </c>
      <c r="AU179" s="233" t="s">
        <v>86</v>
      </c>
      <c r="AY179" s="17" t="s">
        <v>144</v>
      </c>
      <c r="BE179" s="234">
        <f>IF(N179="základní",J179,0)</f>
        <v>0</v>
      </c>
      <c r="BF179" s="234">
        <f>IF(N179="snížená",J179,0)</f>
        <v>0</v>
      </c>
      <c r="BG179" s="234">
        <f>IF(N179="zákl. přenesená",J179,0)</f>
        <v>0</v>
      </c>
      <c r="BH179" s="234">
        <f>IF(N179="sníž. přenesená",J179,0)</f>
        <v>0</v>
      </c>
      <c r="BI179" s="234">
        <f>IF(N179="nulová",J179,0)</f>
        <v>0</v>
      </c>
      <c r="BJ179" s="17" t="s">
        <v>84</v>
      </c>
      <c r="BK179" s="234">
        <f>ROUND(I179*H179,2)</f>
        <v>0</v>
      </c>
      <c r="BL179" s="17" t="s">
        <v>98</v>
      </c>
      <c r="BM179" s="233" t="s">
        <v>379</v>
      </c>
    </row>
    <row r="180" s="2" customFormat="1">
      <c r="A180" s="38"/>
      <c r="B180" s="39"/>
      <c r="C180" s="40"/>
      <c r="D180" s="235" t="s">
        <v>150</v>
      </c>
      <c r="E180" s="40"/>
      <c r="F180" s="236" t="s">
        <v>521</v>
      </c>
      <c r="G180" s="40"/>
      <c r="H180" s="40"/>
      <c r="I180" s="237"/>
      <c r="J180" s="40"/>
      <c r="K180" s="40"/>
      <c r="L180" s="44"/>
      <c r="M180" s="238"/>
      <c r="N180" s="239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150</v>
      </c>
      <c r="AU180" s="17" t="s">
        <v>86</v>
      </c>
    </row>
    <row r="181" s="12" customFormat="1">
      <c r="A181" s="12"/>
      <c r="B181" s="240"/>
      <c r="C181" s="241"/>
      <c r="D181" s="235" t="s">
        <v>153</v>
      </c>
      <c r="E181" s="242" t="s">
        <v>1</v>
      </c>
      <c r="F181" s="243" t="s">
        <v>522</v>
      </c>
      <c r="G181" s="241"/>
      <c r="H181" s="244">
        <v>15.225</v>
      </c>
      <c r="I181" s="245"/>
      <c r="J181" s="241"/>
      <c r="K181" s="241"/>
      <c r="L181" s="246"/>
      <c r="M181" s="247"/>
      <c r="N181" s="248"/>
      <c r="O181" s="248"/>
      <c r="P181" s="248"/>
      <c r="Q181" s="248"/>
      <c r="R181" s="248"/>
      <c r="S181" s="248"/>
      <c r="T181" s="2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T181" s="250" t="s">
        <v>153</v>
      </c>
      <c r="AU181" s="250" t="s">
        <v>86</v>
      </c>
      <c r="AV181" s="12" t="s">
        <v>86</v>
      </c>
      <c r="AW181" s="12" t="s">
        <v>32</v>
      </c>
      <c r="AX181" s="12" t="s">
        <v>76</v>
      </c>
      <c r="AY181" s="250" t="s">
        <v>144</v>
      </c>
    </row>
    <row r="182" s="14" customFormat="1">
      <c r="A182" s="14"/>
      <c r="B182" s="261"/>
      <c r="C182" s="262"/>
      <c r="D182" s="235" t="s">
        <v>153</v>
      </c>
      <c r="E182" s="263" t="s">
        <v>1</v>
      </c>
      <c r="F182" s="264" t="s">
        <v>156</v>
      </c>
      <c r="G182" s="262"/>
      <c r="H182" s="265">
        <v>15.225</v>
      </c>
      <c r="I182" s="266"/>
      <c r="J182" s="262"/>
      <c r="K182" s="262"/>
      <c r="L182" s="267"/>
      <c r="M182" s="268"/>
      <c r="N182" s="269"/>
      <c r="O182" s="269"/>
      <c r="P182" s="269"/>
      <c r="Q182" s="269"/>
      <c r="R182" s="269"/>
      <c r="S182" s="269"/>
      <c r="T182" s="27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71" t="s">
        <v>153</v>
      </c>
      <c r="AU182" s="271" t="s">
        <v>86</v>
      </c>
      <c r="AV182" s="14" t="s">
        <v>98</v>
      </c>
      <c r="AW182" s="14" t="s">
        <v>32</v>
      </c>
      <c r="AX182" s="14" t="s">
        <v>84</v>
      </c>
      <c r="AY182" s="271" t="s">
        <v>144</v>
      </c>
    </row>
    <row r="183" s="2" customFormat="1" ht="24.15" customHeight="1">
      <c r="A183" s="38"/>
      <c r="B183" s="39"/>
      <c r="C183" s="272" t="s">
        <v>188</v>
      </c>
      <c r="D183" s="272" t="s">
        <v>167</v>
      </c>
      <c r="E183" s="273" t="s">
        <v>523</v>
      </c>
      <c r="F183" s="274" t="s">
        <v>524</v>
      </c>
      <c r="G183" s="275" t="s">
        <v>336</v>
      </c>
      <c r="H183" s="276">
        <v>28</v>
      </c>
      <c r="I183" s="277"/>
      <c r="J183" s="278">
        <f>ROUND(I183*H183,2)</f>
        <v>0</v>
      </c>
      <c r="K183" s="279"/>
      <c r="L183" s="44"/>
      <c r="M183" s="280" t="s">
        <v>1</v>
      </c>
      <c r="N183" s="281" t="s">
        <v>41</v>
      </c>
      <c r="O183" s="91"/>
      <c r="P183" s="231">
        <f>O183*H183</f>
        <v>0</v>
      </c>
      <c r="Q183" s="231">
        <v>0</v>
      </c>
      <c r="R183" s="231">
        <f>Q183*H183</f>
        <v>0</v>
      </c>
      <c r="S183" s="231">
        <v>0</v>
      </c>
      <c r="T183" s="23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3" t="s">
        <v>98</v>
      </c>
      <c r="AT183" s="233" t="s">
        <v>167</v>
      </c>
      <c r="AU183" s="233" t="s">
        <v>86</v>
      </c>
      <c r="AY183" s="17" t="s">
        <v>144</v>
      </c>
      <c r="BE183" s="234">
        <f>IF(N183="základní",J183,0)</f>
        <v>0</v>
      </c>
      <c r="BF183" s="234">
        <f>IF(N183="snížená",J183,0)</f>
        <v>0</v>
      </c>
      <c r="BG183" s="234">
        <f>IF(N183="zákl. přenesená",J183,0)</f>
        <v>0</v>
      </c>
      <c r="BH183" s="234">
        <f>IF(N183="sníž. přenesená",J183,0)</f>
        <v>0</v>
      </c>
      <c r="BI183" s="234">
        <f>IF(N183="nulová",J183,0)</f>
        <v>0</v>
      </c>
      <c r="BJ183" s="17" t="s">
        <v>84</v>
      </c>
      <c r="BK183" s="234">
        <f>ROUND(I183*H183,2)</f>
        <v>0</v>
      </c>
      <c r="BL183" s="17" t="s">
        <v>98</v>
      </c>
      <c r="BM183" s="233" t="s">
        <v>525</v>
      </c>
    </row>
    <row r="184" s="2" customFormat="1">
      <c r="A184" s="38"/>
      <c r="B184" s="39"/>
      <c r="C184" s="40"/>
      <c r="D184" s="235" t="s">
        <v>150</v>
      </c>
      <c r="E184" s="40"/>
      <c r="F184" s="236" t="s">
        <v>526</v>
      </c>
      <c r="G184" s="40"/>
      <c r="H184" s="40"/>
      <c r="I184" s="237"/>
      <c r="J184" s="40"/>
      <c r="K184" s="40"/>
      <c r="L184" s="44"/>
      <c r="M184" s="238"/>
      <c r="N184" s="239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150</v>
      </c>
      <c r="AU184" s="17" t="s">
        <v>86</v>
      </c>
    </row>
    <row r="185" s="12" customFormat="1">
      <c r="A185" s="12"/>
      <c r="B185" s="240"/>
      <c r="C185" s="241"/>
      <c r="D185" s="235" t="s">
        <v>153</v>
      </c>
      <c r="E185" s="242" t="s">
        <v>1</v>
      </c>
      <c r="F185" s="243" t="s">
        <v>527</v>
      </c>
      <c r="G185" s="241"/>
      <c r="H185" s="244">
        <v>28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50" t="s">
        <v>153</v>
      </c>
      <c r="AU185" s="250" t="s">
        <v>86</v>
      </c>
      <c r="AV185" s="12" t="s">
        <v>86</v>
      </c>
      <c r="AW185" s="12" t="s">
        <v>32</v>
      </c>
      <c r="AX185" s="12" t="s">
        <v>76</v>
      </c>
      <c r="AY185" s="250" t="s">
        <v>144</v>
      </c>
    </row>
    <row r="186" s="13" customFormat="1">
      <c r="A186" s="13"/>
      <c r="B186" s="251"/>
      <c r="C186" s="252"/>
      <c r="D186" s="235" t="s">
        <v>153</v>
      </c>
      <c r="E186" s="253" t="s">
        <v>1</v>
      </c>
      <c r="F186" s="254" t="s">
        <v>528</v>
      </c>
      <c r="G186" s="252"/>
      <c r="H186" s="253" t="s">
        <v>1</v>
      </c>
      <c r="I186" s="255"/>
      <c r="J186" s="252"/>
      <c r="K186" s="252"/>
      <c r="L186" s="256"/>
      <c r="M186" s="257"/>
      <c r="N186" s="258"/>
      <c r="O186" s="258"/>
      <c r="P186" s="258"/>
      <c r="Q186" s="258"/>
      <c r="R186" s="258"/>
      <c r="S186" s="258"/>
      <c r="T186" s="25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0" t="s">
        <v>153</v>
      </c>
      <c r="AU186" s="260" t="s">
        <v>86</v>
      </c>
      <c r="AV186" s="13" t="s">
        <v>84</v>
      </c>
      <c r="AW186" s="13" t="s">
        <v>32</v>
      </c>
      <c r="AX186" s="13" t="s">
        <v>76</v>
      </c>
      <c r="AY186" s="260" t="s">
        <v>144</v>
      </c>
    </row>
    <row r="187" s="14" customFormat="1">
      <c r="A187" s="14"/>
      <c r="B187" s="261"/>
      <c r="C187" s="262"/>
      <c r="D187" s="235" t="s">
        <v>153</v>
      </c>
      <c r="E187" s="263" t="s">
        <v>1</v>
      </c>
      <c r="F187" s="264" t="s">
        <v>156</v>
      </c>
      <c r="G187" s="262"/>
      <c r="H187" s="265">
        <v>28</v>
      </c>
      <c r="I187" s="266"/>
      <c r="J187" s="262"/>
      <c r="K187" s="262"/>
      <c r="L187" s="267"/>
      <c r="M187" s="268"/>
      <c r="N187" s="269"/>
      <c r="O187" s="269"/>
      <c r="P187" s="269"/>
      <c r="Q187" s="269"/>
      <c r="R187" s="269"/>
      <c r="S187" s="269"/>
      <c r="T187" s="27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71" t="s">
        <v>153</v>
      </c>
      <c r="AU187" s="271" t="s">
        <v>86</v>
      </c>
      <c r="AV187" s="14" t="s">
        <v>98</v>
      </c>
      <c r="AW187" s="14" t="s">
        <v>32</v>
      </c>
      <c r="AX187" s="14" t="s">
        <v>84</v>
      </c>
      <c r="AY187" s="271" t="s">
        <v>144</v>
      </c>
    </row>
    <row r="188" s="2" customFormat="1" ht="24.15" customHeight="1">
      <c r="A188" s="38"/>
      <c r="B188" s="39"/>
      <c r="C188" s="220" t="s">
        <v>7</v>
      </c>
      <c r="D188" s="220" t="s">
        <v>145</v>
      </c>
      <c r="E188" s="221" t="s">
        <v>529</v>
      </c>
      <c r="F188" s="222" t="s">
        <v>530</v>
      </c>
      <c r="G188" s="223" t="s">
        <v>336</v>
      </c>
      <c r="H188" s="224">
        <v>28</v>
      </c>
      <c r="I188" s="225"/>
      <c r="J188" s="226">
        <f>ROUND(I188*H188,2)</f>
        <v>0</v>
      </c>
      <c r="K188" s="227"/>
      <c r="L188" s="228"/>
      <c r="M188" s="229" t="s">
        <v>1</v>
      </c>
      <c r="N188" s="230" t="s">
        <v>41</v>
      </c>
      <c r="O188" s="91"/>
      <c r="P188" s="231">
        <f>O188*H188</f>
        <v>0</v>
      </c>
      <c r="Q188" s="231">
        <v>0</v>
      </c>
      <c r="R188" s="231">
        <f>Q188*H188</f>
        <v>0</v>
      </c>
      <c r="S188" s="231">
        <v>0</v>
      </c>
      <c r="T188" s="23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3" t="s">
        <v>149</v>
      </c>
      <c r="AT188" s="233" t="s">
        <v>145</v>
      </c>
      <c r="AU188" s="233" t="s">
        <v>86</v>
      </c>
      <c r="AY188" s="17" t="s">
        <v>144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7" t="s">
        <v>84</v>
      </c>
      <c r="BK188" s="234">
        <f>ROUND(I188*H188,2)</f>
        <v>0</v>
      </c>
      <c r="BL188" s="17" t="s">
        <v>98</v>
      </c>
      <c r="BM188" s="233" t="s">
        <v>531</v>
      </c>
    </row>
    <row r="189" s="2" customFormat="1">
      <c r="A189" s="38"/>
      <c r="B189" s="39"/>
      <c r="C189" s="40"/>
      <c r="D189" s="235" t="s">
        <v>150</v>
      </c>
      <c r="E189" s="40"/>
      <c r="F189" s="236" t="s">
        <v>530</v>
      </c>
      <c r="G189" s="40"/>
      <c r="H189" s="40"/>
      <c r="I189" s="237"/>
      <c r="J189" s="40"/>
      <c r="K189" s="40"/>
      <c r="L189" s="44"/>
      <c r="M189" s="238"/>
      <c r="N189" s="239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150</v>
      </c>
      <c r="AU189" s="17" t="s">
        <v>86</v>
      </c>
    </row>
    <row r="190" s="12" customFormat="1">
      <c r="A190" s="12"/>
      <c r="B190" s="240"/>
      <c r="C190" s="241"/>
      <c r="D190" s="235" t="s">
        <v>153</v>
      </c>
      <c r="E190" s="242" t="s">
        <v>1</v>
      </c>
      <c r="F190" s="243" t="s">
        <v>532</v>
      </c>
      <c r="G190" s="241"/>
      <c r="H190" s="244">
        <v>28</v>
      </c>
      <c r="I190" s="245"/>
      <c r="J190" s="241"/>
      <c r="K190" s="241"/>
      <c r="L190" s="246"/>
      <c r="M190" s="247"/>
      <c r="N190" s="248"/>
      <c r="O190" s="248"/>
      <c r="P190" s="248"/>
      <c r="Q190" s="248"/>
      <c r="R190" s="248"/>
      <c r="S190" s="248"/>
      <c r="T190" s="2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T190" s="250" t="s">
        <v>153</v>
      </c>
      <c r="AU190" s="250" t="s">
        <v>86</v>
      </c>
      <c r="AV190" s="12" t="s">
        <v>86</v>
      </c>
      <c r="AW190" s="12" t="s">
        <v>32</v>
      </c>
      <c r="AX190" s="12" t="s">
        <v>76</v>
      </c>
      <c r="AY190" s="250" t="s">
        <v>144</v>
      </c>
    </row>
    <row r="191" s="14" customFormat="1">
      <c r="A191" s="14"/>
      <c r="B191" s="261"/>
      <c r="C191" s="262"/>
      <c r="D191" s="235" t="s">
        <v>153</v>
      </c>
      <c r="E191" s="263" t="s">
        <v>1</v>
      </c>
      <c r="F191" s="264" t="s">
        <v>156</v>
      </c>
      <c r="G191" s="262"/>
      <c r="H191" s="265">
        <v>28</v>
      </c>
      <c r="I191" s="266"/>
      <c r="J191" s="262"/>
      <c r="K191" s="262"/>
      <c r="L191" s="267"/>
      <c r="M191" s="268"/>
      <c r="N191" s="269"/>
      <c r="O191" s="269"/>
      <c r="P191" s="269"/>
      <c r="Q191" s="269"/>
      <c r="R191" s="269"/>
      <c r="S191" s="269"/>
      <c r="T191" s="27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71" t="s">
        <v>153</v>
      </c>
      <c r="AU191" s="271" t="s">
        <v>86</v>
      </c>
      <c r="AV191" s="14" t="s">
        <v>98</v>
      </c>
      <c r="AW191" s="14" t="s">
        <v>32</v>
      </c>
      <c r="AX191" s="14" t="s">
        <v>84</v>
      </c>
      <c r="AY191" s="271" t="s">
        <v>144</v>
      </c>
    </row>
    <row r="192" s="2" customFormat="1" ht="24.15" customHeight="1">
      <c r="A192" s="38"/>
      <c r="B192" s="39"/>
      <c r="C192" s="272" t="s">
        <v>193</v>
      </c>
      <c r="D192" s="272" t="s">
        <v>167</v>
      </c>
      <c r="E192" s="273" t="s">
        <v>533</v>
      </c>
      <c r="F192" s="274" t="s">
        <v>534</v>
      </c>
      <c r="G192" s="275" t="s">
        <v>336</v>
      </c>
      <c r="H192" s="276">
        <v>130</v>
      </c>
      <c r="I192" s="277"/>
      <c r="J192" s="278">
        <f>ROUND(I192*H192,2)</f>
        <v>0</v>
      </c>
      <c r="K192" s="279"/>
      <c r="L192" s="44"/>
      <c r="M192" s="280" t="s">
        <v>1</v>
      </c>
      <c r="N192" s="281" t="s">
        <v>41</v>
      </c>
      <c r="O192" s="91"/>
      <c r="P192" s="231">
        <f>O192*H192</f>
        <v>0</v>
      </c>
      <c r="Q192" s="231">
        <v>0</v>
      </c>
      <c r="R192" s="231">
        <f>Q192*H192</f>
        <v>0</v>
      </c>
      <c r="S192" s="231">
        <v>0</v>
      </c>
      <c r="T192" s="23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3" t="s">
        <v>98</v>
      </c>
      <c r="AT192" s="233" t="s">
        <v>167</v>
      </c>
      <c r="AU192" s="233" t="s">
        <v>86</v>
      </c>
      <c r="AY192" s="17" t="s">
        <v>144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7" t="s">
        <v>84</v>
      </c>
      <c r="BK192" s="234">
        <f>ROUND(I192*H192,2)</f>
        <v>0</v>
      </c>
      <c r="BL192" s="17" t="s">
        <v>98</v>
      </c>
      <c r="BM192" s="233" t="s">
        <v>535</v>
      </c>
    </row>
    <row r="193" s="2" customFormat="1">
      <c r="A193" s="38"/>
      <c r="B193" s="39"/>
      <c r="C193" s="40"/>
      <c r="D193" s="235" t="s">
        <v>150</v>
      </c>
      <c r="E193" s="40"/>
      <c r="F193" s="236" t="s">
        <v>536</v>
      </c>
      <c r="G193" s="40"/>
      <c r="H193" s="40"/>
      <c r="I193" s="237"/>
      <c r="J193" s="40"/>
      <c r="K193" s="40"/>
      <c r="L193" s="44"/>
      <c r="M193" s="238"/>
      <c r="N193" s="239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150</v>
      </c>
      <c r="AU193" s="17" t="s">
        <v>86</v>
      </c>
    </row>
    <row r="194" s="12" customFormat="1">
      <c r="A194" s="12"/>
      <c r="B194" s="240"/>
      <c r="C194" s="241"/>
      <c r="D194" s="235" t="s">
        <v>153</v>
      </c>
      <c r="E194" s="242" t="s">
        <v>1</v>
      </c>
      <c r="F194" s="243" t="s">
        <v>537</v>
      </c>
      <c r="G194" s="241"/>
      <c r="H194" s="244">
        <v>130</v>
      </c>
      <c r="I194" s="245"/>
      <c r="J194" s="241"/>
      <c r="K194" s="241"/>
      <c r="L194" s="246"/>
      <c r="M194" s="247"/>
      <c r="N194" s="248"/>
      <c r="O194" s="248"/>
      <c r="P194" s="248"/>
      <c r="Q194" s="248"/>
      <c r="R194" s="248"/>
      <c r="S194" s="248"/>
      <c r="T194" s="2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T194" s="250" t="s">
        <v>153</v>
      </c>
      <c r="AU194" s="250" t="s">
        <v>86</v>
      </c>
      <c r="AV194" s="12" t="s">
        <v>86</v>
      </c>
      <c r="AW194" s="12" t="s">
        <v>32</v>
      </c>
      <c r="AX194" s="12" t="s">
        <v>76</v>
      </c>
      <c r="AY194" s="250" t="s">
        <v>144</v>
      </c>
    </row>
    <row r="195" s="13" customFormat="1">
      <c r="A195" s="13"/>
      <c r="B195" s="251"/>
      <c r="C195" s="252"/>
      <c r="D195" s="235" t="s">
        <v>153</v>
      </c>
      <c r="E195" s="253" t="s">
        <v>1</v>
      </c>
      <c r="F195" s="254" t="s">
        <v>528</v>
      </c>
      <c r="G195" s="252"/>
      <c r="H195" s="253" t="s">
        <v>1</v>
      </c>
      <c r="I195" s="255"/>
      <c r="J195" s="252"/>
      <c r="K195" s="252"/>
      <c r="L195" s="256"/>
      <c r="M195" s="257"/>
      <c r="N195" s="258"/>
      <c r="O195" s="258"/>
      <c r="P195" s="258"/>
      <c r="Q195" s="258"/>
      <c r="R195" s="258"/>
      <c r="S195" s="258"/>
      <c r="T195" s="259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60" t="s">
        <v>153</v>
      </c>
      <c r="AU195" s="260" t="s">
        <v>86</v>
      </c>
      <c r="AV195" s="13" t="s">
        <v>84</v>
      </c>
      <c r="AW195" s="13" t="s">
        <v>32</v>
      </c>
      <c r="AX195" s="13" t="s">
        <v>76</v>
      </c>
      <c r="AY195" s="260" t="s">
        <v>144</v>
      </c>
    </row>
    <row r="196" s="14" customFormat="1">
      <c r="A196" s="14"/>
      <c r="B196" s="261"/>
      <c r="C196" s="262"/>
      <c r="D196" s="235" t="s">
        <v>153</v>
      </c>
      <c r="E196" s="263" t="s">
        <v>1</v>
      </c>
      <c r="F196" s="264" t="s">
        <v>156</v>
      </c>
      <c r="G196" s="262"/>
      <c r="H196" s="265">
        <v>130</v>
      </c>
      <c r="I196" s="266"/>
      <c r="J196" s="262"/>
      <c r="K196" s="262"/>
      <c r="L196" s="267"/>
      <c r="M196" s="268"/>
      <c r="N196" s="269"/>
      <c r="O196" s="269"/>
      <c r="P196" s="269"/>
      <c r="Q196" s="269"/>
      <c r="R196" s="269"/>
      <c r="S196" s="269"/>
      <c r="T196" s="27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1" t="s">
        <v>153</v>
      </c>
      <c r="AU196" s="271" t="s">
        <v>86</v>
      </c>
      <c r="AV196" s="14" t="s">
        <v>98</v>
      </c>
      <c r="AW196" s="14" t="s">
        <v>32</v>
      </c>
      <c r="AX196" s="14" t="s">
        <v>84</v>
      </c>
      <c r="AY196" s="271" t="s">
        <v>144</v>
      </c>
    </row>
    <row r="197" s="2" customFormat="1" ht="24.15" customHeight="1">
      <c r="A197" s="38"/>
      <c r="B197" s="39"/>
      <c r="C197" s="220" t="s">
        <v>538</v>
      </c>
      <c r="D197" s="220" t="s">
        <v>145</v>
      </c>
      <c r="E197" s="221" t="s">
        <v>539</v>
      </c>
      <c r="F197" s="222" t="s">
        <v>540</v>
      </c>
      <c r="G197" s="223" t="s">
        <v>336</v>
      </c>
      <c r="H197" s="224">
        <v>131.94999999999999</v>
      </c>
      <c r="I197" s="225"/>
      <c r="J197" s="226">
        <f>ROUND(I197*H197,2)</f>
        <v>0</v>
      </c>
      <c r="K197" s="227"/>
      <c r="L197" s="228"/>
      <c r="M197" s="229" t="s">
        <v>1</v>
      </c>
      <c r="N197" s="230" t="s">
        <v>41</v>
      </c>
      <c r="O197" s="91"/>
      <c r="P197" s="231">
        <f>O197*H197</f>
        <v>0</v>
      </c>
      <c r="Q197" s="231">
        <v>0</v>
      </c>
      <c r="R197" s="231">
        <f>Q197*H197</f>
        <v>0</v>
      </c>
      <c r="S197" s="231">
        <v>0</v>
      </c>
      <c r="T197" s="23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3" t="s">
        <v>149</v>
      </c>
      <c r="AT197" s="233" t="s">
        <v>145</v>
      </c>
      <c r="AU197" s="233" t="s">
        <v>86</v>
      </c>
      <c r="AY197" s="17" t="s">
        <v>144</v>
      </c>
      <c r="BE197" s="234">
        <f>IF(N197="základní",J197,0)</f>
        <v>0</v>
      </c>
      <c r="BF197" s="234">
        <f>IF(N197="snížená",J197,0)</f>
        <v>0</v>
      </c>
      <c r="BG197" s="234">
        <f>IF(N197="zákl. přenesená",J197,0)</f>
        <v>0</v>
      </c>
      <c r="BH197" s="234">
        <f>IF(N197="sníž. přenesená",J197,0)</f>
        <v>0</v>
      </c>
      <c r="BI197" s="234">
        <f>IF(N197="nulová",J197,0)</f>
        <v>0</v>
      </c>
      <c r="BJ197" s="17" t="s">
        <v>84</v>
      </c>
      <c r="BK197" s="234">
        <f>ROUND(I197*H197,2)</f>
        <v>0</v>
      </c>
      <c r="BL197" s="17" t="s">
        <v>98</v>
      </c>
      <c r="BM197" s="233" t="s">
        <v>541</v>
      </c>
    </row>
    <row r="198" s="2" customFormat="1">
      <c r="A198" s="38"/>
      <c r="B198" s="39"/>
      <c r="C198" s="40"/>
      <c r="D198" s="235" t="s">
        <v>150</v>
      </c>
      <c r="E198" s="40"/>
      <c r="F198" s="236" t="s">
        <v>540</v>
      </c>
      <c r="G198" s="40"/>
      <c r="H198" s="40"/>
      <c r="I198" s="237"/>
      <c r="J198" s="40"/>
      <c r="K198" s="40"/>
      <c r="L198" s="44"/>
      <c r="M198" s="238"/>
      <c r="N198" s="239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150</v>
      </c>
      <c r="AU198" s="17" t="s">
        <v>86</v>
      </c>
    </row>
    <row r="199" s="12" customFormat="1">
      <c r="A199" s="12"/>
      <c r="B199" s="240"/>
      <c r="C199" s="241"/>
      <c r="D199" s="235" t="s">
        <v>153</v>
      </c>
      <c r="E199" s="242" t="s">
        <v>1</v>
      </c>
      <c r="F199" s="243" t="s">
        <v>542</v>
      </c>
      <c r="G199" s="241"/>
      <c r="H199" s="244">
        <v>131.94999999999999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50" t="s">
        <v>153</v>
      </c>
      <c r="AU199" s="250" t="s">
        <v>86</v>
      </c>
      <c r="AV199" s="12" t="s">
        <v>86</v>
      </c>
      <c r="AW199" s="12" t="s">
        <v>32</v>
      </c>
      <c r="AX199" s="12" t="s">
        <v>76</v>
      </c>
      <c r="AY199" s="250" t="s">
        <v>144</v>
      </c>
    </row>
    <row r="200" s="14" customFormat="1">
      <c r="A200" s="14"/>
      <c r="B200" s="261"/>
      <c r="C200" s="262"/>
      <c r="D200" s="235" t="s">
        <v>153</v>
      </c>
      <c r="E200" s="263" t="s">
        <v>1</v>
      </c>
      <c r="F200" s="264" t="s">
        <v>156</v>
      </c>
      <c r="G200" s="262"/>
      <c r="H200" s="265">
        <v>131.94999999999999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1" t="s">
        <v>153</v>
      </c>
      <c r="AU200" s="271" t="s">
        <v>86</v>
      </c>
      <c r="AV200" s="14" t="s">
        <v>98</v>
      </c>
      <c r="AW200" s="14" t="s">
        <v>32</v>
      </c>
      <c r="AX200" s="14" t="s">
        <v>84</v>
      </c>
      <c r="AY200" s="271" t="s">
        <v>144</v>
      </c>
    </row>
    <row r="201" s="2" customFormat="1" ht="24.15" customHeight="1">
      <c r="A201" s="38"/>
      <c r="B201" s="39"/>
      <c r="C201" s="272" t="s">
        <v>197</v>
      </c>
      <c r="D201" s="272" t="s">
        <v>167</v>
      </c>
      <c r="E201" s="273" t="s">
        <v>543</v>
      </c>
      <c r="F201" s="274" t="s">
        <v>544</v>
      </c>
      <c r="G201" s="275" t="s">
        <v>336</v>
      </c>
      <c r="H201" s="276">
        <v>280</v>
      </c>
      <c r="I201" s="277"/>
      <c r="J201" s="278">
        <f>ROUND(I201*H201,2)</f>
        <v>0</v>
      </c>
      <c r="K201" s="279"/>
      <c r="L201" s="44"/>
      <c r="M201" s="280" t="s">
        <v>1</v>
      </c>
      <c r="N201" s="281" t="s">
        <v>41</v>
      </c>
      <c r="O201" s="91"/>
      <c r="P201" s="231">
        <f>O201*H201</f>
        <v>0</v>
      </c>
      <c r="Q201" s="231">
        <v>0</v>
      </c>
      <c r="R201" s="231">
        <f>Q201*H201</f>
        <v>0</v>
      </c>
      <c r="S201" s="231">
        <v>0</v>
      </c>
      <c r="T201" s="23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3" t="s">
        <v>98</v>
      </c>
      <c r="AT201" s="233" t="s">
        <v>167</v>
      </c>
      <c r="AU201" s="233" t="s">
        <v>86</v>
      </c>
      <c r="AY201" s="17" t="s">
        <v>144</v>
      </c>
      <c r="BE201" s="234">
        <f>IF(N201="základní",J201,0)</f>
        <v>0</v>
      </c>
      <c r="BF201" s="234">
        <f>IF(N201="snížená",J201,0)</f>
        <v>0</v>
      </c>
      <c r="BG201" s="234">
        <f>IF(N201="zákl. přenesená",J201,0)</f>
        <v>0</v>
      </c>
      <c r="BH201" s="234">
        <f>IF(N201="sníž. přenesená",J201,0)</f>
        <v>0</v>
      </c>
      <c r="BI201" s="234">
        <f>IF(N201="nulová",J201,0)</f>
        <v>0</v>
      </c>
      <c r="BJ201" s="17" t="s">
        <v>84</v>
      </c>
      <c r="BK201" s="234">
        <f>ROUND(I201*H201,2)</f>
        <v>0</v>
      </c>
      <c r="BL201" s="17" t="s">
        <v>98</v>
      </c>
      <c r="BM201" s="233" t="s">
        <v>545</v>
      </c>
    </row>
    <row r="202" s="2" customFormat="1">
      <c r="A202" s="38"/>
      <c r="B202" s="39"/>
      <c r="C202" s="40"/>
      <c r="D202" s="235" t="s">
        <v>150</v>
      </c>
      <c r="E202" s="40"/>
      <c r="F202" s="236" t="s">
        <v>546</v>
      </c>
      <c r="G202" s="40"/>
      <c r="H202" s="40"/>
      <c r="I202" s="237"/>
      <c r="J202" s="40"/>
      <c r="K202" s="40"/>
      <c r="L202" s="44"/>
      <c r="M202" s="238"/>
      <c r="N202" s="239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150</v>
      </c>
      <c r="AU202" s="17" t="s">
        <v>86</v>
      </c>
    </row>
    <row r="203" s="2" customFormat="1" ht="24.15" customHeight="1">
      <c r="A203" s="38"/>
      <c r="B203" s="39"/>
      <c r="C203" s="220" t="s">
        <v>327</v>
      </c>
      <c r="D203" s="220" t="s">
        <v>145</v>
      </c>
      <c r="E203" s="221" t="s">
        <v>547</v>
      </c>
      <c r="F203" s="222" t="s">
        <v>548</v>
      </c>
      <c r="G203" s="223" t="s">
        <v>336</v>
      </c>
      <c r="H203" s="224">
        <v>284.19999999999999</v>
      </c>
      <c r="I203" s="225"/>
      <c r="J203" s="226">
        <f>ROUND(I203*H203,2)</f>
        <v>0</v>
      </c>
      <c r="K203" s="227"/>
      <c r="L203" s="228"/>
      <c r="M203" s="229" t="s">
        <v>1</v>
      </c>
      <c r="N203" s="230" t="s">
        <v>41</v>
      </c>
      <c r="O203" s="91"/>
      <c r="P203" s="231">
        <f>O203*H203</f>
        <v>0</v>
      </c>
      <c r="Q203" s="231">
        <v>0</v>
      </c>
      <c r="R203" s="231">
        <f>Q203*H203</f>
        <v>0</v>
      </c>
      <c r="S203" s="231">
        <v>0</v>
      </c>
      <c r="T203" s="23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3" t="s">
        <v>149</v>
      </c>
      <c r="AT203" s="233" t="s">
        <v>145</v>
      </c>
      <c r="AU203" s="233" t="s">
        <v>86</v>
      </c>
      <c r="AY203" s="17" t="s">
        <v>144</v>
      </c>
      <c r="BE203" s="234">
        <f>IF(N203="základní",J203,0)</f>
        <v>0</v>
      </c>
      <c r="BF203" s="234">
        <f>IF(N203="snížená",J203,0)</f>
        <v>0</v>
      </c>
      <c r="BG203" s="234">
        <f>IF(N203="zákl. přenesená",J203,0)</f>
        <v>0</v>
      </c>
      <c r="BH203" s="234">
        <f>IF(N203="sníž. přenesená",J203,0)</f>
        <v>0</v>
      </c>
      <c r="BI203" s="234">
        <f>IF(N203="nulová",J203,0)</f>
        <v>0</v>
      </c>
      <c r="BJ203" s="17" t="s">
        <v>84</v>
      </c>
      <c r="BK203" s="234">
        <f>ROUND(I203*H203,2)</f>
        <v>0</v>
      </c>
      <c r="BL203" s="17" t="s">
        <v>98</v>
      </c>
      <c r="BM203" s="233" t="s">
        <v>549</v>
      </c>
    </row>
    <row r="204" s="2" customFormat="1">
      <c r="A204" s="38"/>
      <c r="B204" s="39"/>
      <c r="C204" s="40"/>
      <c r="D204" s="235" t="s">
        <v>150</v>
      </c>
      <c r="E204" s="40"/>
      <c r="F204" s="236" t="s">
        <v>548</v>
      </c>
      <c r="G204" s="40"/>
      <c r="H204" s="40"/>
      <c r="I204" s="237"/>
      <c r="J204" s="40"/>
      <c r="K204" s="40"/>
      <c r="L204" s="44"/>
      <c r="M204" s="238"/>
      <c r="N204" s="239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150</v>
      </c>
      <c r="AU204" s="17" t="s">
        <v>86</v>
      </c>
    </row>
    <row r="205" s="12" customFormat="1">
      <c r="A205" s="12"/>
      <c r="B205" s="240"/>
      <c r="C205" s="241"/>
      <c r="D205" s="235" t="s">
        <v>153</v>
      </c>
      <c r="E205" s="242" t="s">
        <v>1</v>
      </c>
      <c r="F205" s="243" t="s">
        <v>550</v>
      </c>
      <c r="G205" s="241"/>
      <c r="H205" s="244">
        <v>284.19999999999999</v>
      </c>
      <c r="I205" s="245"/>
      <c r="J205" s="241"/>
      <c r="K205" s="241"/>
      <c r="L205" s="246"/>
      <c r="M205" s="247"/>
      <c r="N205" s="248"/>
      <c r="O205" s="248"/>
      <c r="P205" s="248"/>
      <c r="Q205" s="248"/>
      <c r="R205" s="248"/>
      <c r="S205" s="248"/>
      <c r="T205" s="2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T205" s="250" t="s">
        <v>153</v>
      </c>
      <c r="AU205" s="250" t="s">
        <v>86</v>
      </c>
      <c r="AV205" s="12" t="s">
        <v>86</v>
      </c>
      <c r="AW205" s="12" t="s">
        <v>32</v>
      </c>
      <c r="AX205" s="12" t="s">
        <v>76</v>
      </c>
      <c r="AY205" s="250" t="s">
        <v>144</v>
      </c>
    </row>
    <row r="206" s="14" customFormat="1">
      <c r="A206" s="14"/>
      <c r="B206" s="261"/>
      <c r="C206" s="262"/>
      <c r="D206" s="235" t="s">
        <v>153</v>
      </c>
      <c r="E206" s="263" t="s">
        <v>1</v>
      </c>
      <c r="F206" s="264" t="s">
        <v>156</v>
      </c>
      <c r="G206" s="262"/>
      <c r="H206" s="265">
        <v>284.19999999999999</v>
      </c>
      <c r="I206" s="266"/>
      <c r="J206" s="262"/>
      <c r="K206" s="262"/>
      <c r="L206" s="267"/>
      <c r="M206" s="268"/>
      <c r="N206" s="269"/>
      <c r="O206" s="269"/>
      <c r="P206" s="269"/>
      <c r="Q206" s="269"/>
      <c r="R206" s="269"/>
      <c r="S206" s="269"/>
      <c r="T206" s="27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71" t="s">
        <v>153</v>
      </c>
      <c r="AU206" s="271" t="s">
        <v>86</v>
      </c>
      <c r="AV206" s="14" t="s">
        <v>98</v>
      </c>
      <c r="AW206" s="14" t="s">
        <v>32</v>
      </c>
      <c r="AX206" s="14" t="s">
        <v>84</v>
      </c>
      <c r="AY206" s="271" t="s">
        <v>144</v>
      </c>
    </row>
    <row r="207" s="2" customFormat="1" ht="24.15" customHeight="1">
      <c r="A207" s="38"/>
      <c r="B207" s="39"/>
      <c r="C207" s="272" t="s">
        <v>345</v>
      </c>
      <c r="D207" s="272" t="s">
        <v>167</v>
      </c>
      <c r="E207" s="273" t="s">
        <v>551</v>
      </c>
      <c r="F207" s="274" t="s">
        <v>552</v>
      </c>
      <c r="G207" s="275" t="s">
        <v>336</v>
      </c>
      <c r="H207" s="276">
        <v>190</v>
      </c>
      <c r="I207" s="277"/>
      <c r="J207" s="278">
        <f>ROUND(I207*H207,2)</f>
        <v>0</v>
      </c>
      <c r="K207" s="279"/>
      <c r="L207" s="44"/>
      <c r="M207" s="280" t="s">
        <v>1</v>
      </c>
      <c r="N207" s="281" t="s">
        <v>41</v>
      </c>
      <c r="O207" s="91"/>
      <c r="P207" s="231">
        <f>O207*H207</f>
        <v>0</v>
      </c>
      <c r="Q207" s="231">
        <v>0</v>
      </c>
      <c r="R207" s="231">
        <f>Q207*H207</f>
        <v>0</v>
      </c>
      <c r="S207" s="231">
        <v>0</v>
      </c>
      <c r="T207" s="232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3" t="s">
        <v>98</v>
      </c>
      <c r="AT207" s="233" t="s">
        <v>167</v>
      </c>
      <c r="AU207" s="233" t="s">
        <v>86</v>
      </c>
      <c r="AY207" s="17" t="s">
        <v>144</v>
      </c>
      <c r="BE207" s="234">
        <f>IF(N207="základní",J207,0)</f>
        <v>0</v>
      </c>
      <c r="BF207" s="234">
        <f>IF(N207="snížená",J207,0)</f>
        <v>0</v>
      </c>
      <c r="BG207" s="234">
        <f>IF(N207="zákl. přenesená",J207,0)</f>
        <v>0</v>
      </c>
      <c r="BH207" s="234">
        <f>IF(N207="sníž. přenesená",J207,0)</f>
        <v>0</v>
      </c>
      <c r="BI207" s="234">
        <f>IF(N207="nulová",J207,0)</f>
        <v>0</v>
      </c>
      <c r="BJ207" s="17" t="s">
        <v>84</v>
      </c>
      <c r="BK207" s="234">
        <f>ROUND(I207*H207,2)</f>
        <v>0</v>
      </c>
      <c r="BL207" s="17" t="s">
        <v>98</v>
      </c>
      <c r="BM207" s="233" t="s">
        <v>553</v>
      </c>
    </row>
    <row r="208" s="2" customFormat="1">
      <c r="A208" s="38"/>
      <c r="B208" s="39"/>
      <c r="C208" s="40"/>
      <c r="D208" s="235" t="s">
        <v>150</v>
      </c>
      <c r="E208" s="40"/>
      <c r="F208" s="236" t="s">
        <v>554</v>
      </c>
      <c r="G208" s="40"/>
      <c r="H208" s="40"/>
      <c r="I208" s="237"/>
      <c r="J208" s="40"/>
      <c r="K208" s="40"/>
      <c r="L208" s="44"/>
      <c r="M208" s="238"/>
      <c r="N208" s="239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150</v>
      </c>
      <c r="AU208" s="17" t="s">
        <v>86</v>
      </c>
    </row>
    <row r="209" s="2" customFormat="1" ht="24.15" customHeight="1">
      <c r="A209" s="38"/>
      <c r="B209" s="39"/>
      <c r="C209" s="220" t="s">
        <v>555</v>
      </c>
      <c r="D209" s="220" t="s">
        <v>145</v>
      </c>
      <c r="E209" s="221" t="s">
        <v>556</v>
      </c>
      <c r="F209" s="222" t="s">
        <v>557</v>
      </c>
      <c r="G209" s="223" t="s">
        <v>336</v>
      </c>
      <c r="H209" s="224">
        <v>192.84999999999999</v>
      </c>
      <c r="I209" s="225"/>
      <c r="J209" s="226">
        <f>ROUND(I209*H209,2)</f>
        <v>0</v>
      </c>
      <c r="K209" s="227"/>
      <c r="L209" s="228"/>
      <c r="M209" s="229" t="s">
        <v>1</v>
      </c>
      <c r="N209" s="230" t="s">
        <v>41</v>
      </c>
      <c r="O209" s="91"/>
      <c r="P209" s="231">
        <f>O209*H209</f>
        <v>0</v>
      </c>
      <c r="Q209" s="231">
        <v>0</v>
      </c>
      <c r="R209" s="231">
        <f>Q209*H209</f>
        <v>0</v>
      </c>
      <c r="S209" s="231">
        <v>0</v>
      </c>
      <c r="T209" s="232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3" t="s">
        <v>149</v>
      </c>
      <c r="AT209" s="233" t="s">
        <v>145</v>
      </c>
      <c r="AU209" s="233" t="s">
        <v>86</v>
      </c>
      <c r="AY209" s="17" t="s">
        <v>144</v>
      </c>
      <c r="BE209" s="234">
        <f>IF(N209="základní",J209,0)</f>
        <v>0</v>
      </c>
      <c r="BF209" s="234">
        <f>IF(N209="snížená",J209,0)</f>
        <v>0</v>
      </c>
      <c r="BG209" s="234">
        <f>IF(N209="zákl. přenesená",J209,0)</f>
        <v>0</v>
      </c>
      <c r="BH209" s="234">
        <f>IF(N209="sníž. přenesená",J209,0)</f>
        <v>0</v>
      </c>
      <c r="BI209" s="234">
        <f>IF(N209="nulová",J209,0)</f>
        <v>0</v>
      </c>
      <c r="BJ209" s="17" t="s">
        <v>84</v>
      </c>
      <c r="BK209" s="234">
        <f>ROUND(I209*H209,2)</f>
        <v>0</v>
      </c>
      <c r="BL209" s="17" t="s">
        <v>98</v>
      </c>
      <c r="BM209" s="233" t="s">
        <v>558</v>
      </c>
    </row>
    <row r="210" s="2" customFormat="1">
      <c r="A210" s="38"/>
      <c r="B210" s="39"/>
      <c r="C210" s="40"/>
      <c r="D210" s="235" t="s">
        <v>150</v>
      </c>
      <c r="E210" s="40"/>
      <c r="F210" s="236" t="s">
        <v>557</v>
      </c>
      <c r="G210" s="40"/>
      <c r="H210" s="40"/>
      <c r="I210" s="237"/>
      <c r="J210" s="40"/>
      <c r="K210" s="40"/>
      <c r="L210" s="44"/>
      <c r="M210" s="238"/>
      <c r="N210" s="239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150</v>
      </c>
      <c r="AU210" s="17" t="s">
        <v>86</v>
      </c>
    </row>
    <row r="211" s="12" customFormat="1">
      <c r="A211" s="12"/>
      <c r="B211" s="240"/>
      <c r="C211" s="241"/>
      <c r="D211" s="235" t="s">
        <v>153</v>
      </c>
      <c r="E211" s="242" t="s">
        <v>1</v>
      </c>
      <c r="F211" s="243" t="s">
        <v>559</v>
      </c>
      <c r="G211" s="241"/>
      <c r="H211" s="244">
        <v>192.84999999999999</v>
      </c>
      <c r="I211" s="245"/>
      <c r="J211" s="241"/>
      <c r="K211" s="241"/>
      <c r="L211" s="246"/>
      <c r="M211" s="247"/>
      <c r="N211" s="248"/>
      <c r="O211" s="248"/>
      <c r="P211" s="248"/>
      <c r="Q211" s="248"/>
      <c r="R211" s="248"/>
      <c r="S211" s="248"/>
      <c r="T211" s="2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T211" s="250" t="s">
        <v>153</v>
      </c>
      <c r="AU211" s="250" t="s">
        <v>86</v>
      </c>
      <c r="AV211" s="12" t="s">
        <v>86</v>
      </c>
      <c r="AW211" s="12" t="s">
        <v>32</v>
      </c>
      <c r="AX211" s="12" t="s">
        <v>76</v>
      </c>
      <c r="AY211" s="250" t="s">
        <v>144</v>
      </c>
    </row>
    <row r="212" s="14" customFormat="1">
      <c r="A212" s="14"/>
      <c r="B212" s="261"/>
      <c r="C212" s="262"/>
      <c r="D212" s="235" t="s">
        <v>153</v>
      </c>
      <c r="E212" s="263" t="s">
        <v>1</v>
      </c>
      <c r="F212" s="264" t="s">
        <v>156</v>
      </c>
      <c r="G212" s="262"/>
      <c r="H212" s="265">
        <v>192.84999999999999</v>
      </c>
      <c r="I212" s="266"/>
      <c r="J212" s="262"/>
      <c r="K212" s="262"/>
      <c r="L212" s="267"/>
      <c r="M212" s="268"/>
      <c r="N212" s="269"/>
      <c r="O212" s="269"/>
      <c r="P212" s="269"/>
      <c r="Q212" s="269"/>
      <c r="R212" s="269"/>
      <c r="S212" s="269"/>
      <c r="T212" s="27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71" t="s">
        <v>153</v>
      </c>
      <c r="AU212" s="271" t="s">
        <v>86</v>
      </c>
      <c r="AV212" s="14" t="s">
        <v>98</v>
      </c>
      <c r="AW212" s="14" t="s">
        <v>32</v>
      </c>
      <c r="AX212" s="14" t="s">
        <v>84</v>
      </c>
      <c r="AY212" s="271" t="s">
        <v>144</v>
      </c>
    </row>
    <row r="213" s="2" customFormat="1" ht="33" customHeight="1">
      <c r="A213" s="38"/>
      <c r="B213" s="39"/>
      <c r="C213" s="272" t="s">
        <v>352</v>
      </c>
      <c r="D213" s="272" t="s">
        <v>167</v>
      </c>
      <c r="E213" s="273" t="s">
        <v>560</v>
      </c>
      <c r="F213" s="274" t="s">
        <v>561</v>
      </c>
      <c r="G213" s="275" t="s">
        <v>185</v>
      </c>
      <c r="H213" s="276">
        <v>2</v>
      </c>
      <c r="I213" s="277"/>
      <c r="J213" s="278">
        <f>ROUND(I213*H213,2)</f>
        <v>0</v>
      </c>
      <c r="K213" s="279"/>
      <c r="L213" s="44"/>
      <c r="M213" s="280" t="s">
        <v>1</v>
      </c>
      <c r="N213" s="281" t="s">
        <v>41</v>
      </c>
      <c r="O213" s="91"/>
      <c r="P213" s="231">
        <f>O213*H213</f>
        <v>0</v>
      </c>
      <c r="Q213" s="231">
        <v>0</v>
      </c>
      <c r="R213" s="231">
        <f>Q213*H213</f>
        <v>0</v>
      </c>
      <c r="S213" s="231">
        <v>0</v>
      </c>
      <c r="T213" s="232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3" t="s">
        <v>98</v>
      </c>
      <c r="AT213" s="233" t="s">
        <v>167</v>
      </c>
      <c r="AU213" s="233" t="s">
        <v>86</v>
      </c>
      <c r="AY213" s="17" t="s">
        <v>144</v>
      </c>
      <c r="BE213" s="234">
        <f>IF(N213="základní",J213,0)</f>
        <v>0</v>
      </c>
      <c r="BF213" s="234">
        <f>IF(N213="snížená",J213,0)</f>
        <v>0</v>
      </c>
      <c r="BG213" s="234">
        <f>IF(N213="zákl. přenesená",J213,0)</f>
        <v>0</v>
      </c>
      <c r="BH213" s="234">
        <f>IF(N213="sníž. přenesená",J213,0)</f>
        <v>0</v>
      </c>
      <c r="BI213" s="234">
        <f>IF(N213="nulová",J213,0)</f>
        <v>0</v>
      </c>
      <c r="BJ213" s="17" t="s">
        <v>84</v>
      </c>
      <c r="BK213" s="234">
        <f>ROUND(I213*H213,2)</f>
        <v>0</v>
      </c>
      <c r="BL213" s="17" t="s">
        <v>98</v>
      </c>
      <c r="BM213" s="233" t="s">
        <v>562</v>
      </c>
    </row>
    <row r="214" s="2" customFormat="1">
      <c r="A214" s="38"/>
      <c r="B214" s="39"/>
      <c r="C214" s="40"/>
      <c r="D214" s="235" t="s">
        <v>150</v>
      </c>
      <c r="E214" s="40"/>
      <c r="F214" s="236" t="s">
        <v>563</v>
      </c>
      <c r="G214" s="40"/>
      <c r="H214" s="40"/>
      <c r="I214" s="237"/>
      <c r="J214" s="40"/>
      <c r="K214" s="40"/>
      <c r="L214" s="44"/>
      <c r="M214" s="238"/>
      <c r="N214" s="239"/>
      <c r="O214" s="91"/>
      <c r="P214" s="91"/>
      <c r="Q214" s="91"/>
      <c r="R214" s="91"/>
      <c r="S214" s="91"/>
      <c r="T214" s="92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150</v>
      </c>
      <c r="AU214" s="17" t="s">
        <v>86</v>
      </c>
    </row>
    <row r="215" s="12" customFormat="1">
      <c r="A215" s="12"/>
      <c r="B215" s="240"/>
      <c r="C215" s="241"/>
      <c r="D215" s="235" t="s">
        <v>153</v>
      </c>
      <c r="E215" s="242" t="s">
        <v>1</v>
      </c>
      <c r="F215" s="243" t="s">
        <v>86</v>
      </c>
      <c r="G215" s="241"/>
      <c r="H215" s="244">
        <v>2</v>
      </c>
      <c r="I215" s="245"/>
      <c r="J215" s="241"/>
      <c r="K215" s="241"/>
      <c r="L215" s="246"/>
      <c r="M215" s="247"/>
      <c r="N215" s="248"/>
      <c r="O215" s="248"/>
      <c r="P215" s="248"/>
      <c r="Q215" s="248"/>
      <c r="R215" s="248"/>
      <c r="S215" s="248"/>
      <c r="T215" s="2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T215" s="250" t="s">
        <v>153</v>
      </c>
      <c r="AU215" s="250" t="s">
        <v>86</v>
      </c>
      <c r="AV215" s="12" t="s">
        <v>86</v>
      </c>
      <c r="AW215" s="12" t="s">
        <v>32</v>
      </c>
      <c r="AX215" s="12" t="s">
        <v>76</v>
      </c>
      <c r="AY215" s="250" t="s">
        <v>144</v>
      </c>
    </row>
    <row r="216" s="14" customFormat="1">
      <c r="A216" s="14"/>
      <c r="B216" s="261"/>
      <c r="C216" s="262"/>
      <c r="D216" s="235" t="s">
        <v>153</v>
      </c>
      <c r="E216" s="263" t="s">
        <v>1</v>
      </c>
      <c r="F216" s="264" t="s">
        <v>156</v>
      </c>
      <c r="G216" s="262"/>
      <c r="H216" s="265">
        <v>2</v>
      </c>
      <c r="I216" s="266"/>
      <c r="J216" s="262"/>
      <c r="K216" s="262"/>
      <c r="L216" s="267"/>
      <c r="M216" s="268"/>
      <c r="N216" s="269"/>
      <c r="O216" s="269"/>
      <c r="P216" s="269"/>
      <c r="Q216" s="269"/>
      <c r="R216" s="269"/>
      <c r="S216" s="269"/>
      <c r="T216" s="27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71" t="s">
        <v>153</v>
      </c>
      <c r="AU216" s="271" t="s">
        <v>86</v>
      </c>
      <c r="AV216" s="14" t="s">
        <v>98</v>
      </c>
      <c r="AW216" s="14" t="s">
        <v>32</v>
      </c>
      <c r="AX216" s="14" t="s">
        <v>84</v>
      </c>
      <c r="AY216" s="271" t="s">
        <v>144</v>
      </c>
    </row>
    <row r="217" s="2" customFormat="1" ht="21.75" customHeight="1">
      <c r="A217" s="38"/>
      <c r="B217" s="39"/>
      <c r="C217" s="220" t="s">
        <v>564</v>
      </c>
      <c r="D217" s="220" t="s">
        <v>145</v>
      </c>
      <c r="E217" s="221" t="s">
        <v>565</v>
      </c>
      <c r="F217" s="222" t="s">
        <v>566</v>
      </c>
      <c r="G217" s="223" t="s">
        <v>185</v>
      </c>
      <c r="H217" s="224">
        <v>2</v>
      </c>
      <c r="I217" s="225"/>
      <c r="J217" s="226">
        <f>ROUND(I217*H217,2)</f>
        <v>0</v>
      </c>
      <c r="K217" s="227"/>
      <c r="L217" s="228"/>
      <c r="M217" s="229" t="s">
        <v>1</v>
      </c>
      <c r="N217" s="230" t="s">
        <v>41</v>
      </c>
      <c r="O217" s="91"/>
      <c r="P217" s="231">
        <f>O217*H217</f>
        <v>0</v>
      </c>
      <c r="Q217" s="231">
        <v>0</v>
      </c>
      <c r="R217" s="231">
        <f>Q217*H217</f>
        <v>0</v>
      </c>
      <c r="S217" s="231">
        <v>0</v>
      </c>
      <c r="T217" s="23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33" t="s">
        <v>149</v>
      </c>
      <c r="AT217" s="233" t="s">
        <v>145</v>
      </c>
      <c r="AU217" s="233" t="s">
        <v>86</v>
      </c>
      <c r="AY217" s="17" t="s">
        <v>144</v>
      </c>
      <c r="BE217" s="234">
        <f>IF(N217="základní",J217,0)</f>
        <v>0</v>
      </c>
      <c r="BF217" s="234">
        <f>IF(N217="snížená",J217,0)</f>
        <v>0</v>
      </c>
      <c r="BG217" s="234">
        <f>IF(N217="zákl. přenesená",J217,0)</f>
        <v>0</v>
      </c>
      <c r="BH217" s="234">
        <f>IF(N217="sníž. přenesená",J217,0)</f>
        <v>0</v>
      </c>
      <c r="BI217" s="234">
        <f>IF(N217="nulová",J217,0)</f>
        <v>0</v>
      </c>
      <c r="BJ217" s="17" t="s">
        <v>84</v>
      </c>
      <c r="BK217" s="234">
        <f>ROUND(I217*H217,2)</f>
        <v>0</v>
      </c>
      <c r="BL217" s="17" t="s">
        <v>98</v>
      </c>
      <c r="BM217" s="233" t="s">
        <v>567</v>
      </c>
    </row>
    <row r="218" s="2" customFormat="1">
      <c r="A218" s="38"/>
      <c r="B218" s="39"/>
      <c r="C218" s="40"/>
      <c r="D218" s="235" t="s">
        <v>150</v>
      </c>
      <c r="E218" s="40"/>
      <c r="F218" s="236" t="s">
        <v>566</v>
      </c>
      <c r="G218" s="40"/>
      <c r="H218" s="40"/>
      <c r="I218" s="237"/>
      <c r="J218" s="40"/>
      <c r="K218" s="40"/>
      <c r="L218" s="44"/>
      <c r="M218" s="238"/>
      <c r="N218" s="239"/>
      <c r="O218" s="91"/>
      <c r="P218" s="91"/>
      <c r="Q218" s="91"/>
      <c r="R218" s="91"/>
      <c r="S218" s="91"/>
      <c r="T218" s="92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150</v>
      </c>
      <c r="AU218" s="17" t="s">
        <v>86</v>
      </c>
    </row>
    <row r="219" s="2" customFormat="1" ht="16.5" customHeight="1">
      <c r="A219" s="38"/>
      <c r="B219" s="39"/>
      <c r="C219" s="220" t="s">
        <v>322</v>
      </c>
      <c r="D219" s="220" t="s">
        <v>145</v>
      </c>
      <c r="E219" s="221" t="s">
        <v>568</v>
      </c>
      <c r="F219" s="222" t="s">
        <v>569</v>
      </c>
      <c r="G219" s="223" t="s">
        <v>185</v>
      </c>
      <c r="H219" s="224">
        <v>1</v>
      </c>
      <c r="I219" s="225"/>
      <c r="J219" s="226">
        <f>ROUND(I219*H219,2)</f>
        <v>0</v>
      </c>
      <c r="K219" s="227"/>
      <c r="L219" s="228"/>
      <c r="M219" s="229" t="s">
        <v>1</v>
      </c>
      <c r="N219" s="230" t="s">
        <v>41</v>
      </c>
      <c r="O219" s="91"/>
      <c r="P219" s="231">
        <f>O219*H219</f>
        <v>0</v>
      </c>
      <c r="Q219" s="231">
        <v>0</v>
      </c>
      <c r="R219" s="231">
        <f>Q219*H219</f>
        <v>0</v>
      </c>
      <c r="S219" s="231">
        <v>0</v>
      </c>
      <c r="T219" s="23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3" t="s">
        <v>149</v>
      </c>
      <c r="AT219" s="233" t="s">
        <v>145</v>
      </c>
      <c r="AU219" s="233" t="s">
        <v>86</v>
      </c>
      <c r="AY219" s="17" t="s">
        <v>144</v>
      </c>
      <c r="BE219" s="234">
        <f>IF(N219="základní",J219,0)</f>
        <v>0</v>
      </c>
      <c r="BF219" s="234">
        <f>IF(N219="snížená",J219,0)</f>
        <v>0</v>
      </c>
      <c r="BG219" s="234">
        <f>IF(N219="zákl. přenesená",J219,0)</f>
        <v>0</v>
      </c>
      <c r="BH219" s="234">
        <f>IF(N219="sníž. přenesená",J219,0)</f>
        <v>0</v>
      </c>
      <c r="BI219" s="234">
        <f>IF(N219="nulová",J219,0)</f>
        <v>0</v>
      </c>
      <c r="BJ219" s="17" t="s">
        <v>84</v>
      </c>
      <c r="BK219" s="234">
        <f>ROUND(I219*H219,2)</f>
        <v>0</v>
      </c>
      <c r="BL219" s="17" t="s">
        <v>98</v>
      </c>
      <c r="BM219" s="233" t="s">
        <v>570</v>
      </c>
    </row>
    <row r="220" s="2" customFormat="1">
      <c r="A220" s="38"/>
      <c r="B220" s="39"/>
      <c r="C220" s="40"/>
      <c r="D220" s="235" t="s">
        <v>150</v>
      </c>
      <c r="E220" s="40"/>
      <c r="F220" s="236" t="s">
        <v>571</v>
      </c>
      <c r="G220" s="40"/>
      <c r="H220" s="40"/>
      <c r="I220" s="237"/>
      <c r="J220" s="40"/>
      <c r="K220" s="40"/>
      <c r="L220" s="44"/>
      <c r="M220" s="238"/>
      <c r="N220" s="239"/>
      <c r="O220" s="91"/>
      <c r="P220" s="91"/>
      <c r="Q220" s="91"/>
      <c r="R220" s="91"/>
      <c r="S220" s="91"/>
      <c r="T220" s="92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150</v>
      </c>
      <c r="AU220" s="17" t="s">
        <v>86</v>
      </c>
    </row>
    <row r="221" s="2" customFormat="1" ht="16.5" customHeight="1">
      <c r="A221" s="38"/>
      <c r="B221" s="39"/>
      <c r="C221" s="220" t="s">
        <v>572</v>
      </c>
      <c r="D221" s="220" t="s">
        <v>145</v>
      </c>
      <c r="E221" s="221" t="s">
        <v>573</v>
      </c>
      <c r="F221" s="222" t="s">
        <v>574</v>
      </c>
      <c r="G221" s="223" t="s">
        <v>185</v>
      </c>
      <c r="H221" s="224">
        <v>3</v>
      </c>
      <c r="I221" s="225"/>
      <c r="J221" s="226">
        <f>ROUND(I221*H221,2)</f>
        <v>0</v>
      </c>
      <c r="K221" s="227"/>
      <c r="L221" s="228"/>
      <c r="M221" s="229" t="s">
        <v>1</v>
      </c>
      <c r="N221" s="230" t="s">
        <v>41</v>
      </c>
      <c r="O221" s="91"/>
      <c r="P221" s="231">
        <f>O221*H221</f>
        <v>0</v>
      </c>
      <c r="Q221" s="231">
        <v>0</v>
      </c>
      <c r="R221" s="231">
        <f>Q221*H221</f>
        <v>0</v>
      </c>
      <c r="S221" s="231">
        <v>0</v>
      </c>
      <c r="T221" s="23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33" t="s">
        <v>149</v>
      </c>
      <c r="AT221" s="233" t="s">
        <v>145</v>
      </c>
      <c r="AU221" s="233" t="s">
        <v>86</v>
      </c>
      <c r="AY221" s="17" t="s">
        <v>144</v>
      </c>
      <c r="BE221" s="234">
        <f>IF(N221="základní",J221,0)</f>
        <v>0</v>
      </c>
      <c r="BF221" s="234">
        <f>IF(N221="snížená",J221,0)</f>
        <v>0</v>
      </c>
      <c r="BG221" s="234">
        <f>IF(N221="zákl. přenesená",J221,0)</f>
        <v>0</v>
      </c>
      <c r="BH221" s="234">
        <f>IF(N221="sníž. přenesená",J221,0)</f>
        <v>0</v>
      </c>
      <c r="BI221" s="234">
        <f>IF(N221="nulová",J221,0)</f>
        <v>0</v>
      </c>
      <c r="BJ221" s="17" t="s">
        <v>84</v>
      </c>
      <c r="BK221" s="234">
        <f>ROUND(I221*H221,2)</f>
        <v>0</v>
      </c>
      <c r="BL221" s="17" t="s">
        <v>98</v>
      </c>
      <c r="BM221" s="233" t="s">
        <v>575</v>
      </c>
    </row>
    <row r="222" s="2" customFormat="1">
      <c r="A222" s="38"/>
      <c r="B222" s="39"/>
      <c r="C222" s="40"/>
      <c r="D222" s="235" t="s">
        <v>150</v>
      </c>
      <c r="E222" s="40"/>
      <c r="F222" s="236" t="s">
        <v>574</v>
      </c>
      <c r="G222" s="40"/>
      <c r="H222" s="40"/>
      <c r="I222" s="237"/>
      <c r="J222" s="40"/>
      <c r="K222" s="40"/>
      <c r="L222" s="44"/>
      <c r="M222" s="238"/>
      <c r="N222" s="239"/>
      <c r="O222" s="91"/>
      <c r="P222" s="91"/>
      <c r="Q222" s="91"/>
      <c r="R222" s="91"/>
      <c r="S222" s="91"/>
      <c r="T222" s="92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150</v>
      </c>
      <c r="AU222" s="17" t="s">
        <v>86</v>
      </c>
    </row>
    <row r="223" s="12" customFormat="1">
      <c r="A223" s="12"/>
      <c r="B223" s="240"/>
      <c r="C223" s="241"/>
      <c r="D223" s="235" t="s">
        <v>153</v>
      </c>
      <c r="E223" s="242" t="s">
        <v>1</v>
      </c>
      <c r="F223" s="243" t="s">
        <v>95</v>
      </c>
      <c r="G223" s="241"/>
      <c r="H223" s="244">
        <v>3</v>
      </c>
      <c r="I223" s="245"/>
      <c r="J223" s="241"/>
      <c r="K223" s="241"/>
      <c r="L223" s="246"/>
      <c r="M223" s="247"/>
      <c r="N223" s="248"/>
      <c r="O223" s="248"/>
      <c r="P223" s="248"/>
      <c r="Q223" s="248"/>
      <c r="R223" s="248"/>
      <c r="S223" s="248"/>
      <c r="T223" s="2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T223" s="250" t="s">
        <v>153</v>
      </c>
      <c r="AU223" s="250" t="s">
        <v>86</v>
      </c>
      <c r="AV223" s="12" t="s">
        <v>86</v>
      </c>
      <c r="AW223" s="12" t="s">
        <v>32</v>
      </c>
      <c r="AX223" s="12" t="s">
        <v>76</v>
      </c>
      <c r="AY223" s="250" t="s">
        <v>144</v>
      </c>
    </row>
    <row r="224" s="13" customFormat="1">
      <c r="A224" s="13"/>
      <c r="B224" s="251"/>
      <c r="C224" s="252"/>
      <c r="D224" s="235" t="s">
        <v>153</v>
      </c>
      <c r="E224" s="253" t="s">
        <v>1</v>
      </c>
      <c r="F224" s="254" t="s">
        <v>576</v>
      </c>
      <c r="G224" s="252"/>
      <c r="H224" s="253" t="s">
        <v>1</v>
      </c>
      <c r="I224" s="255"/>
      <c r="J224" s="252"/>
      <c r="K224" s="252"/>
      <c r="L224" s="256"/>
      <c r="M224" s="257"/>
      <c r="N224" s="258"/>
      <c r="O224" s="258"/>
      <c r="P224" s="258"/>
      <c r="Q224" s="258"/>
      <c r="R224" s="258"/>
      <c r="S224" s="258"/>
      <c r="T224" s="259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60" t="s">
        <v>153</v>
      </c>
      <c r="AU224" s="260" t="s">
        <v>86</v>
      </c>
      <c r="AV224" s="13" t="s">
        <v>84</v>
      </c>
      <c r="AW224" s="13" t="s">
        <v>32</v>
      </c>
      <c r="AX224" s="13" t="s">
        <v>76</v>
      </c>
      <c r="AY224" s="260" t="s">
        <v>144</v>
      </c>
    </row>
    <row r="225" s="14" customFormat="1">
      <c r="A225" s="14"/>
      <c r="B225" s="261"/>
      <c r="C225" s="262"/>
      <c r="D225" s="235" t="s">
        <v>153</v>
      </c>
      <c r="E225" s="263" t="s">
        <v>1</v>
      </c>
      <c r="F225" s="264" t="s">
        <v>156</v>
      </c>
      <c r="G225" s="262"/>
      <c r="H225" s="265">
        <v>3</v>
      </c>
      <c r="I225" s="266"/>
      <c r="J225" s="262"/>
      <c r="K225" s="262"/>
      <c r="L225" s="267"/>
      <c r="M225" s="268"/>
      <c r="N225" s="269"/>
      <c r="O225" s="269"/>
      <c r="P225" s="269"/>
      <c r="Q225" s="269"/>
      <c r="R225" s="269"/>
      <c r="S225" s="269"/>
      <c r="T225" s="27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71" t="s">
        <v>153</v>
      </c>
      <c r="AU225" s="271" t="s">
        <v>86</v>
      </c>
      <c r="AV225" s="14" t="s">
        <v>98</v>
      </c>
      <c r="AW225" s="14" t="s">
        <v>32</v>
      </c>
      <c r="AX225" s="14" t="s">
        <v>84</v>
      </c>
      <c r="AY225" s="271" t="s">
        <v>144</v>
      </c>
    </row>
    <row r="226" s="2" customFormat="1" ht="16.5" customHeight="1">
      <c r="A226" s="38"/>
      <c r="B226" s="39"/>
      <c r="C226" s="220" t="s">
        <v>361</v>
      </c>
      <c r="D226" s="220" t="s">
        <v>145</v>
      </c>
      <c r="E226" s="221" t="s">
        <v>577</v>
      </c>
      <c r="F226" s="222" t="s">
        <v>578</v>
      </c>
      <c r="G226" s="223" t="s">
        <v>185</v>
      </c>
      <c r="H226" s="224">
        <v>3</v>
      </c>
      <c r="I226" s="225"/>
      <c r="J226" s="226">
        <f>ROUND(I226*H226,2)</f>
        <v>0</v>
      </c>
      <c r="K226" s="227"/>
      <c r="L226" s="228"/>
      <c r="M226" s="229" t="s">
        <v>1</v>
      </c>
      <c r="N226" s="230" t="s">
        <v>41</v>
      </c>
      <c r="O226" s="91"/>
      <c r="P226" s="231">
        <f>O226*H226</f>
        <v>0</v>
      </c>
      <c r="Q226" s="231">
        <v>0</v>
      </c>
      <c r="R226" s="231">
        <f>Q226*H226</f>
        <v>0</v>
      </c>
      <c r="S226" s="231">
        <v>0</v>
      </c>
      <c r="T226" s="23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33" t="s">
        <v>149</v>
      </c>
      <c r="AT226" s="233" t="s">
        <v>145</v>
      </c>
      <c r="AU226" s="233" t="s">
        <v>86</v>
      </c>
      <c r="AY226" s="17" t="s">
        <v>144</v>
      </c>
      <c r="BE226" s="234">
        <f>IF(N226="základní",J226,0)</f>
        <v>0</v>
      </c>
      <c r="BF226" s="234">
        <f>IF(N226="snížená",J226,0)</f>
        <v>0</v>
      </c>
      <c r="BG226" s="234">
        <f>IF(N226="zákl. přenesená",J226,0)</f>
        <v>0</v>
      </c>
      <c r="BH226" s="234">
        <f>IF(N226="sníž. přenesená",J226,0)</f>
        <v>0</v>
      </c>
      <c r="BI226" s="234">
        <f>IF(N226="nulová",J226,0)</f>
        <v>0</v>
      </c>
      <c r="BJ226" s="17" t="s">
        <v>84</v>
      </c>
      <c r="BK226" s="234">
        <f>ROUND(I226*H226,2)</f>
        <v>0</v>
      </c>
      <c r="BL226" s="17" t="s">
        <v>98</v>
      </c>
      <c r="BM226" s="233" t="s">
        <v>579</v>
      </c>
    </row>
    <row r="227" s="2" customFormat="1">
      <c r="A227" s="38"/>
      <c r="B227" s="39"/>
      <c r="C227" s="40"/>
      <c r="D227" s="235" t="s">
        <v>150</v>
      </c>
      <c r="E227" s="40"/>
      <c r="F227" s="236" t="s">
        <v>578</v>
      </c>
      <c r="G227" s="40"/>
      <c r="H227" s="40"/>
      <c r="I227" s="237"/>
      <c r="J227" s="40"/>
      <c r="K227" s="40"/>
      <c r="L227" s="44"/>
      <c r="M227" s="238"/>
      <c r="N227" s="239"/>
      <c r="O227" s="91"/>
      <c r="P227" s="91"/>
      <c r="Q227" s="91"/>
      <c r="R227" s="91"/>
      <c r="S227" s="91"/>
      <c r="T227" s="92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150</v>
      </c>
      <c r="AU227" s="17" t="s">
        <v>86</v>
      </c>
    </row>
    <row r="228" s="2" customFormat="1" ht="16.5" customHeight="1">
      <c r="A228" s="38"/>
      <c r="B228" s="39"/>
      <c r="C228" s="220" t="s">
        <v>580</v>
      </c>
      <c r="D228" s="220" t="s">
        <v>145</v>
      </c>
      <c r="E228" s="221" t="s">
        <v>581</v>
      </c>
      <c r="F228" s="222" t="s">
        <v>582</v>
      </c>
      <c r="G228" s="223" t="s">
        <v>336</v>
      </c>
      <c r="H228" s="224">
        <v>1</v>
      </c>
      <c r="I228" s="225"/>
      <c r="J228" s="226">
        <f>ROUND(I228*H228,2)</f>
        <v>0</v>
      </c>
      <c r="K228" s="227"/>
      <c r="L228" s="228"/>
      <c r="M228" s="229" t="s">
        <v>1</v>
      </c>
      <c r="N228" s="230" t="s">
        <v>41</v>
      </c>
      <c r="O228" s="91"/>
      <c r="P228" s="231">
        <f>O228*H228</f>
        <v>0</v>
      </c>
      <c r="Q228" s="231">
        <v>0</v>
      </c>
      <c r="R228" s="231">
        <f>Q228*H228</f>
        <v>0</v>
      </c>
      <c r="S228" s="231">
        <v>0</v>
      </c>
      <c r="T228" s="23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33" t="s">
        <v>149</v>
      </c>
      <c r="AT228" s="233" t="s">
        <v>145</v>
      </c>
      <c r="AU228" s="233" t="s">
        <v>86</v>
      </c>
      <c r="AY228" s="17" t="s">
        <v>144</v>
      </c>
      <c r="BE228" s="234">
        <f>IF(N228="základní",J228,0)</f>
        <v>0</v>
      </c>
      <c r="BF228" s="234">
        <f>IF(N228="snížená",J228,0)</f>
        <v>0</v>
      </c>
      <c r="BG228" s="234">
        <f>IF(N228="zákl. přenesená",J228,0)</f>
        <v>0</v>
      </c>
      <c r="BH228" s="234">
        <f>IF(N228="sníž. přenesená",J228,0)</f>
        <v>0</v>
      </c>
      <c r="BI228" s="234">
        <f>IF(N228="nulová",J228,0)</f>
        <v>0</v>
      </c>
      <c r="BJ228" s="17" t="s">
        <v>84</v>
      </c>
      <c r="BK228" s="234">
        <f>ROUND(I228*H228,2)</f>
        <v>0</v>
      </c>
      <c r="BL228" s="17" t="s">
        <v>98</v>
      </c>
      <c r="BM228" s="233" t="s">
        <v>583</v>
      </c>
    </row>
    <row r="229" s="2" customFormat="1">
      <c r="A229" s="38"/>
      <c r="B229" s="39"/>
      <c r="C229" s="40"/>
      <c r="D229" s="235" t="s">
        <v>150</v>
      </c>
      <c r="E229" s="40"/>
      <c r="F229" s="236" t="s">
        <v>582</v>
      </c>
      <c r="G229" s="40"/>
      <c r="H229" s="40"/>
      <c r="I229" s="237"/>
      <c r="J229" s="40"/>
      <c r="K229" s="40"/>
      <c r="L229" s="44"/>
      <c r="M229" s="238"/>
      <c r="N229" s="239"/>
      <c r="O229" s="91"/>
      <c r="P229" s="91"/>
      <c r="Q229" s="91"/>
      <c r="R229" s="91"/>
      <c r="S229" s="91"/>
      <c r="T229" s="92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150</v>
      </c>
      <c r="AU229" s="17" t="s">
        <v>86</v>
      </c>
    </row>
    <row r="230" s="2" customFormat="1" ht="16.5" customHeight="1">
      <c r="A230" s="38"/>
      <c r="B230" s="39"/>
      <c r="C230" s="220" t="s">
        <v>368</v>
      </c>
      <c r="D230" s="220" t="s">
        <v>145</v>
      </c>
      <c r="E230" s="221" t="s">
        <v>584</v>
      </c>
      <c r="F230" s="222" t="s">
        <v>585</v>
      </c>
      <c r="G230" s="223" t="s">
        <v>185</v>
      </c>
      <c r="H230" s="224">
        <v>1</v>
      </c>
      <c r="I230" s="225"/>
      <c r="J230" s="226">
        <f>ROUND(I230*H230,2)</f>
        <v>0</v>
      </c>
      <c r="K230" s="227"/>
      <c r="L230" s="228"/>
      <c r="M230" s="229" t="s">
        <v>1</v>
      </c>
      <c r="N230" s="230" t="s">
        <v>41</v>
      </c>
      <c r="O230" s="91"/>
      <c r="P230" s="231">
        <f>O230*H230</f>
        <v>0</v>
      </c>
      <c r="Q230" s="231">
        <v>0</v>
      </c>
      <c r="R230" s="231">
        <f>Q230*H230</f>
        <v>0</v>
      </c>
      <c r="S230" s="231">
        <v>0</v>
      </c>
      <c r="T230" s="232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3" t="s">
        <v>149</v>
      </c>
      <c r="AT230" s="233" t="s">
        <v>145</v>
      </c>
      <c r="AU230" s="233" t="s">
        <v>86</v>
      </c>
      <c r="AY230" s="17" t="s">
        <v>144</v>
      </c>
      <c r="BE230" s="234">
        <f>IF(N230="základní",J230,0)</f>
        <v>0</v>
      </c>
      <c r="BF230" s="234">
        <f>IF(N230="snížená",J230,0)</f>
        <v>0</v>
      </c>
      <c r="BG230" s="234">
        <f>IF(N230="zákl. přenesená",J230,0)</f>
        <v>0</v>
      </c>
      <c r="BH230" s="234">
        <f>IF(N230="sníž. přenesená",J230,0)</f>
        <v>0</v>
      </c>
      <c r="BI230" s="234">
        <f>IF(N230="nulová",J230,0)</f>
        <v>0</v>
      </c>
      <c r="BJ230" s="17" t="s">
        <v>84</v>
      </c>
      <c r="BK230" s="234">
        <f>ROUND(I230*H230,2)</f>
        <v>0</v>
      </c>
      <c r="BL230" s="17" t="s">
        <v>98</v>
      </c>
      <c r="BM230" s="233" t="s">
        <v>586</v>
      </c>
    </row>
    <row r="231" s="2" customFormat="1">
      <c r="A231" s="38"/>
      <c r="B231" s="39"/>
      <c r="C231" s="40"/>
      <c r="D231" s="235" t="s">
        <v>150</v>
      </c>
      <c r="E231" s="40"/>
      <c r="F231" s="236" t="s">
        <v>585</v>
      </c>
      <c r="G231" s="40"/>
      <c r="H231" s="40"/>
      <c r="I231" s="237"/>
      <c r="J231" s="40"/>
      <c r="K231" s="40"/>
      <c r="L231" s="44"/>
      <c r="M231" s="238"/>
      <c r="N231" s="239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150</v>
      </c>
      <c r="AU231" s="17" t="s">
        <v>86</v>
      </c>
    </row>
    <row r="232" s="2" customFormat="1" ht="24.15" customHeight="1">
      <c r="A232" s="38"/>
      <c r="B232" s="39"/>
      <c r="C232" s="220" t="s">
        <v>587</v>
      </c>
      <c r="D232" s="220" t="s">
        <v>145</v>
      </c>
      <c r="E232" s="221" t="s">
        <v>588</v>
      </c>
      <c r="F232" s="222" t="s">
        <v>589</v>
      </c>
      <c r="G232" s="223" t="s">
        <v>185</v>
      </c>
      <c r="H232" s="224">
        <v>1</v>
      </c>
      <c r="I232" s="225"/>
      <c r="J232" s="226">
        <f>ROUND(I232*H232,2)</f>
        <v>0</v>
      </c>
      <c r="K232" s="227"/>
      <c r="L232" s="228"/>
      <c r="M232" s="229" t="s">
        <v>1</v>
      </c>
      <c r="N232" s="230" t="s">
        <v>41</v>
      </c>
      <c r="O232" s="91"/>
      <c r="P232" s="231">
        <f>O232*H232</f>
        <v>0</v>
      </c>
      <c r="Q232" s="231">
        <v>0</v>
      </c>
      <c r="R232" s="231">
        <f>Q232*H232</f>
        <v>0</v>
      </c>
      <c r="S232" s="231">
        <v>0</v>
      </c>
      <c r="T232" s="23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33" t="s">
        <v>149</v>
      </c>
      <c r="AT232" s="233" t="s">
        <v>145</v>
      </c>
      <c r="AU232" s="233" t="s">
        <v>86</v>
      </c>
      <c r="AY232" s="17" t="s">
        <v>144</v>
      </c>
      <c r="BE232" s="234">
        <f>IF(N232="základní",J232,0)</f>
        <v>0</v>
      </c>
      <c r="BF232" s="234">
        <f>IF(N232="snížená",J232,0)</f>
        <v>0</v>
      </c>
      <c r="BG232" s="234">
        <f>IF(N232="zákl. přenesená",J232,0)</f>
        <v>0</v>
      </c>
      <c r="BH232" s="234">
        <f>IF(N232="sníž. přenesená",J232,0)</f>
        <v>0</v>
      </c>
      <c r="BI232" s="234">
        <f>IF(N232="nulová",J232,0)</f>
        <v>0</v>
      </c>
      <c r="BJ232" s="17" t="s">
        <v>84</v>
      </c>
      <c r="BK232" s="234">
        <f>ROUND(I232*H232,2)</f>
        <v>0</v>
      </c>
      <c r="BL232" s="17" t="s">
        <v>98</v>
      </c>
      <c r="BM232" s="233" t="s">
        <v>590</v>
      </c>
    </row>
    <row r="233" s="2" customFormat="1">
      <c r="A233" s="38"/>
      <c r="B233" s="39"/>
      <c r="C233" s="40"/>
      <c r="D233" s="235" t="s">
        <v>150</v>
      </c>
      <c r="E233" s="40"/>
      <c r="F233" s="236" t="s">
        <v>589</v>
      </c>
      <c r="G233" s="40"/>
      <c r="H233" s="40"/>
      <c r="I233" s="237"/>
      <c r="J233" s="40"/>
      <c r="K233" s="40"/>
      <c r="L233" s="44"/>
      <c r="M233" s="238"/>
      <c r="N233" s="239"/>
      <c r="O233" s="91"/>
      <c r="P233" s="91"/>
      <c r="Q233" s="91"/>
      <c r="R233" s="91"/>
      <c r="S233" s="91"/>
      <c r="T233" s="92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150</v>
      </c>
      <c r="AU233" s="17" t="s">
        <v>86</v>
      </c>
    </row>
    <row r="234" s="2" customFormat="1" ht="24.15" customHeight="1">
      <c r="A234" s="38"/>
      <c r="B234" s="39"/>
      <c r="C234" s="220" t="s">
        <v>374</v>
      </c>
      <c r="D234" s="220" t="s">
        <v>145</v>
      </c>
      <c r="E234" s="221" t="s">
        <v>591</v>
      </c>
      <c r="F234" s="222" t="s">
        <v>592</v>
      </c>
      <c r="G234" s="223" t="s">
        <v>185</v>
      </c>
      <c r="H234" s="224">
        <v>21</v>
      </c>
      <c r="I234" s="225"/>
      <c r="J234" s="226">
        <f>ROUND(I234*H234,2)</f>
        <v>0</v>
      </c>
      <c r="K234" s="227"/>
      <c r="L234" s="228"/>
      <c r="M234" s="229" t="s">
        <v>1</v>
      </c>
      <c r="N234" s="230" t="s">
        <v>41</v>
      </c>
      <c r="O234" s="91"/>
      <c r="P234" s="231">
        <f>O234*H234</f>
        <v>0</v>
      </c>
      <c r="Q234" s="231">
        <v>0</v>
      </c>
      <c r="R234" s="231">
        <f>Q234*H234</f>
        <v>0</v>
      </c>
      <c r="S234" s="231">
        <v>0</v>
      </c>
      <c r="T234" s="23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3" t="s">
        <v>149</v>
      </c>
      <c r="AT234" s="233" t="s">
        <v>145</v>
      </c>
      <c r="AU234" s="233" t="s">
        <v>86</v>
      </c>
      <c r="AY234" s="17" t="s">
        <v>144</v>
      </c>
      <c r="BE234" s="234">
        <f>IF(N234="základní",J234,0)</f>
        <v>0</v>
      </c>
      <c r="BF234" s="234">
        <f>IF(N234="snížená",J234,0)</f>
        <v>0</v>
      </c>
      <c r="BG234" s="234">
        <f>IF(N234="zákl. přenesená",J234,0)</f>
        <v>0</v>
      </c>
      <c r="BH234" s="234">
        <f>IF(N234="sníž. přenesená",J234,0)</f>
        <v>0</v>
      </c>
      <c r="BI234" s="234">
        <f>IF(N234="nulová",J234,0)</f>
        <v>0</v>
      </c>
      <c r="BJ234" s="17" t="s">
        <v>84</v>
      </c>
      <c r="BK234" s="234">
        <f>ROUND(I234*H234,2)</f>
        <v>0</v>
      </c>
      <c r="BL234" s="17" t="s">
        <v>98</v>
      </c>
      <c r="BM234" s="233" t="s">
        <v>593</v>
      </c>
    </row>
    <row r="235" s="2" customFormat="1">
      <c r="A235" s="38"/>
      <c r="B235" s="39"/>
      <c r="C235" s="40"/>
      <c r="D235" s="235" t="s">
        <v>150</v>
      </c>
      <c r="E235" s="40"/>
      <c r="F235" s="236" t="s">
        <v>592</v>
      </c>
      <c r="G235" s="40"/>
      <c r="H235" s="40"/>
      <c r="I235" s="237"/>
      <c r="J235" s="40"/>
      <c r="K235" s="40"/>
      <c r="L235" s="44"/>
      <c r="M235" s="238"/>
      <c r="N235" s="239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150</v>
      </c>
      <c r="AU235" s="17" t="s">
        <v>86</v>
      </c>
    </row>
    <row r="236" s="12" customFormat="1">
      <c r="A236" s="12"/>
      <c r="B236" s="240"/>
      <c r="C236" s="241"/>
      <c r="D236" s="235" t="s">
        <v>153</v>
      </c>
      <c r="E236" s="242" t="s">
        <v>1</v>
      </c>
      <c r="F236" s="243" t="s">
        <v>594</v>
      </c>
      <c r="G236" s="241"/>
      <c r="H236" s="244">
        <v>21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T236" s="250" t="s">
        <v>153</v>
      </c>
      <c r="AU236" s="250" t="s">
        <v>86</v>
      </c>
      <c r="AV236" s="12" t="s">
        <v>86</v>
      </c>
      <c r="AW236" s="12" t="s">
        <v>32</v>
      </c>
      <c r="AX236" s="12" t="s">
        <v>76</v>
      </c>
      <c r="AY236" s="250" t="s">
        <v>144</v>
      </c>
    </row>
    <row r="237" s="14" customFormat="1">
      <c r="A237" s="14"/>
      <c r="B237" s="261"/>
      <c r="C237" s="262"/>
      <c r="D237" s="235" t="s">
        <v>153</v>
      </c>
      <c r="E237" s="263" t="s">
        <v>1</v>
      </c>
      <c r="F237" s="264" t="s">
        <v>156</v>
      </c>
      <c r="G237" s="262"/>
      <c r="H237" s="265">
        <v>21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71" t="s">
        <v>153</v>
      </c>
      <c r="AU237" s="271" t="s">
        <v>86</v>
      </c>
      <c r="AV237" s="14" t="s">
        <v>98</v>
      </c>
      <c r="AW237" s="14" t="s">
        <v>32</v>
      </c>
      <c r="AX237" s="14" t="s">
        <v>84</v>
      </c>
      <c r="AY237" s="271" t="s">
        <v>144</v>
      </c>
    </row>
    <row r="238" s="2" customFormat="1" ht="24.15" customHeight="1">
      <c r="A238" s="38"/>
      <c r="B238" s="39"/>
      <c r="C238" s="272" t="s">
        <v>595</v>
      </c>
      <c r="D238" s="272" t="s">
        <v>167</v>
      </c>
      <c r="E238" s="273" t="s">
        <v>596</v>
      </c>
      <c r="F238" s="274" t="s">
        <v>597</v>
      </c>
      <c r="G238" s="275" t="s">
        <v>185</v>
      </c>
      <c r="H238" s="276">
        <v>1</v>
      </c>
      <c r="I238" s="277"/>
      <c r="J238" s="278">
        <f>ROUND(I238*H238,2)</f>
        <v>0</v>
      </c>
      <c r="K238" s="279"/>
      <c r="L238" s="44"/>
      <c r="M238" s="280" t="s">
        <v>1</v>
      </c>
      <c r="N238" s="281" t="s">
        <v>41</v>
      </c>
      <c r="O238" s="91"/>
      <c r="P238" s="231">
        <f>O238*H238</f>
        <v>0</v>
      </c>
      <c r="Q238" s="231">
        <v>0</v>
      </c>
      <c r="R238" s="231">
        <f>Q238*H238</f>
        <v>0</v>
      </c>
      <c r="S238" s="231">
        <v>0</v>
      </c>
      <c r="T238" s="23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3" t="s">
        <v>98</v>
      </c>
      <c r="AT238" s="233" t="s">
        <v>167</v>
      </c>
      <c r="AU238" s="233" t="s">
        <v>86</v>
      </c>
      <c r="AY238" s="17" t="s">
        <v>144</v>
      </c>
      <c r="BE238" s="234">
        <f>IF(N238="základní",J238,0)</f>
        <v>0</v>
      </c>
      <c r="BF238" s="234">
        <f>IF(N238="snížená",J238,0)</f>
        <v>0</v>
      </c>
      <c r="BG238" s="234">
        <f>IF(N238="zákl. přenesená",J238,0)</f>
        <v>0</v>
      </c>
      <c r="BH238" s="234">
        <f>IF(N238="sníž. přenesená",J238,0)</f>
        <v>0</v>
      </c>
      <c r="BI238" s="234">
        <f>IF(N238="nulová",J238,0)</f>
        <v>0</v>
      </c>
      <c r="BJ238" s="17" t="s">
        <v>84</v>
      </c>
      <c r="BK238" s="234">
        <f>ROUND(I238*H238,2)</f>
        <v>0</v>
      </c>
      <c r="BL238" s="17" t="s">
        <v>98</v>
      </c>
      <c r="BM238" s="233" t="s">
        <v>598</v>
      </c>
    </row>
    <row r="239" s="2" customFormat="1">
      <c r="A239" s="38"/>
      <c r="B239" s="39"/>
      <c r="C239" s="40"/>
      <c r="D239" s="235" t="s">
        <v>150</v>
      </c>
      <c r="E239" s="40"/>
      <c r="F239" s="236" t="s">
        <v>599</v>
      </c>
      <c r="G239" s="40"/>
      <c r="H239" s="40"/>
      <c r="I239" s="237"/>
      <c r="J239" s="40"/>
      <c r="K239" s="40"/>
      <c r="L239" s="44"/>
      <c r="M239" s="238"/>
      <c r="N239" s="239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150</v>
      </c>
      <c r="AU239" s="17" t="s">
        <v>86</v>
      </c>
    </row>
    <row r="240" s="12" customFormat="1">
      <c r="A240" s="12"/>
      <c r="B240" s="240"/>
      <c r="C240" s="241"/>
      <c r="D240" s="235" t="s">
        <v>153</v>
      </c>
      <c r="E240" s="242" t="s">
        <v>1</v>
      </c>
      <c r="F240" s="243" t="s">
        <v>84</v>
      </c>
      <c r="G240" s="241"/>
      <c r="H240" s="244">
        <v>1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T240" s="250" t="s">
        <v>153</v>
      </c>
      <c r="AU240" s="250" t="s">
        <v>86</v>
      </c>
      <c r="AV240" s="12" t="s">
        <v>86</v>
      </c>
      <c r="AW240" s="12" t="s">
        <v>32</v>
      </c>
      <c r="AX240" s="12" t="s">
        <v>76</v>
      </c>
      <c r="AY240" s="250" t="s">
        <v>144</v>
      </c>
    </row>
    <row r="241" s="14" customFormat="1">
      <c r="A241" s="14"/>
      <c r="B241" s="261"/>
      <c r="C241" s="262"/>
      <c r="D241" s="235" t="s">
        <v>153</v>
      </c>
      <c r="E241" s="263" t="s">
        <v>1</v>
      </c>
      <c r="F241" s="264" t="s">
        <v>156</v>
      </c>
      <c r="G241" s="262"/>
      <c r="H241" s="265">
        <v>1</v>
      </c>
      <c r="I241" s="266"/>
      <c r="J241" s="262"/>
      <c r="K241" s="262"/>
      <c r="L241" s="267"/>
      <c r="M241" s="268"/>
      <c r="N241" s="269"/>
      <c r="O241" s="269"/>
      <c r="P241" s="269"/>
      <c r="Q241" s="269"/>
      <c r="R241" s="269"/>
      <c r="S241" s="269"/>
      <c r="T241" s="27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71" t="s">
        <v>153</v>
      </c>
      <c r="AU241" s="271" t="s">
        <v>86</v>
      </c>
      <c r="AV241" s="14" t="s">
        <v>98</v>
      </c>
      <c r="AW241" s="14" t="s">
        <v>32</v>
      </c>
      <c r="AX241" s="14" t="s">
        <v>84</v>
      </c>
      <c r="AY241" s="271" t="s">
        <v>144</v>
      </c>
    </row>
    <row r="242" s="2" customFormat="1" ht="21.75" customHeight="1">
      <c r="A242" s="38"/>
      <c r="B242" s="39"/>
      <c r="C242" s="220" t="s">
        <v>379</v>
      </c>
      <c r="D242" s="220" t="s">
        <v>145</v>
      </c>
      <c r="E242" s="221" t="s">
        <v>600</v>
      </c>
      <c r="F242" s="222" t="s">
        <v>601</v>
      </c>
      <c r="G242" s="223" t="s">
        <v>185</v>
      </c>
      <c r="H242" s="224">
        <v>1</v>
      </c>
      <c r="I242" s="225"/>
      <c r="J242" s="226">
        <f>ROUND(I242*H242,2)</f>
        <v>0</v>
      </c>
      <c r="K242" s="227"/>
      <c r="L242" s="228"/>
      <c r="M242" s="229" t="s">
        <v>1</v>
      </c>
      <c r="N242" s="230" t="s">
        <v>41</v>
      </c>
      <c r="O242" s="91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3" t="s">
        <v>149</v>
      </c>
      <c r="AT242" s="233" t="s">
        <v>145</v>
      </c>
      <c r="AU242" s="233" t="s">
        <v>86</v>
      </c>
      <c r="AY242" s="17" t="s">
        <v>144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7" t="s">
        <v>84</v>
      </c>
      <c r="BK242" s="234">
        <f>ROUND(I242*H242,2)</f>
        <v>0</v>
      </c>
      <c r="BL242" s="17" t="s">
        <v>98</v>
      </c>
      <c r="BM242" s="233" t="s">
        <v>602</v>
      </c>
    </row>
    <row r="243" s="2" customFormat="1">
      <c r="A243" s="38"/>
      <c r="B243" s="39"/>
      <c r="C243" s="40"/>
      <c r="D243" s="235" t="s">
        <v>150</v>
      </c>
      <c r="E243" s="40"/>
      <c r="F243" s="236" t="s">
        <v>601</v>
      </c>
      <c r="G243" s="40"/>
      <c r="H243" s="40"/>
      <c r="I243" s="237"/>
      <c r="J243" s="40"/>
      <c r="K243" s="40"/>
      <c r="L243" s="44"/>
      <c r="M243" s="238"/>
      <c r="N243" s="239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150</v>
      </c>
      <c r="AU243" s="17" t="s">
        <v>86</v>
      </c>
    </row>
    <row r="244" s="2" customFormat="1" ht="24.15" customHeight="1">
      <c r="A244" s="38"/>
      <c r="B244" s="39"/>
      <c r="C244" s="272" t="s">
        <v>603</v>
      </c>
      <c r="D244" s="272" t="s">
        <v>167</v>
      </c>
      <c r="E244" s="273" t="s">
        <v>604</v>
      </c>
      <c r="F244" s="274" t="s">
        <v>605</v>
      </c>
      <c r="G244" s="275" t="s">
        <v>236</v>
      </c>
      <c r="H244" s="276">
        <v>357.39999999999998</v>
      </c>
      <c r="I244" s="277"/>
      <c r="J244" s="278">
        <f>ROUND(I244*H244,2)</f>
        <v>0</v>
      </c>
      <c r="K244" s="279"/>
      <c r="L244" s="44"/>
      <c r="M244" s="280" t="s">
        <v>1</v>
      </c>
      <c r="N244" s="281" t="s">
        <v>41</v>
      </c>
      <c r="O244" s="91"/>
      <c r="P244" s="231">
        <f>O244*H244</f>
        <v>0</v>
      </c>
      <c r="Q244" s="231">
        <v>0</v>
      </c>
      <c r="R244" s="231">
        <f>Q244*H244</f>
        <v>0</v>
      </c>
      <c r="S244" s="231">
        <v>0</v>
      </c>
      <c r="T244" s="23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3" t="s">
        <v>98</v>
      </c>
      <c r="AT244" s="233" t="s">
        <v>167</v>
      </c>
      <c r="AU244" s="233" t="s">
        <v>86</v>
      </c>
      <c r="AY244" s="17" t="s">
        <v>144</v>
      </c>
      <c r="BE244" s="234">
        <f>IF(N244="základní",J244,0)</f>
        <v>0</v>
      </c>
      <c r="BF244" s="234">
        <f>IF(N244="snížená",J244,0)</f>
        <v>0</v>
      </c>
      <c r="BG244" s="234">
        <f>IF(N244="zákl. přenesená",J244,0)</f>
        <v>0</v>
      </c>
      <c r="BH244" s="234">
        <f>IF(N244="sníž. přenesená",J244,0)</f>
        <v>0</v>
      </c>
      <c r="BI244" s="234">
        <f>IF(N244="nulová",J244,0)</f>
        <v>0</v>
      </c>
      <c r="BJ244" s="17" t="s">
        <v>84</v>
      </c>
      <c r="BK244" s="234">
        <f>ROUND(I244*H244,2)</f>
        <v>0</v>
      </c>
      <c r="BL244" s="17" t="s">
        <v>98</v>
      </c>
      <c r="BM244" s="233" t="s">
        <v>606</v>
      </c>
    </row>
    <row r="245" s="2" customFormat="1">
      <c r="A245" s="38"/>
      <c r="B245" s="39"/>
      <c r="C245" s="40"/>
      <c r="D245" s="235" t="s">
        <v>150</v>
      </c>
      <c r="E245" s="40"/>
      <c r="F245" s="236" t="s">
        <v>607</v>
      </c>
      <c r="G245" s="40"/>
      <c r="H245" s="40"/>
      <c r="I245" s="237"/>
      <c r="J245" s="40"/>
      <c r="K245" s="40"/>
      <c r="L245" s="44"/>
      <c r="M245" s="238"/>
      <c r="N245" s="239"/>
      <c r="O245" s="91"/>
      <c r="P245" s="91"/>
      <c r="Q245" s="91"/>
      <c r="R245" s="91"/>
      <c r="S245" s="91"/>
      <c r="T245" s="92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150</v>
      </c>
      <c r="AU245" s="17" t="s">
        <v>86</v>
      </c>
    </row>
    <row r="246" s="12" customFormat="1">
      <c r="A246" s="12"/>
      <c r="B246" s="240"/>
      <c r="C246" s="241"/>
      <c r="D246" s="235" t="s">
        <v>153</v>
      </c>
      <c r="E246" s="242" t="s">
        <v>1</v>
      </c>
      <c r="F246" s="243" t="s">
        <v>608</v>
      </c>
      <c r="G246" s="241"/>
      <c r="H246" s="244">
        <v>357.39999999999998</v>
      </c>
      <c r="I246" s="245"/>
      <c r="J246" s="241"/>
      <c r="K246" s="241"/>
      <c r="L246" s="246"/>
      <c r="M246" s="247"/>
      <c r="N246" s="248"/>
      <c r="O246" s="248"/>
      <c r="P246" s="248"/>
      <c r="Q246" s="248"/>
      <c r="R246" s="248"/>
      <c r="S246" s="248"/>
      <c r="T246" s="249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T246" s="250" t="s">
        <v>153</v>
      </c>
      <c r="AU246" s="250" t="s">
        <v>86</v>
      </c>
      <c r="AV246" s="12" t="s">
        <v>86</v>
      </c>
      <c r="AW246" s="12" t="s">
        <v>32</v>
      </c>
      <c r="AX246" s="12" t="s">
        <v>76</v>
      </c>
      <c r="AY246" s="250" t="s">
        <v>144</v>
      </c>
    </row>
    <row r="247" s="13" customFormat="1">
      <c r="A247" s="13"/>
      <c r="B247" s="251"/>
      <c r="C247" s="252"/>
      <c r="D247" s="235" t="s">
        <v>153</v>
      </c>
      <c r="E247" s="253" t="s">
        <v>1</v>
      </c>
      <c r="F247" s="254" t="s">
        <v>609</v>
      </c>
      <c r="G247" s="252"/>
      <c r="H247" s="253" t="s">
        <v>1</v>
      </c>
      <c r="I247" s="255"/>
      <c r="J247" s="252"/>
      <c r="K247" s="252"/>
      <c r="L247" s="256"/>
      <c r="M247" s="257"/>
      <c r="N247" s="258"/>
      <c r="O247" s="258"/>
      <c r="P247" s="258"/>
      <c r="Q247" s="258"/>
      <c r="R247" s="258"/>
      <c r="S247" s="258"/>
      <c r="T247" s="259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60" t="s">
        <v>153</v>
      </c>
      <c r="AU247" s="260" t="s">
        <v>86</v>
      </c>
      <c r="AV247" s="13" t="s">
        <v>84</v>
      </c>
      <c r="AW247" s="13" t="s">
        <v>32</v>
      </c>
      <c r="AX247" s="13" t="s">
        <v>76</v>
      </c>
      <c r="AY247" s="260" t="s">
        <v>144</v>
      </c>
    </row>
    <row r="248" s="13" customFormat="1">
      <c r="A248" s="13"/>
      <c r="B248" s="251"/>
      <c r="C248" s="252"/>
      <c r="D248" s="235" t="s">
        <v>153</v>
      </c>
      <c r="E248" s="253" t="s">
        <v>1</v>
      </c>
      <c r="F248" s="254" t="s">
        <v>610</v>
      </c>
      <c r="G248" s="252"/>
      <c r="H248" s="253" t="s">
        <v>1</v>
      </c>
      <c r="I248" s="255"/>
      <c r="J248" s="252"/>
      <c r="K248" s="252"/>
      <c r="L248" s="256"/>
      <c r="M248" s="257"/>
      <c r="N248" s="258"/>
      <c r="O248" s="258"/>
      <c r="P248" s="258"/>
      <c r="Q248" s="258"/>
      <c r="R248" s="258"/>
      <c r="S248" s="258"/>
      <c r="T248" s="25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60" t="s">
        <v>153</v>
      </c>
      <c r="AU248" s="260" t="s">
        <v>86</v>
      </c>
      <c r="AV248" s="13" t="s">
        <v>84</v>
      </c>
      <c r="AW248" s="13" t="s">
        <v>32</v>
      </c>
      <c r="AX248" s="13" t="s">
        <v>76</v>
      </c>
      <c r="AY248" s="260" t="s">
        <v>144</v>
      </c>
    </row>
    <row r="249" s="14" customFormat="1">
      <c r="A249" s="14"/>
      <c r="B249" s="261"/>
      <c r="C249" s="262"/>
      <c r="D249" s="235" t="s">
        <v>153</v>
      </c>
      <c r="E249" s="263" t="s">
        <v>1</v>
      </c>
      <c r="F249" s="264" t="s">
        <v>156</v>
      </c>
      <c r="G249" s="262"/>
      <c r="H249" s="265">
        <v>357.39999999999998</v>
      </c>
      <c r="I249" s="266"/>
      <c r="J249" s="262"/>
      <c r="K249" s="262"/>
      <c r="L249" s="267"/>
      <c r="M249" s="268"/>
      <c r="N249" s="269"/>
      <c r="O249" s="269"/>
      <c r="P249" s="269"/>
      <c r="Q249" s="269"/>
      <c r="R249" s="269"/>
      <c r="S249" s="269"/>
      <c r="T249" s="270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71" t="s">
        <v>153</v>
      </c>
      <c r="AU249" s="271" t="s">
        <v>86</v>
      </c>
      <c r="AV249" s="14" t="s">
        <v>98</v>
      </c>
      <c r="AW249" s="14" t="s">
        <v>32</v>
      </c>
      <c r="AX249" s="14" t="s">
        <v>84</v>
      </c>
      <c r="AY249" s="271" t="s">
        <v>144</v>
      </c>
    </row>
    <row r="250" s="2" customFormat="1" ht="16.5" customHeight="1">
      <c r="A250" s="38"/>
      <c r="B250" s="39"/>
      <c r="C250" s="220" t="s">
        <v>525</v>
      </c>
      <c r="D250" s="220" t="s">
        <v>145</v>
      </c>
      <c r="E250" s="221" t="s">
        <v>611</v>
      </c>
      <c r="F250" s="222" t="s">
        <v>612</v>
      </c>
      <c r="G250" s="223" t="s">
        <v>244</v>
      </c>
      <c r="H250" s="224">
        <v>173.24600000000001</v>
      </c>
      <c r="I250" s="225"/>
      <c r="J250" s="226">
        <f>ROUND(I250*H250,2)</f>
        <v>0</v>
      </c>
      <c r="K250" s="227"/>
      <c r="L250" s="228"/>
      <c r="M250" s="229" t="s">
        <v>1</v>
      </c>
      <c r="N250" s="230" t="s">
        <v>41</v>
      </c>
      <c r="O250" s="91"/>
      <c r="P250" s="231">
        <f>O250*H250</f>
        <v>0</v>
      </c>
      <c r="Q250" s="231">
        <v>0</v>
      </c>
      <c r="R250" s="231">
        <f>Q250*H250</f>
        <v>0</v>
      </c>
      <c r="S250" s="231">
        <v>0</v>
      </c>
      <c r="T250" s="23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3" t="s">
        <v>149</v>
      </c>
      <c r="AT250" s="233" t="s">
        <v>145</v>
      </c>
      <c r="AU250" s="233" t="s">
        <v>86</v>
      </c>
      <c r="AY250" s="17" t="s">
        <v>144</v>
      </c>
      <c r="BE250" s="234">
        <f>IF(N250="základní",J250,0)</f>
        <v>0</v>
      </c>
      <c r="BF250" s="234">
        <f>IF(N250="snížená",J250,0)</f>
        <v>0</v>
      </c>
      <c r="BG250" s="234">
        <f>IF(N250="zákl. přenesená",J250,0)</f>
        <v>0</v>
      </c>
      <c r="BH250" s="234">
        <f>IF(N250="sníž. přenesená",J250,0)</f>
        <v>0</v>
      </c>
      <c r="BI250" s="234">
        <f>IF(N250="nulová",J250,0)</f>
        <v>0</v>
      </c>
      <c r="BJ250" s="17" t="s">
        <v>84</v>
      </c>
      <c r="BK250" s="234">
        <f>ROUND(I250*H250,2)</f>
        <v>0</v>
      </c>
      <c r="BL250" s="17" t="s">
        <v>98</v>
      </c>
      <c r="BM250" s="233" t="s">
        <v>613</v>
      </c>
    </row>
    <row r="251" s="2" customFormat="1">
      <c r="A251" s="38"/>
      <c r="B251" s="39"/>
      <c r="C251" s="40"/>
      <c r="D251" s="235" t="s">
        <v>150</v>
      </c>
      <c r="E251" s="40"/>
      <c r="F251" s="236" t="s">
        <v>612</v>
      </c>
      <c r="G251" s="40"/>
      <c r="H251" s="40"/>
      <c r="I251" s="237"/>
      <c r="J251" s="40"/>
      <c r="K251" s="40"/>
      <c r="L251" s="44"/>
      <c r="M251" s="238"/>
      <c r="N251" s="239"/>
      <c r="O251" s="91"/>
      <c r="P251" s="91"/>
      <c r="Q251" s="91"/>
      <c r="R251" s="91"/>
      <c r="S251" s="91"/>
      <c r="T251" s="92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150</v>
      </c>
      <c r="AU251" s="17" t="s">
        <v>86</v>
      </c>
    </row>
    <row r="252" s="12" customFormat="1">
      <c r="A252" s="12"/>
      <c r="B252" s="240"/>
      <c r="C252" s="241"/>
      <c r="D252" s="235" t="s">
        <v>153</v>
      </c>
      <c r="E252" s="242" t="s">
        <v>1</v>
      </c>
      <c r="F252" s="243" t="s">
        <v>614</v>
      </c>
      <c r="G252" s="241"/>
      <c r="H252" s="244">
        <v>173.24600000000001</v>
      </c>
      <c r="I252" s="245"/>
      <c r="J252" s="241"/>
      <c r="K252" s="241"/>
      <c r="L252" s="246"/>
      <c r="M252" s="247"/>
      <c r="N252" s="248"/>
      <c r="O252" s="248"/>
      <c r="P252" s="248"/>
      <c r="Q252" s="248"/>
      <c r="R252" s="248"/>
      <c r="S252" s="248"/>
      <c r="T252" s="249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T252" s="250" t="s">
        <v>153</v>
      </c>
      <c r="AU252" s="250" t="s">
        <v>86</v>
      </c>
      <c r="AV252" s="12" t="s">
        <v>86</v>
      </c>
      <c r="AW252" s="12" t="s">
        <v>32</v>
      </c>
      <c r="AX252" s="12" t="s">
        <v>76</v>
      </c>
      <c r="AY252" s="250" t="s">
        <v>144</v>
      </c>
    </row>
    <row r="253" s="13" customFormat="1">
      <c r="A253" s="13"/>
      <c r="B253" s="251"/>
      <c r="C253" s="252"/>
      <c r="D253" s="235" t="s">
        <v>153</v>
      </c>
      <c r="E253" s="253" t="s">
        <v>1</v>
      </c>
      <c r="F253" s="254" t="s">
        <v>615</v>
      </c>
      <c r="G253" s="252"/>
      <c r="H253" s="253" t="s">
        <v>1</v>
      </c>
      <c r="I253" s="255"/>
      <c r="J253" s="252"/>
      <c r="K253" s="252"/>
      <c r="L253" s="256"/>
      <c r="M253" s="257"/>
      <c r="N253" s="258"/>
      <c r="O253" s="258"/>
      <c r="P253" s="258"/>
      <c r="Q253" s="258"/>
      <c r="R253" s="258"/>
      <c r="S253" s="258"/>
      <c r="T253" s="259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60" t="s">
        <v>153</v>
      </c>
      <c r="AU253" s="260" t="s">
        <v>86</v>
      </c>
      <c r="AV253" s="13" t="s">
        <v>84</v>
      </c>
      <c r="AW253" s="13" t="s">
        <v>32</v>
      </c>
      <c r="AX253" s="13" t="s">
        <v>76</v>
      </c>
      <c r="AY253" s="260" t="s">
        <v>144</v>
      </c>
    </row>
    <row r="254" s="13" customFormat="1">
      <c r="A254" s="13"/>
      <c r="B254" s="251"/>
      <c r="C254" s="252"/>
      <c r="D254" s="235" t="s">
        <v>153</v>
      </c>
      <c r="E254" s="253" t="s">
        <v>1</v>
      </c>
      <c r="F254" s="254" t="s">
        <v>616</v>
      </c>
      <c r="G254" s="252"/>
      <c r="H254" s="253" t="s">
        <v>1</v>
      </c>
      <c r="I254" s="255"/>
      <c r="J254" s="252"/>
      <c r="K254" s="252"/>
      <c r="L254" s="256"/>
      <c r="M254" s="257"/>
      <c r="N254" s="258"/>
      <c r="O254" s="258"/>
      <c r="P254" s="258"/>
      <c r="Q254" s="258"/>
      <c r="R254" s="258"/>
      <c r="S254" s="258"/>
      <c r="T254" s="259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60" t="s">
        <v>153</v>
      </c>
      <c r="AU254" s="260" t="s">
        <v>86</v>
      </c>
      <c r="AV254" s="13" t="s">
        <v>84</v>
      </c>
      <c r="AW254" s="13" t="s">
        <v>32</v>
      </c>
      <c r="AX254" s="13" t="s">
        <v>76</v>
      </c>
      <c r="AY254" s="260" t="s">
        <v>144</v>
      </c>
    </row>
    <row r="255" s="14" customFormat="1">
      <c r="A255" s="14"/>
      <c r="B255" s="261"/>
      <c r="C255" s="262"/>
      <c r="D255" s="235" t="s">
        <v>153</v>
      </c>
      <c r="E255" s="263" t="s">
        <v>1</v>
      </c>
      <c r="F255" s="264" t="s">
        <v>156</v>
      </c>
      <c r="G255" s="262"/>
      <c r="H255" s="265">
        <v>173.24600000000001</v>
      </c>
      <c r="I255" s="266"/>
      <c r="J255" s="262"/>
      <c r="K255" s="262"/>
      <c r="L255" s="267"/>
      <c r="M255" s="268"/>
      <c r="N255" s="269"/>
      <c r="O255" s="269"/>
      <c r="P255" s="269"/>
      <c r="Q255" s="269"/>
      <c r="R255" s="269"/>
      <c r="S255" s="269"/>
      <c r="T255" s="270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71" t="s">
        <v>153</v>
      </c>
      <c r="AU255" s="271" t="s">
        <v>86</v>
      </c>
      <c r="AV255" s="14" t="s">
        <v>98</v>
      </c>
      <c r="AW255" s="14" t="s">
        <v>32</v>
      </c>
      <c r="AX255" s="14" t="s">
        <v>84</v>
      </c>
      <c r="AY255" s="271" t="s">
        <v>144</v>
      </c>
    </row>
    <row r="256" s="2" customFormat="1" ht="16.5" customHeight="1">
      <c r="A256" s="38"/>
      <c r="B256" s="39"/>
      <c r="C256" s="272" t="s">
        <v>617</v>
      </c>
      <c r="D256" s="272" t="s">
        <v>167</v>
      </c>
      <c r="E256" s="273" t="s">
        <v>618</v>
      </c>
      <c r="F256" s="274" t="s">
        <v>619</v>
      </c>
      <c r="G256" s="275" t="s">
        <v>236</v>
      </c>
      <c r="H256" s="276">
        <v>51.439999999999998</v>
      </c>
      <c r="I256" s="277"/>
      <c r="J256" s="278">
        <f>ROUND(I256*H256,2)</f>
        <v>0</v>
      </c>
      <c r="K256" s="279"/>
      <c r="L256" s="44"/>
      <c r="M256" s="280" t="s">
        <v>1</v>
      </c>
      <c r="N256" s="281" t="s">
        <v>41</v>
      </c>
      <c r="O256" s="91"/>
      <c r="P256" s="231">
        <f>O256*H256</f>
        <v>0</v>
      </c>
      <c r="Q256" s="231">
        <v>0</v>
      </c>
      <c r="R256" s="231">
        <f>Q256*H256</f>
        <v>0</v>
      </c>
      <c r="S256" s="231">
        <v>0</v>
      </c>
      <c r="T256" s="232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33" t="s">
        <v>98</v>
      </c>
      <c r="AT256" s="233" t="s">
        <v>167</v>
      </c>
      <c r="AU256" s="233" t="s">
        <v>86</v>
      </c>
      <c r="AY256" s="17" t="s">
        <v>144</v>
      </c>
      <c r="BE256" s="234">
        <f>IF(N256="základní",J256,0)</f>
        <v>0</v>
      </c>
      <c r="BF256" s="234">
        <f>IF(N256="snížená",J256,0)</f>
        <v>0</v>
      </c>
      <c r="BG256" s="234">
        <f>IF(N256="zákl. přenesená",J256,0)</f>
        <v>0</v>
      </c>
      <c r="BH256" s="234">
        <f>IF(N256="sníž. přenesená",J256,0)</f>
        <v>0</v>
      </c>
      <c r="BI256" s="234">
        <f>IF(N256="nulová",J256,0)</f>
        <v>0</v>
      </c>
      <c r="BJ256" s="17" t="s">
        <v>84</v>
      </c>
      <c r="BK256" s="234">
        <f>ROUND(I256*H256,2)</f>
        <v>0</v>
      </c>
      <c r="BL256" s="17" t="s">
        <v>98</v>
      </c>
      <c r="BM256" s="233" t="s">
        <v>620</v>
      </c>
    </row>
    <row r="257" s="2" customFormat="1">
      <c r="A257" s="38"/>
      <c r="B257" s="39"/>
      <c r="C257" s="40"/>
      <c r="D257" s="235" t="s">
        <v>150</v>
      </c>
      <c r="E257" s="40"/>
      <c r="F257" s="236" t="s">
        <v>621</v>
      </c>
      <c r="G257" s="40"/>
      <c r="H257" s="40"/>
      <c r="I257" s="237"/>
      <c r="J257" s="40"/>
      <c r="K257" s="40"/>
      <c r="L257" s="44"/>
      <c r="M257" s="238"/>
      <c r="N257" s="239"/>
      <c r="O257" s="91"/>
      <c r="P257" s="91"/>
      <c r="Q257" s="91"/>
      <c r="R257" s="91"/>
      <c r="S257" s="91"/>
      <c r="T257" s="92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150</v>
      </c>
      <c r="AU257" s="17" t="s">
        <v>86</v>
      </c>
    </row>
    <row r="258" s="12" customFormat="1">
      <c r="A258" s="12"/>
      <c r="B258" s="240"/>
      <c r="C258" s="241"/>
      <c r="D258" s="235" t="s">
        <v>153</v>
      </c>
      <c r="E258" s="242" t="s">
        <v>1</v>
      </c>
      <c r="F258" s="243" t="s">
        <v>622</v>
      </c>
      <c r="G258" s="241"/>
      <c r="H258" s="244">
        <v>51.439999999999998</v>
      </c>
      <c r="I258" s="245"/>
      <c r="J258" s="241"/>
      <c r="K258" s="241"/>
      <c r="L258" s="246"/>
      <c r="M258" s="247"/>
      <c r="N258" s="248"/>
      <c r="O258" s="248"/>
      <c r="P258" s="248"/>
      <c r="Q258" s="248"/>
      <c r="R258" s="248"/>
      <c r="S258" s="248"/>
      <c r="T258" s="249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T258" s="250" t="s">
        <v>153</v>
      </c>
      <c r="AU258" s="250" t="s">
        <v>86</v>
      </c>
      <c r="AV258" s="12" t="s">
        <v>86</v>
      </c>
      <c r="AW258" s="12" t="s">
        <v>32</v>
      </c>
      <c r="AX258" s="12" t="s">
        <v>76</v>
      </c>
      <c r="AY258" s="250" t="s">
        <v>144</v>
      </c>
    </row>
    <row r="259" s="13" customFormat="1">
      <c r="A259" s="13"/>
      <c r="B259" s="251"/>
      <c r="C259" s="252"/>
      <c r="D259" s="235" t="s">
        <v>153</v>
      </c>
      <c r="E259" s="253" t="s">
        <v>1</v>
      </c>
      <c r="F259" s="254" t="s">
        <v>623</v>
      </c>
      <c r="G259" s="252"/>
      <c r="H259" s="253" t="s">
        <v>1</v>
      </c>
      <c r="I259" s="255"/>
      <c r="J259" s="252"/>
      <c r="K259" s="252"/>
      <c r="L259" s="256"/>
      <c r="M259" s="257"/>
      <c r="N259" s="258"/>
      <c r="O259" s="258"/>
      <c r="P259" s="258"/>
      <c r="Q259" s="258"/>
      <c r="R259" s="258"/>
      <c r="S259" s="258"/>
      <c r="T259" s="259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60" t="s">
        <v>153</v>
      </c>
      <c r="AU259" s="260" t="s">
        <v>86</v>
      </c>
      <c r="AV259" s="13" t="s">
        <v>84</v>
      </c>
      <c r="AW259" s="13" t="s">
        <v>32</v>
      </c>
      <c r="AX259" s="13" t="s">
        <v>76</v>
      </c>
      <c r="AY259" s="260" t="s">
        <v>144</v>
      </c>
    </row>
    <row r="260" s="14" customFormat="1">
      <c r="A260" s="14"/>
      <c r="B260" s="261"/>
      <c r="C260" s="262"/>
      <c r="D260" s="235" t="s">
        <v>153</v>
      </c>
      <c r="E260" s="263" t="s">
        <v>1</v>
      </c>
      <c r="F260" s="264" t="s">
        <v>156</v>
      </c>
      <c r="G260" s="262"/>
      <c r="H260" s="265">
        <v>51.439999999999998</v>
      </c>
      <c r="I260" s="266"/>
      <c r="J260" s="262"/>
      <c r="K260" s="262"/>
      <c r="L260" s="267"/>
      <c r="M260" s="268"/>
      <c r="N260" s="269"/>
      <c r="O260" s="269"/>
      <c r="P260" s="269"/>
      <c r="Q260" s="269"/>
      <c r="R260" s="269"/>
      <c r="S260" s="269"/>
      <c r="T260" s="27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71" t="s">
        <v>153</v>
      </c>
      <c r="AU260" s="271" t="s">
        <v>86</v>
      </c>
      <c r="AV260" s="14" t="s">
        <v>98</v>
      </c>
      <c r="AW260" s="14" t="s">
        <v>32</v>
      </c>
      <c r="AX260" s="14" t="s">
        <v>84</v>
      </c>
      <c r="AY260" s="271" t="s">
        <v>144</v>
      </c>
    </row>
    <row r="261" s="2" customFormat="1" ht="24.15" customHeight="1">
      <c r="A261" s="38"/>
      <c r="B261" s="39"/>
      <c r="C261" s="272" t="s">
        <v>531</v>
      </c>
      <c r="D261" s="272" t="s">
        <v>167</v>
      </c>
      <c r="E261" s="273" t="s">
        <v>624</v>
      </c>
      <c r="F261" s="274" t="s">
        <v>625</v>
      </c>
      <c r="G261" s="275" t="s">
        <v>148</v>
      </c>
      <c r="H261" s="276">
        <v>1</v>
      </c>
      <c r="I261" s="277"/>
      <c r="J261" s="278">
        <f>ROUND(I261*H261,2)</f>
        <v>0</v>
      </c>
      <c r="K261" s="279"/>
      <c r="L261" s="44"/>
      <c r="M261" s="280" t="s">
        <v>1</v>
      </c>
      <c r="N261" s="281" t="s">
        <v>41</v>
      </c>
      <c r="O261" s="91"/>
      <c r="P261" s="231">
        <f>O261*H261</f>
        <v>0</v>
      </c>
      <c r="Q261" s="231">
        <v>0</v>
      </c>
      <c r="R261" s="231">
        <f>Q261*H261</f>
        <v>0</v>
      </c>
      <c r="S261" s="231">
        <v>0</v>
      </c>
      <c r="T261" s="23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33" t="s">
        <v>98</v>
      </c>
      <c r="AT261" s="233" t="s">
        <v>167</v>
      </c>
      <c r="AU261" s="233" t="s">
        <v>86</v>
      </c>
      <c r="AY261" s="17" t="s">
        <v>144</v>
      </c>
      <c r="BE261" s="234">
        <f>IF(N261="základní",J261,0)</f>
        <v>0</v>
      </c>
      <c r="BF261" s="234">
        <f>IF(N261="snížená",J261,0)</f>
        <v>0</v>
      </c>
      <c r="BG261" s="234">
        <f>IF(N261="zákl. přenesená",J261,0)</f>
        <v>0</v>
      </c>
      <c r="BH261" s="234">
        <f>IF(N261="sníž. přenesená",J261,0)</f>
        <v>0</v>
      </c>
      <c r="BI261" s="234">
        <f>IF(N261="nulová",J261,0)</f>
        <v>0</v>
      </c>
      <c r="BJ261" s="17" t="s">
        <v>84</v>
      </c>
      <c r="BK261" s="234">
        <f>ROUND(I261*H261,2)</f>
        <v>0</v>
      </c>
      <c r="BL261" s="17" t="s">
        <v>98</v>
      </c>
      <c r="BM261" s="233" t="s">
        <v>626</v>
      </c>
    </row>
    <row r="262" s="2" customFormat="1">
      <c r="A262" s="38"/>
      <c r="B262" s="39"/>
      <c r="C262" s="40"/>
      <c r="D262" s="235" t="s">
        <v>150</v>
      </c>
      <c r="E262" s="40"/>
      <c r="F262" s="236" t="s">
        <v>625</v>
      </c>
      <c r="G262" s="40"/>
      <c r="H262" s="40"/>
      <c r="I262" s="237"/>
      <c r="J262" s="40"/>
      <c r="K262" s="40"/>
      <c r="L262" s="44"/>
      <c r="M262" s="238"/>
      <c r="N262" s="239"/>
      <c r="O262" s="91"/>
      <c r="P262" s="91"/>
      <c r="Q262" s="91"/>
      <c r="R262" s="91"/>
      <c r="S262" s="91"/>
      <c r="T262" s="92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150</v>
      </c>
      <c r="AU262" s="17" t="s">
        <v>86</v>
      </c>
    </row>
    <row r="263" s="11" customFormat="1" ht="22.8" customHeight="1">
      <c r="A263" s="11"/>
      <c r="B263" s="206"/>
      <c r="C263" s="207"/>
      <c r="D263" s="208" t="s">
        <v>75</v>
      </c>
      <c r="E263" s="290" t="s">
        <v>375</v>
      </c>
      <c r="F263" s="290" t="s">
        <v>376</v>
      </c>
      <c r="G263" s="207"/>
      <c r="H263" s="207"/>
      <c r="I263" s="210"/>
      <c r="J263" s="291">
        <f>BK263</f>
        <v>0</v>
      </c>
      <c r="K263" s="207"/>
      <c r="L263" s="212"/>
      <c r="M263" s="213"/>
      <c r="N263" s="214"/>
      <c r="O263" s="214"/>
      <c r="P263" s="215">
        <f>SUM(P264:P266)</f>
        <v>0</v>
      </c>
      <c r="Q263" s="214"/>
      <c r="R263" s="215">
        <f>SUM(R264:R266)</f>
        <v>0</v>
      </c>
      <c r="S263" s="214"/>
      <c r="T263" s="216">
        <f>SUM(T264:T266)</f>
        <v>0</v>
      </c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R263" s="217" t="s">
        <v>84</v>
      </c>
      <c r="AT263" s="218" t="s">
        <v>75</v>
      </c>
      <c r="AU263" s="218" t="s">
        <v>84</v>
      </c>
      <c r="AY263" s="217" t="s">
        <v>144</v>
      </c>
      <c r="BK263" s="219">
        <f>SUM(BK264:BK266)</f>
        <v>0</v>
      </c>
    </row>
    <row r="264" s="2" customFormat="1" ht="24.15" customHeight="1">
      <c r="A264" s="38"/>
      <c r="B264" s="39"/>
      <c r="C264" s="272" t="s">
        <v>627</v>
      </c>
      <c r="D264" s="272" t="s">
        <v>167</v>
      </c>
      <c r="E264" s="273" t="s">
        <v>467</v>
      </c>
      <c r="F264" s="274" t="s">
        <v>468</v>
      </c>
      <c r="G264" s="275" t="s">
        <v>244</v>
      </c>
      <c r="H264" s="276">
        <v>186</v>
      </c>
      <c r="I264" s="277"/>
      <c r="J264" s="278">
        <f>ROUND(I264*H264,2)</f>
        <v>0</v>
      </c>
      <c r="K264" s="279"/>
      <c r="L264" s="44"/>
      <c r="M264" s="280" t="s">
        <v>1</v>
      </c>
      <c r="N264" s="281" t="s">
        <v>41</v>
      </c>
      <c r="O264" s="91"/>
      <c r="P264" s="231">
        <f>O264*H264</f>
        <v>0</v>
      </c>
      <c r="Q264" s="231">
        <v>0</v>
      </c>
      <c r="R264" s="231">
        <f>Q264*H264</f>
        <v>0</v>
      </c>
      <c r="S264" s="231">
        <v>0</v>
      </c>
      <c r="T264" s="232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3" t="s">
        <v>98</v>
      </c>
      <c r="AT264" s="233" t="s">
        <v>167</v>
      </c>
      <c r="AU264" s="233" t="s">
        <v>86</v>
      </c>
      <c r="AY264" s="17" t="s">
        <v>144</v>
      </c>
      <c r="BE264" s="234">
        <f>IF(N264="základní",J264,0)</f>
        <v>0</v>
      </c>
      <c r="BF264" s="234">
        <f>IF(N264="snížená",J264,0)</f>
        <v>0</v>
      </c>
      <c r="BG264" s="234">
        <f>IF(N264="zákl. přenesená",J264,0)</f>
        <v>0</v>
      </c>
      <c r="BH264" s="234">
        <f>IF(N264="sníž. přenesená",J264,0)</f>
        <v>0</v>
      </c>
      <c r="BI264" s="234">
        <f>IF(N264="nulová",J264,0)</f>
        <v>0</v>
      </c>
      <c r="BJ264" s="17" t="s">
        <v>84</v>
      </c>
      <c r="BK264" s="234">
        <f>ROUND(I264*H264,2)</f>
        <v>0</v>
      </c>
      <c r="BL264" s="17" t="s">
        <v>98</v>
      </c>
      <c r="BM264" s="233" t="s">
        <v>628</v>
      </c>
    </row>
    <row r="265" s="2" customFormat="1">
      <c r="A265" s="38"/>
      <c r="B265" s="39"/>
      <c r="C265" s="40"/>
      <c r="D265" s="235" t="s">
        <v>150</v>
      </c>
      <c r="E265" s="40"/>
      <c r="F265" s="236" t="s">
        <v>629</v>
      </c>
      <c r="G265" s="40"/>
      <c r="H265" s="40"/>
      <c r="I265" s="237"/>
      <c r="J265" s="40"/>
      <c r="K265" s="40"/>
      <c r="L265" s="44"/>
      <c r="M265" s="238"/>
      <c r="N265" s="239"/>
      <c r="O265" s="91"/>
      <c r="P265" s="91"/>
      <c r="Q265" s="91"/>
      <c r="R265" s="91"/>
      <c r="S265" s="91"/>
      <c r="T265" s="92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150</v>
      </c>
      <c r="AU265" s="17" t="s">
        <v>86</v>
      </c>
    </row>
    <row r="266" s="12" customFormat="1">
      <c r="A266" s="12"/>
      <c r="B266" s="240"/>
      <c r="C266" s="241"/>
      <c r="D266" s="235" t="s">
        <v>153</v>
      </c>
      <c r="E266" s="242" t="s">
        <v>1</v>
      </c>
      <c r="F266" s="243" t="s">
        <v>630</v>
      </c>
      <c r="G266" s="241"/>
      <c r="H266" s="244">
        <v>186</v>
      </c>
      <c r="I266" s="245"/>
      <c r="J266" s="241"/>
      <c r="K266" s="241"/>
      <c r="L266" s="246"/>
      <c r="M266" s="299"/>
      <c r="N266" s="300"/>
      <c r="O266" s="300"/>
      <c r="P266" s="300"/>
      <c r="Q266" s="300"/>
      <c r="R266" s="300"/>
      <c r="S266" s="300"/>
      <c r="T266" s="301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T266" s="250" t="s">
        <v>153</v>
      </c>
      <c r="AU266" s="250" t="s">
        <v>86</v>
      </c>
      <c r="AV266" s="12" t="s">
        <v>86</v>
      </c>
      <c r="AW266" s="12" t="s">
        <v>32</v>
      </c>
      <c r="AX266" s="12" t="s">
        <v>84</v>
      </c>
      <c r="AY266" s="250" t="s">
        <v>144</v>
      </c>
    </row>
    <row r="267" s="2" customFormat="1" ht="6.96" customHeight="1">
      <c r="A267" s="38"/>
      <c r="B267" s="66"/>
      <c r="C267" s="67"/>
      <c r="D267" s="67"/>
      <c r="E267" s="67"/>
      <c r="F267" s="67"/>
      <c r="G267" s="67"/>
      <c r="H267" s="67"/>
      <c r="I267" s="67"/>
      <c r="J267" s="67"/>
      <c r="K267" s="67"/>
      <c r="L267" s="44"/>
      <c r="M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</row>
  </sheetData>
  <sheetProtection sheet="1" autoFilter="0" formatColumns="0" formatRows="0" objects="1" scenarios="1" spinCount="100000" saltValue="C8rzUTF3+q6Q45v6WtShBMHXZriqI+Yc1FZ53ZMoEbMF6dRtindfFGDmrkg5uIPi7Re9J02LItjit1ZhrRvP2g==" hashValue="x7CAnw9vrzGDu1MBv2irnpbgE4qW1snHYH/3wN4/BUGNSxjP21A9e89lkc+BMCyKEagB/PcNonfIZc+ntTHonA==" algorithmName="SHA-512" password="CC35"/>
  <autoFilter ref="C123:K26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631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ROUND((SUM(BE124:BE153)),  2)</f>
        <v>0</v>
      </c>
      <c r="G35" s="38"/>
      <c r="H35" s="38"/>
      <c r="I35" s="164">
        <v>0.20999999999999999</v>
      </c>
      <c r="J35" s="163">
        <f>ROUND(((SUM(BE124:BE153))*I35),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ROUND((SUM(BF124:BF153)),  2)</f>
        <v>0</v>
      </c>
      <c r="G36" s="38"/>
      <c r="H36" s="38"/>
      <c r="I36" s="164">
        <v>0.12</v>
      </c>
      <c r="J36" s="163">
        <f>ROUND(((SUM(BF124:BF153))*I36),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ROUND((SUM(BG124:BG153)),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ROUND((SUM(BH124:BH153)),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ROUND((SUM(BI124:BI153)),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Vsakovací objekt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632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633</v>
      </c>
      <c r="E100" s="287"/>
      <c r="F100" s="287"/>
      <c r="G100" s="287"/>
      <c r="H100" s="287"/>
      <c r="I100" s="287"/>
      <c r="J100" s="288">
        <f>J142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281</v>
      </c>
      <c r="E101" s="287"/>
      <c r="F101" s="287"/>
      <c r="G101" s="287"/>
      <c r="H101" s="287"/>
      <c r="I101" s="287"/>
      <c r="J101" s="288">
        <f>J149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634</v>
      </c>
      <c r="E102" s="287"/>
      <c r="F102" s="287"/>
      <c r="G102" s="287"/>
      <c r="H102" s="287"/>
      <c r="I102" s="287"/>
      <c r="J102" s="288">
        <f>J150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129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3" t="str">
        <f>E7</f>
        <v xml:space="preserve"> Novostavba chodníku v ulici Dubinská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120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3" t="s">
        <v>428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201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3 - Vsakovací objekt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 xml:space="preserve"> </v>
      </c>
      <c r="G118" s="40"/>
      <c r="H118" s="40"/>
      <c r="I118" s="32" t="s">
        <v>22</v>
      </c>
      <c r="J118" s="79" t="str">
        <f>IF(J14="","",J14)</f>
        <v>27. 7. 2026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0" customFormat="1" ht="29.28" customHeight="1">
      <c r="A123" s="194"/>
      <c r="B123" s="195"/>
      <c r="C123" s="196" t="s">
        <v>130</v>
      </c>
      <c r="D123" s="197" t="s">
        <v>61</v>
      </c>
      <c r="E123" s="197" t="s">
        <v>57</v>
      </c>
      <c r="F123" s="197" t="s">
        <v>58</v>
      </c>
      <c r="G123" s="197" t="s">
        <v>131</v>
      </c>
      <c r="H123" s="197" t="s">
        <v>132</v>
      </c>
      <c r="I123" s="197" t="s">
        <v>133</v>
      </c>
      <c r="J123" s="198" t="s">
        <v>125</v>
      </c>
      <c r="K123" s="199" t="s">
        <v>134</v>
      </c>
      <c r="L123" s="200"/>
      <c r="M123" s="100" t="s">
        <v>1</v>
      </c>
      <c r="N123" s="101" t="s">
        <v>40</v>
      </c>
      <c r="O123" s="101" t="s">
        <v>135</v>
      </c>
      <c r="P123" s="101" t="s">
        <v>136</v>
      </c>
      <c r="Q123" s="101" t="s">
        <v>137</v>
      </c>
      <c r="R123" s="101" t="s">
        <v>138</v>
      </c>
      <c r="S123" s="101" t="s">
        <v>139</v>
      </c>
      <c r="T123" s="102" t="s">
        <v>140</v>
      </c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</row>
    <row r="124" s="2" customFormat="1" ht="22.8" customHeight="1">
      <c r="A124" s="38"/>
      <c r="B124" s="39"/>
      <c r="C124" s="107" t="s">
        <v>141</v>
      </c>
      <c r="D124" s="40"/>
      <c r="E124" s="40"/>
      <c r="F124" s="40"/>
      <c r="G124" s="40"/>
      <c r="H124" s="40"/>
      <c r="I124" s="40"/>
      <c r="J124" s="201">
        <f>BK124</f>
        <v>0</v>
      </c>
      <c r="K124" s="40"/>
      <c r="L124" s="44"/>
      <c r="M124" s="103"/>
      <c r="N124" s="202"/>
      <c r="O124" s="104"/>
      <c r="P124" s="203">
        <f>P125</f>
        <v>0</v>
      </c>
      <c r="Q124" s="104"/>
      <c r="R124" s="203">
        <f>R125</f>
        <v>0</v>
      </c>
      <c r="S124" s="104"/>
      <c r="T124" s="204">
        <f>T125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127</v>
      </c>
      <c r="BK124" s="205">
        <f>BK125</f>
        <v>0</v>
      </c>
    </row>
    <row r="125" s="11" customFormat="1" ht="25.92" customHeight="1">
      <c r="A125" s="11"/>
      <c r="B125" s="206"/>
      <c r="C125" s="207"/>
      <c r="D125" s="208" t="s">
        <v>75</v>
      </c>
      <c r="E125" s="209" t="s">
        <v>206</v>
      </c>
      <c r="F125" s="209" t="s">
        <v>107</v>
      </c>
      <c r="G125" s="207"/>
      <c r="H125" s="207"/>
      <c r="I125" s="210"/>
      <c r="J125" s="211">
        <f>BK125</f>
        <v>0</v>
      </c>
      <c r="K125" s="207"/>
      <c r="L125" s="212"/>
      <c r="M125" s="213"/>
      <c r="N125" s="214"/>
      <c r="O125" s="214"/>
      <c r="P125" s="215">
        <f>P126+SUM(P127:P142)+P149+P150</f>
        <v>0</v>
      </c>
      <c r="Q125" s="214"/>
      <c r="R125" s="215">
        <f>R126+SUM(R127:R142)+R149+R150</f>
        <v>0</v>
      </c>
      <c r="S125" s="214"/>
      <c r="T125" s="216">
        <f>T126+SUM(T127:T142)+T149+T150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76</v>
      </c>
      <c r="AY125" s="217" t="s">
        <v>144</v>
      </c>
      <c r="BK125" s="219">
        <f>BK126+SUM(BK127:BK142)+BK149+BK150</f>
        <v>0</v>
      </c>
    </row>
    <row r="126" s="2" customFormat="1" ht="16.5" customHeight="1">
      <c r="A126" s="38"/>
      <c r="B126" s="39"/>
      <c r="C126" s="272" t="s">
        <v>84</v>
      </c>
      <c r="D126" s="272" t="s">
        <v>167</v>
      </c>
      <c r="E126" s="273" t="s">
        <v>190</v>
      </c>
      <c r="F126" s="274" t="s">
        <v>635</v>
      </c>
      <c r="G126" s="275" t="s">
        <v>148</v>
      </c>
      <c r="H126" s="276">
        <v>1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84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635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84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84</v>
      </c>
      <c r="G128" s="241"/>
      <c r="H128" s="244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84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636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84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637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84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638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84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3" customFormat="1">
      <c r="A132" s="13"/>
      <c r="B132" s="251"/>
      <c r="C132" s="252"/>
      <c r="D132" s="235" t="s">
        <v>153</v>
      </c>
      <c r="E132" s="253" t="s">
        <v>1</v>
      </c>
      <c r="F132" s="254" t="s">
        <v>639</v>
      </c>
      <c r="G132" s="252"/>
      <c r="H132" s="253" t="s">
        <v>1</v>
      </c>
      <c r="I132" s="255"/>
      <c r="J132" s="252"/>
      <c r="K132" s="252"/>
      <c r="L132" s="256"/>
      <c r="M132" s="257"/>
      <c r="N132" s="258"/>
      <c r="O132" s="258"/>
      <c r="P132" s="258"/>
      <c r="Q132" s="258"/>
      <c r="R132" s="258"/>
      <c r="S132" s="258"/>
      <c r="T132" s="25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0" t="s">
        <v>153</v>
      </c>
      <c r="AU132" s="260" t="s">
        <v>84</v>
      </c>
      <c r="AV132" s="13" t="s">
        <v>84</v>
      </c>
      <c r="AW132" s="13" t="s">
        <v>32</v>
      </c>
      <c r="AX132" s="13" t="s">
        <v>76</v>
      </c>
      <c r="AY132" s="260" t="s">
        <v>144</v>
      </c>
    </row>
    <row r="133" s="14" customFormat="1">
      <c r="A133" s="14"/>
      <c r="B133" s="261"/>
      <c r="C133" s="262"/>
      <c r="D133" s="235" t="s">
        <v>153</v>
      </c>
      <c r="E133" s="263" t="s">
        <v>1</v>
      </c>
      <c r="F133" s="264" t="s">
        <v>156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1" t="s">
        <v>153</v>
      </c>
      <c r="AU133" s="271" t="s">
        <v>84</v>
      </c>
      <c r="AV133" s="14" t="s">
        <v>98</v>
      </c>
      <c r="AW133" s="14" t="s">
        <v>32</v>
      </c>
      <c r="AX133" s="14" t="s">
        <v>84</v>
      </c>
      <c r="AY133" s="271" t="s">
        <v>144</v>
      </c>
    </row>
    <row r="134" s="2" customFormat="1" ht="16.5" customHeight="1">
      <c r="A134" s="38"/>
      <c r="B134" s="39"/>
      <c r="C134" s="272" t="s">
        <v>86</v>
      </c>
      <c r="D134" s="272" t="s">
        <v>167</v>
      </c>
      <c r="E134" s="273" t="s">
        <v>340</v>
      </c>
      <c r="F134" s="274" t="s">
        <v>640</v>
      </c>
      <c r="G134" s="275" t="s">
        <v>148</v>
      </c>
      <c r="H134" s="276">
        <v>2</v>
      </c>
      <c r="I134" s="277"/>
      <c r="J134" s="278">
        <f>ROUND(I134*H134,2)</f>
        <v>0</v>
      </c>
      <c r="K134" s="279"/>
      <c r="L134" s="44"/>
      <c r="M134" s="280" t="s">
        <v>1</v>
      </c>
      <c r="N134" s="281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98</v>
      </c>
      <c r="AT134" s="233" t="s">
        <v>167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98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640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12" customFormat="1">
      <c r="A136" s="12"/>
      <c r="B136" s="240"/>
      <c r="C136" s="241"/>
      <c r="D136" s="235" t="s">
        <v>153</v>
      </c>
      <c r="E136" s="242" t="s">
        <v>1</v>
      </c>
      <c r="F136" s="243" t="s">
        <v>86</v>
      </c>
      <c r="G136" s="241"/>
      <c r="H136" s="244">
        <v>2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50" t="s">
        <v>153</v>
      </c>
      <c r="AU136" s="250" t="s">
        <v>84</v>
      </c>
      <c r="AV136" s="12" t="s">
        <v>86</v>
      </c>
      <c r="AW136" s="12" t="s">
        <v>32</v>
      </c>
      <c r="AX136" s="12" t="s">
        <v>76</v>
      </c>
      <c r="AY136" s="250" t="s">
        <v>144</v>
      </c>
    </row>
    <row r="137" s="13" customFormat="1">
      <c r="A137" s="13"/>
      <c r="B137" s="251"/>
      <c r="C137" s="252"/>
      <c r="D137" s="235" t="s">
        <v>153</v>
      </c>
      <c r="E137" s="253" t="s">
        <v>1</v>
      </c>
      <c r="F137" s="254" t="s">
        <v>636</v>
      </c>
      <c r="G137" s="252"/>
      <c r="H137" s="253" t="s">
        <v>1</v>
      </c>
      <c r="I137" s="255"/>
      <c r="J137" s="252"/>
      <c r="K137" s="252"/>
      <c r="L137" s="256"/>
      <c r="M137" s="257"/>
      <c r="N137" s="258"/>
      <c r="O137" s="258"/>
      <c r="P137" s="258"/>
      <c r="Q137" s="258"/>
      <c r="R137" s="258"/>
      <c r="S137" s="258"/>
      <c r="T137" s="25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0" t="s">
        <v>153</v>
      </c>
      <c r="AU137" s="260" t="s">
        <v>84</v>
      </c>
      <c r="AV137" s="13" t="s">
        <v>84</v>
      </c>
      <c r="AW137" s="13" t="s">
        <v>32</v>
      </c>
      <c r="AX137" s="13" t="s">
        <v>76</v>
      </c>
      <c r="AY137" s="26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637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3" customFormat="1">
      <c r="A139" s="13"/>
      <c r="B139" s="251"/>
      <c r="C139" s="252"/>
      <c r="D139" s="235" t="s">
        <v>153</v>
      </c>
      <c r="E139" s="253" t="s">
        <v>1</v>
      </c>
      <c r="F139" s="254" t="s">
        <v>638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153</v>
      </c>
      <c r="AU139" s="260" t="s">
        <v>84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3" customFormat="1">
      <c r="A140" s="13"/>
      <c r="B140" s="251"/>
      <c r="C140" s="252"/>
      <c r="D140" s="235" t="s">
        <v>153</v>
      </c>
      <c r="E140" s="253" t="s">
        <v>1</v>
      </c>
      <c r="F140" s="254" t="s">
        <v>639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153</v>
      </c>
      <c r="AU140" s="260" t="s">
        <v>84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2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84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86</v>
      </c>
      <c r="F142" s="290" t="s">
        <v>641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SUM(P143:P148)</f>
        <v>0</v>
      </c>
      <c r="Q142" s="214"/>
      <c r="R142" s="215">
        <f>SUM(R143:R148)</f>
        <v>0</v>
      </c>
      <c r="S142" s="214"/>
      <c r="T142" s="216">
        <f>SUM(T143:T148)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SUM(BK143:BK148)</f>
        <v>0</v>
      </c>
    </row>
    <row r="143" s="2" customFormat="1" ht="24.15" customHeight="1">
      <c r="A143" s="38"/>
      <c r="B143" s="39"/>
      <c r="C143" s="272" t="s">
        <v>95</v>
      </c>
      <c r="D143" s="272" t="s">
        <v>167</v>
      </c>
      <c r="E143" s="273" t="s">
        <v>642</v>
      </c>
      <c r="F143" s="274" t="s">
        <v>643</v>
      </c>
      <c r="G143" s="275" t="s">
        <v>209</v>
      </c>
      <c r="H143" s="276">
        <v>71.379999999999995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167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159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644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153</v>
      </c>
      <c r="E145" s="242" t="s">
        <v>1</v>
      </c>
      <c r="F145" s="243" t="s">
        <v>645</v>
      </c>
      <c r="G145" s="241"/>
      <c r="H145" s="244">
        <v>71.379999999999995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153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4" customFormat="1">
      <c r="A146" s="14"/>
      <c r="B146" s="261"/>
      <c r="C146" s="262"/>
      <c r="D146" s="235" t="s">
        <v>153</v>
      </c>
      <c r="E146" s="263" t="s">
        <v>1</v>
      </c>
      <c r="F146" s="264" t="s">
        <v>156</v>
      </c>
      <c r="G146" s="262"/>
      <c r="H146" s="265">
        <v>71.379999999999995</v>
      </c>
      <c r="I146" s="266"/>
      <c r="J146" s="262"/>
      <c r="K146" s="262"/>
      <c r="L146" s="267"/>
      <c r="M146" s="268"/>
      <c r="N146" s="269"/>
      <c r="O146" s="269"/>
      <c r="P146" s="269"/>
      <c r="Q146" s="269"/>
      <c r="R146" s="269"/>
      <c r="S146" s="269"/>
      <c r="T146" s="27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1" t="s">
        <v>153</v>
      </c>
      <c r="AU146" s="271" t="s">
        <v>86</v>
      </c>
      <c r="AV146" s="14" t="s">
        <v>98</v>
      </c>
      <c r="AW146" s="14" t="s">
        <v>32</v>
      </c>
      <c r="AX146" s="14" t="s">
        <v>84</v>
      </c>
      <c r="AY146" s="271" t="s">
        <v>144</v>
      </c>
    </row>
    <row r="147" s="2" customFormat="1" ht="24.15" customHeight="1">
      <c r="A147" s="38"/>
      <c r="B147" s="39"/>
      <c r="C147" s="220" t="s">
        <v>98</v>
      </c>
      <c r="D147" s="220" t="s">
        <v>145</v>
      </c>
      <c r="E147" s="221" t="s">
        <v>646</v>
      </c>
      <c r="F147" s="222" t="s">
        <v>647</v>
      </c>
      <c r="G147" s="223" t="s">
        <v>209</v>
      </c>
      <c r="H147" s="224">
        <v>84.549999999999997</v>
      </c>
      <c r="I147" s="225"/>
      <c r="J147" s="226">
        <f>ROUND(I147*H147,2)</f>
        <v>0</v>
      </c>
      <c r="K147" s="227"/>
      <c r="L147" s="228"/>
      <c r="M147" s="229" t="s">
        <v>1</v>
      </c>
      <c r="N147" s="230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149</v>
      </c>
      <c r="AT147" s="233" t="s">
        <v>145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149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647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11" customFormat="1" ht="22.8" customHeight="1">
      <c r="A149" s="11"/>
      <c r="B149" s="206"/>
      <c r="C149" s="207"/>
      <c r="D149" s="208" t="s">
        <v>75</v>
      </c>
      <c r="E149" s="290" t="s">
        <v>182</v>
      </c>
      <c r="F149" s="290" t="s">
        <v>365</v>
      </c>
      <c r="G149" s="207"/>
      <c r="H149" s="207"/>
      <c r="I149" s="210"/>
      <c r="J149" s="291">
        <f>BK149</f>
        <v>0</v>
      </c>
      <c r="K149" s="207"/>
      <c r="L149" s="212"/>
      <c r="M149" s="213"/>
      <c r="N149" s="214"/>
      <c r="O149" s="214"/>
      <c r="P149" s="215">
        <v>0</v>
      </c>
      <c r="Q149" s="214"/>
      <c r="R149" s="215">
        <v>0</v>
      </c>
      <c r="S149" s="214"/>
      <c r="T149" s="216">
        <v>0</v>
      </c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R149" s="217" t="s">
        <v>84</v>
      </c>
      <c r="AT149" s="218" t="s">
        <v>75</v>
      </c>
      <c r="AU149" s="218" t="s">
        <v>84</v>
      </c>
      <c r="AY149" s="217" t="s">
        <v>144</v>
      </c>
      <c r="BK149" s="219">
        <v>0</v>
      </c>
    </row>
    <row r="150" s="11" customFormat="1" ht="22.8" customHeight="1">
      <c r="A150" s="11"/>
      <c r="B150" s="206"/>
      <c r="C150" s="207"/>
      <c r="D150" s="208" t="s">
        <v>75</v>
      </c>
      <c r="E150" s="290" t="s">
        <v>648</v>
      </c>
      <c r="F150" s="290" t="s">
        <v>649</v>
      </c>
      <c r="G150" s="207"/>
      <c r="H150" s="207"/>
      <c r="I150" s="210"/>
      <c r="J150" s="291">
        <f>BK150</f>
        <v>0</v>
      </c>
      <c r="K150" s="207"/>
      <c r="L150" s="212"/>
      <c r="M150" s="213"/>
      <c r="N150" s="214"/>
      <c r="O150" s="214"/>
      <c r="P150" s="215">
        <f>SUM(P151:P153)</f>
        <v>0</v>
      </c>
      <c r="Q150" s="214"/>
      <c r="R150" s="215">
        <f>SUM(R151:R153)</f>
        <v>0</v>
      </c>
      <c r="S150" s="214"/>
      <c r="T150" s="216">
        <f>SUM(T151:T153)</f>
        <v>0</v>
      </c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R150" s="217" t="s">
        <v>84</v>
      </c>
      <c r="AT150" s="218" t="s">
        <v>75</v>
      </c>
      <c r="AU150" s="218" t="s">
        <v>84</v>
      </c>
      <c r="AY150" s="217" t="s">
        <v>144</v>
      </c>
      <c r="BK150" s="219">
        <f>SUM(BK151:BK153)</f>
        <v>0</v>
      </c>
    </row>
    <row r="151" s="2" customFormat="1" ht="24.15" customHeight="1">
      <c r="A151" s="38"/>
      <c r="B151" s="39"/>
      <c r="C151" s="272" t="s">
        <v>166</v>
      </c>
      <c r="D151" s="272" t="s">
        <v>167</v>
      </c>
      <c r="E151" s="273" t="s">
        <v>467</v>
      </c>
      <c r="F151" s="274" t="s">
        <v>468</v>
      </c>
      <c r="G151" s="275" t="s">
        <v>244</v>
      </c>
      <c r="H151" s="276">
        <v>0.64000000000000001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171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469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12" customFormat="1">
      <c r="A153" s="12"/>
      <c r="B153" s="240"/>
      <c r="C153" s="241"/>
      <c r="D153" s="235" t="s">
        <v>153</v>
      </c>
      <c r="E153" s="242" t="s">
        <v>1</v>
      </c>
      <c r="F153" s="243" t="s">
        <v>650</v>
      </c>
      <c r="G153" s="241"/>
      <c r="H153" s="244">
        <v>0.64000000000000001</v>
      </c>
      <c r="I153" s="245"/>
      <c r="J153" s="241"/>
      <c r="K153" s="241"/>
      <c r="L153" s="246"/>
      <c r="M153" s="299"/>
      <c r="N153" s="300"/>
      <c r="O153" s="300"/>
      <c r="P153" s="300"/>
      <c r="Q153" s="300"/>
      <c r="R153" s="300"/>
      <c r="S153" s="300"/>
      <c r="T153" s="301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T153" s="250" t="s">
        <v>153</v>
      </c>
      <c r="AU153" s="250" t="s">
        <v>86</v>
      </c>
      <c r="AV153" s="12" t="s">
        <v>86</v>
      </c>
      <c r="AW153" s="12" t="s">
        <v>32</v>
      </c>
      <c r="AX153" s="12" t="s">
        <v>84</v>
      </c>
      <c r="AY153" s="250" t="s">
        <v>144</v>
      </c>
    </row>
    <row r="154" s="2" customFormat="1" ht="6.96" customHeight="1">
      <c r="A154" s="38"/>
      <c r="B154" s="66"/>
      <c r="C154" s="67"/>
      <c r="D154" s="67"/>
      <c r="E154" s="67"/>
      <c r="F154" s="67"/>
      <c r="G154" s="67"/>
      <c r="H154" s="67"/>
      <c r="I154" s="67"/>
      <c r="J154" s="67"/>
      <c r="K154" s="67"/>
      <c r="L154" s="44"/>
      <c r="M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</row>
  </sheetData>
  <sheetProtection sheet="1" autoFilter="0" formatColumns="0" formatRows="0" objects="1" scenarios="1" spinCount="100000" saltValue="4KSdMEzk4F3+Ajppop8IhF0I5gaQWUOHgNNOHahlEA7nzolMV4l9IXMYLOTh29U5I/hZbD32/XN2LYv9XtdaMw==" hashValue="jmdjPSK5GlXnxBnBGAIf41wFVaEEw58ddp67M3pHIALVyUFNRsf1BXTOwfgAlnUbcwgO1+m3UJyjKAq4PEfI4g==" algorithmName="SHA-512" password="CC35"/>
  <autoFilter ref="C123:K15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651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429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ROUND((SUM(BE122:BE149)),  2)</f>
        <v>0</v>
      </c>
      <c r="G35" s="38"/>
      <c r="H35" s="38"/>
      <c r="I35" s="164">
        <v>0.20999999999999999</v>
      </c>
      <c r="J35" s="163">
        <f>ROUND(((SUM(BE122:BE149))*I35),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ROUND((SUM(BF122:BF149)),  2)</f>
        <v>0</v>
      </c>
      <c r="G36" s="38"/>
      <c r="H36" s="38"/>
      <c r="I36" s="164">
        <v>0.12</v>
      </c>
      <c r="J36" s="163">
        <f>ROUND(((SUM(BF122:BF149))*I36),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ROUND((SUM(BG122:BG149)),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ROUND((SUM(BH122:BH149)),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ROUND((SUM(BI122:BI149)),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651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257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651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1 -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206</v>
      </c>
      <c r="F123" s="209" t="s">
        <v>207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SUM(P125:P149)</f>
        <v>0</v>
      </c>
      <c r="Q124" s="214"/>
      <c r="R124" s="215">
        <f>SUM(R125:R149)</f>
        <v>0</v>
      </c>
      <c r="S124" s="214"/>
      <c r="T124" s="216">
        <f>SUM(T125:T149)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SUM(BK125:BK149)</f>
        <v>0</v>
      </c>
    </row>
    <row r="125" s="2" customFormat="1" ht="33" customHeight="1">
      <c r="A125" s="38"/>
      <c r="B125" s="39"/>
      <c r="C125" s="272" t="s">
        <v>84</v>
      </c>
      <c r="D125" s="272" t="s">
        <v>167</v>
      </c>
      <c r="E125" s="273" t="s">
        <v>652</v>
      </c>
      <c r="F125" s="274" t="s">
        <v>653</v>
      </c>
      <c r="G125" s="275" t="s">
        <v>236</v>
      </c>
      <c r="H125" s="276">
        <v>367.19999999999999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654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655</v>
      </c>
      <c r="G127" s="241"/>
      <c r="H127" s="244">
        <v>367.19999999999999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656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153</v>
      </c>
      <c r="E129" s="263" t="s">
        <v>1</v>
      </c>
      <c r="F129" s="264" t="s">
        <v>156</v>
      </c>
      <c r="G129" s="262"/>
      <c r="H129" s="265">
        <v>367.19999999999999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153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167</v>
      </c>
      <c r="E130" s="273" t="s">
        <v>657</v>
      </c>
      <c r="F130" s="274" t="s">
        <v>658</v>
      </c>
      <c r="G130" s="275" t="s">
        <v>236</v>
      </c>
      <c r="H130" s="276">
        <v>734.39999999999998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658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659</v>
      </c>
      <c r="G132" s="241"/>
      <c r="H132" s="244">
        <v>734.39999999999998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660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734.39999999999998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167</v>
      </c>
      <c r="E135" s="273" t="s">
        <v>457</v>
      </c>
      <c r="F135" s="274" t="s">
        <v>661</v>
      </c>
      <c r="G135" s="275" t="s">
        <v>236</v>
      </c>
      <c r="H135" s="276">
        <v>734.39999999999998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167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661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659</v>
      </c>
      <c r="G137" s="241"/>
      <c r="H137" s="244">
        <v>734.39999999999998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662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734.39999999999998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16.5" customHeight="1">
      <c r="A140" s="38"/>
      <c r="B140" s="39"/>
      <c r="C140" s="272" t="s">
        <v>98</v>
      </c>
      <c r="D140" s="272" t="s">
        <v>167</v>
      </c>
      <c r="E140" s="273" t="s">
        <v>275</v>
      </c>
      <c r="F140" s="274" t="s">
        <v>276</v>
      </c>
      <c r="G140" s="275" t="s">
        <v>236</v>
      </c>
      <c r="H140" s="276">
        <v>403.92000000000002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167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276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3" customFormat="1">
      <c r="A142" s="13"/>
      <c r="B142" s="251"/>
      <c r="C142" s="252"/>
      <c r="D142" s="235" t="s">
        <v>153</v>
      </c>
      <c r="E142" s="253" t="s">
        <v>1</v>
      </c>
      <c r="F142" s="254" t="s">
        <v>663</v>
      </c>
      <c r="G142" s="252"/>
      <c r="H142" s="253" t="s">
        <v>1</v>
      </c>
      <c r="I142" s="255"/>
      <c r="J142" s="252"/>
      <c r="K142" s="252"/>
      <c r="L142" s="256"/>
      <c r="M142" s="257"/>
      <c r="N142" s="258"/>
      <c r="O142" s="258"/>
      <c r="P142" s="258"/>
      <c r="Q142" s="258"/>
      <c r="R142" s="258"/>
      <c r="S142" s="258"/>
      <c r="T142" s="25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0" t="s">
        <v>153</v>
      </c>
      <c r="AU142" s="260" t="s">
        <v>86</v>
      </c>
      <c r="AV142" s="13" t="s">
        <v>84</v>
      </c>
      <c r="AW142" s="13" t="s">
        <v>32</v>
      </c>
      <c r="AX142" s="13" t="s">
        <v>76</v>
      </c>
      <c r="AY142" s="260" t="s">
        <v>144</v>
      </c>
    </row>
    <row r="143" s="12" customFormat="1">
      <c r="A143" s="12"/>
      <c r="B143" s="240"/>
      <c r="C143" s="241"/>
      <c r="D143" s="235" t="s">
        <v>153</v>
      </c>
      <c r="E143" s="242" t="s">
        <v>1</v>
      </c>
      <c r="F143" s="243" t="s">
        <v>664</v>
      </c>
      <c r="G143" s="241"/>
      <c r="H143" s="244">
        <v>403.92000000000002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153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153</v>
      </c>
      <c r="E144" s="263" t="s">
        <v>1</v>
      </c>
      <c r="F144" s="264" t="s">
        <v>156</v>
      </c>
      <c r="G144" s="262"/>
      <c r="H144" s="265">
        <v>403.92000000000002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153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4.15" customHeight="1">
      <c r="A145" s="38"/>
      <c r="B145" s="39"/>
      <c r="C145" s="272" t="s">
        <v>166</v>
      </c>
      <c r="D145" s="272" t="s">
        <v>167</v>
      </c>
      <c r="E145" s="273" t="s">
        <v>463</v>
      </c>
      <c r="F145" s="274" t="s">
        <v>464</v>
      </c>
      <c r="G145" s="275" t="s">
        <v>236</v>
      </c>
      <c r="H145" s="276">
        <v>403.92000000000002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167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171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464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13" customFormat="1">
      <c r="A147" s="13"/>
      <c r="B147" s="251"/>
      <c r="C147" s="252"/>
      <c r="D147" s="235" t="s">
        <v>153</v>
      </c>
      <c r="E147" s="253" t="s">
        <v>1</v>
      </c>
      <c r="F147" s="254" t="s">
        <v>665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153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664</v>
      </c>
      <c r="G148" s="241"/>
      <c r="H148" s="244">
        <v>403.92000000000002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153</v>
      </c>
      <c r="E149" s="263" t="s">
        <v>1</v>
      </c>
      <c r="F149" s="264" t="s">
        <v>156</v>
      </c>
      <c r="G149" s="262"/>
      <c r="H149" s="265">
        <v>403.92000000000002</v>
      </c>
      <c r="I149" s="266"/>
      <c r="J149" s="262"/>
      <c r="K149" s="262"/>
      <c r="L149" s="267"/>
      <c r="M149" s="282"/>
      <c r="N149" s="283"/>
      <c r="O149" s="283"/>
      <c r="P149" s="283"/>
      <c r="Q149" s="283"/>
      <c r="R149" s="283"/>
      <c r="S149" s="283"/>
      <c r="T149" s="28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153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6.96" customHeight="1">
      <c r="A150" s="38"/>
      <c r="B150" s="66"/>
      <c r="C150" s="67"/>
      <c r="D150" s="67"/>
      <c r="E150" s="67"/>
      <c r="F150" s="67"/>
      <c r="G150" s="67"/>
      <c r="H150" s="67"/>
      <c r="I150" s="67"/>
      <c r="J150" s="67"/>
      <c r="K150" s="67"/>
      <c r="L150" s="44"/>
      <c r="M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</sheetData>
  <sheetProtection sheet="1" autoFilter="0" formatColumns="0" formatRows="0" objects="1" scenarios="1" spinCount="100000" saltValue="8AYaYioiTIOFfVowKyYMTkjSIDCh6ytLYDsdn33oQZk65EvtSkY/iCNZfVuVjNLwAWnAT4SPbEcjCks5uLR+Uw==" hashValue="1Zcp/a2VeO5AL5jJBRDMtCY/BNp88zc5vwlUmmrb4h2Abz1lvFkUFehlRhAvrg1G42UViLHeUMPslCtp6zUnXA==" algorithmName="SHA-512" password="CC35"/>
  <autoFilter ref="C121:K14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651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666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ROUND(J128,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ROUND((SUM(BE128:BE245)),  2)</f>
        <v>0</v>
      </c>
      <c r="G35" s="38"/>
      <c r="H35" s="38"/>
      <c r="I35" s="164">
        <v>0.20999999999999999</v>
      </c>
      <c r="J35" s="163">
        <f>ROUND(((SUM(BE128:BE245))*I35),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ROUND((SUM(BF128:BF245)),  2)</f>
        <v>0</v>
      </c>
      <c r="G36" s="38"/>
      <c r="H36" s="38"/>
      <c r="I36" s="164">
        <v>0.12</v>
      </c>
      <c r="J36" s="163">
        <f>ROUND(((SUM(BF128:BF245))*I36),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ROUND((SUM(BG128:BG245)),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ROUND((SUM(BH128:BH245)),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ROUND((SUM(BI128:BI245)),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651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Veřejné osvětlení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J128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667</v>
      </c>
      <c r="E99" s="191"/>
      <c r="F99" s="191"/>
      <c r="G99" s="191"/>
      <c r="H99" s="191"/>
      <c r="I99" s="191"/>
      <c r="J99" s="192">
        <f>J129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203</v>
      </c>
      <c r="E100" s="191"/>
      <c r="F100" s="191"/>
      <c r="G100" s="191"/>
      <c r="H100" s="191"/>
      <c r="I100" s="191"/>
      <c r="J100" s="192">
        <f>J160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633</v>
      </c>
      <c r="E101" s="287"/>
      <c r="F101" s="287"/>
      <c r="G101" s="287"/>
      <c r="H101" s="287"/>
      <c r="I101" s="287"/>
      <c r="J101" s="288">
        <f>J161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668</v>
      </c>
      <c r="E102" s="287"/>
      <c r="F102" s="287"/>
      <c r="G102" s="287"/>
      <c r="H102" s="287"/>
      <c r="I102" s="287"/>
      <c r="J102" s="288">
        <f>J174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669</v>
      </c>
      <c r="E103" s="287"/>
      <c r="F103" s="287"/>
      <c r="G103" s="287"/>
      <c r="H103" s="287"/>
      <c r="I103" s="287"/>
      <c r="J103" s="288">
        <f>J180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15" customFormat="1" ht="19.92" customHeight="1">
      <c r="A104" s="15"/>
      <c r="B104" s="285"/>
      <c r="C104" s="133"/>
      <c r="D104" s="286" t="s">
        <v>473</v>
      </c>
      <c r="E104" s="287"/>
      <c r="F104" s="287"/>
      <c r="G104" s="287"/>
      <c r="H104" s="287"/>
      <c r="I104" s="287"/>
      <c r="J104" s="288">
        <f>J186</f>
        <v>0</v>
      </c>
      <c r="K104" s="133"/>
      <c r="L104" s="289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="9" customFormat="1" ht="24.96" customHeight="1">
      <c r="A105" s="9"/>
      <c r="B105" s="188"/>
      <c r="C105" s="189"/>
      <c r="D105" s="190" t="s">
        <v>670</v>
      </c>
      <c r="E105" s="191"/>
      <c r="F105" s="191"/>
      <c r="G105" s="191"/>
      <c r="H105" s="191"/>
      <c r="I105" s="191"/>
      <c r="J105" s="192">
        <f>J194</f>
        <v>0</v>
      </c>
      <c r="K105" s="189"/>
      <c r="L105" s="19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5" customFormat="1" ht="19.92" customHeight="1">
      <c r="A106" s="15"/>
      <c r="B106" s="285"/>
      <c r="C106" s="133"/>
      <c r="D106" s="286" t="s">
        <v>671</v>
      </c>
      <c r="E106" s="287"/>
      <c r="F106" s="287"/>
      <c r="G106" s="287"/>
      <c r="H106" s="287"/>
      <c r="I106" s="287"/>
      <c r="J106" s="288">
        <f>J195</f>
        <v>0</v>
      </c>
      <c r="K106" s="133"/>
      <c r="L106" s="289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129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183" t="str">
        <f>E7</f>
        <v xml:space="preserve"> Novostavba chodníku v ulici Dubinská ve Zruči nad Sázavou</v>
      </c>
      <c r="F116" s="32"/>
      <c r="G116" s="32"/>
      <c r="H116" s="32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" customFormat="1" ht="12" customHeight="1">
      <c r="B117" s="21"/>
      <c r="C117" s="32" t="s">
        <v>120</v>
      </c>
      <c r="D117" s="22"/>
      <c r="E117" s="22"/>
      <c r="F117" s="22"/>
      <c r="G117" s="22"/>
      <c r="H117" s="22"/>
      <c r="I117" s="22"/>
      <c r="J117" s="22"/>
      <c r="K117" s="22"/>
      <c r="L117" s="20"/>
    </row>
    <row r="118" s="2" customFormat="1" ht="16.5" customHeight="1">
      <c r="A118" s="38"/>
      <c r="B118" s="39"/>
      <c r="C118" s="40"/>
      <c r="D118" s="40"/>
      <c r="E118" s="183" t="s">
        <v>651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201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6.5" customHeight="1">
      <c r="A120" s="38"/>
      <c r="B120" s="39"/>
      <c r="C120" s="40"/>
      <c r="D120" s="40"/>
      <c r="E120" s="76" t="str">
        <f>E11</f>
        <v>2 - Veřejné osvětlení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F14</f>
        <v xml:space="preserve"> </v>
      </c>
      <c r="G122" s="40"/>
      <c r="H122" s="40"/>
      <c r="I122" s="32" t="s">
        <v>22</v>
      </c>
      <c r="J122" s="79" t="str">
        <f>IF(J14="","",J14)</f>
        <v>27. 7. 2026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5.65" customHeight="1">
      <c r="A124" s="38"/>
      <c r="B124" s="39"/>
      <c r="C124" s="32" t="s">
        <v>24</v>
      </c>
      <c r="D124" s="40"/>
      <c r="E124" s="40"/>
      <c r="F124" s="27" t="str">
        <f>E17</f>
        <v>Město Zruč nad Sázavou</v>
      </c>
      <c r="G124" s="40"/>
      <c r="H124" s="40"/>
      <c r="I124" s="32" t="s">
        <v>30</v>
      </c>
      <c r="J124" s="36" t="str">
        <f>E23</f>
        <v>VDG Projektování s.r.o.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28</v>
      </c>
      <c r="D125" s="40"/>
      <c r="E125" s="40"/>
      <c r="F125" s="27" t="str">
        <f>IF(E20="","",E20)</f>
        <v>Vyplň údaj</v>
      </c>
      <c r="G125" s="40"/>
      <c r="H125" s="40"/>
      <c r="I125" s="32" t="s">
        <v>33</v>
      </c>
      <c r="J125" s="36" t="str">
        <f>E26</f>
        <v>Ing. Vítězslav Pavel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0" customFormat="1" ht="29.28" customHeight="1">
      <c r="A127" s="194"/>
      <c r="B127" s="195"/>
      <c r="C127" s="196" t="s">
        <v>130</v>
      </c>
      <c r="D127" s="197" t="s">
        <v>61</v>
      </c>
      <c r="E127" s="197" t="s">
        <v>57</v>
      </c>
      <c r="F127" s="197" t="s">
        <v>58</v>
      </c>
      <c r="G127" s="197" t="s">
        <v>131</v>
      </c>
      <c r="H127" s="197" t="s">
        <v>132</v>
      </c>
      <c r="I127" s="197" t="s">
        <v>133</v>
      </c>
      <c r="J127" s="198" t="s">
        <v>125</v>
      </c>
      <c r="K127" s="199" t="s">
        <v>134</v>
      </c>
      <c r="L127" s="200"/>
      <c r="M127" s="100" t="s">
        <v>1</v>
      </c>
      <c r="N127" s="101" t="s">
        <v>40</v>
      </c>
      <c r="O127" s="101" t="s">
        <v>135</v>
      </c>
      <c r="P127" s="101" t="s">
        <v>136</v>
      </c>
      <c r="Q127" s="101" t="s">
        <v>137</v>
      </c>
      <c r="R127" s="101" t="s">
        <v>138</v>
      </c>
      <c r="S127" s="101" t="s">
        <v>139</v>
      </c>
      <c r="T127" s="102" t="s">
        <v>140</v>
      </c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</row>
    <row r="128" s="2" customFormat="1" ht="22.8" customHeight="1">
      <c r="A128" s="38"/>
      <c r="B128" s="39"/>
      <c r="C128" s="107" t="s">
        <v>141</v>
      </c>
      <c r="D128" s="40"/>
      <c r="E128" s="40"/>
      <c r="F128" s="40"/>
      <c r="G128" s="40"/>
      <c r="H128" s="40"/>
      <c r="I128" s="40"/>
      <c r="J128" s="201">
        <f>BK128</f>
        <v>0</v>
      </c>
      <c r="K128" s="40"/>
      <c r="L128" s="44"/>
      <c r="M128" s="103"/>
      <c r="N128" s="202"/>
      <c r="O128" s="104"/>
      <c r="P128" s="203">
        <f>P129+P160+P194</f>
        <v>0</v>
      </c>
      <c r="Q128" s="104"/>
      <c r="R128" s="203">
        <f>R129+R160+R194</f>
        <v>0</v>
      </c>
      <c r="S128" s="104"/>
      <c r="T128" s="204">
        <f>T129+T160+T194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75</v>
      </c>
      <c r="AU128" s="17" t="s">
        <v>127</v>
      </c>
      <c r="BK128" s="205">
        <f>BK129+BK160+BK194</f>
        <v>0</v>
      </c>
    </row>
    <row r="129" s="11" customFormat="1" ht="25.92" customHeight="1">
      <c r="A129" s="11"/>
      <c r="B129" s="206"/>
      <c r="C129" s="207"/>
      <c r="D129" s="208" t="s">
        <v>75</v>
      </c>
      <c r="E129" s="209" t="s">
        <v>672</v>
      </c>
      <c r="F129" s="209" t="s">
        <v>673</v>
      </c>
      <c r="G129" s="207"/>
      <c r="H129" s="207"/>
      <c r="I129" s="210"/>
      <c r="J129" s="211">
        <f>BK129</f>
        <v>0</v>
      </c>
      <c r="K129" s="207"/>
      <c r="L129" s="212"/>
      <c r="M129" s="213"/>
      <c r="N129" s="214"/>
      <c r="O129" s="214"/>
      <c r="P129" s="215">
        <f>SUM(P130:P159)</f>
        <v>0</v>
      </c>
      <c r="Q129" s="214"/>
      <c r="R129" s="215">
        <f>SUM(R130:R159)</f>
        <v>0</v>
      </c>
      <c r="S129" s="214"/>
      <c r="T129" s="216">
        <f>SUM(T130:T159)</f>
        <v>0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R129" s="217" t="s">
        <v>84</v>
      </c>
      <c r="AT129" s="218" t="s">
        <v>75</v>
      </c>
      <c r="AU129" s="218" t="s">
        <v>76</v>
      </c>
      <c r="AY129" s="217" t="s">
        <v>144</v>
      </c>
      <c r="BK129" s="219">
        <f>SUM(BK130:BK159)</f>
        <v>0</v>
      </c>
    </row>
    <row r="130" s="2" customFormat="1" ht="24.15" customHeight="1">
      <c r="A130" s="38"/>
      <c r="B130" s="39"/>
      <c r="C130" s="272" t="s">
        <v>84</v>
      </c>
      <c r="D130" s="272" t="s">
        <v>167</v>
      </c>
      <c r="E130" s="273" t="s">
        <v>674</v>
      </c>
      <c r="F130" s="274" t="s">
        <v>675</v>
      </c>
      <c r="G130" s="275" t="s">
        <v>236</v>
      </c>
      <c r="H130" s="276">
        <v>91.799999999999997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84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86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676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84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677</v>
      </c>
      <c r="G132" s="241"/>
      <c r="H132" s="244">
        <v>91.799999999999997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84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678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84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91.799999999999997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84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16.5" customHeight="1">
      <c r="A135" s="38"/>
      <c r="B135" s="39"/>
      <c r="C135" s="220" t="s">
        <v>86</v>
      </c>
      <c r="D135" s="220" t="s">
        <v>145</v>
      </c>
      <c r="E135" s="221" t="s">
        <v>679</v>
      </c>
      <c r="F135" s="222" t="s">
        <v>680</v>
      </c>
      <c r="G135" s="223" t="s">
        <v>185</v>
      </c>
      <c r="H135" s="224">
        <v>19</v>
      </c>
      <c r="I135" s="225"/>
      <c r="J135" s="226">
        <f>ROUND(I135*H135,2)</f>
        <v>0</v>
      </c>
      <c r="K135" s="227"/>
      <c r="L135" s="228"/>
      <c r="M135" s="229" t="s">
        <v>1</v>
      </c>
      <c r="N135" s="230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149</v>
      </c>
      <c r="AT135" s="233" t="s">
        <v>145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98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680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371</v>
      </c>
      <c r="G137" s="241"/>
      <c r="H137" s="244">
        <v>19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84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681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19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84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20" t="s">
        <v>95</v>
      </c>
      <c r="D140" s="220" t="s">
        <v>145</v>
      </c>
      <c r="E140" s="221" t="s">
        <v>682</v>
      </c>
      <c r="F140" s="222" t="s">
        <v>683</v>
      </c>
      <c r="G140" s="223" t="s">
        <v>185</v>
      </c>
      <c r="H140" s="224">
        <v>19</v>
      </c>
      <c r="I140" s="225"/>
      <c r="J140" s="226">
        <f>ROUND(I140*H140,2)</f>
        <v>0</v>
      </c>
      <c r="K140" s="227"/>
      <c r="L140" s="228"/>
      <c r="M140" s="229" t="s">
        <v>1</v>
      </c>
      <c r="N140" s="230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149</v>
      </c>
      <c r="AT140" s="233" t="s">
        <v>145</v>
      </c>
      <c r="AU140" s="233" t="s">
        <v>84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159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683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84</v>
      </c>
    </row>
    <row r="142" s="2" customFormat="1" ht="16.5" customHeight="1">
      <c r="A142" s="38"/>
      <c r="B142" s="39"/>
      <c r="C142" s="220" t="s">
        <v>98</v>
      </c>
      <c r="D142" s="220" t="s">
        <v>145</v>
      </c>
      <c r="E142" s="221" t="s">
        <v>684</v>
      </c>
      <c r="F142" s="222" t="s">
        <v>685</v>
      </c>
      <c r="G142" s="223" t="s">
        <v>185</v>
      </c>
      <c r="H142" s="224">
        <v>19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84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686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84</v>
      </c>
    </row>
    <row r="144" s="13" customFormat="1">
      <c r="A144" s="13"/>
      <c r="B144" s="251"/>
      <c r="C144" s="252"/>
      <c r="D144" s="235" t="s">
        <v>153</v>
      </c>
      <c r="E144" s="253" t="s">
        <v>1</v>
      </c>
      <c r="F144" s="254" t="s">
        <v>687</v>
      </c>
      <c r="G144" s="252"/>
      <c r="H144" s="253" t="s">
        <v>1</v>
      </c>
      <c r="I144" s="255"/>
      <c r="J144" s="252"/>
      <c r="K144" s="252"/>
      <c r="L144" s="256"/>
      <c r="M144" s="257"/>
      <c r="N144" s="258"/>
      <c r="O144" s="258"/>
      <c r="P144" s="258"/>
      <c r="Q144" s="258"/>
      <c r="R144" s="258"/>
      <c r="S144" s="258"/>
      <c r="T144" s="25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0" t="s">
        <v>153</v>
      </c>
      <c r="AU144" s="260" t="s">
        <v>84</v>
      </c>
      <c r="AV144" s="13" t="s">
        <v>84</v>
      </c>
      <c r="AW144" s="13" t="s">
        <v>32</v>
      </c>
      <c r="AX144" s="13" t="s">
        <v>76</v>
      </c>
      <c r="AY144" s="260" t="s">
        <v>144</v>
      </c>
    </row>
    <row r="145" s="13" customFormat="1">
      <c r="A145" s="13"/>
      <c r="B145" s="251"/>
      <c r="C145" s="252"/>
      <c r="D145" s="235" t="s">
        <v>153</v>
      </c>
      <c r="E145" s="253" t="s">
        <v>1</v>
      </c>
      <c r="F145" s="254" t="s">
        <v>688</v>
      </c>
      <c r="G145" s="252"/>
      <c r="H145" s="253" t="s">
        <v>1</v>
      </c>
      <c r="I145" s="255"/>
      <c r="J145" s="252"/>
      <c r="K145" s="252"/>
      <c r="L145" s="256"/>
      <c r="M145" s="257"/>
      <c r="N145" s="258"/>
      <c r="O145" s="258"/>
      <c r="P145" s="258"/>
      <c r="Q145" s="258"/>
      <c r="R145" s="258"/>
      <c r="S145" s="258"/>
      <c r="T145" s="25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0" t="s">
        <v>153</v>
      </c>
      <c r="AU145" s="260" t="s">
        <v>84</v>
      </c>
      <c r="AV145" s="13" t="s">
        <v>84</v>
      </c>
      <c r="AW145" s="13" t="s">
        <v>32</v>
      </c>
      <c r="AX145" s="13" t="s">
        <v>76</v>
      </c>
      <c r="AY145" s="260" t="s">
        <v>144</v>
      </c>
    </row>
    <row r="146" s="13" customFormat="1">
      <c r="A146" s="13"/>
      <c r="B146" s="251"/>
      <c r="C146" s="252"/>
      <c r="D146" s="235" t="s">
        <v>153</v>
      </c>
      <c r="E146" s="253" t="s">
        <v>1</v>
      </c>
      <c r="F146" s="254" t="s">
        <v>689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153</v>
      </c>
      <c r="AU146" s="260" t="s">
        <v>84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2" customFormat="1">
      <c r="A147" s="12"/>
      <c r="B147" s="240"/>
      <c r="C147" s="241"/>
      <c r="D147" s="235" t="s">
        <v>153</v>
      </c>
      <c r="E147" s="242" t="s">
        <v>1</v>
      </c>
      <c r="F147" s="243" t="s">
        <v>371</v>
      </c>
      <c r="G147" s="241"/>
      <c r="H147" s="244">
        <v>19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50" t="s">
        <v>153</v>
      </c>
      <c r="AU147" s="250" t="s">
        <v>84</v>
      </c>
      <c r="AV147" s="12" t="s">
        <v>86</v>
      </c>
      <c r="AW147" s="12" t="s">
        <v>32</v>
      </c>
      <c r="AX147" s="12" t="s">
        <v>76</v>
      </c>
      <c r="AY147" s="250" t="s">
        <v>144</v>
      </c>
    </row>
    <row r="148" s="14" customFormat="1">
      <c r="A148" s="14"/>
      <c r="B148" s="261"/>
      <c r="C148" s="262"/>
      <c r="D148" s="235" t="s">
        <v>153</v>
      </c>
      <c r="E148" s="263" t="s">
        <v>1</v>
      </c>
      <c r="F148" s="264" t="s">
        <v>156</v>
      </c>
      <c r="G148" s="262"/>
      <c r="H148" s="265">
        <v>19</v>
      </c>
      <c r="I148" s="266"/>
      <c r="J148" s="262"/>
      <c r="K148" s="262"/>
      <c r="L148" s="267"/>
      <c r="M148" s="268"/>
      <c r="N148" s="269"/>
      <c r="O148" s="269"/>
      <c r="P148" s="269"/>
      <c r="Q148" s="269"/>
      <c r="R148" s="269"/>
      <c r="S148" s="269"/>
      <c r="T148" s="27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153</v>
      </c>
      <c r="AU148" s="271" t="s">
        <v>84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24.15" customHeight="1">
      <c r="A149" s="38"/>
      <c r="B149" s="39"/>
      <c r="C149" s="272" t="s">
        <v>166</v>
      </c>
      <c r="D149" s="272" t="s">
        <v>167</v>
      </c>
      <c r="E149" s="273" t="s">
        <v>690</v>
      </c>
      <c r="F149" s="274" t="s">
        <v>691</v>
      </c>
      <c r="G149" s="275" t="s">
        <v>185</v>
      </c>
      <c r="H149" s="276">
        <v>19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167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171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691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12" customFormat="1">
      <c r="A151" s="12"/>
      <c r="B151" s="240"/>
      <c r="C151" s="241"/>
      <c r="D151" s="235" t="s">
        <v>153</v>
      </c>
      <c r="E151" s="242" t="s">
        <v>1</v>
      </c>
      <c r="F151" s="243" t="s">
        <v>371</v>
      </c>
      <c r="G151" s="241"/>
      <c r="H151" s="244">
        <v>19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153</v>
      </c>
      <c r="AU151" s="250" t="s">
        <v>84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153</v>
      </c>
      <c r="E152" s="253" t="s">
        <v>1</v>
      </c>
      <c r="F152" s="254" t="s">
        <v>692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153</v>
      </c>
      <c r="AU152" s="260" t="s">
        <v>84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19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84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159</v>
      </c>
      <c r="D154" s="220" t="s">
        <v>145</v>
      </c>
      <c r="E154" s="221" t="s">
        <v>693</v>
      </c>
      <c r="F154" s="222" t="s">
        <v>694</v>
      </c>
      <c r="G154" s="223" t="s">
        <v>185</v>
      </c>
      <c r="H154" s="224">
        <v>19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84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8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695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84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371</v>
      </c>
      <c r="G156" s="241"/>
      <c r="H156" s="244">
        <v>19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84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696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84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3" customFormat="1">
      <c r="A158" s="13"/>
      <c r="B158" s="251"/>
      <c r="C158" s="252"/>
      <c r="D158" s="235" t="s">
        <v>153</v>
      </c>
      <c r="E158" s="253" t="s">
        <v>1</v>
      </c>
      <c r="F158" s="254" t="s">
        <v>697</v>
      </c>
      <c r="G158" s="252"/>
      <c r="H158" s="253" t="s">
        <v>1</v>
      </c>
      <c r="I158" s="255"/>
      <c r="J158" s="252"/>
      <c r="K158" s="252"/>
      <c r="L158" s="256"/>
      <c r="M158" s="257"/>
      <c r="N158" s="258"/>
      <c r="O158" s="258"/>
      <c r="P158" s="258"/>
      <c r="Q158" s="258"/>
      <c r="R158" s="258"/>
      <c r="S158" s="258"/>
      <c r="T158" s="25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0" t="s">
        <v>153</v>
      </c>
      <c r="AU158" s="260" t="s">
        <v>84</v>
      </c>
      <c r="AV158" s="13" t="s">
        <v>84</v>
      </c>
      <c r="AW158" s="13" t="s">
        <v>32</v>
      </c>
      <c r="AX158" s="13" t="s">
        <v>76</v>
      </c>
      <c r="AY158" s="260" t="s">
        <v>144</v>
      </c>
    </row>
    <row r="159" s="14" customFormat="1">
      <c r="A159" s="14"/>
      <c r="B159" s="261"/>
      <c r="C159" s="262"/>
      <c r="D159" s="235" t="s">
        <v>153</v>
      </c>
      <c r="E159" s="263" t="s">
        <v>1</v>
      </c>
      <c r="F159" s="264" t="s">
        <v>156</v>
      </c>
      <c r="G159" s="262"/>
      <c r="H159" s="265">
        <v>19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153</v>
      </c>
      <c r="AU159" s="271" t="s">
        <v>84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11" customFormat="1" ht="25.92" customHeight="1">
      <c r="A160" s="11"/>
      <c r="B160" s="206"/>
      <c r="C160" s="207"/>
      <c r="D160" s="208" t="s">
        <v>75</v>
      </c>
      <c r="E160" s="209" t="s">
        <v>206</v>
      </c>
      <c r="F160" s="209" t="s">
        <v>207</v>
      </c>
      <c r="G160" s="207"/>
      <c r="H160" s="207"/>
      <c r="I160" s="210"/>
      <c r="J160" s="211">
        <f>BK160</f>
        <v>0</v>
      </c>
      <c r="K160" s="207"/>
      <c r="L160" s="212"/>
      <c r="M160" s="213"/>
      <c r="N160" s="214"/>
      <c r="O160" s="214"/>
      <c r="P160" s="215">
        <f>P161+P174+P180+P186</f>
        <v>0</v>
      </c>
      <c r="Q160" s="214"/>
      <c r="R160" s="215">
        <f>R161+R174+R180+R186</f>
        <v>0</v>
      </c>
      <c r="S160" s="214"/>
      <c r="T160" s="216">
        <f>T161+T174+T180+T186</f>
        <v>0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R160" s="217" t="s">
        <v>84</v>
      </c>
      <c r="AT160" s="218" t="s">
        <v>75</v>
      </c>
      <c r="AU160" s="218" t="s">
        <v>76</v>
      </c>
      <c r="AY160" s="217" t="s">
        <v>144</v>
      </c>
      <c r="BK160" s="219">
        <f>BK161+BK174+BK180+BK186</f>
        <v>0</v>
      </c>
    </row>
    <row r="161" s="11" customFormat="1" ht="22.8" customHeight="1">
      <c r="A161" s="11"/>
      <c r="B161" s="206"/>
      <c r="C161" s="207"/>
      <c r="D161" s="208" t="s">
        <v>75</v>
      </c>
      <c r="E161" s="290" t="s">
        <v>86</v>
      </c>
      <c r="F161" s="290" t="s">
        <v>641</v>
      </c>
      <c r="G161" s="207"/>
      <c r="H161" s="207"/>
      <c r="I161" s="210"/>
      <c r="J161" s="291">
        <f>BK161</f>
        <v>0</v>
      </c>
      <c r="K161" s="207"/>
      <c r="L161" s="212"/>
      <c r="M161" s="213"/>
      <c r="N161" s="214"/>
      <c r="O161" s="214"/>
      <c r="P161" s="215">
        <f>SUM(P162:P173)</f>
        <v>0</v>
      </c>
      <c r="Q161" s="214"/>
      <c r="R161" s="215">
        <f>SUM(R162:R173)</f>
        <v>0</v>
      </c>
      <c r="S161" s="214"/>
      <c r="T161" s="216">
        <f>SUM(T162:T173)</f>
        <v>0</v>
      </c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R161" s="217" t="s">
        <v>84</v>
      </c>
      <c r="AT161" s="218" t="s">
        <v>75</v>
      </c>
      <c r="AU161" s="218" t="s">
        <v>84</v>
      </c>
      <c r="AY161" s="217" t="s">
        <v>144</v>
      </c>
      <c r="BK161" s="219">
        <f>SUM(BK162:BK173)</f>
        <v>0</v>
      </c>
    </row>
    <row r="162" s="2" customFormat="1" ht="16.5" customHeight="1">
      <c r="A162" s="38"/>
      <c r="B162" s="39"/>
      <c r="C162" s="272" t="s">
        <v>176</v>
      </c>
      <c r="D162" s="272" t="s">
        <v>167</v>
      </c>
      <c r="E162" s="273" t="s">
        <v>698</v>
      </c>
      <c r="F162" s="274" t="s">
        <v>699</v>
      </c>
      <c r="G162" s="275" t="s">
        <v>209</v>
      </c>
      <c r="H162" s="276">
        <v>19</v>
      </c>
      <c r="I162" s="277"/>
      <c r="J162" s="278">
        <f>ROUND(I162*H162,2)</f>
        <v>0</v>
      </c>
      <c r="K162" s="279"/>
      <c r="L162" s="44"/>
      <c r="M162" s="280" t="s">
        <v>1</v>
      </c>
      <c r="N162" s="281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98</v>
      </c>
      <c r="AT162" s="233" t="s">
        <v>167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177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699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12" customFormat="1">
      <c r="A164" s="12"/>
      <c r="B164" s="240"/>
      <c r="C164" s="241"/>
      <c r="D164" s="235" t="s">
        <v>153</v>
      </c>
      <c r="E164" s="242" t="s">
        <v>1</v>
      </c>
      <c r="F164" s="243" t="s">
        <v>700</v>
      </c>
      <c r="G164" s="241"/>
      <c r="H164" s="244">
        <v>19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T164" s="250" t="s">
        <v>153</v>
      </c>
      <c r="AU164" s="250" t="s">
        <v>86</v>
      </c>
      <c r="AV164" s="12" t="s">
        <v>86</v>
      </c>
      <c r="AW164" s="12" t="s">
        <v>32</v>
      </c>
      <c r="AX164" s="12" t="s">
        <v>76</v>
      </c>
      <c r="AY164" s="250" t="s">
        <v>144</v>
      </c>
    </row>
    <row r="165" s="13" customFormat="1">
      <c r="A165" s="13"/>
      <c r="B165" s="251"/>
      <c r="C165" s="252"/>
      <c r="D165" s="235" t="s">
        <v>153</v>
      </c>
      <c r="E165" s="253" t="s">
        <v>1</v>
      </c>
      <c r="F165" s="254" t="s">
        <v>701</v>
      </c>
      <c r="G165" s="252"/>
      <c r="H165" s="253" t="s">
        <v>1</v>
      </c>
      <c r="I165" s="255"/>
      <c r="J165" s="252"/>
      <c r="K165" s="252"/>
      <c r="L165" s="256"/>
      <c r="M165" s="257"/>
      <c r="N165" s="258"/>
      <c r="O165" s="258"/>
      <c r="P165" s="258"/>
      <c r="Q165" s="258"/>
      <c r="R165" s="258"/>
      <c r="S165" s="258"/>
      <c r="T165" s="25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0" t="s">
        <v>153</v>
      </c>
      <c r="AU165" s="260" t="s">
        <v>86</v>
      </c>
      <c r="AV165" s="13" t="s">
        <v>84</v>
      </c>
      <c r="AW165" s="13" t="s">
        <v>32</v>
      </c>
      <c r="AX165" s="13" t="s">
        <v>76</v>
      </c>
      <c r="AY165" s="260" t="s">
        <v>144</v>
      </c>
    </row>
    <row r="166" s="14" customFormat="1">
      <c r="A166" s="14"/>
      <c r="B166" s="261"/>
      <c r="C166" s="262"/>
      <c r="D166" s="235" t="s">
        <v>153</v>
      </c>
      <c r="E166" s="263" t="s">
        <v>1</v>
      </c>
      <c r="F166" s="264" t="s">
        <v>156</v>
      </c>
      <c r="G166" s="262"/>
      <c r="H166" s="265">
        <v>19</v>
      </c>
      <c r="I166" s="266"/>
      <c r="J166" s="262"/>
      <c r="K166" s="262"/>
      <c r="L166" s="267"/>
      <c r="M166" s="268"/>
      <c r="N166" s="269"/>
      <c r="O166" s="269"/>
      <c r="P166" s="269"/>
      <c r="Q166" s="269"/>
      <c r="R166" s="269"/>
      <c r="S166" s="269"/>
      <c r="T166" s="27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1" t="s">
        <v>153</v>
      </c>
      <c r="AU166" s="271" t="s">
        <v>86</v>
      </c>
      <c r="AV166" s="14" t="s">
        <v>98</v>
      </c>
      <c r="AW166" s="14" t="s">
        <v>32</v>
      </c>
      <c r="AX166" s="14" t="s">
        <v>84</v>
      </c>
      <c r="AY166" s="271" t="s">
        <v>144</v>
      </c>
    </row>
    <row r="167" s="2" customFormat="1" ht="16.5" customHeight="1">
      <c r="A167" s="38"/>
      <c r="B167" s="39"/>
      <c r="C167" s="272" t="s">
        <v>149</v>
      </c>
      <c r="D167" s="272" t="s">
        <v>167</v>
      </c>
      <c r="E167" s="273" t="s">
        <v>702</v>
      </c>
      <c r="F167" s="274" t="s">
        <v>703</v>
      </c>
      <c r="G167" s="275" t="s">
        <v>209</v>
      </c>
      <c r="H167" s="276">
        <v>19</v>
      </c>
      <c r="I167" s="277"/>
      <c r="J167" s="278">
        <f>ROUND(I167*H167,2)</f>
        <v>0</v>
      </c>
      <c r="K167" s="279"/>
      <c r="L167" s="44"/>
      <c r="M167" s="280" t="s">
        <v>1</v>
      </c>
      <c r="N167" s="281" t="s">
        <v>41</v>
      </c>
      <c r="O167" s="91"/>
      <c r="P167" s="231">
        <f>O167*H167</f>
        <v>0</v>
      </c>
      <c r="Q167" s="231">
        <v>0</v>
      </c>
      <c r="R167" s="231">
        <f>Q167*H167</f>
        <v>0</v>
      </c>
      <c r="S167" s="231">
        <v>0</v>
      </c>
      <c r="T167" s="23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3" t="s">
        <v>98</v>
      </c>
      <c r="AT167" s="233" t="s">
        <v>167</v>
      </c>
      <c r="AU167" s="233" t="s">
        <v>86</v>
      </c>
      <c r="AY167" s="17" t="s">
        <v>144</v>
      </c>
      <c r="BE167" s="234">
        <f>IF(N167="základní",J167,0)</f>
        <v>0</v>
      </c>
      <c r="BF167" s="234">
        <f>IF(N167="snížená",J167,0)</f>
        <v>0</v>
      </c>
      <c r="BG167" s="234">
        <f>IF(N167="zákl. přenesená",J167,0)</f>
        <v>0</v>
      </c>
      <c r="BH167" s="234">
        <f>IF(N167="sníž. přenesená",J167,0)</f>
        <v>0</v>
      </c>
      <c r="BI167" s="234">
        <f>IF(N167="nulová",J167,0)</f>
        <v>0</v>
      </c>
      <c r="BJ167" s="17" t="s">
        <v>84</v>
      </c>
      <c r="BK167" s="234">
        <f>ROUND(I167*H167,2)</f>
        <v>0</v>
      </c>
      <c r="BL167" s="17" t="s">
        <v>98</v>
      </c>
      <c r="BM167" s="233" t="s">
        <v>181</v>
      </c>
    </row>
    <row r="168" s="2" customFormat="1">
      <c r="A168" s="38"/>
      <c r="B168" s="39"/>
      <c r="C168" s="40"/>
      <c r="D168" s="235" t="s">
        <v>150</v>
      </c>
      <c r="E168" s="40"/>
      <c r="F168" s="236" t="s">
        <v>703</v>
      </c>
      <c r="G168" s="40"/>
      <c r="H168" s="40"/>
      <c r="I168" s="237"/>
      <c r="J168" s="40"/>
      <c r="K168" s="40"/>
      <c r="L168" s="44"/>
      <c r="M168" s="238"/>
      <c r="N168" s="239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150</v>
      </c>
      <c r="AU168" s="17" t="s">
        <v>86</v>
      </c>
    </row>
    <row r="169" s="2" customFormat="1" ht="16.5" customHeight="1">
      <c r="A169" s="38"/>
      <c r="B169" s="39"/>
      <c r="C169" s="272" t="s">
        <v>182</v>
      </c>
      <c r="D169" s="272" t="s">
        <v>167</v>
      </c>
      <c r="E169" s="273" t="s">
        <v>704</v>
      </c>
      <c r="F169" s="274" t="s">
        <v>705</v>
      </c>
      <c r="G169" s="275" t="s">
        <v>236</v>
      </c>
      <c r="H169" s="276">
        <v>19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167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186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705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706</v>
      </c>
      <c r="G171" s="241"/>
      <c r="H171" s="244">
        <v>19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3" customFormat="1">
      <c r="A172" s="13"/>
      <c r="B172" s="251"/>
      <c r="C172" s="252"/>
      <c r="D172" s="235" t="s">
        <v>153</v>
      </c>
      <c r="E172" s="253" t="s">
        <v>1</v>
      </c>
      <c r="F172" s="254" t="s">
        <v>707</v>
      </c>
      <c r="G172" s="252"/>
      <c r="H172" s="253" t="s">
        <v>1</v>
      </c>
      <c r="I172" s="255"/>
      <c r="J172" s="252"/>
      <c r="K172" s="252"/>
      <c r="L172" s="256"/>
      <c r="M172" s="257"/>
      <c r="N172" s="258"/>
      <c r="O172" s="258"/>
      <c r="P172" s="258"/>
      <c r="Q172" s="258"/>
      <c r="R172" s="258"/>
      <c r="S172" s="258"/>
      <c r="T172" s="25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0" t="s">
        <v>153</v>
      </c>
      <c r="AU172" s="260" t="s">
        <v>86</v>
      </c>
      <c r="AV172" s="13" t="s">
        <v>84</v>
      </c>
      <c r="AW172" s="13" t="s">
        <v>32</v>
      </c>
      <c r="AX172" s="13" t="s">
        <v>76</v>
      </c>
      <c r="AY172" s="260" t="s">
        <v>144</v>
      </c>
    </row>
    <row r="173" s="14" customFormat="1">
      <c r="A173" s="14"/>
      <c r="B173" s="261"/>
      <c r="C173" s="262"/>
      <c r="D173" s="235" t="s">
        <v>153</v>
      </c>
      <c r="E173" s="263" t="s">
        <v>1</v>
      </c>
      <c r="F173" s="264" t="s">
        <v>156</v>
      </c>
      <c r="G173" s="262"/>
      <c r="H173" s="265">
        <v>19</v>
      </c>
      <c r="I173" s="266"/>
      <c r="J173" s="262"/>
      <c r="K173" s="262"/>
      <c r="L173" s="267"/>
      <c r="M173" s="268"/>
      <c r="N173" s="269"/>
      <c r="O173" s="269"/>
      <c r="P173" s="269"/>
      <c r="Q173" s="269"/>
      <c r="R173" s="269"/>
      <c r="S173" s="269"/>
      <c r="T173" s="27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71" t="s">
        <v>153</v>
      </c>
      <c r="AU173" s="271" t="s">
        <v>86</v>
      </c>
      <c r="AV173" s="14" t="s">
        <v>98</v>
      </c>
      <c r="AW173" s="14" t="s">
        <v>32</v>
      </c>
      <c r="AX173" s="14" t="s">
        <v>84</v>
      </c>
      <c r="AY173" s="271" t="s">
        <v>144</v>
      </c>
    </row>
    <row r="174" s="11" customFormat="1" ht="22.8" customHeight="1">
      <c r="A174" s="11"/>
      <c r="B174" s="206"/>
      <c r="C174" s="207"/>
      <c r="D174" s="208" t="s">
        <v>75</v>
      </c>
      <c r="E174" s="290" t="s">
        <v>95</v>
      </c>
      <c r="F174" s="290" t="s">
        <v>708</v>
      </c>
      <c r="G174" s="207"/>
      <c r="H174" s="207"/>
      <c r="I174" s="210"/>
      <c r="J174" s="291">
        <f>BK174</f>
        <v>0</v>
      </c>
      <c r="K174" s="207"/>
      <c r="L174" s="212"/>
      <c r="M174" s="213"/>
      <c r="N174" s="214"/>
      <c r="O174" s="214"/>
      <c r="P174" s="215">
        <f>SUM(P175:P179)</f>
        <v>0</v>
      </c>
      <c r="Q174" s="214"/>
      <c r="R174" s="215">
        <f>SUM(R175:R179)</f>
        <v>0</v>
      </c>
      <c r="S174" s="214"/>
      <c r="T174" s="216">
        <f>SUM(T175:T179)</f>
        <v>0</v>
      </c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R174" s="217" t="s">
        <v>84</v>
      </c>
      <c r="AT174" s="218" t="s">
        <v>75</v>
      </c>
      <c r="AU174" s="218" t="s">
        <v>84</v>
      </c>
      <c r="AY174" s="217" t="s">
        <v>144</v>
      </c>
      <c r="BK174" s="219">
        <f>SUM(BK175:BK179)</f>
        <v>0</v>
      </c>
    </row>
    <row r="175" s="2" customFormat="1" ht="16.5" customHeight="1">
      <c r="A175" s="38"/>
      <c r="B175" s="39"/>
      <c r="C175" s="272" t="s">
        <v>171</v>
      </c>
      <c r="D175" s="272" t="s">
        <v>167</v>
      </c>
      <c r="E175" s="273" t="s">
        <v>709</v>
      </c>
      <c r="F175" s="274" t="s">
        <v>710</v>
      </c>
      <c r="G175" s="275" t="s">
        <v>336</v>
      </c>
      <c r="H175" s="276">
        <v>510</v>
      </c>
      <c r="I175" s="277"/>
      <c r="J175" s="278">
        <f>ROUND(I175*H175,2)</f>
        <v>0</v>
      </c>
      <c r="K175" s="279"/>
      <c r="L175" s="44"/>
      <c r="M175" s="280" t="s">
        <v>1</v>
      </c>
      <c r="N175" s="281" t="s">
        <v>41</v>
      </c>
      <c r="O175" s="91"/>
      <c r="P175" s="231">
        <f>O175*H175</f>
        <v>0</v>
      </c>
      <c r="Q175" s="231">
        <v>0</v>
      </c>
      <c r="R175" s="231">
        <f>Q175*H175</f>
        <v>0</v>
      </c>
      <c r="S175" s="231">
        <v>0</v>
      </c>
      <c r="T175" s="23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3" t="s">
        <v>98</v>
      </c>
      <c r="AT175" s="233" t="s">
        <v>167</v>
      </c>
      <c r="AU175" s="233" t="s">
        <v>86</v>
      </c>
      <c r="AY175" s="17" t="s">
        <v>144</v>
      </c>
      <c r="BE175" s="234">
        <f>IF(N175="základní",J175,0)</f>
        <v>0</v>
      </c>
      <c r="BF175" s="234">
        <f>IF(N175="snížená",J175,0)</f>
        <v>0</v>
      </c>
      <c r="BG175" s="234">
        <f>IF(N175="zákl. přenesená",J175,0)</f>
        <v>0</v>
      </c>
      <c r="BH175" s="234">
        <f>IF(N175="sníž. přenesená",J175,0)</f>
        <v>0</v>
      </c>
      <c r="BI175" s="234">
        <f>IF(N175="nulová",J175,0)</f>
        <v>0</v>
      </c>
      <c r="BJ175" s="17" t="s">
        <v>84</v>
      </c>
      <c r="BK175" s="234">
        <f>ROUND(I175*H175,2)</f>
        <v>0</v>
      </c>
      <c r="BL175" s="17" t="s">
        <v>98</v>
      </c>
      <c r="BM175" s="233" t="s">
        <v>188</v>
      </c>
    </row>
    <row r="176" s="2" customFormat="1">
      <c r="A176" s="38"/>
      <c r="B176" s="39"/>
      <c r="C176" s="40"/>
      <c r="D176" s="235" t="s">
        <v>150</v>
      </c>
      <c r="E176" s="40"/>
      <c r="F176" s="236" t="s">
        <v>711</v>
      </c>
      <c r="G176" s="40"/>
      <c r="H176" s="40"/>
      <c r="I176" s="237"/>
      <c r="J176" s="40"/>
      <c r="K176" s="40"/>
      <c r="L176" s="44"/>
      <c r="M176" s="238"/>
      <c r="N176" s="239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150</v>
      </c>
      <c r="AU176" s="17" t="s">
        <v>86</v>
      </c>
    </row>
    <row r="177" s="13" customFormat="1">
      <c r="A177" s="13"/>
      <c r="B177" s="251"/>
      <c r="C177" s="252"/>
      <c r="D177" s="235" t="s">
        <v>153</v>
      </c>
      <c r="E177" s="253" t="s">
        <v>1</v>
      </c>
      <c r="F177" s="254" t="s">
        <v>712</v>
      </c>
      <c r="G177" s="252"/>
      <c r="H177" s="253" t="s">
        <v>1</v>
      </c>
      <c r="I177" s="255"/>
      <c r="J177" s="252"/>
      <c r="K177" s="252"/>
      <c r="L177" s="256"/>
      <c r="M177" s="257"/>
      <c r="N177" s="258"/>
      <c r="O177" s="258"/>
      <c r="P177" s="258"/>
      <c r="Q177" s="258"/>
      <c r="R177" s="258"/>
      <c r="S177" s="258"/>
      <c r="T177" s="25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0" t="s">
        <v>153</v>
      </c>
      <c r="AU177" s="260" t="s">
        <v>86</v>
      </c>
      <c r="AV177" s="13" t="s">
        <v>84</v>
      </c>
      <c r="AW177" s="13" t="s">
        <v>32</v>
      </c>
      <c r="AX177" s="13" t="s">
        <v>76</v>
      </c>
      <c r="AY177" s="260" t="s">
        <v>144</v>
      </c>
    </row>
    <row r="178" s="12" customFormat="1">
      <c r="A178" s="12"/>
      <c r="B178" s="240"/>
      <c r="C178" s="241"/>
      <c r="D178" s="235" t="s">
        <v>153</v>
      </c>
      <c r="E178" s="242" t="s">
        <v>1</v>
      </c>
      <c r="F178" s="243" t="s">
        <v>713</v>
      </c>
      <c r="G178" s="241"/>
      <c r="H178" s="244">
        <v>510</v>
      </c>
      <c r="I178" s="245"/>
      <c r="J178" s="241"/>
      <c r="K178" s="241"/>
      <c r="L178" s="246"/>
      <c r="M178" s="247"/>
      <c r="N178" s="248"/>
      <c r="O178" s="248"/>
      <c r="P178" s="248"/>
      <c r="Q178" s="248"/>
      <c r="R178" s="248"/>
      <c r="S178" s="248"/>
      <c r="T178" s="2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T178" s="250" t="s">
        <v>153</v>
      </c>
      <c r="AU178" s="250" t="s">
        <v>86</v>
      </c>
      <c r="AV178" s="12" t="s">
        <v>86</v>
      </c>
      <c r="AW178" s="12" t="s">
        <v>32</v>
      </c>
      <c r="AX178" s="12" t="s">
        <v>76</v>
      </c>
      <c r="AY178" s="250" t="s">
        <v>144</v>
      </c>
    </row>
    <row r="179" s="14" customFormat="1">
      <c r="A179" s="14"/>
      <c r="B179" s="261"/>
      <c r="C179" s="262"/>
      <c r="D179" s="235" t="s">
        <v>153</v>
      </c>
      <c r="E179" s="263" t="s">
        <v>1</v>
      </c>
      <c r="F179" s="264" t="s">
        <v>156</v>
      </c>
      <c r="G179" s="262"/>
      <c r="H179" s="265">
        <v>510</v>
      </c>
      <c r="I179" s="266"/>
      <c r="J179" s="262"/>
      <c r="K179" s="262"/>
      <c r="L179" s="267"/>
      <c r="M179" s="268"/>
      <c r="N179" s="269"/>
      <c r="O179" s="269"/>
      <c r="P179" s="269"/>
      <c r="Q179" s="269"/>
      <c r="R179" s="269"/>
      <c r="S179" s="269"/>
      <c r="T179" s="27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71" t="s">
        <v>153</v>
      </c>
      <c r="AU179" s="271" t="s">
        <v>86</v>
      </c>
      <c r="AV179" s="14" t="s">
        <v>98</v>
      </c>
      <c r="AW179" s="14" t="s">
        <v>32</v>
      </c>
      <c r="AX179" s="14" t="s">
        <v>84</v>
      </c>
      <c r="AY179" s="271" t="s">
        <v>144</v>
      </c>
    </row>
    <row r="180" s="11" customFormat="1" ht="22.8" customHeight="1">
      <c r="A180" s="11"/>
      <c r="B180" s="206"/>
      <c r="C180" s="207"/>
      <c r="D180" s="208" t="s">
        <v>75</v>
      </c>
      <c r="E180" s="290" t="s">
        <v>98</v>
      </c>
      <c r="F180" s="290" t="s">
        <v>714</v>
      </c>
      <c r="G180" s="207"/>
      <c r="H180" s="207"/>
      <c r="I180" s="210"/>
      <c r="J180" s="291">
        <f>BK180</f>
        <v>0</v>
      </c>
      <c r="K180" s="207"/>
      <c r="L180" s="212"/>
      <c r="M180" s="213"/>
      <c r="N180" s="214"/>
      <c r="O180" s="214"/>
      <c r="P180" s="215">
        <f>SUM(P181:P185)</f>
        <v>0</v>
      </c>
      <c r="Q180" s="214"/>
      <c r="R180" s="215">
        <f>SUM(R181:R185)</f>
        <v>0</v>
      </c>
      <c r="S180" s="214"/>
      <c r="T180" s="216">
        <f>SUM(T181:T185)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217" t="s">
        <v>84</v>
      </c>
      <c r="AT180" s="218" t="s">
        <v>75</v>
      </c>
      <c r="AU180" s="218" t="s">
        <v>84</v>
      </c>
      <c r="AY180" s="217" t="s">
        <v>144</v>
      </c>
      <c r="BK180" s="219">
        <f>SUM(BK181:BK185)</f>
        <v>0</v>
      </c>
    </row>
    <row r="181" s="2" customFormat="1" ht="24.15" customHeight="1">
      <c r="A181" s="38"/>
      <c r="B181" s="39"/>
      <c r="C181" s="272" t="s">
        <v>190</v>
      </c>
      <c r="D181" s="272" t="s">
        <v>167</v>
      </c>
      <c r="E181" s="273" t="s">
        <v>715</v>
      </c>
      <c r="F181" s="274" t="s">
        <v>716</v>
      </c>
      <c r="G181" s="275" t="s">
        <v>236</v>
      </c>
      <c r="H181" s="276">
        <v>0.47499999999999998</v>
      </c>
      <c r="I181" s="277"/>
      <c r="J181" s="278">
        <f>ROUND(I181*H181,2)</f>
        <v>0</v>
      </c>
      <c r="K181" s="279"/>
      <c r="L181" s="44"/>
      <c r="M181" s="280" t="s">
        <v>1</v>
      </c>
      <c r="N181" s="281" t="s">
        <v>41</v>
      </c>
      <c r="O181" s="91"/>
      <c r="P181" s="231">
        <f>O181*H181</f>
        <v>0</v>
      </c>
      <c r="Q181" s="231">
        <v>0</v>
      </c>
      <c r="R181" s="231">
        <f>Q181*H181</f>
        <v>0</v>
      </c>
      <c r="S181" s="231">
        <v>0</v>
      </c>
      <c r="T181" s="23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3" t="s">
        <v>98</v>
      </c>
      <c r="AT181" s="233" t="s">
        <v>167</v>
      </c>
      <c r="AU181" s="233" t="s">
        <v>86</v>
      </c>
      <c r="AY181" s="17" t="s">
        <v>144</v>
      </c>
      <c r="BE181" s="234">
        <f>IF(N181="základní",J181,0)</f>
        <v>0</v>
      </c>
      <c r="BF181" s="234">
        <f>IF(N181="snížená",J181,0)</f>
        <v>0</v>
      </c>
      <c r="BG181" s="234">
        <f>IF(N181="zákl. přenesená",J181,0)</f>
        <v>0</v>
      </c>
      <c r="BH181" s="234">
        <f>IF(N181="sníž. přenesená",J181,0)</f>
        <v>0</v>
      </c>
      <c r="BI181" s="234">
        <f>IF(N181="nulová",J181,0)</f>
        <v>0</v>
      </c>
      <c r="BJ181" s="17" t="s">
        <v>84</v>
      </c>
      <c r="BK181" s="234">
        <f>ROUND(I181*H181,2)</f>
        <v>0</v>
      </c>
      <c r="BL181" s="17" t="s">
        <v>98</v>
      </c>
      <c r="BM181" s="233" t="s">
        <v>193</v>
      </c>
    </row>
    <row r="182" s="2" customFormat="1">
      <c r="A182" s="38"/>
      <c r="B182" s="39"/>
      <c r="C182" s="40"/>
      <c r="D182" s="235" t="s">
        <v>150</v>
      </c>
      <c r="E182" s="40"/>
      <c r="F182" s="236" t="s">
        <v>717</v>
      </c>
      <c r="G182" s="40"/>
      <c r="H182" s="40"/>
      <c r="I182" s="237"/>
      <c r="J182" s="40"/>
      <c r="K182" s="40"/>
      <c r="L182" s="44"/>
      <c r="M182" s="238"/>
      <c r="N182" s="239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150</v>
      </c>
      <c r="AU182" s="17" t="s">
        <v>86</v>
      </c>
    </row>
    <row r="183" s="12" customFormat="1">
      <c r="A183" s="12"/>
      <c r="B183" s="240"/>
      <c r="C183" s="241"/>
      <c r="D183" s="235" t="s">
        <v>153</v>
      </c>
      <c r="E183" s="242" t="s">
        <v>1</v>
      </c>
      <c r="F183" s="243" t="s">
        <v>718</v>
      </c>
      <c r="G183" s="241"/>
      <c r="H183" s="244">
        <v>0.47499999999999998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T183" s="250" t="s">
        <v>153</v>
      </c>
      <c r="AU183" s="250" t="s">
        <v>86</v>
      </c>
      <c r="AV183" s="12" t="s">
        <v>86</v>
      </c>
      <c r="AW183" s="12" t="s">
        <v>32</v>
      </c>
      <c r="AX183" s="12" t="s">
        <v>76</v>
      </c>
      <c r="AY183" s="250" t="s">
        <v>144</v>
      </c>
    </row>
    <row r="184" s="13" customFormat="1">
      <c r="A184" s="13"/>
      <c r="B184" s="251"/>
      <c r="C184" s="252"/>
      <c r="D184" s="235" t="s">
        <v>153</v>
      </c>
      <c r="E184" s="253" t="s">
        <v>1</v>
      </c>
      <c r="F184" s="254" t="s">
        <v>719</v>
      </c>
      <c r="G184" s="252"/>
      <c r="H184" s="253" t="s">
        <v>1</v>
      </c>
      <c r="I184" s="255"/>
      <c r="J184" s="252"/>
      <c r="K184" s="252"/>
      <c r="L184" s="256"/>
      <c r="M184" s="257"/>
      <c r="N184" s="258"/>
      <c r="O184" s="258"/>
      <c r="P184" s="258"/>
      <c r="Q184" s="258"/>
      <c r="R184" s="258"/>
      <c r="S184" s="258"/>
      <c r="T184" s="25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60" t="s">
        <v>153</v>
      </c>
      <c r="AU184" s="260" t="s">
        <v>86</v>
      </c>
      <c r="AV184" s="13" t="s">
        <v>84</v>
      </c>
      <c r="AW184" s="13" t="s">
        <v>32</v>
      </c>
      <c r="AX184" s="13" t="s">
        <v>76</v>
      </c>
      <c r="AY184" s="260" t="s">
        <v>144</v>
      </c>
    </row>
    <row r="185" s="14" customFormat="1">
      <c r="A185" s="14"/>
      <c r="B185" s="261"/>
      <c r="C185" s="262"/>
      <c r="D185" s="235" t="s">
        <v>153</v>
      </c>
      <c r="E185" s="263" t="s">
        <v>1</v>
      </c>
      <c r="F185" s="264" t="s">
        <v>156</v>
      </c>
      <c r="G185" s="262"/>
      <c r="H185" s="265">
        <v>0.47499999999999998</v>
      </c>
      <c r="I185" s="266"/>
      <c r="J185" s="262"/>
      <c r="K185" s="262"/>
      <c r="L185" s="267"/>
      <c r="M185" s="268"/>
      <c r="N185" s="269"/>
      <c r="O185" s="269"/>
      <c r="P185" s="269"/>
      <c r="Q185" s="269"/>
      <c r="R185" s="269"/>
      <c r="S185" s="269"/>
      <c r="T185" s="27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71" t="s">
        <v>153</v>
      </c>
      <c r="AU185" s="271" t="s">
        <v>86</v>
      </c>
      <c r="AV185" s="14" t="s">
        <v>98</v>
      </c>
      <c r="AW185" s="14" t="s">
        <v>32</v>
      </c>
      <c r="AX185" s="14" t="s">
        <v>84</v>
      </c>
      <c r="AY185" s="271" t="s">
        <v>144</v>
      </c>
    </row>
    <row r="186" s="11" customFormat="1" ht="22.8" customHeight="1">
      <c r="A186" s="11"/>
      <c r="B186" s="206"/>
      <c r="C186" s="207"/>
      <c r="D186" s="208" t="s">
        <v>75</v>
      </c>
      <c r="E186" s="290" t="s">
        <v>149</v>
      </c>
      <c r="F186" s="290" t="s">
        <v>514</v>
      </c>
      <c r="G186" s="207"/>
      <c r="H186" s="207"/>
      <c r="I186" s="210"/>
      <c r="J186" s="291">
        <f>BK186</f>
        <v>0</v>
      </c>
      <c r="K186" s="207"/>
      <c r="L186" s="212"/>
      <c r="M186" s="213"/>
      <c r="N186" s="214"/>
      <c r="O186" s="214"/>
      <c r="P186" s="215">
        <f>SUM(P187:P193)</f>
        <v>0</v>
      </c>
      <c r="Q186" s="214"/>
      <c r="R186" s="215">
        <f>SUM(R187:R193)</f>
        <v>0</v>
      </c>
      <c r="S186" s="214"/>
      <c r="T186" s="216">
        <f>SUM(T187:T193)</f>
        <v>0</v>
      </c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R186" s="217" t="s">
        <v>84</v>
      </c>
      <c r="AT186" s="218" t="s">
        <v>75</v>
      </c>
      <c r="AU186" s="218" t="s">
        <v>84</v>
      </c>
      <c r="AY186" s="217" t="s">
        <v>144</v>
      </c>
      <c r="BK186" s="219">
        <f>SUM(BK187:BK193)</f>
        <v>0</v>
      </c>
    </row>
    <row r="187" s="2" customFormat="1" ht="24.15" customHeight="1">
      <c r="A187" s="38"/>
      <c r="B187" s="39"/>
      <c r="C187" s="272" t="s">
        <v>8</v>
      </c>
      <c r="D187" s="272" t="s">
        <v>167</v>
      </c>
      <c r="E187" s="273" t="s">
        <v>720</v>
      </c>
      <c r="F187" s="274" t="s">
        <v>721</v>
      </c>
      <c r="G187" s="275" t="s">
        <v>336</v>
      </c>
      <c r="H187" s="276">
        <v>19</v>
      </c>
      <c r="I187" s="277"/>
      <c r="J187" s="278">
        <f>ROUND(I187*H187,2)</f>
        <v>0</v>
      </c>
      <c r="K187" s="279"/>
      <c r="L187" s="44"/>
      <c r="M187" s="280" t="s">
        <v>1</v>
      </c>
      <c r="N187" s="281" t="s">
        <v>41</v>
      </c>
      <c r="O187" s="91"/>
      <c r="P187" s="231">
        <f>O187*H187</f>
        <v>0</v>
      </c>
      <c r="Q187" s="231">
        <v>0</v>
      </c>
      <c r="R187" s="231">
        <f>Q187*H187</f>
        <v>0</v>
      </c>
      <c r="S187" s="231">
        <v>0</v>
      </c>
      <c r="T187" s="23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3" t="s">
        <v>98</v>
      </c>
      <c r="AT187" s="233" t="s">
        <v>167</v>
      </c>
      <c r="AU187" s="233" t="s">
        <v>86</v>
      </c>
      <c r="AY187" s="17" t="s">
        <v>144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7" t="s">
        <v>84</v>
      </c>
      <c r="BK187" s="234">
        <f>ROUND(I187*H187,2)</f>
        <v>0</v>
      </c>
      <c r="BL187" s="17" t="s">
        <v>98</v>
      </c>
      <c r="BM187" s="233" t="s">
        <v>197</v>
      </c>
    </row>
    <row r="188" s="2" customFormat="1">
      <c r="A188" s="38"/>
      <c r="B188" s="39"/>
      <c r="C188" s="40"/>
      <c r="D188" s="235" t="s">
        <v>150</v>
      </c>
      <c r="E188" s="40"/>
      <c r="F188" s="236" t="s">
        <v>722</v>
      </c>
      <c r="G188" s="40"/>
      <c r="H188" s="40"/>
      <c r="I188" s="237"/>
      <c r="J188" s="40"/>
      <c r="K188" s="40"/>
      <c r="L188" s="44"/>
      <c r="M188" s="238"/>
      <c r="N188" s="239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150</v>
      </c>
      <c r="AU188" s="17" t="s">
        <v>86</v>
      </c>
    </row>
    <row r="189" s="12" customFormat="1">
      <c r="A189" s="12"/>
      <c r="B189" s="240"/>
      <c r="C189" s="241"/>
      <c r="D189" s="235" t="s">
        <v>153</v>
      </c>
      <c r="E189" s="242" t="s">
        <v>1</v>
      </c>
      <c r="F189" s="243" t="s">
        <v>371</v>
      </c>
      <c r="G189" s="241"/>
      <c r="H189" s="244">
        <v>19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T189" s="250" t="s">
        <v>153</v>
      </c>
      <c r="AU189" s="250" t="s">
        <v>86</v>
      </c>
      <c r="AV189" s="12" t="s">
        <v>86</v>
      </c>
      <c r="AW189" s="12" t="s">
        <v>32</v>
      </c>
      <c r="AX189" s="12" t="s">
        <v>76</v>
      </c>
      <c r="AY189" s="250" t="s">
        <v>144</v>
      </c>
    </row>
    <row r="190" s="13" customFormat="1">
      <c r="A190" s="13"/>
      <c r="B190" s="251"/>
      <c r="C190" s="252"/>
      <c r="D190" s="235" t="s">
        <v>153</v>
      </c>
      <c r="E190" s="253" t="s">
        <v>1</v>
      </c>
      <c r="F190" s="254" t="s">
        <v>723</v>
      </c>
      <c r="G190" s="252"/>
      <c r="H190" s="253" t="s">
        <v>1</v>
      </c>
      <c r="I190" s="255"/>
      <c r="J190" s="252"/>
      <c r="K190" s="252"/>
      <c r="L190" s="256"/>
      <c r="M190" s="257"/>
      <c r="N190" s="258"/>
      <c r="O190" s="258"/>
      <c r="P190" s="258"/>
      <c r="Q190" s="258"/>
      <c r="R190" s="258"/>
      <c r="S190" s="258"/>
      <c r="T190" s="259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0" t="s">
        <v>153</v>
      </c>
      <c r="AU190" s="260" t="s">
        <v>86</v>
      </c>
      <c r="AV190" s="13" t="s">
        <v>84</v>
      </c>
      <c r="AW190" s="13" t="s">
        <v>32</v>
      </c>
      <c r="AX190" s="13" t="s">
        <v>76</v>
      </c>
      <c r="AY190" s="260" t="s">
        <v>144</v>
      </c>
    </row>
    <row r="191" s="14" customFormat="1">
      <c r="A191" s="14"/>
      <c r="B191" s="261"/>
      <c r="C191" s="262"/>
      <c r="D191" s="235" t="s">
        <v>153</v>
      </c>
      <c r="E191" s="263" t="s">
        <v>1</v>
      </c>
      <c r="F191" s="264" t="s">
        <v>156</v>
      </c>
      <c r="G191" s="262"/>
      <c r="H191" s="265">
        <v>19</v>
      </c>
      <c r="I191" s="266"/>
      <c r="J191" s="262"/>
      <c r="K191" s="262"/>
      <c r="L191" s="267"/>
      <c r="M191" s="268"/>
      <c r="N191" s="269"/>
      <c r="O191" s="269"/>
      <c r="P191" s="269"/>
      <c r="Q191" s="269"/>
      <c r="R191" s="269"/>
      <c r="S191" s="269"/>
      <c r="T191" s="27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71" t="s">
        <v>153</v>
      </c>
      <c r="AU191" s="271" t="s">
        <v>86</v>
      </c>
      <c r="AV191" s="14" t="s">
        <v>98</v>
      </c>
      <c r="AW191" s="14" t="s">
        <v>32</v>
      </c>
      <c r="AX191" s="14" t="s">
        <v>84</v>
      </c>
      <c r="AY191" s="271" t="s">
        <v>144</v>
      </c>
    </row>
    <row r="192" s="2" customFormat="1" ht="16.5" customHeight="1">
      <c r="A192" s="38"/>
      <c r="B192" s="39"/>
      <c r="C192" s="220" t="s">
        <v>340</v>
      </c>
      <c r="D192" s="220" t="s">
        <v>145</v>
      </c>
      <c r="E192" s="221" t="s">
        <v>724</v>
      </c>
      <c r="F192" s="222" t="s">
        <v>725</v>
      </c>
      <c r="G192" s="223" t="s">
        <v>336</v>
      </c>
      <c r="H192" s="224">
        <v>19</v>
      </c>
      <c r="I192" s="225"/>
      <c r="J192" s="226">
        <f>ROUND(I192*H192,2)</f>
        <v>0</v>
      </c>
      <c r="K192" s="227"/>
      <c r="L192" s="228"/>
      <c r="M192" s="229" t="s">
        <v>1</v>
      </c>
      <c r="N192" s="230" t="s">
        <v>41</v>
      </c>
      <c r="O192" s="91"/>
      <c r="P192" s="231">
        <f>O192*H192</f>
        <v>0</v>
      </c>
      <c r="Q192" s="231">
        <v>0</v>
      </c>
      <c r="R192" s="231">
        <f>Q192*H192</f>
        <v>0</v>
      </c>
      <c r="S192" s="231">
        <v>0</v>
      </c>
      <c r="T192" s="23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3" t="s">
        <v>149</v>
      </c>
      <c r="AT192" s="233" t="s">
        <v>145</v>
      </c>
      <c r="AU192" s="233" t="s">
        <v>86</v>
      </c>
      <c r="AY192" s="17" t="s">
        <v>144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7" t="s">
        <v>84</v>
      </c>
      <c r="BK192" s="234">
        <f>ROUND(I192*H192,2)</f>
        <v>0</v>
      </c>
      <c r="BL192" s="17" t="s">
        <v>98</v>
      </c>
      <c r="BM192" s="233" t="s">
        <v>345</v>
      </c>
    </row>
    <row r="193" s="2" customFormat="1">
      <c r="A193" s="38"/>
      <c r="B193" s="39"/>
      <c r="C193" s="40"/>
      <c r="D193" s="235" t="s">
        <v>150</v>
      </c>
      <c r="E193" s="40"/>
      <c r="F193" s="236" t="s">
        <v>725</v>
      </c>
      <c r="G193" s="40"/>
      <c r="H193" s="40"/>
      <c r="I193" s="237"/>
      <c r="J193" s="40"/>
      <c r="K193" s="40"/>
      <c r="L193" s="44"/>
      <c r="M193" s="238"/>
      <c r="N193" s="239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150</v>
      </c>
      <c r="AU193" s="17" t="s">
        <v>86</v>
      </c>
    </row>
    <row r="194" s="11" customFormat="1" ht="25.92" customHeight="1">
      <c r="A194" s="11"/>
      <c r="B194" s="206"/>
      <c r="C194" s="207"/>
      <c r="D194" s="208" t="s">
        <v>75</v>
      </c>
      <c r="E194" s="209" t="s">
        <v>726</v>
      </c>
      <c r="F194" s="209" t="s">
        <v>727</v>
      </c>
      <c r="G194" s="207"/>
      <c r="H194" s="207"/>
      <c r="I194" s="210"/>
      <c r="J194" s="211">
        <f>BK194</f>
        <v>0</v>
      </c>
      <c r="K194" s="207"/>
      <c r="L194" s="212"/>
      <c r="M194" s="213"/>
      <c r="N194" s="214"/>
      <c r="O194" s="214"/>
      <c r="P194" s="215">
        <f>P195</f>
        <v>0</v>
      </c>
      <c r="Q194" s="214"/>
      <c r="R194" s="215">
        <f>R195</f>
        <v>0</v>
      </c>
      <c r="S194" s="214"/>
      <c r="T194" s="216">
        <f>T195</f>
        <v>0</v>
      </c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R194" s="217" t="s">
        <v>86</v>
      </c>
      <c r="AT194" s="218" t="s">
        <v>75</v>
      </c>
      <c r="AU194" s="218" t="s">
        <v>76</v>
      </c>
      <c r="AY194" s="217" t="s">
        <v>144</v>
      </c>
      <c r="BK194" s="219">
        <f>BK195</f>
        <v>0</v>
      </c>
    </row>
    <row r="195" s="11" customFormat="1" ht="22.8" customHeight="1">
      <c r="A195" s="11"/>
      <c r="B195" s="206"/>
      <c r="C195" s="207"/>
      <c r="D195" s="208" t="s">
        <v>75</v>
      </c>
      <c r="E195" s="290" t="s">
        <v>728</v>
      </c>
      <c r="F195" s="290" t="s">
        <v>729</v>
      </c>
      <c r="G195" s="207"/>
      <c r="H195" s="207"/>
      <c r="I195" s="210"/>
      <c r="J195" s="291">
        <f>BK195</f>
        <v>0</v>
      </c>
      <c r="K195" s="207"/>
      <c r="L195" s="212"/>
      <c r="M195" s="213"/>
      <c r="N195" s="214"/>
      <c r="O195" s="214"/>
      <c r="P195" s="215">
        <f>SUM(P196:P245)</f>
        <v>0</v>
      </c>
      <c r="Q195" s="214"/>
      <c r="R195" s="215">
        <f>SUM(R196:R245)</f>
        <v>0</v>
      </c>
      <c r="S195" s="214"/>
      <c r="T195" s="216">
        <f>SUM(T196:T245)</f>
        <v>0</v>
      </c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R195" s="217" t="s">
        <v>86</v>
      </c>
      <c r="AT195" s="218" t="s">
        <v>75</v>
      </c>
      <c r="AU195" s="218" t="s">
        <v>84</v>
      </c>
      <c r="AY195" s="217" t="s">
        <v>144</v>
      </c>
      <c r="BK195" s="219">
        <f>SUM(BK196:BK245)</f>
        <v>0</v>
      </c>
    </row>
    <row r="196" s="2" customFormat="1" ht="16.5" customHeight="1">
      <c r="A196" s="38"/>
      <c r="B196" s="39"/>
      <c r="C196" s="220" t="s">
        <v>177</v>
      </c>
      <c r="D196" s="220" t="s">
        <v>145</v>
      </c>
      <c r="E196" s="221" t="s">
        <v>730</v>
      </c>
      <c r="F196" s="222" t="s">
        <v>731</v>
      </c>
      <c r="G196" s="223" t="s">
        <v>732</v>
      </c>
      <c r="H196" s="224">
        <v>510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361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181</v>
      </c>
      <c r="BM196" s="233" t="s">
        <v>352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731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3" customFormat="1">
      <c r="A198" s="13"/>
      <c r="B198" s="251"/>
      <c r="C198" s="252"/>
      <c r="D198" s="235" t="s">
        <v>153</v>
      </c>
      <c r="E198" s="253" t="s">
        <v>1</v>
      </c>
      <c r="F198" s="254" t="s">
        <v>733</v>
      </c>
      <c r="G198" s="252"/>
      <c r="H198" s="253" t="s">
        <v>1</v>
      </c>
      <c r="I198" s="255"/>
      <c r="J198" s="252"/>
      <c r="K198" s="252"/>
      <c r="L198" s="256"/>
      <c r="M198" s="257"/>
      <c r="N198" s="258"/>
      <c r="O198" s="258"/>
      <c r="P198" s="258"/>
      <c r="Q198" s="258"/>
      <c r="R198" s="258"/>
      <c r="S198" s="258"/>
      <c r="T198" s="25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0" t="s">
        <v>153</v>
      </c>
      <c r="AU198" s="260" t="s">
        <v>86</v>
      </c>
      <c r="AV198" s="13" t="s">
        <v>84</v>
      </c>
      <c r="AW198" s="13" t="s">
        <v>32</v>
      </c>
      <c r="AX198" s="13" t="s">
        <v>76</v>
      </c>
      <c r="AY198" s="260" t="s">
        <v>144</v>
      </c>
    </row>
    <row r="199" s="12" customFormat="1">
      <c r="A199" s="12"/>
      <c r="B199" s="240"/>
      <c r="C199" s="241"/>
      <c r="D199" s="235" t="s">
        <v>153</v>
      </c>
      <c r="E199" s="242" t="s">
        <v>1</v>
      </c>
      <c r="F199" s="243" t="s">
        <v>713</v>
      </c>
      <c r="G199" s="241"/>
      <c r="H199" s="244">
        <v>510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50" t="s">
        <v>153</v>
      </c>
      <c r="AU199" s="250" t="s">
        <v>86</v>
      </c>
      <c r="AV199" s="12" t="s">
        <v>86</v>
      </c>
      <c r="AW199" s="12" t="s">
        <v>32</v>
      </c>
      <c r="AX199" s="12" t="s">
        <v>76</v>
      </c>
      <c r="AY199" s="250" t="s">
        <v>144</v>
      </c>
    </row>
    <row r="200" s="14" customFormat="1">
      <c r="A200" s="14"/>
      <c r="B200" s="261"/>
      <c r="C200" s="262"/>
      <c r="D200" s="235" t="s">
        <v>153</v>
      </c>
      <c r="E200" s="263" t="s">
        <v>1</v>
      </c>
      <c r="F200" s="264" t="s">
        <v>156</v>
      </c>
      <c r="G200" s="262"/>
      <c r="H200" s="265">
        <v>510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1" t="s">
        <v>153</v>
      </c>
      <c r="AU200" s="271" t="s">
        <v>86</v>
      </c>
      <c r="AV200" s="14" t="s">
        <v>98</v>
      </c>
      <c r="AW200" s="14" t="s">
        <v>32</v>
      </c>
      <c r="AX200" s="14" t="s">
        <v>84</v>
      </c>
      <c r="AY200" s="271" t="s">
        <v>144</v>
      </c>
    </row>
    <row r="201" s="2" customFormat="1" ht="24.15" customHeight="1">
      <c r="A201" s="38"/>
      <c r="B201" s="39"/>
      <c r="C201" s="220" t="s">
        <v>349</v>
      </c>
      <c r="D201" s="220" t="s">
        <v>145</v>
      </c>
      <c r="E201" s="221" t="s">
        <v>734</v>
      </c>
      <c r="F201" s="222" t="s">
        <v>735</v>
      </c>
      <c r="G201" s="223" t="s">
        <v>336</v>
      </c>
      <c r="H201" s="224">
        <v>527</v>
      </c>
      <c r="I201" s="225"/>
      <c r="J201" s="226">
        <f>ROUND(I201*H201,2)</f>
        <v>0</v>
      </c>
      <c r="K201" s="227"/>
      <c r="L201" s="228"/>
      <c r="M201" s="229" t="s">
        <v>1</v>
      </c>
      <c r="N201" s="230" t="s">
        <v>41</v>
      </c>
      <c r="O201" s="91"/>
      <c r="P201" s="231">
        <f>O201*H201</f>
        <v>0</v>
      </c>
      <c r="Q201" s="231">
        <v>0</v>
      </c>
      <c r="R201" s="231">
        <f>Q201*H201</f>
        <v>0</v>
      </c>
      <c r="S201" s="231">
        <v>0</v>
      </c>
      <c r="T201" s="23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3" t="s">
        <v>361</v>
      </c>
      <c r="AT201" s="233" t="s">
        <v>145</v>
      </c>
      <c r="AU201" s="233" t="s">
        <v>86</v>
      </c>
      <c r="AY201" s="17" t="s">
        <v>144</v>
      </c>
      <c r="BE201" s="234">
        <f>IF(N201="základní",J201,0)</f>
        <v>0</v>
      </c>
      <c r="BF201" s="234">
        <f>IF(N201="snížená",J201,0)</f>
        <v>0</v>
      </c>
      <c r="BG201" s="234">
        <f>IF(N201="zákl. přenesená",J201,0)</f>
        <v>0</v>
      </c>
      <c r="BH201" s="234">
        <f>IF(N201="sníž. přenesená",J201,0)</f>
        <v>0</v>
      </c>
      <c r="BI201" s="234">
        <f>IF(N201="nulová",J201,0)</f>
        <v>0</v>
      </c>
      <c r="BJ201" s="17" t="s">
        <v>84</v>
      </c>
      <c r="BK201" s="234">
        <f>ROUND(I201*H201,2)</f>
        <v>0</v>
      </c>
      <c r="BL201" s="17" t="s">
        <v>181</v>
      </c>
      <c r="BM201" s="233" t="s">
        <v>322</v>
      </c>
    </row>
    <row r="202" s="2" customFormat="1">
      <c r="A202" s="38"/>
      <c r="B202" s="39"/>
      <c r="C202" s="40"/>
      <c r="D202" s="235" t="s">
        <v>150</v>
      </c>
      <c r="E202" s="40"/>
      <c r="F202" s="236" t="s">
        <v>735</v>
      </c>
      <c r="G202" s="40"/>
      <c r="H202" s="40"/>
      <c r="I202" s="237"/>
      <c r="J202" s="40"/>
      <c r="K202" s="40"/>
      <c r="L202" s="44"/>
      <c r="M202" s="238"/>
      <c r="N202" s="239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150</v>
      </c>
      <c r="AU202" s="17" t="s">
        <v>86</v>
      </c>
    </row>
    <row r="203" s="12" customFormat="1">
      <c r="A203" s="12"/>
      <c r="B203" s="240"/>
      <c r="C203" s="241"/>
      <c r="D203" s="235" t="s">
        <v>153</v>
      </c>
      <c r="E203" s="242" t="s">
        <v>1</v>
      </c>
      <c r="F203" s="243" t="s">
        <v>736</v>
      </c>
      <c r="G203" s="241"/>
      <c r="H203" s="244">
        <v>527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50" t="s">
        <v>153</v>
      </c>
      <c r="AU203" s="250" t="s">
        <v>86</v>
      </c>
      <c r="AV203" s="12" t="s">
        <v>86</v>
      </c>
      <c r="AW203" s="12" t="s">
        <v>32</v>
      </c>
      <c r="AX203" s="12" t="s">
        <v>76</v>
      </c>
      <c r="AY203" s="250" t="s">
        <v>144</v>
      </c>
    </row>
    <row r="204" s="13" customFormat="1">
      <c r="A204" s="13"/>
      <c r="B204" s="251"/>
      <c r="C204" s="252"/>
      <c r="D204" s="235" t="s">
        <v>153</v>
      </c>
      <c r="E204" s="253" t="s">
        <v>1</v>
      </c>
      <c r="F204" s="254" t="s">
        <v>737</v>
      </c>
      <c r="G204" s="252"/>
      <c r="H204" s="253" t="s">
        <v>1</v>
      </c>
      <c r="I204" s="255"/>
      <c r="J204" s="252"/>
      <c r="K204" s="252"/>
      <c r="L204" s="256"/>
      <c r="M204" s="257"/>
      <c r="N204" s="258"/>
      <c r="O204" s="258"/>
      <c r="P204" s="258"/>
      <c r="Q204" s="258"/>
      <c r="R204" s="258"/>
      <c r="S204" s="258"/>
      <c r="T204" s="25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0" t="s">
        <v>153</v>
      </c>
      <c r="AU204" s="260" t="s">
        <v>86</v>
      </c>
      <c r="AV204" s="13" t="s">
        <v>84</v>
      </c>
      <c r="AW204" s="13" t="s">
        <v>32</v>
      </c>
      <c r="AX204" s="13" t="s">
        <v>76</v>
      </c>
      <c r="AY204" s="260" t="s">
        <v>144</v>
      </c>
    </row>
    <row r="205" s="14" customFormat="1">
      <c r="A205" s="14"/>
      <c r="B205" s="261"/>
      <c r="C205" s="262"/>
      <c r="D205" s="235" t="s">
        <v>153</v>
      </c>
      <c r="E205" s="263" t="s">
        <v>1</v>
      </c>
      <c r="F205" s="264" t="s">
        <v>156</v>
      </c>
      <c r="G205" s="262"/>
      <c r="H205" s="265">
        <v>527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153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2" customFormat="1" ht="21.75" customHeight="1">
      <c r="A206" s="38"/>
      <c r="B206" s="39"/>
      <c r="C206" s="272" t="s">
        <v>181</v>
      </c>
      <c r="D206" s="272" t="s">
        <v>167</v>
      </c>
      <c r="E206" s="273" t="s">
        <v>738</v>
      </c>
      <c r="F206" s="274" t="s">
        <v>739</v>
      </c>
      <c r="G206" s="275" t="s">
        <v>336</v>
      </c>
      <c r="H206" s="276">
        <v>510</v>
      </c>
      <c r="I206" s="277"/>
      <c r="J206" s="278">
        <f>ROUND(I206*H206,2)</f>
        <v>0</v>
      </c>
      <c r="K206" s="279"/>
      <c r="L206" s="44"/>
      <c r="M206" s="280" t="s">
        <v>1</v>
      </c>
      <c r="N206" s="281" t="s">
        <v>41</v>
      </c>
      <c r="O206" s="91"/>
      <c r="P206" s="231">
        <f>O206*H206</f>
        <v>0</v>
      </c>
      <c r="Q206" s="231">
        <v>0</v>
      </c>
      <c r="R206" s="231">
        <f>Q206*H206</f>
        <v>0</v>
      </c>
      <c r="S206" s="231">
        <v>0</v>
      </c>
      <c r="T206" s="23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3" t="s">
        <v>181</v>
      </c>
      <c r="AT206" s="233" t="s">
        <v>167</v>
      </c>
      <c r="AU206" s="233" t="s">
        <v>86</v>
      </c>
      <c r="AY206" s="17" t="s">
        <v>144</v>
      </c>
      <c r="BE206" s="234">
        <f>IF(N206="základní",J206,0)</f>
        <v>0</v>
      </c>
      <c r="BF206" s="234">
        <f>IF(N206="snížená",J206,0)</f>
        <v>0</v>
      </c>
      <c r="BG206" s="234">
        <f>IF(N206="zákl. přenesená",J206,0)</f>
        <v>0</v>
      </c>
      <c r="BH206" s="234">
        <f>IF(N206="sníž. přenesená",J206,0)</f>
        <v>0</v>
      </c>
      <c r="BI206" s="234">
        <f>IF(N206="nulová",J206,0)</f>
        <v>0</v>
      </c>
      <c r="BJ206" s="17" t="s">
        <v>84</v>
      </c>
      <c r="BK206" s="234">
        <f>ROUND(I206*H206,2)</f>
        <v>0</v>
      </c>
      <c r="BL206" s="17" t="s">
        <v>181</v>
      </c>
      <c r="BM206" s="233" t="s">
        <v>361</v>
      </c>
    </row>
    <row r="207" s="2" customFormat="1">
      <c r="A207" s="38"/>
      <c r="B207" s="39"/>
      <c r="C207" s="40"/>
      <c r="D207" s="235" t="s">
        <v>150</v>
      </c>
      <c r="E207" s="40"/>
      <c r="F207" s="236" t="s">
        <v>740</v>
      </c>
      <c r="G207" s="40"/>
      <c r="H207" s="40"/>
      <c r="I207" s="237"/>
      <c r="J207" s="40"/>
      <c r="K207" s="40"/>
      <c r="L207" s="44"/>
      <c r="M207" s="238"/>
      <c r="N207" s="239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150</v>
      </c>
      <c r="AU207" s="17" t="s">
        <v>86</v>
      </c>
    </row>
    <row r="208" s="12" customFormat="1">
      <c r="A208" s="12"/>
      <c r="B208" s="240"/>
      <c r="C208" s="241"/>
      <c r="D208" s="235" t="s">
        <v>153</v>
      </c>
      <c r="E208" s="242" t="s">
        <v>1</v>
      </c>
      <c r="F208" s="243" t="s">
        <v>713</v>
      </c>
      <c r="G208" s="241"/>
      <c r="H208" s="244">
        <v>510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50" t="s">
        <v>153</v>
      </c>
      <c r="AU208" s="250" t="s">
        <v>86</v>
      </c>
      <c r="AV208" s="12" t="s">
        <v>86</v>
      </c>
      <c r="AW208" s="12" t="s">
        <v>32</v>
      </c>
      <c r="AX208" s="12" t="s">
        <v>76</v>
      </c>
      <c r="AY208" s="250" t="s">
        <v>144</v>
      </c>
    </row>
    <row r="209" s="13" customFormat="1">
      <c r="A209" s="13"/>
      <c r="B209" s="251"/>
      <c r="C209" s="252"/>
      <c r="D209" s="235" t="s">
        <v>153</v>
      </c>
      <c r="E209" s="253" t="s">
        <v>1</v>
      </c>
      <c r="F209" s="254" t="s">
        <v>741</v>
      </c>
      <c r="G209" s="252"/>
      <c r="H209" s="253" t="s">
        <v>1</v>
      </c>
      <c r="I209" s="255"/>
      <c r="J209" s="252"/>
      <c r="K209" s="252"/>
      <c r="L209" s="256"/>
      <c r="M209" s="257"/>
      <c r="N209" s="258"/>
      <c r="O209" s="258"/>
      <c r="P209" s="258"/>
      <c r="Q209" s="258"/>
      <c r="R209" s="258"/>
      <c r="S209" s="258"/>
      <c r="T209" s="259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60" t="s">
        <v>153</v>
      </c>
      <c r="AU209" s="260" t="s">
        <v>86</v>
      </c>
      <c r="AV209" s="13" t="s">
        <v>84</v>
      </c>
      <c r="AW209" s="13" t="s">
        <v>32</v>
      </c>
      <c r="AX209" s="13" t="s">
        <v>76</v>
      </c>
      <c r="AY209" s="260" t="s">
        <v>144</v>
      </c>
    </row>
    <row r="210" s="13" customFormat="1">
      <c r="A210" s="13"/>
      <c r="B210" s="251"/>
      <c r="C210" s="252"/>
      <c r="D210" s="235" t="s">
        <v>153</v>
      </c>
      <c r="E210" s="253" t="s">
        <v>1</v>
      </c>
      <c r="F210" s="254" t="s">
        <v>742</v>
      </c>
      <c r="G210" s="252"/>
      <c r="H210" s="253" t="s">
        <v>1</v>
      </c>
      <c r="I210" s="255"/>
      <c r="J210" s="252"/>
      <c r="K210" s="252"/>
      <c r="L210" s="256"/>
      <c r="M210" s="257"/>
      <c r="N210" s="258"/>
      <c r="O210" s="258"/>
      <c r="P210" s="258"/>
      <c r="Q210" s="258"/>
      <c r="R210" s="258"/>
      <c r="S210" s="258"/>
      <c r="T210" s="25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60" t="s">
        <v>153</v>
      </c>
      <c r="AU210" s="260" t="s">
        <v>86</v>
      </c>
      <c r="AV210" s="13" t="s">
        <v>84</v>
      </c>
      <c r="AW210" s="13" t="s">
        <v>32</v>
      </c>
      <c r="AX210" s="13" t="s">
        <v>76</v>
      </c>
      <c r="AY210" s="260" t="s">
        <v>144</v>
      </c>
    </row>
    <row r="211" s="14" customFormat="1">
      <c r="A211" s="14"/>
      <c r="B211" s="261"/>
      <c r="C211" s="262"/>
      <c r="D211" s="235" t="s">
        <v>153</v>
      </c>
      <c r="E211" s="263" t="s">
        <v>1</v>
      </c>
      <c r="F211" s="264" t="s">
        <v>156</v>
      </c>
      <c r="G211" s="262"/>
      <c r="H211" s="265">
        <v>510</v>
      </c>
      <c r="I211" s="266"/>
      <c r="J211" s="262"/>
      <c r="K211" s="262"/>
      <c r="L211" s="267"/>
      <c r="M211" s="268"/>
      <c r="N211" s="269"/>
      <c r="O211" s="269"/>
      <c r="P211" s="269"/>
      <c r="Q211" s="269"/>
      <c r="R211" s="269"/>
      <c r="S211" s="269"/>
      <c r="T211" s="27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71" t="s">
        <v>153</v>
      </c>
      <c r="AU211" s="271" t="s">
        <v>86</v>
      </c>
      <c r="AV211" s="14" t="s">
        <v>98</v>
      </c>
      <c r="AW211" s="14" t="s">
        <v>32</v>
      </c>
      <c r="AX211" s="14" t="s">
        <v>84</v>
      </c>
      <c r="AY211" s="271" t="s">
        <v>144</v>
      </c>
    </row>
    <row r="212" s="2" customFormat="1" ht="16.5" customHeight="1">
      <c r="A212" s="38"/>
      <c r="B212" s="39"/>
      <c r="C212" s="220" t="s">
        <v>179</v>
      </c>
      <c r="D212" s="220" t="s">
        <v>145</v>
      </c>
      <c r="E212" s="221" t="s">
        <v>743</v>
      </c>
      <c r="F212" s="222" t="s">
        <v>744</v>
      </c>
      <c r="G212" s="223" t="s">
        <v>336</v>
      </c>
      <c r="H212" s="224">
        <v>510</v>
      </c>
      <c r="I212" s="225"/>
      <c r="J212" s="226">
        <f>ROUND(I212*H212,2)</f>
        <v>0</v>
      </c>
      <c r="K212" s="227"/>
      <c r="L212" s="228"/>
      <c r="M212" s="229" t="s">
        <v>1</v>
      </c>
      <c r="N212" s="230" t="s">
        <v>41</v>
      </c>
      <c r="O212" s="91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3" t="s">
        <v>361</v>
      </c>
      <c r="AT212" s="233" t="s">
        <v>145</v>
      </c>
      <c r="AU212" s="233" t="s">
        <v>86</v>
      </c>
      <c r="AY212" s="17" t="s">
        <v>144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7" t="s">
        <v>84</v>
      </c>
      <c r="BK212" s="234">
        <f>ROUND(I212*H212,2)</f>
        <v>0</v>
      </c>
      <c r="BL212" s="17" t="s">
        <v>181</v>
      </c>
      <c r="BM212" s="233" t="s">
        <v>368</v>
      </c>
    </row>
    <row r="213" s="2" customFormat="1">
      <c r="A213" s="38"/>
      <c r="B213" s="39"/>
      <c r="C213" s="40"/>
      <c r="D213" s="235" t="s">
        <v>150</v>
      </c>
      <c r="E213" s="40"/>
      <c r="F213" s="236" t="s">
        <v>744</v>
      </c>
      <c r="G213" s="40"/>
      <c r="H213" s="40"/>
      <c r="I213" s="237"/>
      <c r="J213" s="40"/>
      <c r="K213" s="40"/>
      <c r="L213" s="44"/>
      <c r="M213" s="238"/>
      <c r="N213" s="239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150</v>
      </c>
      <c r="AU213" s="17" t="s">
        <v>86</v>
      </c>
    </row>
    <row r="214" s="12" customFormat="1">
      <c r="A214" s="12"/>
      <c r="B214" s="240"/>
      <c r="C214" s="241"/>
      <c r="D214" s="235" t="s">
        <v>153</v>
      </c>
      <c r="E214" s="242" t="s">
        <v>1</v>
      </c>
      <c r="F214" s="243" t="s">
        <v>713</v>
      </c>
      <c r="G214" s="241"/>
      <c r="H214" s="244">
        <v>510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50" t="s">
        <v>153</v>
      </c>
      <c r="AU214" s="250" t="s">
        <v>86</v>
      </c>
      <c r="AV214" s="12" t="s">
        <v>86</v>
      </c>
      <c r="AW214" s="12" t="s">
        <v>32</v>
      </c>
      <c r="AX214" s="12" t="s">
        <v>76</v>
      </c>
      <c r="AY214" s="250" t="s">
        <v>144</v>
      </c>
    </row>
    <row r="215" s="14" customFormat="1">
      <c r="A215" s="14"/>
      <c r="B215" s="261"/>
      <c r="C215" s="262"/>
      <c r="D215" s="235" t="s">
        <v>153</v>
      </c>
      <c r="E215" s="263" t="s">
        <v>1</v>
      </c>
      <c r="F215" s="264" t="s">
        <v>156</v>
      </c>
      <c r="G215" s="262"/>
      <c r="H215" s="265">
        <v>510</v>
      </c>
      <c r="I215" s="266"/>
      <c r="J215" s="262"/>
      <c r="K215" s="262"/>
      <c r="L215" s="267"/>
      <c r="M215" s="268"/>
      <c r="N215" s="269"/>
      <c r="O215" s="269"/>
      <c r="P215" s="269"/>
      <c r="Q215" s="269"/>
      <c r="R215" s="269"/>
      <c r="S215" s="269"/>
      <c r="T215" s="27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1" t="s">
        <v>153</v>
      </c>
      <c r="AU215" s="271" t="s">
        <v>86</v>
      </c>
      <c r="AV215" s="14" t="s">
        <v>98</v>
      </c>
      <c r="AW215" s="14" t="s">
        <v>32</v>
      </c>
      <c r="AX215" s="14" t="s">
        <v>84</v>
      </c>
      <c r="AY215" s="271" t="s">
        <v>144</v>
      </c>
    </row>
    <row r="216" s="2" customFormat="1" ht="16.5" customHeight="1">
      <c r="A216" s="38"/>
      <c r="B216" s="39"/>
      <c r="C216" s="220" t="s">
        <v>186</v>
      </c>
      <c r="D216" s="220" t="s">
        <v>145</v>
      </c>
      <c r="E216" s="221" t="s">
        <v>745</v>
      </c>
      <c r="F216" s="222" t="s">
        <v>746</v>
      </c>
      <c r="G216" s="223" t="s">
        <v>732</v>
      </c>
      <c r="H216" s="224">
        <v>95</v>
      </c>
      <c r="I216" s="225"/>
      <c r="J216" s="226">
        <f>ROUND(I216*H216,2)</f>
        <v>0</v>
      </c>
      <c r="K216" s="227"/>
      <c r="L216" s="228"/>
      <c r="M216" s="229" t="s">
        <v>1</v>
      </c>
      <c r="N216" s="230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361</v>
      </c>
      <c r="AT216" s="233" t="s">
        <v>145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181</v>
      </c>
      <c r="BM216" s="233" t="s">
        <v>374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746</v>
      </c>
      <c r="G217" s="40"/>
      <c r="H217" s="40"/>
      <c r="I217" s="237"/>
      <c r="J217" s="40"/>
      <c r="K217" s="40"/>
      <c r="L217" s="44"/>
      <c r="M217" s="238"/>
      <c r="N217" s="239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12" customFormat="1">
      <c r="A218" s="12"/>
      <c r="B218" s="240"/>
      <c r="C218" s="241"/>
      <c r="D218" s="235" t="s">
        <v>153</v>
      </c>
      <c r="E218" s="242" t="s">
        <v>1</v>
      </c>
      <c r="F218" s="243" t="s">
        <v>747</v>
      </c>
      <c r="G218" s="241"/>
      <c r="H218" s="244">
        <v>95</v>
      </c>
      <c r="I218" s="245"/>
      <c r="J218" s="241"/>
      <c r="K218" s="241"/>
      <c r="L218" s="246"/>
      <c r="M218" s="247"/>
      <c r="N218" s="248"/>
      <c r="O218" s="248"/>
      <c r="P218" s="248"/>
      <c r="Q218" s="248"/>
      <c r="R218" s="248"/>
      <c r="S218" s="248"/>
      <c r="T218" s="2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50" t="s">
        <v>153</v>
      </c>
      <c r="AU218" s="250" t="s">
        <v>86</v>
      </c>
      <c r="AV218" s="12" t="s">
        <v>86</v>
      </c>
      <c r="AW218" s="12" t="s">
        <v>32</v>
      </c>
      <c r="AX218" s="12" t="s">
        <v>76</v>
      </c>
      <c r="AY218" s="250" t="s">
        <v>144</v>
      </c>
    </row>
    <row r="219" s="14" customFormat="1">
      <c r="A219" s="14"/>
      <c r="B219" s="261"/>
      <c r="C219" s="262"/>
      <c r="D219" s="235" t="s">
        <v>153</v>
      </c>
      <c r="E219" s="263" t="s">
        <v>1</v>
      </c>
      <c r="F219" s="264" t="s">
        <v>156</v>
      </c>
      <c r="G219" s="262"/>
      <c r="H219" s="265">
        <v>95</v>
      </c>
      <c r="I219" s="266"/>
      <c r="J219" s="262"/>
      <c r="K219" s="262"/>
      <c r="L219" s="267"/>
      <c r="M219" s="268"/>
      <c r="N219" s="269"/>
      <c r="O219" s="269"/>
      <c r="P219" s="269"/>
      <c r="Q219" s="269"/>
      <c r="R219" s="269"/>
      <c r="S219" s="269"/>
      <c r="T219" s="27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71" t="s">
        <v>153</v>
      </c>
      <c r="AU219" s="271" t="s">
        <v>86</v>
      </c>
      <c r="AV219" s="14" t="s">
        <v>98</v>
      </c>
      <c r="AW219" s="14" t="s">
        <v>32</v>
      </c>
      <c r="AX219" s="14" t="s">
        <v>84</v>
      </c>
      <c r="AY219" s="271" t="s">
        <v>144</v>
      </c>
    </row>
    <row r="220" s="2" customFormat="1" ht="16.5" customHeight="1">
      <c r="A220" s="38"/>
      <c r="B220" s="39"/>
      <c r="C220" s="220" t="s">
        <v>371</v>
      </c>
      <c r="D220" s="220" t="s">
        <v>145</v>
      </c>
      <c r="E220" s="221" t="s">
        <v>748</v>
      </c>
      <c r="F220" s="222" t="s">
        <v>749</v>
      </c>
      <c r="G220" s="223" t="s">
        <v>185</v>
      </c>
      <c r="H220" s="224">
        <v>19</v>
      </c>
      <c r="I220" s="225"/>
      <c r="J220" s="226">
        <f>ROUND(I220*H220,2)</f>
        <v>0</v>
      </c>
      <c r="K220" s="227"/>
      <c r="L220" s="228"/>
      <c r="M220" s="229" t="s">
        <v>1</v>
      </c>
      <c r="N220" s="230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361</v>
      </c>
      <c r="AT220" s="233" t="s">
        <v>145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181</v>
      </c>
      <c r="BM220" s="233" t="s">
        <v>379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749</v>
      </c>
      <c r="G221" s="40"/>
      <c r="H221" s="40"/>
      <c r="I221" s="237"/>
      <c r="J221" s="40"/>
      <c r="K221" s="40"/>
      <c r="L221" s="44"/>
      <c r="M221" s="238"/>
      <c r="N221" s="239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12" customFormat="1">
      <c r="A222" s="12"/>
      <c r="B222" s="240"/>
      <c r="C222" s="241"/>
      <c r="D222" s="235" t="s">
        <v>153</v>
      </c>
      <c r="E222" s="242" t="s">
        <v>1</v>
      </c>
      <c r="F222" s="243" t="s">
        <v>371</v>
      </c>
      <c r="G222" s="241"/>
      <c r="H222" s="244">
        <v>19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T222" s="250" t="s">
        <v>153</v>
      </c>
      <c r="AU222" s="250" t="s">
        <v>86</v>
      </c>
      <c r="AV222" s="12" t="s">
        <v>86</v>
      </c>
      <c r="AW222" s="12" t="s">
        <v>32</v>
      </c>
      <c r="AX222" s="12" t="s">
        <v>76</v>
      </c>
      <c r="AY222" s="250" t="s">
        <v>144</v>
      </c>
    </row>
    <row r="223" s="14" customFormat="1">
      <c r="A223" s="14"/>
      <c r="B223" s="261"/>
      <c r="C223" s="262"/>
      <c r="D223" s="235" t="s">
        <v>153</v>
      </c>
      <c r="E223" s="263" t="s">
        <v>1</v>
      </c>
      <c r="F223" s="264" t="s">
        <v>156</v>
      </c>
      <c r="G223" s="262"/>
      <c r="H223" s="265">
        <v>19</v>
      </c>
      <c r="I223" s="266"/>
      <c r="J223" s="262"/>
      <c r="K223" s="262"/>
      <c r="L223" s="267"/>
      <c r="M223" s="268"/>
      <c r="N223" s="269"/>
      <c r="O223" s="269"/>
      <c r="P223" s="269"/>
      <c r="Q223" s="269"/>
      <c r="R223" s="269"/>
      <c r="S223" s="269"/>
      <c r="T223" s="27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71" t="s">
        <v>153</v>
      </c>
      <c r="AU223" s="271" t="s">
        <v>86</v>
      </c>
      <c r="AV223" s="14" t="s">
        <v>98</v>
      </c>
      <c r="AW223" s="14" t="s">
        <v>32</v>
      </c>
      <c r="AX223" s="14" t="s">
        <v>84</v>
      </c>
      <c r="AY223" s="271" t="s">
        <v>144</v>
      </c>
    </row>
    <row r="224" s="2" customFormat="1" ht="24.15" customHeight="1">
      <c r="A224" s="38"/>
      <c r="B224" s="39"/>
      <c r="C224" s="272" t="s">
        <v>188</v>
      </c>
      <c r="D224" s="272" t="s">
        <v>167</v>
      </c>
      <c r="E224" s="273" t="s">
        <v>750</v>
      </c>
      <c r="F224" s="274" t="s">
        <v>751</v>
      </c>
      <c r="G224" s="275" t="s">
        <v>185</v>
      </c>
      <c r="H224" s="276">
        <v>19</v>
      </c>
      <c r="I224" s="277"/>
      <c r="J224" s="278">
        <f>ROUND(I224*H224,2)</f>
        <v>0</v>
      </c>
      <c r="K224" s="279"/>
      <c r="L224" s="44"/>
      <c r="M224" s="280" t="s">
        <v>1</v>
      </c>
      <c r="N224" s="281" t="s">
        <v>41</v>
      </c>
      <c r="O224" s="91"/>
      <c r="P224" s="231">
        <f>O224*H224</f>
        <v>0</v>
      </c>
      <c r="Q224" s="231">
        <v>0</v>
      </c>
      <c r="R224" s="231">
        <f>Q224*H224</f>
        <v>0</v>
      </c>
      <c r="S224" s="231">
        <v>0</v>
      </c>
      <c r="T224" s="23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3" t="s">
        <v>181</v>
      </c>
      <c r="AT224" s="233" t="s">
        <v>167</v>
      </c>
      <c r="AU224" s="233" t="s">
        <v>86</v>
      </c>
      <c r="AY224" s="17" t="s">
        <v>144</v>
      </c>
      <c r="BE224" s="234">
        <f>IF(N224="základní",J224,0)</f>
        <v>0</v>
      </c>
      <c r="BF224" s="234">
        <f>IF(N224="snížená",J224,0)</f>
        <v>0</v>
      </c>
      <c r="BG224" s="234">
        <f>IF(N224="zákl. přenesená",J224,0)</f>
        <v>0</v>
      </c>
      <c r="BH224" s="234">
        <f>IF(N224="sníž. přenesená",J224,0)</f>
        <v>0</v>
      </c>
      <c r="BI224" s="234">
        <f>IF(N224="nulová",J224,0)</f>
        <v>0</v>
      </c>
      <c r="BJ224" s="17" t="s">
        <v>84</v>
      </c>
      <c r="BK224" s="234">
        <f>ROUND(I224*H224,2)</f>
        <v>0</v>
      </c>
      <c r="BL224" s="17" t="s">
        <v>181</v>
      </c>
      <c r="BM224" s="233" t="s">
        <v>525</v>
      </c>
    </row>
    <row r="225" s="2" customFormat="1">
      <c r="A225" s="38"/>
      <c r="B225" s="39"/>
      <c r="C225" s="40"/>
      <c r="D225" s="235" t="s">
        <v>150</v>
      </c>
      <c r="E225" s="40"/>
      <c r="F225" s="236" t="s">
        <v>752</v>
      </c>
      <c r="G225" s="40"/>
      <c r="H225" s="40"/>
      <c r="I225" s="237"/>
      <c r="J225" s="40"/>
      <c r="K225" s="40"/>
      <c r="L225" s="44"/>
      <c r="M225" s="238"/>
      <c r="N225" s="239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150</v>
      </c>
      <c r="AU225" s="17" t="s">
        <v>86</v>
      </c>
    </row>
    <row r="226" s="12" customFormat="1">
      <c r="A226" s="12"/>
      <c r="B226" s="240"/>
      <c r="C226" s="241"/>
      <c r="D226" s="235" t="s">
        <v>153</v>
      </c>
      <c r="E226" s="242" t="s">
        <v>1</v>
      </c>
      <c r="F226" s="243" t="s">
        <v>371</v>
      </c>
      <c r="G226" s="241"/>
      <c r="H226" s="244">
        <v>19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T226" s="250" t="s">
        <v>153</v>
      </c>
      <c r="AU226" s="250" t="s">
        <v>86</v>
      </c>
      <c r="AV226" s="12" t="s">
        <v>86</v>
      </c>
      <c r="AW226" s="12" t="s">
        <v>32</v>
      </c>
      <c r="AX226" s="12" t="s">
        <v>76</v>
      </c>
      <c r="AY226" s="250" t="s">
        <v>144</v>
      </c>
    </row>
    <row r="227" s="13" customFormat="1">
      <c r="A227" s="13"/>
      <c r="B227" s="251"/>
      <c r="C227" s="252"/>
      <c r="D227" s="235" t="s">
        <v>153</v>
      </c>
      <c r="E227" s="253" t="s">
        <v>1</v>
      </c>
      <c r="F227" s="254" t="s">
        <v>753</v>
      </c>
      <c r="G227" s="252"/>
      <c r="H227" s="253" t="s">
        <v>1</v>
      </c>
      <c r="I227" s="255"/>
      <c r="J227" s="252"/>
      <c r="K227" s="252"/>
      <c r="L227" s="256"/>
      <c r="M227" s="257"/>
      <c r="N227" s="258"/>
      <c r="O227" s="258"/>
      <c r="P227" s="258"/>
      <c r="Q227" s="258"/>
      <c r="R227" s="258"/>
      <c r="S227" s="258"/>
      <c r="T227" s="25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60" t="s">
        <v>153</v>
      </c>
      <c r="AU227" s="260" t="s">
        <v>86</v>
      </c>
      <c r="AV227" s="13" t="s">
        <v>84</v>
      </c>
      <c r="AW227" s="13" t="s">
        <v>32</v>
      </c>
      <c r="AX227" s="13" t="s">
        <v>76</v>
      </c>
      <c r="AY227" s="260" t="s">
        <v>144</v>
      </c>
    </row>
    <row r="228" s="14" customFormat="1">
      <c r="A228" s="14"/>
      <c r="B228" s="261"/>
      <c r="C228" s="262"/>
      <c r="D228" s="235" t="s">
        <v>153</v>
      </c>
      <c r="E228" s="263" t="s">
        <v>1</v>
      </c>
      <c r="F228" s="264" t="s">
        <v>156</v>
      </c>
      <c r="G228" s="262"/>
      <c r="H228" s="265">
        <v>19</v>
      </c>
      <c r="I228" s="266"/>
      <c r="J228" s="262"/>
      <c r="K228" s="262"/>
      <c r="L228" s="267"/>
      <c r="M228" s="268"/>
      <c r="N228" s="269"/>
      <c r="O228" s="269"/>
      <c r="P228" s="269"/>
      <c r="Q228" s="269"/>
      <c r="R228" s="269"/>
      <c r="S228" s="269"/>
      <c r="T228" s="27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71" t="s">
        <v>153</v>
      </c>
      <c r="AU228" s="271" t="s">
        <v>86</v>
      </c>
      <c r="AV228" s="14" t="s">
        <v>98</v>
      </c>
      <c r="AW228" s="14" t="s">
        <v>32</v>
      </c>
      <c r="AX228" s="14" t="s">
        <v>84</v>
      </c>
      <c r="AY228" s="271" t="s">
        <v>144</v>
      </c>
    </row>
    <row r="229" s="2" customFormat="1" ht="24.15" customHeight="1">
      <c r="A229" s="38"/>
      <c r="B229" s="39"/>
      <c r="C229" s="220" t="s">
        <v>7</v>
      </c>
      <c r="D229" s="220" t="s">
        <v>145</v>
      </c>
      <c r="E229" s="221" t="s">
        <v>181</v>
      </c>
      <c r="F229" s="222" t="s">
        <v>754</v>
      </c>
      <c r="G229" s="223" t="s">
        <v>185</v>
      </c>
      <c r="H229" s="224">
        <v>19</v>
      </c>
      <c r="I229" s="225"/>
      <c r="J229" s="226">
        <f>ROUND(I229*H229,2)</f>
        <v>0</v>
      </c>
      <c r="K229" s="227"/>
      <c r="L229" s="228"/>
      <c r="M229" s="229" t="s">
        <v>1</v>
      </c>
      <c r="N229" s="230" t="s">
        <v>41</v>
      </c>
      <c r="O229" s="91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3" t="s">
        <v>361</v>
      </c>
      <c r="AT229" s="233" t="s">
        <v>145</v>
      </c>
      <c r="AU229" s="233" t="s">
        <v>86</v>
      </c>
      <c r="AY229" s="17" t="s">
        <v>144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7" t="s">
        <v>84</v>
      </c>
      <c r="BK229" s="234">
        <f>ROUND(I229*H229,2)</f>
        <v>0</v>
      </c>
      <c r="BL229" s="17" t="s">
        <v>181</v>
      </c>
      <c r="BM229" s="233" t="s">
        <v>531</v>
      </c>
    </row>
    <row r="230" s="2" customFormat="1">
      <c r="A230" s="38"/>
      <c r="B230" s="39"/>
      <c r="C230" s="40"/>
      <c r="D230" s="235" t="s">
        <v>150</v>
      </c>
      <c r="E230" s="40"/>
      <c r="F230" s="236" t="s">
        <v>754</v>
      </c>
      <c r="G230" s="40"/>
      <c r="H230" s="40"/>
      <c r="I230" s="237"/>
      <c r="J230" s="40"/>
      <c r="K230" s="40"/>
      <c r="L230" s="44"/>
      <c r="M230" s="238"/>
      <c r="N230" s="239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150</v>
      </c>
      <c r="AU230" s="17" t="s">
        <v>86</v>
      </c>
    </row>
    <row r="231" s="12" customFormat="1">
      <c r="A231" s="12"/>
      <c r="B231" s="240"/>
      <c r="C231" s="241"/>
      <c r="D231" s="235" t="s">
        <v>153</v>
      </c>
      <c r="E231" s="242" t="s">
        <v>1</v>
      </c>
      <c r="F231" s="243" t="s">
        <v>371</v>
      </c>
      <c r="G231" s="241"/>
      <c r="H231" s="244">
        <v>19</v>
      </c>
      <c r="I231" s="245"/>
      <c r="J231" s="241"/>
      <c r="K231" s="241"/>
      <c r="L231" s="246"/>
      <c r="M231" s="247"/>
      <c r="N231" s="248"/>
      <c r="O231" s="248"/>
      <c r="P231" s="248"/>
      <c r="Q231" s="248"/>
      <c r="R231" s="248"/>
      <c r="S231" s="248"/>
      <c r="T231" s="249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T231" s="250" t="s">
        <v>153</v>
      </c>
      <c r="AU231" s="250" t="s">
        <v>86</v>
      </c>
      <c r="AV231" s="12" t="s">
        <v>86</v>
      </c>
      <c r="AW231" s="12" t="s">
        <v>32</v>
      </c>
      <c r="AX231" s="12" t="s">
        <v>76</v>
      </c>
      <c r="AY231" s="250" t="s">
        <v>144</v>
      </c>
    </row>
    <row r="232" s="13" customFormat="1">
      <c r="A232" s="13"/>
      <c r="B232" s="251"/>
      <c r="C232" s="252"/>
      <c r="D232" s="235" t="s">
        <v>153</v>
      </c>
      <c r="E232" s="253" t="s">
        <v>1</v>
      </c>
      <c r="F232" s="254" t="s">
        <v>755</v>
      </c>
      <c r="G232" s="252"/>
      <c r="H232" s="253" t="s">
        <v>1</v>
      </c>
      <c r="I232" s="255"/>
      <c r="J232" s="252"/>
      <c r="K232" s="252"/>
      <c r="L232" s="256"/>
      <c r="M232" s="257"/>
      <c r="N232" s="258"/>
      <c r="O232" s="258"/>
      <c r="P232" s="258"/>
      <c r="Q232" s="258"/>
      <c r="R232" s="258"/>
      <c r="S232" s="258"/>
      <c r="T232" s="25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60" t="s">
        <v>153</v>
      </c>
      <c r="AU232" s="260" t="s">
        <v>86</v>
      </c>
      <c r="AV232" s="13" t="s">
        <v>84</v>
      </c>
      <c r="AW232" s="13" t="s">
        <v>32</v>
      </c>
      <c r="AX232" s="13" t="s">
        <v>76</v>
      </c>
      <c r="AY232" s="260" t="s">
        <v>144</v>
      </c>
    </row>
    <row r="233" s="14" customFormat="1">
      <c r="A233" s="14"/>
      <c r="B233" s="261"/>
      <c r="C233" s="262"/>
      <c r="D233" s="235" t="s">
        <v>153</v>
      </c>
      <c r="E233" s="263" t="s">
        <v>1</v>
      </c>
      <c r="F233" s="264" t="s">
        <v>156</v>
      </c>
      <c r="G233" s="262"/>
      <c r="H233" s="265">
        <v>19</v>
      </c>
      <c r="I233" s="266"/>
      <c r="J233" s="262"/>
      <c r="K233" s="262"/>
      <c r="L233" s="267"/>
      <c r="M233" s="268"/>
      <c r="N233" s="269"/>
      <c r="O233" s="269"/>
      <c r="P233" s="269"/>
      <c r="Q233" s="269"/>
      <c r="R233" s="269"/>
      <c r="S233" s="269"/>
      <c r="T233" s="27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71" t="s">
        <v>153</v>
      </c>
      <c r="AU233" s="271" t="s">
        <v>86</v>
      </c>
      <c r="AV233" s="14" t="s">
        <v>98</v>
      </c>
      <c r="AW233" s="14" t="s">
        <v>32</v>
      </c>
      <c r="AX233" s="14" t="s">
        <v>84</v>
      </c>
      <c r="AY233" s="271" t="s">
        <v>144</v>
      </c>
    </row>
    <row r="234" s="2" customFormat="1" ht="16.5" customHeight="1">
      <c r="A234" s="38"/>
      <c r="B234" s="39"/>
      <c r="C234" s="220" t="s">
        <v>193</v>
      </c>
      <c r="D234" s="220" t="s">
        <v>145</v>
      </c>
      <c r="E234" s="221" t="s">
        <v>756</v>
      </c>
      <c r="F234" s="222" t="s">
        <v>757</v>
      </c>
      <c r="G234" s="223" t="s">
        <v>185</v>
      </c>
      <c r="H234" s="224">
        <v>19</v>
      </c>
      <c r="I234" s="225"/>
      <c r="J234" s="226">
        <f>ROUND(I234*H234,2)</f>
        <v>0</v>
      </c>
      <c r="K234" s="227"/>
      <c r="L234" s="228"/>
      <c r="M234" s="229" t="s">
        <v>1</v>
      </c>
      <c r="N234" s="230" t="s">
        <v>41</v>
      </c>
      <c r="O234" s="91"/>
      <c r="P234" s="231">
        <f>O234*H234</f>
        <v>0</v>
      </c>
      <c r="Q234" s="231">
        <v>0</v>
      </c>
      <c r="R234" s="231">
        <f>Q234*H234</f>
        <v>0</v>
      </c>
      <c r="S234" s="231">
        <v>0</v>
      </c>
      <c r="T234" s="23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3" t="s">
        <v>361</v>
      </c>
      <c r="AT234" s="233" t="s">
        <v>145</v>
      </c>
      <c r="AU234" s="233" t="s">
        <v>86</v>
      </c>
      <c r="AY234" s="17" t="s">
        <v>144</v>
      </c>
      <c r="BE234" s="234">
        <f>IF(N234="základní",J234,0)</f>
        <v>0</v>
      </c>
      <c r="BF234" s="234">
        <f>IF(N234="snížená",J234,0)</f>
        <v>0</v>
      </c>
      <c r="BG234" s="234">
        <f>IF(N234="zákl. přenesená",J234,0)</f>
        <v>0</v>
      </c>
      <c r="BH234" s="234">
        <f>IF(N234="sníž. přenesená",J234,0)</f>
        <v>0</v>
      </c>
      <c r="BI234" s="234">
        <f>IF(N234="nulová",J234,0)</f>
        <v>0</v>
      </c>
      <c r="BJ234" s="17" t="s">
        <v>84</v>
      </c>
      <c r="BK234" s="234">
        <f>ROUND(I234*H234,2)</f>
        <v>0</v>
      </c>
      <c r="BL234" s="17" t="s">
        <v>181</v>
      </c>
      <c r="BM234" s="233" t="s">
        <v>535</v>
      </c>
    </row>
    <row r="235" s="2" customFormat="1">
      <c r="A235" s="38"/>
      <c r="B235" s="39"/>
      <c r="C235" s="40"/>
      <c r="D235" s="235" t="s">
        <v>150</v>
      </c>
      <c r="E235" s="40"/>
      <c r="F235" s="236" t="s">
        <v>757</v>
      </c>
      <c r="G235" s="40"/>
      <c r="H235" s="40"/>
      <c r="I235" s="237"/>
      <c r="J235" s="40"/>
      <c r="K235" s="40"/>
      <c r="L235" s="44"/>
      <c r="M235" s="238"/>
      <c r="N235" s="239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150</v>
      </c>
      <c r="AU235" s="17" t="s">
        <v>86</v>
      </c>
    </row>
    <row r="236" s="12" customFormat="1">
      <c r="A236" s="12"/>
      <c r="B236" s="240"/>
      <c r="C236" s="241"/>
      <c r="D236" s="235" t="s">
        <v>153</v>
      </c>
      <c r="E236" s="242" t="s">
        <v>1</v>
      </c>
      <c r="F236" s="243" t="s">
        <v>371</v>
      </c>
      <c r="G236" s="241"/>
      <c r="H236" s="244">
        <v>19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T236" s="250" t="s">
        <v>153</v>
      </c>
      <c r="AU236" s="250" t="s">
        <v>86</v>
      </c>
      <c r="AV236" s="12" t="s">
        <v>86</v>
      </c>
      <c r="AW236" s="12" t="s">
        <v>32</v>
      </c>
      <c r="AX236" s="12" t="s">
        <v>76</v>
      </c>
      <c r="AY236" s="250" t="s">
        <v>144</v>
      </c>
    </row>
    <row r="237" s="14" customFormat="1">
      <c r="A237" s="14"/>
      <c r="B237" s="261"/>
      <c r="C237" s="262"/>
      <c r="D237" s="235" t="s">
        <v>153</v>
      </c>
      <c r="E237" s="263" t="s">
        <v>1</v>
      </c>
      <c r="F237" s="264" t="s">
        <v>156</v>
      </c>
      <c r="G237" s="262"/>
      <c r="H237" s="265">
        <v>19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71" t="s">
        <v>153</v>
      </c>
      <c r="AU237" s="271" t="s">
        <v>86</v>
      </c>
      <c r="AV237" s="14" t="s">
        <v>98</v>
      </c>
      <c r="AW237" s="14" t="s">
        <v>32</v>
      </c>
      <c r="AX237" s="14" t="s">
        <v>84</v>
      </c>
      <c r="AY237" s="271" t="s">
        <v>144</v>
      </c>
    </row>
    <row r="238" s="2" customFormat="1" ht="24.15" customHeight="1">
      <c r="A238" s="38"/>
      <c r="B238" s="39"/>
      <c r="C238" s="220" t="s">
        <v>538</v>
      </c>
      <c r="D238" s="220" t="s">
        <v>145</v>
      </c>
      <c r="E238" s="221" t="s">
        <v>758</v>
      </c>
      <c r="F238" s="222" t="s">
        <v>759</v>
      </c>
      <c r="G238" s="223" t="s">
        <v>185</v>
      </c>
      <c r="H238" s="224">
        <v>19</v>
      </c>
      <c r="I238" s="225"/>
      <c r="J238" s="226">
        <f>ROUND(I238*H238,2)</f>
        <v>0</v>
      </c>
      <c r="K238" s="227"/>
      <c r="L238" s="228"/>
      <c r="M238" s="229" t="s">
        <v>1</v>
      </c>
      <c r="N238" s="230" t="s">
        <v>41</v>
      </c>
      <c r="O238" s="91"/>
      <c r="P238" s="231">
        <f>O238*H238</f>
        <v>0</v>
      </c>
      <c r="Q238" s="231">
        <v>0</v>
      </c>
      <c r="R238" s="231">
        <f>Q238*H238</f>
        <v>0</v>
      </c>
      <c r="S238" s="231">
        <v>0</v>
      </c>
      <c r="T238" s="23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3" t="s">
        <v>361</v>
      </c>
      <c r="AT238" s="233" t="s">
        <v>145</v>
      </c>
      <c r="AU238" s="233" t="s">
        <v>86</v>
      </c>
      <c r="AY238" s="17" t="s">
        <v>144</v>
      </c>
      <c r="BE238" s="234">
        <f>IF(N238="základní",J238,0)</f>
        <v>0</v>
      </c>
      <c r="BF238" s="234">
        <f>IF(N238="snížená",J238,0)</f>
        <v>0</v>
      </c>
      <c r="BG238" s="234">
        <f>IF(N238="zákl. přenesená",J238,0)</f>
        <v>0</v>
      </c>
      <c r="BH238" s="234">
        <f>IF(N238="sníž. přenesená",J238,0)</f>
        <v>0</v>
      </c>
      <c r="BI238" s="234">
        <f>IF(N238="nulová",J238,0)</f>
        <v>0</v>
      </c>
      <c r="BJ238" s="17" t="s">
        <v>84</v>
      </c>
      <c r="BK238" s="234">
        <f>ROUND(I238*H238,2)</f>
        <v>0</v>
      </c>
      <c r="BL238" s="17" t="s">
        <v>181</v>
      </c>
      <c r="BM238" s="233" t="s">
        <v>541</v>
      </c>
    </row>
    <row r="239" s="2" customFormat="1">
      <c r="A239" s="38"/>
      <c r="B239" s="39"/>
      <c r="C239" s="40"/>
      <c r="D239" s="235" t="s">
        <v>150</v>
      </c>
      <c r="E239" s="40"/>
      <c r="F239" s="236" t="s">
        <v>759</v>
      </c>
      <c r="G239" s="40"/>
      <c r="H239" s="40"/>
      <c r="I239" s="237"/>
      <c r="J239" s="40"/>
      <c r="K239" s="40"/>
      <c r="L239" s="44"/>
      <c r="M239" s="238"/>
      <c r="N239" s="239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150</v>
      </c>
      <c r="AU239" s="17" t="s">
        <v>86</v>
      </c>
    </row>
    <row r="240" s="12" customFormat="1">
      <c r="A240" s="12"/>
      <c r="B240" s="240"/>
      <c r="C240" s="241"/>
      <c r="D240" s="235" t="s">
        <v>153</v>
      </c>
      <c r="E240" s="242" t="s">
        <v>1</v>
      </c>
      <c r="F240" s="243" t="s">
        <v>371</v>
      </c>
      <c r="G240" s="241"/>
      <c r="H240" s="244">
        <v>19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T240" s="250" t="s">
        <v>153</v>
      </c>
      <c r="AU240" s="250" t="s">
        <v>86</v>
      </c>
      <c r="AV240" s="12" t="s">
        <v>86</v>
      </c>
      <c r="AW240" s="12" t="s">
        <v>32</v>
      </c>
      <c r="AX240" s="12" t="s">
        <v>76</v>
      </c>
      <c r="AY240" s="250" t="s">
        <v>144</v>
      </c>
    </row>
    <row r="241" s="14" customFormat="1">
      <c r="A241" s="14"/>
      <c r="B241" s="261"/>
      <c r="C241" s="262"/>
      <c r="D241" s="235" t="s">
        <v>153</v>
      </c>
      <c r="E241" s="263" t="s">
        <v>1</v>
      </c>
      <c r="F241" s="264" t="s">
        <v>156</v>
      </c>
      <c r="G241" s="262"/>
      <c r="H241" s="265">
        <v>19</v>
      </c>
      <c r="I241" s="266"/>
      <c r="J241" s="262"/>
      <c r="K241" s="262"/>
      <c r="L241" s="267"/>
      <c r="M241" s="268"/>
      <c r="N241" s="269"/>
      <c r="O241" s="269"/>
      <c r="P241" s="269"/>
      <c r="Q241" s="269"/>
      <c r="R241" s="269"/>
      <c r="S241" s="269"/>
      <c r="T241" s="27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71" t="s">
        <v>153</v>
      </c>
      <c r="AU241" s="271" t="s">
        <v>86</v>
      </c>
      <c r="AV241" s="14" t="s">
        <v>98</v>
      </c>
      <c r="AW241" s="14" t="s">
        <v>32</v>
      </c>
      <c r="AX241" s="14" t="s">
        <v>84</v>
      </c>
      <c r="AY241" s="271" t="s">
        <v>144</v>
      </c>
    </row>
    <row r="242" s="2" customFormat="1" ht="16.5" customHeight="1">
      <c r="A242" s="38"/>
      <c r="B242" s="39"/>
      <c r="C242" s="220" t="s">
        <v>197</v>
      </c>
      <c r="D242" s="220" t="s">
        <v>145</v>
      </c>
      <c r="E242" s="221" t="s">
        <v>760</v>
      </c>
      <c r="F242" s="222" t="s">
        <v>761</v>
      </c>
      <c r="G242" s="223" t="s">
        <v>185</v>
      </c>
      <c r="H242" s="224">
        <v>19</v>
      </c>
      <c r="I242" s="225"/>
      <c r="J242" s="226">
        <f>ROUND(I242*H242,2)</f>
        <v>0</v>
      </c>
      <c r="K242" s="227"/>
      <c r="L242" s="228"/>
      <c r="M242" s="229" t="s">
        <v>1</v>
      </c>
      <c r="N242" s="230" t="s">
        <v>41</v>
      </c>
      <c r="O242" s="91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3" t="s">
        <v>361</v>
      </c>
      <c r="AT242" s="233" t="s">
        <v>145</v>
      </c>
      <c r="AU242" s="233" t="s">
        <v>86</v>
      </c>
      <c r="AY242" s="17" t="s">
        <v>144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7" t="s">
        <v>84</v>
      </c>
      <c r="BK242" s="234">
        <f>ROUND(I242*H242,2)</f>
        <v>0</v>
      </c>
      <c r="BL242" s="17" t="s">
        <v>181</v>
      </c>
      <c r="BM242" s="233" t="s">
        <v>545</v>
      </c>
    </row>
    <row r="243" s="2" customFormat="1">
      <c r="A243" s="38"/>
      <c r="B243" s="39"/>
      <c r="C243" s="40"/>
      <c r="D243" s="235" t="s">
        <v>150</v>
      </c>
      <c r="E243" s="40"/>
      <c r="F243" s="236" t="s">
        <v>761</v>
      </c>
      <c r="G243" s="40"/>
      <c r="H243" s="40"/>
      <c r="I243" s="237"/>
      <c r="J243" s="40"/>
      <c r="K243" s="40"/>
      <c r="L243" s="44"/>
      <c r="M243" s="238"/>
      <c r="N243" s="239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150</v>
      </c>
      <c r="AU243" s="17" t="s">
        <v>86</v>
      </c>
    </row>
    <row r="244" s="12" customFormat="1">
      <c r="A244" s="12"/>
      <c r="B244" s="240"/>
      <c r="C244" s="241"/>
      <c r="D244" s="235" t="s">
        <v>153</v>
      </c>
      <c r="E244" s="242" t="s">
        <v>1</v>
      </c>
      <c r="F244" s="243" t="s">
        <v>371</v>
      </c>
      <c r="G244" s="241"/>
      <c r="H244" s="244">
        <v>19</v>
      </c>
      <c r="I244" s="245"/>
      <c r="J244" s="241"/>
      <c r="K244" s="241"/>
      <c r="L244" s="246"/>
      <c r="M244" s="247"/>
      <c r="N244" s="248"/>
      <c r="O244" s="248"/>
      <c r="P244" s="248"/>
      <c r="Q244" s="248"/>
      <c r="R244" s="248"/>
      <c r="S244" s="248"/>
      <c r="T244" s="249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T244" s="250" t="s">
        <v>153</v>
      </c>
      <c r="AU244" s="250" t="s">
        <v>86</v>
      </c>
      <c r="AV244" s="12" t="s">
        <v>86</v>
      </c>
      <c r="AW244" s="12" t="s">
        <v>32</v>
      </c>
      <c r="AX244" s="12" t="s">
        <v>76</v>
      </c>
      <c r="AY244" s="250" t="s">
        <v>144</v>
      </c>
    </row>
    <row r="245" s="14" customFormat="1">
      <c r="A245" s="14"/>
      <c r="B245" s="261"/>
      <c r="C245" s="262"/>
      <c r="D245" s="235" t="s">
        <v>153</v>
      </c>
      <c r="E245" s="263" t="s">
        <v>1</v>
      </c>
      <c r="F245" s="264" t="s">
        <v>156</v>
      </c>
      <c r="G245" s="262"/>
      <c r="H245" s="265">
        <v>19</v>
      </c>
      <c r="I245" s="266"/>
      <c r="J245" s="262"/>
      <c r="K245" s="262"/>
      <c r="L245" s="267"/>
      <c r="M245" s="282"/>
      <c r="N245" s="283"/>
      <c r="O245" s="283"/>
      <c r="P245" s="283"/>
      <c r="Q245" s="283"/>
      <c r="R245" s="283"/>
      <c r="S245" s="283"/>
      <c r="T245" s="28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71" t="s">
        <v>153</v>
      </c>
      <c r="AU245" s="271" t="s">
        <v>86</v>
      </c>
      <c r="AV245" s="14" t="s">
        <v>98</v>
      </c>
      <c r="AW245" s="14" t="s">
        <v>32</v>
      </c>
      <c r="AX245" s="14" t="s">
        <v>84</v>
      </c>
      <c r="AY245" s="271" t="s">
        <v>144</v>
      </c>
    </row>
    <row r="246" s="2" customFormat="1" ht="6.96" customHeight="1">
      <c r="A246" s="38"/>
      <c r="B246" s="66"/>
      <c r="C246" s="67"/>
      <c r="D246" s="67"/>
      <c r="E246" s="67"/>
      <c r="F246" s="67"/>
      <c r="G246" s="67"/>
      <c r="H246" s="67"/>
      <c r="I246" s="67"/>
      <c r="J246" s="67"/>
      <c r="K246" s="67"/>
      <c r="L246" s="44"/>
      <c r="M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</row>
  </sheetData>
  <sheetProtection sheet="1" autoFilter="0" formatColumns="0" formatRows="0" objects="1" scenarios="1" spinCount="100000" saltValue="Qoft9yVHtMe4s3hNXP2zkU5razFB917cHPPCECgQ6Z+EWyVcuQkdCOvsH5bBY266nOsEe1mMrm3M8XInZ/mSkA==" hashValue="KNkvj8R51x0hSW++1YoH9UOItzAgu9fM/wV6Vl2NqD3L8lWHxqA8HXq44HpIRN3EFbg7a/WaoSTgkLOCJTx5SQ==" algorithmName="SHA-512" password="CC35"/>
  <autoFilter ref="C127:K24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651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762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ROUND((SUM(BE122:BE131)),  2)</f>
        <v>0</v>
      </c>
      <c r="G35" s="38"/>
      <c r="H35" s="38"/>
      <c r="I35" s="164">
        <v>0.20999999999999999</v>
      </c>
      <c r="J35" s="163">
        <f>ROUND(((SUM(BE122:BE131))*I35),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ROUND((SUM(BF122:BF131)),  2)</f>
        <v>0</v>
      </c>
      <c r="G36" s="38"/>
      <c r="H36" s="38"/>
      <c r="I36" s="164">
        <v>0.12</v>
      </c>
      <c r="J36" s="163">
        <f>ROUND(((SUM(BF122:BF131))*I36),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ROUND((SUM(BG122:BG131)),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ROUND((SUM(BH122:BH131)),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ROUND((SUM(BI122:BI131)),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651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670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671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651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3 - Dokončovací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726</v>
      </c>
      <c r="F123" s="209" t="s">
        <v>727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86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728</v>
      </c>
      <c r="F124" s="290" t="s">
        <v>729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SUM(P125:P131)</f>
        <v>0</v>
      </c>
      <c r="Q124" s="214"/>
      <c r="R124" s="215">
        <f>SUM(R125:R131)</f>
        <v>0</v>
      </c>
      <c r="S124" s="214"/>
      <c r="T124" s="216">
        <f>SUM(T125:T131)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86</v>
      </c>
      <c r="AT124" s="218" t="s">
        <v>75</v>
      </c>
      <c r="AU124" s="218" t="s">
        <v>84</v>
      </c>
      <c r="AY124" s="217" t="s">
        <v>144</v>
      </c>
      <c r="BK124" s="219">
        <f>SUM(BK125:BK131)</f>
        <v>0</v>
      </c>
    </row>
    <row r="125" s="2" customFormat="1" ht="24.15" customHeight="1">
      <c r="A125" s="38"/>
      <c r="B125" s="39"/>
      <c r="C125" s="272" t="s">
        <v>84</v>
      </c>
      <c r="D125" s="272" t="s">
        <v>167</v>
      </c>
      <c r="E125" s="273" t="s">
        <v>763</v>
      </c>
      <c r="F125" s="274" t="s">
        <v>764</v>
      </c>
      <c r="G125" s="275" t="s">
        <v>185</v>
      </c>
      <c r="H125" s="276">
        <v>1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181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181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765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84</v>
      </c>
      <c r="G127" s="241"/>
      <c r="H127" s="244">
        <v>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766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767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768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153</v>
      </c>
      <c r="E131" s="263" t="s">
        <v>1</v>
      </c>
      <c r="F131" s="264" t="s">
        <v>156</v>
      </c>
      <c r="G131" s="262"/>
      <c r="H131" s="265">
        <v>1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153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5hWEK+MK+K9U8FkowwmaLjLgJfEU9zIsi71CjdbQlEZckAQTsEz/7crWaDhdyFufoEBxNJuyxztkFLE0C44efw==" hashValue="trOaUmVihXBJKe62WJsCjUkzJ9Eds8hvUIRh1lfr1/BWuQH2DwhKwntaAGJMXEfi0h/8KAtzmy+XgWAzTH5h/w==" algorithmName="SHA-512" password="CC35"/>
  <autoFilter ref="C121:K13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769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ROUND((SUM(BE118:BE131)),  2)</f>
        <v>0</v>
      </c>
      <c r="G33" s="38"/>
      <c r="H33" s="38"/>
      <c r="I33" s="164">
        <v>0.20999999999999999</v>
      </c>
      <c r="J33" s="163">
        <f>ROUND(((SUM(BE118:BE131))*I33),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ROUND((SUM(BF118:BF131)),  2)</f>
        <v>0</v>
      </c>
      <c r="G34" s="38"/>
      <c r="H34" s="38"/>
      <c r="I34" s="164">
        <v>0.12</v>
      </c>
      <c r="J34" s="163">
        <f>ROUND(((SUM(BF118:BF131))*I34),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ROUND((SUM(BG118:BG131)),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ROUND((SUM(BH118:BH131)),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ROUND((SUM(BI118:BI131)),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800 - Sadové úpravy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203</v>
      </c>
      <c r="E97" s="191"/>
      <c r="F97" s="191"/>
      <c r="G97" s="191"/>
      <c r="H97" s="191"/>
      <c r="I97" s="191"/>
      <c r="J97" s="192">
        <f>J119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85"/>
      <c r="C98" s="133"/>
      <c r="D98" s="286" t="s">
        <v>204</v>
      </c>
      <c r="E98" s="287"/>
      <c r="F98" s="287"/>
      <c r="G98" s="287"/>
      <c r="H98" s="287"/>
      <c r="I98" s="287"/>
      <c r="J98" s="288">
        <f>J120</f>
        <v>0</v>
      </c>
      <c r="K98" s="133"/>
      <c r="L98" s="289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129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83" t="str">
        <f>E7</f>
        <v xml:space="preserve"> Novostavba chodníku v ulici Dubinská ve Zruči nad Sázavou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120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SO 800 - Sadové úpravy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 xml:space="preserve"> </v>
      </c>
      <c r="G112" s="40"/>
      <c r="H112" s="40"/>
      <c r="I112" s="32" t="s">
        <v>22</v>
      </c>
      <c r="J112" s="79" t="str">
        <f>IF(J12="","",J12)</f>
        <v>27. 7. 2026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5.65" customHeight="1">
      <c r="A114" s="38"/>
      <c r="B114" s="39"/>
      <c r="C114" s="32" t="s">
        <v>24</v>
      </c>
      <c r="D114" s="40"/>
      <c r="E114" s="40"/>
      <c r="F114" s="27" t="str">
        <f>E15</f>
        <v>Město Zruč nad Sázavou</v>
      </c>
      <c r="G114" s="40"/>
      <c r="H114" s="40"/>
      <c r="I114" s="32" t="s">
        <v>30</v>
      </c>
      <c r="J114" s="36" t="str">
        <f>E21</f>
        <v>VDG Projektování s.r.o.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28</v>
      </c>
      <c r="D115" s="40"/>
      <c r="E115" s="40"/>
      <c r="F115" s="27" t="str">
        <f>IF(E18="","",E18)</f>
        <v>Vyplň údaj</v>
      </c>
      <c r="G115" s="40"/>
      <c r="H115" s="40"/>
      <c r="I115" s="32" t="s">
        <v>33</v>
      </c>
      <c r="J115" s="36" t="str">
        <f>E24</f>
        <v>Ing. Vítězslav Pavel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0" customFormat="1" ht="29.28" customHeight="1">
      <c r="A117" s="194"/>
      <c r="B117" s="195"/>
      <c r="C117" s="196" t="s">
        <v>130</v>
      </c>
      <c r="D117" s="197" t="s">
        <v>61</v>
      </c>
      <c r="E117" s="197" t="s">
        <v>57</v>
      </c>
      <c r="F117" s="197" t="s">
        <v>58</v>
      </c>
      <c r="G117" s="197" t="s">
        <v>131</v>
      </c>
      <c r="H117" s="197" t="s">
        <v>132</v>
      </c>
      <c r="I117" s="197" t="s">
        <v>133</v>
      </c>
      <c r="J117" s="198" t="s">
        <v>125</v>
      </c>
      <c r="K117" s="199" t="s">
        <v>134</v>
      </c>
      <c r="L117" s="200"/>
      <c r="M117" s="100" t="s">
        <v>1</v>
      </c>
      <c r="N117" s="101" t="s">
        <v>40</v>
      </c>
      <c r="O117" s="101" t="s">
        <v>135</v>
      </c>
      <c r="P117" s="101" t="s">
        <v>136</v>
      </c>
      <c r="Q117" s="101" t="s">
        <v>137</v>
      </c>
      <c r="R117" s="101" t="s">
        <v>138</v>
      </c>
      <c r="S117" s="101" t="s">
        <v>139</v>
      </c>
      <c r="T117" s="102" t="s">
        <v>140</v>
      </c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</row>
    <row r="118" s="2" customFormat="1" ht="22.8" customHeight="1">
      <c r="A118" s="38"/>
      <c r="B118" s="39"/>
      <c r="C118" s="107" t="s">
        <v>141</v>
      </c>
      <c r="D118" s="40"/>
      <c r="E118" s="40"/>
      <c r="F118" s="40"/>
      <c r="G118" s="40"/>
      <c r="H118" s="40"/>
      <c r="I118" s="40"/>
      <c r="J118" s="201">
        <f>BK118</f>
        <v>0</v>
      </c>
      <c r="K118" s="40"/>
      <c r="L118" s="44"/>
      <c r="M118" s="103"/>
      <c r="N118" s="202"/>
      <c r="O118" s="104"/>
      <c r="P118" s="203">
        <f>P119</f>
        <v>0</v>
      </c>
      <c r="Q118" s="104"/>
      <c r="R118" s="203">
        <f>R119</f>
        <v>0</v>
      </c>
      <c r="S118" s="104"/>
      <c r="T118" s="204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75</v>
      </c>
      <c r="AU118" s="17" t="s">
        <v>127</v>
      </c>
      <c r="BK118" s="205">
        <f>BK119</f>
        <v>0</v>
      </c>
    </row>
    <row r="119" s="11" customFormat="1" ht="25.92" customHeight="1">
      <c r="A119" s="11"/>
      <c r="B119" s="206"/>
      <c r="C119" s="207"/>
      <c r="D119" s="208" t="s">
        <v>75</v>
      </c>
      <c r="E119" s="209" t="s">
        <v>206</v>
      </c>
      <c r="F119" s="209" t="s">
        <v>207</v>
      </c>
      <c r="G119" s="207"/>
      <c r="H119" s="207"/>
      <c r="I119" s="210"/>
      <c r="J119" s="211">
        <f>BK119</f>
        <v>0</v>
      </c>
      <c r="K119" s="207"/>
      <c r="L119" s="212"/>
      <c r="M119" s="213"/>
      <c r="N119" s="214"/>
      <c r="O119" s="214"/>
      <c r="P119" s="215">
        <f>P120</f>
        <v>0</v>
      </c>
      <c r="Q119" s="214"/>
      <c r="R119" s="215">
        <f>R120</f>
        <v>0</v>
      </c>
      <c r="S119" s="214"/>
      <c r="T119" s="216">
        <f>T120</f>
        <v>0</v>
      </c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R119" s="217" t="s">
        <v>84</v>
      </c>
      <c r="AT119" s="218" t="s">
        <v>75</v>
      </c>
      <c r="AU119" s="218" t="s">
        <v>76</v>
      </c>
      <c r="AY119" s="217" t="s">
        <v>144</v>
      </c>
      <c r="BK119" s="219">
        <f>BK120</f>
        <v>0</v>
      </c>
    </row>
    <row r="120" s="11" customFormat="1" ht="22.8" customHeight="1">
      <c r="A120" s="11"/>
      <c r="B120" s="206"/>
      <c r="C120" s="207"/>
      <c r="D120" s="208" t="s">
        <v>75</v>
      </c>
      <c r="E120" s="290" t="s">
        <v>84</v>
      </c>
      <c r="F120" s="290" t="s">
        <v>93</v>
      </c>
      <c r="G120" s="207"/>
      <c r="H120" s="207"/>
      <c r="I120" s="210"/>
      <c r="J120" s="291">
        <f>BK120</f>
        <v>0</v>
      </c>
      <c r="K120" s="207"/>
      <c r="L120" s="212"/>
      <c r="M120" s="213"/>
      <c r="N120" s="214"/>
      <c r="O120" s="214"/>
      <c r="P120" s="215">
        <f>SUM(P121:P131)</f>
        <v>0</v>
      </c>
      <c r="Q120" s="214"/>
      <c r="R120" s="215">
        <f>SUM(R121:R131)</f>
        <v>0</v>
      </c>
      <c r="S120" s="214"/>
      <c r="T120" s="216">
        <f>SUM(T121:T131)</f>
        <v>0</v>
      </c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R120" s="217" t="s">
        <v>84</v>
      </c>
      <c r="AT120" s="218" t="s">
        <v>75</v>
      </c>
      <c r="AU120" s="218" t="s">
        <v>84</v>
      </c>
      <c r="AY120" s="217" t="s">
        <v>144</v>
      </c>
      <c r="BK120" s="219">
        <f>SUM(BK121:BK131)</f>
        <v>0</v>
      </c>
    </row>
    <row r="121" s="2" customFormat="1" ht="16.5" customHeight="1">
      <c r="A121" s="38"/>
      <c r="B121" s="39"/>
      <c r="C121" s="220" t="s">
        <v>84</v>
      </c>
      <c r="D121" s="220" t="s">
        <v>145</v>
      </c>
      <c r="E121" s="221" t="s">
        <v>770</v>
      </c>
      <c r="F121" s="222" t="s">
        <v>771</v>
      </c>
      <c r="G121" s="223" t="s">
        <v>732</v>
      </c>
      <c r="H121" s="224">
        <v>52.5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86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86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772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86</v>
      </c>
    </row>
    <row r="123" s="2" customFormat="1" ht="33" customHeight="1">
      <c r="A123" s="38"/>
      <c r="B123" s="39"/>
      <c r="C123" s="272" t="s">
        <v>86</v>
      </c>
      <c r="D123" s="272" t="s">
        <v>167</v>
      </c>
      <c r="E123" s="273" t="s">
        <v>773</v>
      </c>
      <c r="F123" s="274" t="s">
        <v>774</v>
      </c>
      <c r="G123" s="275" t="s">
        <v>209</v>
      </c>
      <c r="H123" s="276">
        <v>1050</v>
      </c>
      <c r="I123" s="277"/>
      <c r="J123" s="278">
        <f>ROUND(I123*H123,2)</f>
        <v>0</v>
      </c>
      <c r="K123" s="279"/>
      <c r="L123" s="44"/>
      <c r="M123" s="280" t="s">
        <v>1</v>
      </c>
      <c r="N123" s="281" t="s">
        <v>41</v>
      </c>
      <c r="O123" s="91"/>
      <c r="P123" s="231">
        <f>O123*H123</f>
        <v>0</v>
      </c>
      <c r="Q123" s="231">
        <v>0</v>
      </c>
      <c r="R123" s="231">
        <f>Q123*H123</f>
        <v>0</v>
      </c>
      <c r="S123" s="231">
        <v>0</v>
      </c>
      <c r="T123" s="232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3" t="s">
        <v>98</v>
      </c>
      <c r="AT123" s="233" t="s">
        <v>167</v>
      </c>
      <c r="AU123" s="233" t="s">
        <v>86</v>
      </c>
      <c r="AY123" s="17" t="s">
        <v>144</v>
      </c>
      <c r="BE123" s="234">
        <f>IF(N123="základní",J123,0)</f>
        <v>0</v>
      </c>
      <c r="BF123" s="234">
        <f>IF(N123="snížená",J123,0)</f>
        <v>0</v>
      </c>
      <c r="BG123" s="234">
        <f>IF(N123="zákl. přenesená",J123,0)</f>
        <v>0</v>
      </c>
      <c r="BH123" s="234">
        <f>IF(N123="sníž. přenesená",J123,0)</f>
        <v>0</v>
      </c>
      <c r="BI123" s="234">
        <f>IF(N123="nulová",J123,0)</f>
        <v>0</v>
      </c>
      <c r="BJ123" s="17" t="s">
        <v>84</v>
      </c>
      <c r="BK123" s="234">
        <f>ROUND(I123*H123,2)</f>
        <v>0</v>
      </c>
      <c r="BL123" s="17" t="s">
        <v>98</v>
      </c>
      <c r="BM123" s="233" t="s">
        <v>98</v>
      </c>
    </row>
    <row r="124" s="2" customFormat="1">
      <c r="A124" s="38"/>
      <c r="B124" s="39"/>
      <c r="C124" s="40"/>
      <c r="D124" s="235" t="s">
        <v>150</v>
      </c>
      <c r="E124" s="40"/>
      <c r="F124" s="236" t="s">
        <v>775</v>
      </c>
      <c r="G124" s="40"/>
      <c r="H124" s="40"/>
      <c r="I124" s="237"/>
      <c r="J124" s="40"/>
      <c r="K124" s="40"/>
      <c r="L124" s="44"/>
      <c r="M124" s="238"/>
      <c r="N124" s="239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150</v>
      </c>
      <c r="AU124" s="17" t="s">
        <v>86</v>
      </c>
    </row>
    <row r="125" s="12" customFormat="1">
      <c r="A125" s="12"/>
      <c r="B125" s="240"/>
      <c r="C125" s="241"/>
      <c r="D125" s="235" t="s">
        <v>153</v>
      </c>
      <c r="E125" s="242" t="s">
        <v>1</v>
      </c>
      <c r="F125" s="243" t="s">
        <v>776</v>
      </c>
      <c r="G125" s="241"/>
      <c r="H125" s="244">
        <v>1050</v>
      </c>
      <c r="I125" s="245"/>
      <c r="J125" s="241"/>
      <c r="K125" s="241"/>
      <c r="L125" s="246"/>
      <c r="M125" s="247"/>
      <c r="N125" s="248"/>
      <c r="O125" s="248"/>
      <c r="P125" s="248"/>
      <c r="Q125" s="248"/>
      <c r="R125" s="248"/>
      <c r="S125" s="248"/>
      <c r="T125" s="2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50" t="s">
        <v>153</v>
      </c>
      <c r="AU125" s="250" t="s">
        <v>86</v>
      </c>
      <c r="AV125" s="12" t="s">
        <v>86</v>
      </c>
      <c r="AW125" s="12" t="s">
        <v>32</v>
      </c>
      <c r="AX125" s="12" t="s">
        <v>76</v>
      </c>
      <c r="AY125" s="250" t="s">
        <v>144</v>
      </c>
    </row>
    <row r="126" s="14" customFormat="1">
      <c r="A126" s="14"/>
      <c r="B126" s="261"/>
      <c r="C126" s="262"/>
      <c r="D126" s="235" t="s">
        <v>153</v>
      </c>
      <c r="E126" s="263" t="s">
        <v>1</v>
      </c>
      <c r="F126" s="264" t="s">
        <v>156</v>
      </c>
      <c r="G126" s="262"/>
      <c r="H126" s="265">
        <v>1050</v>
      </c>
      <c r="I126" s="266"/>
      <c r="J126" s="262"/>
      <c r="K126" s="262"/>
      <c r="L126" s="267"/>
      <c r="M126" s="268"/>
      <c r="N126" s="269"/>
      <c r="O126" s="269"/>
      <c r="P126" s="269"/>
      <c r="Q126" s="269"/>
      <c r="R126" s="269"/>
      <c r="S126" s="269"/>
      <c r="T126" s="27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71" t="s">
        <v>153</v>
      </c>
      <c r="AU126" s="271" t="s">
        <v>86</v>
      </c>
      <c r="AV126" s="14" t="s">
        <v>98</v>
      </c>
      <c r="AW126" s="14" t="s">
        <v>32</v>
      </c>
      <c r="AX126" s="14" t="s">
        <v>84</v>
      </c>
      <c r="AY126" s="271" t="s">
        <v>144</v>
      </c>
    </row>
    <row r="127" s="2" customFormat="1" ht="24.15" customHeight="1">
      <c r="A127" s="38"/>
      <c r="B127" s="39"/>
      <c r="C127" s="272" t="s">
        <v>95</v>
      </c>
      <c r="D127" s="272" t="s">
        <v>167</v>
      </c>
      <c r="E127" s="273" t="s">
        <v>777</v>
      </c>
      <c r="F127" s="274" t="s">
        <v>778</v>
      </c>
      <c r="G127" s="275" t="s">
        <v>209</v>
      </c>
      <c r="H127" s="276">
        <v>1050</v>
      </c>
      <c r="I127" s="277"/>
      <c r="J127" s="278">
        <f>ROUND(I127*H127,2)</f>
        <v>0</v>
      </c>
      <c r="K127" s="279"/>
      <c r="L127" s="44"/>
      <c r="M127" s="280" t="s">
        <v>1</v>
      </c>
      <c r="N127" s="281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98</v>
      </c>
      <c r="AT127" s="233" t="s">
        <v>167</v>
      </c>
      <c r="AU127" s="233" t="s">
        <v>86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159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779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86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776</v>
      </c>
      <c r="G129" s="241"/>
      <c r="H129" s="244">
        <v>1050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780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153</v>
      </c>
      <c r="E131" s="263" t="s">
        <v>1</v>
      </c>
      <c r="F131" s="264" t="s">
        <v>156</v>
      </c>
      <c r="G131" s="262"/>
      <c r="H131" s="265">
        <v>1050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153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gEWujdAviXPyiT9uH6RdXwrztUwSOhhtO0Fbw2V5OPvj6jqZpxpD8kdl3ekQZSCU2nsFNJXLPzIN2x7z52KQ4Q==" hashValue="HX+m0cMPWWgTJ/eGd+tjcLMhI+vTwAsihPuXcMyJy3uJgBlgjrG++S+fKivLHZxOnBQyYNTf//rE5rzGp6nsoA==" algorithmName="SHA-512" password="CC35"/>
  <autoFilter ref="C117:K131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Vita79</dc:creator>
  <cp:lastModifiedBy>Vita79</cp:lastModifiedBy>
  <dcterms:created xsi:type="dcterms:W3CDTF">2026-08-18T15:34:21Z</dcterms:created>
  <dcterms:modified xsi:type="dcterms:W3CDTF">2026-08-18T15:34:31Z</dcterms:modified>
</cp:coreProperties>
</file>