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680" yWindow="-120" windowWidth="20730" windowHeight="11760"/>
  </bookViews>
  <sheets>
    <sheet name="Pokyny pro vyplnění" sheetId="11" r:id="rId1"/>
    <sheet name="Stavba" sheetId="1" r:id="rId2"/>
    <sheet name="VzorPolozky" sheetId="10" state="hidden" r:id="rId3"/>
    <sheet name="SO 100 100 Pol" sheetId="12" r:id="rId4"/>
    <sheet name="SO 102 102 Pol" sheetId="13" r:id="rId5"/>
    <sheet name="SO 302 302 Pol" sheetId="14" r:id="rId6"/>
    <sheet name="SO 303 303 Pol" sheetId="15" r:id="rId7"/>
    <sheet name="SO 304 304 Pol" sheetId="16" r:id="rId8"/>
    <sheet name="SO 401 402 Pol" sheetId="17" r:id="rId9"/>
    <sheet name="SO 701 701.0 Pol" sheetId="18" r:id="rId10"/>
    <sheet name="SO 701 701.0a Pol" sheetId="19" r:id="rId11"/>
    <sheet name="SO 701 701.0b Pol" sheetId="20" r:id="rId12"/>
    <sheet name="SO 701 701.1 Pol" sheetId="21" r:id="rId13"/>
    <sheet name="SO 701 701.3 Pol" sheetId="22" r:id="rId14"/>
    <sheet name="SO 701 701.4 Pol" sheetId="23" r:id="rId15"/>
    <sheet name="SO 701 701.5 Pol" sheetId="24" r:id="rId16"/>
    <sheet name="SO 801 801 Pol" sheetId="25" r:id="rId17"/>
  </sheets>
  <externalReferences>
    <externalReference r:id="rId18"/>
  </externalReferences>
  <definedNames>
    <definedName name="CelkemDPHVypocet" localSheetId="1">Stavba!$H$63</definedName>
    <definedName name="CenaCelkem">Stavba!$G$29</definedName>
    <definedName name="CenaCelkemBezDPH">Stavba!$G$28</definedName>
    <definedName name="CenaCelkemVypocet" localSheetId="1">Stavba!$I$63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100 100 Pol'!$1:$7</definedName>
    <definedName name="_xlnm.Print_Titles" localSheetId="4">'SO 102 102 Pol'!$1:$7</definedName>
    <definedName name="_xlnm.Print_Titles" localSheetId="5">'SO 302 302 Pol'!$1:$7</definedName>
    <definedName name="_xlnm.Print_Titles" localSheetId="6">'SO 303 303 Pol'!$1:$7</definedName>
    <definedName name="_xlnm.Print_Titles" localSheetId="7">'SO 304 304 Pol'!$1:$7</definedName>
    <definedName name="_xlnm.Print_Titles" localSheetId="8">'SO 401 402 Pol'!$1:$7</definedName>
    <definedName name="_xlnm.Print_Titles" localSheetId="9">'SO 701 701.0 Pol'!$1:$7</definedName>
    <definedName name="_xlnm.Print_Titles" localSheetId="10">'SO 701 701.0a Pol'!$1:$7</definedName>
    <definedName name="_xlnm.Print_Titles" localSheetId="11">'SO 701 701.0b Pol'!$1:$7</definedName>
    <definedName name="_xlnm.Print_Titles" localSheetId="12">'SO 701 701.1 Pol'!$1:$7</definedName>
    <definedName name="_xlnm.Print_Titles" localSheetId="13">'SO 701 701.3 Pol'!$1:$7</definedName>
    <definedName name="_xlnm.Print_Titles" localSheetId="14">'SO 701 701.4 Pol'!$1:$7</definedName>
    <definedName name="_xlnm.Print_Titles" localSheetId="15">'SO 701 701.5 Pol'!$1:$7</definedName>
    <definedName name="_xlnm.Print_Titles" localSheetId="16">'SO 801 801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100 100 Pol'!$A$1:$X$32</definedName>
    <definedName name="_xlnm.Print_Area" localSheetId="4">'SO 102 102 Pol'!$A$1:$X$164</definedName>
    <definedName name="_xlnm.Print_Area" localSheetId="5">'SO 302 302 Pol'!$A$1:$X$110</definedName>
    <definedName name="_xlnm.Print_Area" localSheetId="6">'SO 303 303 Pol'!$A$1:$X$99</definedName>
    <definedName name="_xlnm.Print_Area" localSheetId="7">'SO 304 304 Pol'!$A$1:$X$82</definedName>
    <definedName name="_xlnm.Print_Area" localSheetId="8">'SO 401 402 Pol'!$A$1:$X$40</definedName>
    <definedName name="_xlnm.Print_Area" localSheetId="9">'SO 701 701.0 Pol'!$A$1:$X$333</definedName>
    <definedName name="_xlnm.Print_Area" localSheetId="10">'SO 701 701.0a Pol'!$A$1:$X$80</definedName>
    <definedName name="_xlnm.Print_Area" localSheetId="11">'SO 701 701.0b Pol'!$A$1:$X$27</definedName>
    <definedName name="_xlnm.Print_Area" localSheetId="12">'SO 701 701.1 Pol'!$A$1:$X$145</definedName>
    <definedName name="_xlnm.Print_Area" localSheetId="13">'SO 701 701.3 Pol'!$A$1:$X$145</definedName>
    <definedName name="_xlnm.Print_Area" localSheetId="14">'SO 701 701.4 Pol'!$A$1:$X$90</definedName>
    <definedName name="_xlnm.Print_Area" localSheetId="15">'SO 701 701.5 Pol'!$A$1:$X$52</definedName>
    <definedName name="_xlnm.Print_Area" localSheetId="16">'SO 801 801 Pol'!$A$1:$X$33</definedName>
    <definedName name="_xlnm.Print_Area" localSheetId="1">Stavba!$A$1:$J$115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Stavba!$F$63</definedName>
    <definedName name="ZakladDPHZakl">Stavba!$G$25</definedName>
    <definedName name="ZakladDPHZaklVypocet" localSheetId="1">Stavba!$G$63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114" i="1" l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H54" i="1" s="1"/>
  <c r="I54" i="1" s="1"/>
  <c r="G53" i="1"/>
  <c r="F53" i="1"/>
  <c r="G52" i="1"/>
  <c r="F52" i="1"/>
  <c r="H52" i="1" s="1"/>
  <c r="I52" i="1" s="1"/>
  <c r="G51" i="1"/>
  <c r="F51" i="1"/>
  <c r="G50" i="1"/>
  <c r="F50" i="1"/>
  <c r="G49" i="1"/>
  <c r="H49" i="1" s="1"/>
  <c r="I49" i="1" s="1"/>
  <c r="F49" i="1"/>
  <c r="G48" i="1"/>
  <c r="F48" i="1"/>
  <c r="H48" i="1" s="1"/>
  <c r="I48" i="1" s="1"/>
  <c r="G47" i="1"/>
  <c r="F47" i="1"/>
  <c r="G46" i="1"/>
  <c r="F46" i="1"/>
  <c r="G45" i="1"/>
  <c r="F45" i="1"/>
  <c r="G44" i="1"/>
  <c r="H44" i="1" s="1"/>
  <c r="I44" i="1" s="1"/>
  <c r="F44" i="1"/>
  <c r="G43" i="1"/>
  <c r="F43" i="1"/>
  <c r="G42" i="1"/>
  <c r="F42" i="1"/>
  <c r="H42" i="1" s="1"/>
  <c r="I42" i="1" s="1"/>
  <c r="G41" i="1"/>
  <c r="F41" i="1"/>
  <c r="G39" i="1"/>
  <c r="F39" i="1"/>
  <c r="G32" i="25"/>
  <c r="G9" i="25"/>
  <c r="G8" i="25" s="1"/>
  <c r="I9" i="25"/>
  <c r="K9" i="25"/>
  <c r="K8" i="25" s="1"/>
  <c r="M9" i="25"/>
  <c r="O9" i="25"/>
  <c r="O8" i="25" s="1"/>
  <c r="Q9" i="25"/>
  <c r="Q8" i="25" s="1"/>
  <c r="V9" i="25"/>
  <c r="G10" i="25"/>
  <c r="M10" i="25" s="1"/>
  <c r="I10" i="25"/>
  <c r="K10" i="25"/>
  <c r="O10" i="25"/>
  <c r="Q10" i="25"/>
  <c r="V10" i="25"/>
  <c r="G11" i="25"/>
  <c r="I11" i="25"/>
  <c r="I8" i="25" s="1"/>
  <c r="K11" i="25"/>
  <c r="M11" i="25"/>
  <c r="O11" i="25"/>
  <c r="Q11" i="25"/>
  <c r="V11" i="25"/>
  <c r="G12" i="25"/>
  <c r="I12" i="25"/>
  <c r="K12" i="25"/>
  <c r="M12" i="25"/>
  <c r="O12" i="25"/>
  <c r="Q12" i="25"/>
  <c r="V12" i="25"/>
  <c r="G13" i="25"/>
  <c r="I13" i="25"/>
  <c r="K13" i="25"/>
  <c r="M13" i="25"/>
  <c r="O13" i="25"/>
  <c r="Q13" i="25"/>
  <c r="V13" i="25"/>
  <c r="G14" i="25"/>
  <c r="M14" i="25" s="1"/>
  <c r="I14" i="25"/>
  <c r="K14" i="25"/>
  <c r="O14" i="25"/>
  <c r="Q14" i="25"/>
  <c r="V14" i="25"/>
  <c r="G15" i="25"/>
  <c r="M15" i="25" s="1"/>
  <c r="I15" i="25"/>
  <c r="K15" i="25"/>
  <c r="O15" i="25"/>
  <c r="Q15" i="25"/>
  <c r="V15" i="25"/>
  <c r="G16" i="25"/>
  <c r="M16" i="25" s="1"/>
  <c r="I16" i="25"/>
  <c r="K16" i="25"/>
  <c r="O16" i="25"/>
  <c r="Q16" i="25"/>
  <c r="V16" i="25"/>
  <c r="V8" i="25" s="1"/>
  <c r="G17" i="25"/>
  <c r="I17" i="25"/>
  <c r="K17" i="25"/>
  <c r="M17" i="25"/>
  <c r="O17" i="25"/>
  <c r="Q17" i="25"/>
  <c r="V17" i="25"/>
  <c r="G18" i="25"/>
  <c r="M18" i="25" s="1"/>
  <c r="I18" i="25"/>
  <c r="K18" i="25"/>
  <c r="O18" i="25"/>
  <c r="Q18" i="25"/>
  <c r="V18" i="25"/>
  <c r="I19" i="25"/>
  <c r="G20" i="25"/>
  <c r="I20" i="25"/>
  <c r="K20" i="25"/>
  <c r="K19" i="25" s="1"/>
  <c r="M20" i="25"/>
  <c r="O20" i="25"/>
  <c r="Q20" i="25"/>
  <c r="Q19" i="25" s="1"/>
  <c r="V20" i="25"/>
  <c r="V19" i="25" s="1"/>
  <c r="G21" i="25"/>
  <c r="I21" i="25"/>
  <c r="K21" i="25"/>
  <c r="M21" i="25"/>
  <c r="O21" i="25"/>
  <c r="Q21" i="25"/>
  <c r="V21" i="25"/>
  <c r="G22" i="25"/>
  <c r="G19" i="25" s="1"/>
  <c r="I22" i="25"/>
  <c r="K22" i="25"/>
  <c r="O22" i="25"/>
  <c r="O19" i="25" s="1"/>
  <c r="Q22" i="25"/>
  <c r="V22" i="25"/>
  <c r="G23" i="25"/>
  <c r="M23" i="25" s="1"/>
  <c r="I23" i="25"/>
  <c r="K23" i="25"/>
  <c r="O23" i="25"/>
  <c r="Q23" i="25"/>
  <c r="V23" i="25"/>
  <c r="G24" i="25"/>
  <c r="I24" i="25"/>
  <c r="K24" i="25"/>
  <c r="M24" i="25"/>
  <c r="O24" i="25"/>
  <c r="Q24" i="25"/>
  <c r="V24" i="25"/>
  <c r="G26" i="25"/>
  <c r="M26" i="25" s="1"/>
  <c r="M25" i="25" s="1"/>
  <c r="I26" i="25"/>
  <c r="I25" i="25" s="1"/>
  <c r="K26" i="25"/>
  <c r="O26" i="25"/>
  <c r="O25" i="25" s="1"/>
  <c r="Q26" i="25"/>
  <c r="Q25" i="25" s="1"/>
  <c r="V26" i="25"/>
  <c r="G27" i="25"/>
  <c r="M27" i="25" s="1"/>
  <c r="I27" i="25"/>
  <c r="K27" i="25"/>
  <c r="O27" i="25"/>
  <c r="Q27" i="25"/>
  <c r="V27" i="25"/>
  <c r="G28" i="25"/>
  <c r="I28" i="25"/>
  <c r="K28" i="25"/>
  <c r="K25" i="25" s="1"/>
  <c r="M28" i="25"/>
  <c r="O28" i="25"/>
  <c r="Q28" i="25"/>
  <c r="V28" i="25"/>
  <c r="V25" i="25" s="1"/>
  <c r="G29" i="25"/>
  <c r="I29" i="25"/>
  <c r="K29" i="25"/>
  <c r="M29" i="25"/>
  <c r="O29" i="25"/>
  <c r="Q29" i="25"/>
  <c r="V29" i="25"/>
  <c r="G30" i="25"/>
  <c r="M30" i="25" s="1"/>
  <c r="I30" i="25"/>
  <c r="K30" i="25"/>
  <c r="O30" i="25"/>
  <c r="Q30" i="25"/>
  <c r="V30" i="25"/>
  <c r="AE32" i="25"/>
  <c r="G51" i="24"/>
  <c r="BA49" i="24"/>
  <c r="BA48" i="24"/>
  <c r="BA27" i="24"/>
  <c r="BA16" i="24"/>
  <c r="BA13" i="24"/>
  <c r="BA10" i="24"/>
  <c r="G9" i="24"/>
  <c r="M9" i="24" s="1"/>
  <c r="I9" i="24"/>
  <c r="I8" i="24" s="1"/>
  <c r="K9" i="24"/>
  <c r="O9" i="24"/>
  <c r="O8" i="24" s="1"/>
  <c r="Q9" i="24"/>
  <c r="Q8" i="24" s="1"/>
  <c r="V9" i="24"/>
  <c r="V8" i="24" s="1"/>
  <c r="G12" i="24"/>
  <c r="I12" i="24"/>
  <c r="K12" i="24"/>
  <c r="K8" i="24" s="1"/>
  <c r="M12" i="24"/>
  <c r="O12" i="24"/>
  <c r="Q12" i="24"/>
  <c r="V12" i="24"/>
  <c r="G15" i="24"/>
  <c r="I15" i="24"/>
  <c r="K15" i="24"/>
  <c r="M15" i="24"/>
  <c r="O15" i="24"/>
  <c r="Q15" i="24"/>
  <c r="V15" i="24"/>
  <c r="G18" i="24"/>
  <c r="I18" i="24"/>
  <c r="K18" i="24"/>
  <c r="M18" i="24"/>
  <c r="O18" i="24"/>
  <c r="Q18" i="24"/>
  <c r="V18" i="24"/>
  <c r="G21" i="24"/>
  <c r="M21" i="24" s="1"/>
  <c r="I21" i="24"/>
  <c r="K21" i="24"/>
  <c r="O21" i="24"/>
  <c r="Q21" i="24"/>
  <c r="V21" i="24"/>
  <c r="G24" i="24"/>
  <c r="M24" i="24" s="1"/>
  <c r="I24" i="24"/>
  <c r="K24" i="24"/>
  <c r="O24" i="24"/>
  <c r="Q24" i="24"/>
  <c r="V24" i="24"/>
  <c r="G26" i="24"/>
  <c r="M26" i="24" s="1"/>
  <c r="I26" i="24"/>
  <c r="K26" i="24"/>
  <c r="O26" i="24"/>
  <c r="Q26" i="24"/>
  <c r="V26" i="24"/>
  <c r="G29" i="24"/>
  <c r="M29" i="24" s="1"/>
  <c r="I29" i="24"/>
  <c r="K29" i="24"/>
  <c r="O29" i="24"/>
  <c r="Q29" i="24"/>
  <c r="V29" i="24"/>
  <c r="G31" i="24"/>
  <c r="I31" i="24"/>
  <c r="M31" i="24"/>
  <c r="O31" i="24"/>
  <c r="G32" i="24"/>
  <c r="I32" i="24"/>
  <c r="K32" i="24"/>
  <c r="K31" i="24" s="1"/>
  <c r="M32" i="24"/>
  <c r="O32" i="24"/>
  <c r="Q32" i="24"/>
  <c r="Q31" i="24" s="1"/>
  <c r="V32" i="24"/>
  <c r="V31" i="24" s="1"/>
  <c r="K35" i="24"/>
  <c r="V35" i="24"/>
  <c r="G36" i="24"/>
  <c r="I36" i="24"/>
  <c r="I35" i="24" s="1"/>
  <c r="K36" i="24"/>
  <c r="M36" i="24"/>
  <c r="O36" i="24"/>
  <c r="O35" i="24" s="1"/>
  <c r="Q36" i="24"/>
  <c r="V36" i="24"/>
  <c r="G40" i="24"/>
  <c r="G35" i="24" s="1"/>
  <c r="I40" i="24"/>
  <c r="K40" i="24"/>
  <c r="O40" i="24"/>
  <c r="Q40" i="24"/>
  <c r="Q35" i="24" s="1"/>
  <c r="V40" i="24"/>
  <c r="G44" i="24"/>
  <c r="I44" i="24"/>
  <c r="M44" i="24"/>
  <c r="Q44" i="24"/>
  <c r="V44" i="24"/>
  <c r="G45" i="24"/>
  <c r="I45" i="24"/>
  <c r="K45" i="24"/>
  <c r="K44" i="24" s="1"/>
  <c r="M45" i="24"/>
  <c r="O45" i="24"/>
  <c r="O44" i="24" s="1"/>
  <c r="Q45" i="24"/>
  <c r="V45" i="24"/>
  <c r="G46" i="24"/>
  <c r="K46" i="24"/>
  <c r="Q46" i="24"/>
  <c r="G47" i="24"/>
  <c r="M47" i="24" s="1"/>
  <c r="M46" i="24" s="1"/>
  <c r="I47" i="24"/>
  <c r="I46" i="24" s="1"/>
  <c r="K47" i="24"/>
  <c r="O47" i="24"/>
  <c r="O46" i="24" s="1"/>
  <c r="Q47" i="24"/>
  <c r="V47" i="24"/>
  <c r="V46" i="24" s="1"/>
  <c r="AE51" i="24"/>
  <c r="G89" i="23"/>
  <c r="BA83" i="23"/>
  <c r="BA82" i="23"/>
  <c r="BA71" i="23"/>
  <c r="BA68" i="23"/>
  <c r="BA67" i="23"/>
  <c r="BA63" i="23"/>
  <c r="BA62" i="23"/>
  <c r="BA50" i="23"/>
  <c r="BA47" i="23"/>
  <c r="BA44" i="23"/>
  <c r="BA43" i="23"/>
  <c r="BA42" i="23"/>
  <c r="BA27" i="23"/>
  <c r="BA16" i="23"/>
  <c r="BA13" i="23"/>
  <c r="BA10" i="23"/>
  <c r="G9" i="23"/>
  <c r="M9" i="23" s="1"/>
  <c r="I9" i="23"/>
  <c r="I8" i="23" s="1"/>
  <c r="K9" i="23"/>
  <c r="K8" i="23" s="1"/>
  <c r="O9" i="23"/>
  <c r="Q9" i="23"/>
  <c r="V9" i="23"/>
  <c r="G12" i="23"/>
  <c r="G8" i="23" s="1"/>
  <c r="I12" i="23"/>
  <c r="K12" i="23"/>
  <c r="O12" i="23"/>
  <c r="O8" i="23" s="1"/>
  <c r="Q12" i="23"/>
  <c r="V12" i="23"/>
  <c r="G15" i="23"/>
  <c r="I15" i="23"/>
  <c r="K15" i="23"/>
  <c r="M15" i="23"/>
  <c r="O15" i="23"/>
  <c r="Q15" i="23"/>
  <c r="V15" i="23"/>
  <c r="G18" i="23"/>
  <c r="M18" i="23" s="1"/>
  <c r="I18" i="23"/>
  <c r="K18" i="23"/>
  <c r="O18" i="23"/>
  <c r="Q18" i="23"/>
  <c r="V18" i="23"/>
  <c r="G21" i="23"/>
  <c r="I21" i="23"/>
  <c r="K21" i="23"/>
  <c r="M21" i="23"/>
  <c r="O21" i="23"/>
  <c r="Q21" i="23"/>
  <c r="Q8" i="23" s="1"/>
  <c r="V21" i="23"/>
  <c r="G24" i="23"/>
  <c r="I24" i="23"/>
  <c r="K24" i="23"/>
  <c r="M24" i="23"/>
  <c r="O24" i="23"/>
  <c r="Q24" i="23"/>
  <c r="V24" i="23"/>
  <c r="G26" i="23"/>
  <c r="I26" i="23"/>
  <c r="K26" i="23"/>
  <c r="M26" i="23"/>
  <c r="O26" i="23"/>
  <c r="Q26" i="23"/>
  <c r="V26" i="23"/>
  <c r="G29" i="23"/>
  <c r="M29" i="23" s="1"/>
  <c r="I29" i="23"/>
  <c r="K29" i="23"/>
  <c r="O29" i="23"/>
  <c r="Q29" i="23"/>
  <c r="V29" i="23"/>
  <c r="V8" i="23" s="1"/>
  <c r="V31" i="23"/>
  <c r="G32" i="23"/>
  <c r="M32" i="23" s="1"/>
  <c r="M31" i="23" s="1"/>
  <c r="I32" i="23"/>
  <c r="K32" i="23"/>
  <c r="K31" i="23" s="1"/>
  <c r="O32" i="23"/>
  <c r="O31" i="23" s="1"/>
  <c r="Q32" i="23"/>
  <c r="V32" i="23"/>
  <c r="G35" i="23"/>
  <c r="I35" i="23"/>
  <c r="I31" i="23" s="1"/>
  <c r="K35" i="23"/>
  <c r="M35" i="23"/>
  <c r="O35" i="23"/>
  <c r="Q35" i="23"/>
  <c r="Q31" i="23" s="1"/>
  <c r="V35" i="23"/>
  <c r="K37" i="23"/>
  <c r="G38" i="23"/>
  <c r="I38" i="23"/>
  <c r="K38" i="23"/>
  <c r="M38" i="23"/>
  <c r="O38" i="23"/>
  <c r="Q38" i="23"/>
  <c r="Q37" i="23" s="1"/>
  <c r="V38" i="23"/>
  <c r="G55" i="23"/>
  <c r="I55" i="23"/>
  <c r="K55" i="23"/>
  <c r="M55" i="23"/>
  <c r="O55" i="23"/>
  <c r="O37" i="23" s="1"/>
  <c r="Q55" i="23"/>
  <c r="V55" i="23"/>
  <c r="V37" i="23" s="1"/>
  <c r="G77" i="23"/>
  <c r="I77" i="23"/>
  <c r="K77" i="23"/>
  <c r="M77" i="23"/>
  <c r="O77" i="23"/>
  <c r="Q77" i="23"/>
  <c r="V77" i="23"/>
  <c r="G78" i="23"/>
  <c r="M78" i="23" s="1"/>
  <c r="I78" i="23"/>
  <c r="K78" i="23"/>
  <c r="O78" i="23"/>
  <c r="Q78" i="23"/>
  <c r="V78" i="23"/>
  <c r="G79" i="23"/>
  <c r="M79" i="23" s="1"/>
  <c r="I79" i="23"/>
  <c r="I37" i="23" s="1"/>
  <c r="K79" i="23"/>
  <c r="O79" i="23"/>
  <c r="Q79" i="23"/>
  <c r="V79" i="23"/>
  <c r="G80" i="23"/>
  <c r="K80" i="23"/>
  <c r="O80" i="23"/>
  <c r="V80" i="23"/>
  <c r="G81" i="23"/>
  <c r="I81" i="23"/>
  <c r="I80" i="23" s="1"/>
  <c r="K81" i="23"/>
  <c r="M81" i="23"/>
  <c r="M80" i="23" s="1"/>
  <c r="O81" i="23"/>
  <c r="Q81" i="23"/>
  <c r="Q80" i="23" s="1"/>
  <c r="V81" i="23"/>
  <c r="G84" i="23"/>
  <c r="K84" i="23"/>
  <c r="O84" i="23"/>
  <c r="V84" i="23"/>
  <c r="G85" i="23"/>
  <c r="I85" i="23"/>
  <c r="I84" i="23" s="1"/>
  <c r="K85" i="23"/>
  <c r="M85" i="23"/>
  <c r="M84" i="23" s="1"/>
  <c r="O85" i="23"/>
  <c r="Q85" i="23"/>
  <c r="Q84" i="23" s="1"/>
  <c r="V85" i="23"/>
  <c r="AE89" i="23"/>
  <c r="G144" i="22"/>
  <c r="BA60" i="22"/>
  <c r="BA59" i="22"/>
  <c r="BA38" i="22"/>
  <c r="BA10" i="22"/>
  <c r="G9" i="22"/>
  <c r="G8" i="22" s="1"/>
  <c r="I9" i="22"/>
  <c r="K9" i="22"/>
  <c r="K8" i="22" s="1"/>
  <c r="O9" i="22"/>
  <c r="Q9" i="22"/>
  <c r="Q8" i="22" s="1"/>
  <c r="V9" i="22"/>
  <c r="G12" i="22"/>
  <c r="M12" i="22" s="1"/>
  <c r="I12" i="22"/>
  <c r="I8" i="22" s="1"/>
  <c r="K12" i="22"/>
  <c r="O12" i="22"/>
  <c r="Q12" i="22"/>
  <c r="V12" i="22"/>
  <c r="G18" i="22"/>
  <c r="I18" i="22"/>
  <c r="K18" i="22"/>
  <c r="M18" i="22"/>
  <c r="O18" i="22"/>
  <c r="Q18" i="22"/>
  <c r="V18" i="22"/>
  <c r="G21" i="22"/>
  <c r="I21" i="22"/>
  <c r="K21" i="22"/>
  <c r="M21" i="22"/>
  <c r="O21" i="22"/>
  <c r="Q21" i="22"/>
  <c r="V21" i="22"/>
  <c r="G24" i="22"/>
  <c r="I24" i="22"/>
  <c r="K24" i="22"/>
  <c r="M24" i="22"/>
  <c r="O24" i="22"/>
  <c r="O8" i="22" s="1"/>
  <c r="Q24" i="22"/>
  <c r="V24" i="22"/>
  <c r="G27" i="22"/>
  <c r="I27" i="22"/>
  <c r="K27" i="22"/>
  <c r="M27" i="22"/>
  <c r="O27" i="22"/>
  <c r="Q27" i="22"/>
  <c r="V27" i="22"/>
  <c r="G29" i="22"/>
  <c r="I29" i="22"/>
  <c r="K29" i="22"/>
  <c r="M29" i="22"/>
  <c r="O29" i="22"/>
  <c r="Q29" i="22"/>
  <c r="V29" i="22"/>
  <c r="V8" i="22" s="1"/>
  <c r="G31" i="22"/>
  <c r="M31" i="22" s="1"/>
  <c r="I31" i="22"/>
  <c r="K31" i="22"/>
  <c r="O31" i="22"/>
  <c r="Q31" i="22"/>
  <c r="V31" i="22"/>
  <c r="G34" i="22"/>
  <c r="M34" i="22" s="1"/>
  <c r="I34" i="22"/>
  <c r="K34" i="22"/>
  <c r="O34" i="22"/>
  <c r="Q34" i="22"/>
  <c r="V34" i="22"/>
  <c r="G37" i="22"/>
  <c r="M37" i="22" s="1"/>
  <c r="I37" i="22"/>
  <c r="K37" i="22"/>
  <c r="O37" i="22"/>
  <c r="Q37" i="22"/>
  <c r="V37" i="22"/>
  <c r="G40" i="22"/>
  <c r="I40" i="22"/>
  <c r="K40" i="22"/>
  <c r="M40" i="22"/>
  <c r="O40" i="22"/>
  <c r="Q40" i="22"/>
  <c r="V40" i="22"/>
  <c r="G43" i="22"/>
  <c r="I43" i="22"/>
  <c r="K43" i="22"/>
  <c r="M43" i="22"/>
  <c r="O43" i="22"/>
  <c r="Q43" i="22"/>
  <c r="V43" i="22"/>
  <c r="G45" i="22"/>
  <c r="I45" i="22"/>
  <c r="K45" i="22"/>
  <c r="M45" i="22"/>
  <c r="O45" i="22"/>
  <c r="Q45" i="22"/>
  <c r="V45" i="22"/>
  <c r="G47" i="22"/>
  <c r="I47" i="22"/>
  <c r="K47" i="22"/>
  <c r="M47" i="22"/>
  <c r="O47" i="22"/>
  <c r="Q47" i="22"/>
  <c r="V47" i="22"/>
  <c r="Q49" i="22"/>
  <c r="V49" i="22"/>
  <c r="G50" i="22"/>
  <c r="M50" i="22" s="1"/>
  <c r="I50" i="22"/>
  <c r="I49" i="22" s="1"/>
  <c r="K50" i="22"/>
  <c r="O50" i="22"/>
  <c r="O49" i="22" s="1"/>
  <c r="Q50" i="22"/>
  <c r="V50" i="22"/>
  <c r="G52" i="22"/>
  <c r="G49" i="22" s="1"/>
  <c r="I52" i="22"/>
  <c r="K52" i="22"/>
  <c r="K49" i="22" s="1"/>
  <c r="O52" i="22"/>
  <c r="Q52" i="22"/>
  <c r="V52" i="22"/>
  <c r="G57" i="22"/>
  <c r="I57" i="22"/>
  <c r="M57" i="22"/>
  <c r="Q57" i="22"/>
  <c r="V57" i="22"/>
  <c r="G58" i="22"/>
  <c r="I58" i="22"/>
  <c r="K58" i="22"/>
  <c r="K57" i="22" s="1"/>
  <c r="M58" i="22"/>
  <c r="O58" i="22"/>
  <c r="O57" i="22" s="1"/>
  <c r="Q58" i="22"/>
  <c r="V58" i="22"/>
  <c r="G61" i="22"/>
  <c r="K61" i="22"/>
  <c r="M61" i="22"/>
  <c r="G62" i="22"/>
  <c r="I62" i="22"/>
  <c r="I61" i="22" s="1"/>
  <c r="K62" i="22"/>
  <c r="M62" i="22"/>
  <c r="O62" i="22"/>
  <c r="O61" i="22" s="1"/>
  <c r="Q62" i="22"/>
  <c r="V62" i="22"/>
  <c r="V61" i="22" s="1"/>
  <c r="G75" i="22"/>
  <c r="I75" i="22"/>
  <c r="K75" i="22"/>
  <c r="M75" i="22"/>
  <c r="O75" i="22"/>
  <c r="Q75" i="22"/>
  <c r="Q61" i="22" s="1"/>
  <c r="V75" i="22"/>
  <c r="Q77" i="22"/>
  <c r="V77" i="22"/>
  <c r="G78" i="22"/>
  <c r="M78" i="22" s="1"/>
  <c r="I78" i="22"/>
  <c r="I77" i="22" s="1"/>
  <c r="K78" i="22"/>
  <c r="O78" i="22"/>
  <c r="O77" i="22" s="1"/>
  <c r="Q78" i="22"/>
  <c r="V78" i="22"/>
  <c r="G95" i="22"/>
  <c r="G77" i="22" s="1"/>
  <c r="I95" i="22"/>
  <c r="K95" i="22"/>
  <c r="K77" i="22" s="1"/>
  <c r="O95" i="22"/>
  <c r="Q95" i="22"/>
  <c r="V95" i="22"/>
  <c r="G98" i="22"/>
  <c r="M98" i="22" s="1"/>
  <c r="I98" i="22"/>
  <c r="K98" i="22"/>
  <c r="O98" i="22"/>
  <c r="Q98" i="22"/>
  <c r="V98" i="22"/>
  <c r="G111" i="22"/>
  <c r="I111" i="22"/>
  <c r="K111" i="22"/>
  <c r="M111" i="22"/>
  <c r="O111" i="22"/>
  <c r="Q111" i="22"/>
  <c r="V111" i="22"/>
  <c r="G125" i="22"/>
  <c r="I125" i="22"/>
  <c r="K125" i="22"/>
  <c r="M125" i="22"/>
  <c r="O125" i="22"/>
  <c r="Q125" i="22"/>
  <c r="V125" i="22"/>
  <c r="G127" i="22"/>
  <c r="I127" i="22"/>
  <c r="O127" i="22"/>
  <c r="V127" i="22"/>
  <c r="G128" i="22"/>
  <c r="M128" i="22" s="1"/>
  <c r="M127" i="22" s="1"/>
  <c r="I128" i="22"/>
  <c r="K128" i="22"/>
  <c r="K127" i="22" s="1"/>
  <c r="O128" i="22"/>
  <c r="Q128" i="22"/>
  <c r="Q127" i="22" s="1"/>
  <c r="V128" i="22"/>
  <c r="AE144" i="22"/>
  <c r="G144" i="21"/>
  <c r="BA89" i="21"/>
  <c r="BA88" i="21"/>
  <c r="BA82" i="21"/>
  <c r="BA56" i="21"/>
  <c r="BA18" i="21"/>
  <c r="BA14" i="21"/>
  <c r="BA10" i="21"/>
  <c r="G9" i="21"/>
  <c r="M9" i="21" s="1"/>
  <c r="I9" i="21"/>
  <c r="K9" i="21"/>
  <c r="O9" i="21"/>
  <c r="O8" i="21" s="1"/>
  <c r="Q9" i="21"/>
  <c r="V9" i="21"/>
  <c r="G13" i="21"/>
  <c r="I13" i="21"/>
  <c r="I8" i="21" s="1"/>
  <c r="K13" i="21"/>
  <c r="M13" i="21"/>
  <c r="O13" i="21"/>
  <c r="Q13" i="21"/>
  <c r="V13" i="21"/>
  <c r="G17" i="21"/>
  <c r="I17" i="21"/>
  <c r="K17" i="21"/>
  <c r="K8" i="21" s="1"/>
  <c r="M17" i="21"/>
  <c r="O17" i="21"/>
  <c r="Q17" i="21"/>
  <c r="Q8" i="21" s="1"/>
  <c r="V17" i="21"/>
  <c r="G20" i="21"/>
  <c r="I20" i="21"/>
  <c r="K20" i="21"/>
  <c r="M20" i="21"/>
  <c r="O20" i="21"/>
  <c r="Q20" i="21"/>
  <c r="V20" i="21"/>
  <c r="V8" i="21" s="1"/>
  <c r="G23" i="21"/>
  <c r="I23" i="21"/>
  <c r="K23" i="21"/>
  <c r="M23" i="21"/>
  <c r="O23" i="21"/>
  <c r="Q23" i="21"/>
  <c r="V23" i="21"/>
  <c r="G27" i="21"/>
  <c r="M27" i="21" s="1"/>
  <c r="I27" i="21"/>
  <c r="K27" i="21"/>
  <c r="O27" i="21"/>
  <c r="Q27" i="21"/>
  <c r="V27" i="21"/>
  <c r="G32" i="21"/>
  <c r="M32" i="21" s="1"/>
  <c r="I32" i="21"/>
  <c r="K32" i="21"/>
  <c r="O32" i="21"/>
  <c r="Q32" i="21"/>
  <c r="V32" i="21"/>
  <c r="G35" i="21"/>
  <c r="M35" i="21" s="1"/>
  <c r="I35" i="21"/>
  <c r="K35" i="21"/>
  <c r="O35" i="21"/>
  <c r="Q35" i="21"/>
  <c r="V35" i="21"/>
  <c r="G37" i="21"/>
  <c r="I37" i="21"/>
  <c r="K37" i="21"/>
  <c r="M37" i="21"/>
  <c r="O37" i="21"/>
  <c r="Q37" i="21"/>
  <c r="V37" i="21"/>
  <c r="G39" i="21"/>
  <c r="I39" i="21"/>
  <c r="K39" i="21"/>
  <c r="M39" i="21"/>
  <c r="O39" i="21"/>
  <c r="Q39" i="21"/>
  <c r="V39" i="21"/>
  <c r="G42" i="21"/>
  <c r="I42" i="21"/>
  <c r="K42" i="21"/>
  <c r="M42" i="21"/>
  <c r="O42" i="21"/>
  <c r="Q42" i="21"/>
  <c r="V42" i="21"/>
  <c r="G44" i="21"/>
  <c r="I44" i="21"/>
  <c r="K44" i="21"/>
  <c r="M44" i="21"/>
  <c r="O44" i="21"/>
  <c r="Q44" i="21"/>
  <c r="V44" i="21"/>
  <c r="G48" i="21"/>
  <c r="I48" i="21"/>
  <c r="K48" i="21"/>
  <c r="M48" i="21"/>
  <c r="O48" i="21"/>
  <c r="Q48" i="21"/>
  <c r="V48" i="21"/>
  <c r="G51" i="21"/>
  <c r="M51" i="21" s="1"/>
  <c r="I51" i="21"/>
  <c r="K51" i="21"/>
  <c r="O51" i="21"/>
  <c r="Q51" i="21"/>
  <c r="V51" i="21"/>
  <c r="G55" i="21"/>
  <c r="M55" i="21" s="1"/>
  <c r="I55" i="21"/>
  <c r="K55" i="21"/>
  <c r="O55" i="21"/>
  <c r="Q55" i="21"/>
  <c r="V55" i="21"/>
  <c r="G59" i="21"/>
  <c r="M59" i="21" s="1"/>
  <c r="I59" i="21"/>
  <c r="K59" i="21"/>
  <c r="O59" i="21"/>
  <c r="Q59" i="21"/>
  <c r="V59" i="21"/>
  <c r="G61" i="21"/>
  <c r="I61" i="21"/>
  <c r="K61" i="21"/>
  <c r="M61" i="21"/>
  <c r="O61" i="21"/>
  <c r="Q61" i="21"/>
  <c r="V61" i="21"/>
  <c r="G64" i="21"/>
  <c r="I64" i="21"/>
  <c r="K64" i="21"/>
  <c r="K63" i="21" s="1"/>
  <c r="M64" i="21"/>
  <c r="O64" i="21"/>
  <c r="Q64" i="21"/>
  <c r="Q63" i="21" s="1"/>
  <c r="V64" i="21"/>
  <c r="V63" i="21" s="1"/>
  <c r="G67" i="21"/>
  <c r="I67" i="21"/>
  <c r="K67" i="21"/>
  <c r="M67" i="21"/>
  <c r="M63" i="21" s="1"/>
  <c r="O67" i="21"/>
  <c r="Q67" i="21"/>
  <c r="V67" i="21"/>
  <c r="G70" i="21"/>
  <c r="I70" i="21"/>
  <c r="K70" i="21"/>
  <c r="M70" i="21"/>
  <c r="O70" i="21"/>
  <c r="O63" i="21" s="1"/>
  <c r="Q70" i="21"/>
  <c r="V70" i="21"/>
  <c r="G74" i="21"/>
  <c r="M74" i="21" s="1"/>
  <c r="I74" i="21"/>
  <c r="K74" i="21"/>
  <c r="O74" i="21"/>
  <c r="Q74" i="21"/>
  <c r="V74" i="21"/>
  <c r="G76" i="21"/>
  <c r="M76" i="21" s="1"/>
  <c r="I76" i="21"/>
  <c r="I63" i="21" s="1"/>
  <c r="K76" i="21"/>
  <c r="O76" i="21"/>
  <c r="Q76" i="21"/>
  <c r="V76" i="21"/>
  <c r="V78" i="21"/>
  <c r="G79" i="21"/>
  <c r="M79" i="21" s="1"/>
  <c r="M78" i="21" s="1"/>
  <c r="I79" i="21"/>
  <c r="K79" i="21"/>
  <c r="O79" i="21"/>
  <c r="O78" i="21" s="1"/>
  <c r="Q79" i="21"/>
  <c r="V79" i="21"/>
  <c r="G81" i="21"/>
  <c r="M81" i="21" s="1"/>
  <c r="I81" i="21"/>
  <c r="I78" i="21" s="1"/>
  <c r="K81" i="21"/>
  <c r="O81" i="21"/>
  <c r="Q81" i="21"/>
  <c r="V81" i="21"/>
  <c r="G84" i="21"/>
  <c r="I84" i="21"/>
  <c r="K84" i="21"/>
  <c r="K78" i="21" s="1"/>
  <c r="M84" i="21"/>
  <c r="O84" i="21"/>
  <c r="Q84" i="21"/>
  <c r="Q78" i="21" s="1"/>
  <c r="V84" i="21"/>
  <c r="G86" i="21"/>
  <c r="K86" i="21"/>
  <c r="M86" i="21"/>
  <c r="Q86" i="21"/>
  <c r="V86" i="21"/>
  <c r="G87" i="21"/>
  <c r="I87" i="21"/>
  <c r="I86" i="21" s="1"/>
  <c r="K87" i="21"/>
  <c r="M87" i="21"/>
  <c r="O87" i="21"/>
  <c r="O86" i="21" s="1"/>
  <c r="Q87" i="21"/>
  <c r="V87" i="21"/>
  <c r="G90" i="21"/>
  <c r="G91" i="21"/>
  <c r="M91" i="21" s="1"/>
  <c r="M90" i="21" s="1"/>
  <c r="I91" i="21"/>
  <c r="I90" i="21" s="1"/>
  <c r="K91" i="21"/>
  <c r="O91" i="21"/>
  <c r="Q91" i="21"/>
  <c r="V91" i="21"/>
  <c r="V90" i="21" s="1"/>
  <c r="G101" i="21"/>
  <c r="M101" i="21" s="1"/>
  <c r="I101" i="21"/>
  <c r="K101" i="21"/>
  <c r="K90" i="21" s="1"/>
  <c r="O101" i="21"/>
  <c r="Q101" i="21"/>
  <c r="V101" i="21"/>
  <c r="G111" i="21"/>
  <c r="I111" i="21"/>
  <c r="K111" i="21"/>
  <c r="M111" i="21"/>
  <c r="O111" i="21"/>
  <c r="Q111" i="21"/>
  <c r="V111" i="21"/>
  <c r="G112" i="21"/>
  <c r="M112" i="21" s="1"/>
  <c r="I112" i="21"/>
  <c r="K112" i="21"/>
  <c r="O112" i="21"/>
  <c r="O90" i="21" s="1"/>
  <c r="Q112" i="21"/>
  <c r="V112" i="21"/>
  <c r="G122" i="21"/>
  <c r="I122" i="21"/>
  <c r="K122" i="21"/>
  <c r="M122" i="21"/>
  <c r="O122" i="21"/>
  <c r="Q122" i="21"/>
  <c r="Q90" i="21" s="1"/>
  <c r="V122" i="21"/>
  <c r="G132" i="21"/>
  <c r="I132" i="21"/>
  <c r="K132" i="21"/>
  <c r="M132" i="21"/>
  <c r="O132" i="21"/>
  <c r="Q132" i="21"/>
  <c r="V132" i="21"/>
  <c r="G134" i="21"/>
  <c r="I134" i="21"/>
  <c r="K134" i="21"/>
  <c r="M134" i="21"/>
  <c r="O134" i="21"/>
  <c r="Q134" i="21"/>
  <c r="V134" i="21"/>
  <c r="G135" i="21"/>
  <c r="M135" i="21" s="1"/>
  <c r="I135" i="21"/>
  <c r="K135" i="21"/>
  <c r="O135" i="21"/>
  <c r="Q135" i="21"/>
  <c r="V135" i="21"/>
  <c r="I137" i="21"/>
  <c r="Q137" i="21"/>
  <c r="V137" i="21"/>
  <c r="G138" i="21"/>
  <c r="M138" i="21" s="1"/>
  <c r="M137" i="21" s="1"/>
  <c r="I138" i="21"/>
  <c r="K138" i="21"/>
  <c r="K137" i="21" s="1"/>
  <c r="O138" i="21"/>
  <c r="O137" i="21" s="1"/>
  <c r="Q138" i="21"/>
  <c r="V138" i="21"/>
  <c r="G139" i="21"/>
  <c r="G137" i="21" s="1"/>
  <c r="I139" i="21"/>
  <c r="K139" i="21"/>
  <c r="M139" i="21"/>
  <c r="O139" i="21"/>
  <c r="Q139" i="21"/>
  <c r="V139" i="21"/>
  <c r="G141" i="21"/>
  <c r="M141" i="21" s="1"/>
  <c r="I141" i="21"/>
  <c r="K141" i="21"/>
  <c r="O141" i="21"/>
  <c r="Q141" i="21"/>
  <c r="V141" i="21"/>
  <c r="AE144" i="21"/>
  <c r="G26" i="20"/>
  <c r="G9" i="20"/>
  <c r="M9" i="20" s="1"/>
  <c r="I9" i="20"/>
  <c r="I8" i="20" s="1"/>
  <c r="K9" i="20"/>
  <c r="K8" i="20" s="1"/>
  <c r="O9" i="20"/>
  <c r="O8" i="20" s="1"/>
  <c r="Q9" i="20"/>
  <c r="V9" i="20"/>
  <c r="G10" i="20"/>
  <c r="G8" i="20" s="1"/>
  <c r="I10" i="20"/>
  <c r="K10" i="20"/>
  <c r="M10" i="20"/>
  <c r="O10" i="20"/>
  <c r="Q10" i="20"/>
  <c r="V10" i="20"/>
  <c r="G11" i="20"/>
  <c r="I11" i="20"/>
  <c r="K11" i="20"/>
  <c r="M11" i="20"/>
  <c r="O11" i="20"/>
  <c r="Q11" i="20"/>
  <c r="V11" i="20"/>
  <c r="G12" i="20"/>
  <c r="I12" i="20"/>
  <c r="K12" i="20"/>
  <c r="M12" i="20"/>
  <c r="O12" i="20"/>
  <c r="Q12" i="20"/>
  <c r="Q8" i="20" s="1"/>
  <c r="V12" i="20"/>
  <c r="G13" i="20"/>
  <c r="I13" i="20"/>
  <c r="K13" i="20"/>
  <c r="M13" i="20"/>
  <c r="O13" i="20"/>
  <c r="Q13" i="20"/>
  <c r="V13" i="20"/>
  <c r="V8" i="20" s="1"/>
  <c r="G14" i="20"/>
  <c r="I14" i="20"/>
  <c r="K14" i="20"/>
  <c r="M14" i="20"/>
  <c r="O14" i="20"/>
  <c r="Q14" i="20"/>
  <c r="V14" i="20"/>
  <c r="G15" i="20"/>
  <c r="M15" i="20" s="1"/>
  <c r="I15" i="20"/>
  <c r="K15" i="20"/>
  <c r="O15" i="20"/>
  <c r="Q15" i="20"/>
  <c r="V15" i="20"/>
  <c r="G16" i="20"/>
  <c r="M16" i="20" s="1"/>
  <c r="I16" i="20"/>
  <c r="K16" i="20"/>
  <c r="O16" i="20"/>
  <c r="Q16" i="20"/>
  <c r="V16" i="20"/>
  <c r="G17" i="20"/>
  <c r="M17" i="20" s="1"/>
  <c r="I17" i="20"/>
  <c r="K17" i="20"/>
  <c r="O17" i="20"/>
  <c r="Q17" i="20"/>
  <c r="V17" i="20"/>
  <c r="G18" i="20"/>
  <c r="I18" i="20"/>
  <c r="K18" i="20"/>
  <c r="M18" i="20"/>
  <c r="O18" i="20"/>
  <c r="Q18" i="20"/>
  <c r="V18" i="20"/>
  <c r="G19" i="20"/>
  <c r="I19" i="20"/>
  <c r="K19" i="20"/>
  <c r="M19" i="20"/>
  <c r="O19" i="20"/>
  <c r="Q19" i="20"/>
  <c r="V19" i="20"/>
  <c r="G20" i="20"/>
  <c r="I20" i="20"/>
  <c r="K20" i="20"/>
  <c r="M20" i="20"/>
  <c r="O20" i="20"/>
  <c r="Q20" i="20"/>
  <c r="V20" i="20"/>
  <c r="G21" i="20"/>
  <c r="I21" i="20"/>
  <c r="K21" i="20"/>
  <c r="M21" i="20"/>
  <c r="O21" i="20"/>
  <c r="Q21" i="20"/>
  <c r="V21" i="20"/>
  <c r="G22" i="20"/>
  <c r="I22" i="20"/>
  <c r="K22" i="20"/>
  <c r="M22" i="20"/>
  <c r="O22" i="20"/>
  <c r="Q22" i="20"/>
  <c r="V22" i="20"/>
  <c r="G23" i="20"/>
  <c r="M23" i="20" s="1"/>
  <c r="I23" i="20"/>
  <c r="K23" i="20"/>
  <c r="O23" i="20"/>
  <c r="Q23" i="20"/>
  <c r="V23" i="20"/>
  <c r="G24" i="20"/>
  <c r="M24" i="20" s="1"/>
  <c r="I24" i="20"/>
  <c r="K24" i="20"/>
  <c r="O24" i="20"/>
  <c r="Q24" i="20"/>
  <c r="V24" i="20"/>
  <c r="AE26" i="20"/>
  <c r="AF26" i="20"/>
  <c r="G79" i="19"/>
  <c r="V8" i="19"/>
  <c r="G9" i="19"/>
  <c r="M9" i="19" s="1"/>
  <c r="M8" i="19" s="1"/>
  <c r="I9" i="19"/>
  <c r="K9" i="19"/>
  <c r="K8" i="19" s="1"/>
  <c r="O9" i="19"/>
  <c r="O8" i="19" s="1"/>
  <c r="Q9" i="19"/>
  <c r="V9" i="19"/>
  <c r="G11" i="19"/>
  <c r="G8" i="19" s="1"/>
  <c r="I11" i="19"/>
  <c r="K11" i="19"/>
  <c r="M11" i="19"/>
  <c r="O11" i="19"/>
  <c r="Q11" i="19"/>
  <c r="V11" i="19"/>
  <c r="G12" i="19"/>
  <c r="I12" i="19"/>
  <c r="I8" i="19" s="1"/>
  <c r="K12" i="19"/>
  <c r="M12" i="19"/>
  <c r="O12" i="19"/>
  <c r="Q12" i="19"/>
  <c r="V12" i="19"/>
  <c r="G13" i="19"/>
  <c r="I13" i="19"/>
  <c r="K13" i="19"/>
  <c r="M13" i="19"/>
  <c r="O13" i="19"/>
  <c r="Q13" i="19"/>
  <c r="Q8" i="19" s="1"/>
  <c r="V13" i="19"/>
  <c r="G15" i="19"/>
  <c r="K15" i="19"/>
  <c r="M15" i="19"/>
  <c r="Q15" i="19"/>
  <c r="V15" i="19"/>
  <c r="G16" i="19"/>
  <c r="I16" i="19"/>
  <c r="I15" i="19" s="1"/>
  <c r="K16" i="19"/>
  <c r="M16" i="19"/>
  <c r="O16" i="19"/>
  <c r="O15" i="19" s="1"/>
  <c r="Q16" i="19"/>
  <c r="V16" i="19"/>
  <c r="G18" i="19"/>
  <c r="Q18" i="19"/>
  <c r="G19" i="19"/>
  <c r="M19" i="19" s="1"/>
  <c r="I19" i="19"/>
  <c r="I18" i="19" s="1"/>
  <c r="K19" i="19"/>
  <c r="O19" i="19"/>
  <c r="Q19" i="19"/>
  <c r="V19" i="19"/>
  <c r="V18" i="19" s="1"/>
  <c r="G21" i="19"/>
  <c r="M21" i="19" s="1"/>
  <c r="I21" i="19"/>
  <c r="K21" i="19"/>
  <c r="K18" i="19" s="1"/>
  <c r="O21" i="19"/>
  <c r="Q21" i="19"/>
  <c r="V21" i="19"/>
  <c r="G22" i="19"/>
  <c r="I22" i="19"/>
  <c r="K22" i="19"/>
  <c r="M22" i="19"/>
  <c r="O22" i="19"/>
  <c r="Q22" i="19"/>
  <c r="V22" i="19"/>
  <c r="G23" i="19"/>
  <c r="I23" i="19"/>
  <c r="K23" i="19"/>
  <c r="M23" i="19"/>
  <c r="O23" i="19"/>
  <c r="O18" i="19" s="1"/>
  <c r="Q23" i="19"/>
  <c r="V23" i="19"/>
  <c r="G25" i="19"/>
  <c r="G24" i="19" s="1"/>
  <c r="I25" i="19"/>
  <c r="K25" i="19"/>
  <c r="M25" i="19"/>
  <c r="O25" i="19"/>
  <c r="Q25" i="19"/>
  <c r="V25" i="19"/>
  <c r="V24" i="19" s="1"/>
  <c r="G27" i="19"/>
  <c r="I27" i="19"/>
  <c r="K27" i="19"/>
  <c r="M27" i="19"/>
  <c r="O27" i="19"/>
  <c r="O24" i="19" s="1"/>
  <c r="Q27" i="19"/>
  <c r="V27" i="19"/>
  <c r="G29" i="19"/>
  <c r="AF79" i="19" s="1"/>
  <c r="I29" i="19"/>
  <c r="K29" i="19"/>
  <c r="O29" i="19"/>
  <c r="Q29" i="19"/>
  <c r="V29" i="19"/>
  <c r="G31" i="19"/>
  <c r="M31" i="19" s="1"/>
  <c r="I31" i="19"/>
  <c r="I24" i="19" s="1"/>
  <c r="K31" i="19"/>
  <c r="O31" i="19"/>
  <c r="Q31" i="19"/>
  <c r="V31" i="19"/>
  <c r="G33" i="19"/>
  <c r="I33" i="19"/>
  <c r="K33" i="19"/>
  <c r="K24" i="19" s="1"/>
  <c r="M33" i="19"/>
  <c r="O33" i="19"/>
  <c r="Q33" i="19"/>
  <c r="V33" i="19"/>
  <c r="G35" i="19"/>
  <c r="I35" i="19"/>
  <c r="K35" i="19"/>
  <c r="M35" i="19"/>
  <c r="O35" i="19"/>
  <c r="Q35" i="19"/>
  <c r="V35" i="19"/>
  <c r="G36" i="19"/>
  <c r="I36" i="19"/>
  <c r="K36" i="19"/>
  <c r="M36" i="19"/>
  <c r="O36" i="19"/>
  <c r="Q36" i="19"/>
  <c r="V36" i="19"/>
  <c r="G37" i="19"/>
  <c r="M37" i="19" s="1"/>
  <c r="I37" i="19"/>
  <c r="K37" i="19"/>
  <c r="O37" i="19"/>
  <c r="Q37" i="19"/>
  <c r="Q24" i="19" s="1"/>
  <c r="V37" i="19"/>
  <c r="G38" i="19"/>
  <c r="I38" i="19"/>
  <c r="K38" i="19"/>
  <c r="M38" i="19"/>
  <c r="O38" i="19"/>
  <c r="Q38" i="19"/>
  <c r="V38" i="19"/>
  <c r="G39" i="19"/>
  <c r="I39" i="19"/>
  <c r="K39" i="19"/>
  <c r="M39" i="19"/>
  <c r="O39" i="19"/>
  <c r="Q39" i="19"/>
  <c r="V39" i="19"/>
  <c r="G40" i="19"/>
  <c r="M40" i="19" s="1"/>
  <c r="I40" i="19"/>
  <c r="K40" i="19"/>
  <c r="O40" i="19"/>
  <c r="Q40" i="19"/>
  <c r="V40" i="19"/>
  <c r="G42" i="19"/>
  <c r="M42" i="19" s="1"/>
  <c r="I42" i="19"/>
  <c r="K42" i="19"/>
  <c r="O42" i="19"/>
  <c r="Q42" i="19"/>
  <c r="V42" i="19"/>
  <c r="G43" i="19"/>
  <c r="I43" i="19"/>
  <c r="K43" i="19"/>
  <c r="M43" i="19"/>
  <c r="O43" i="19"/>
  <c r="Q43" i="19"/>
  <c r="V43" i="19"/>
  <c r="G45" i="19"/>
  <c r="I45" i="19"/>
  <c r="I44" i="19" s="1"/>
  <c r="K45" i="19"/>
  <c r="M45" i="19"/>
  <c r="O45" i="19"/>
  <c r="O44" i="19" s="1"/>
  <c r="Q45" i="19"/>
  <c r="V45" i="19"/>
  <c r="V44" i="19" s="1"/>
  <c r="G47" i="19"/>
  <c r="M47" i="19" s="1"/>
  <c r="I47" i="19"/>
  <c r="K47" i="19"/>
  <c r="K44" i="19" s="1"/>
  <c r="O47" i="19"/>
  <c r="Q47" i="19"/>
  <c r="Q44" i="19" s="1"/>
  <c r="V47" i="19"/>
  <c r="G48" i="19"/>
  <c r="I48" i="19"/>
  <c r="K48" i="19"/>
  <c r="M48" i="19"/>
  <c r="O48" i="19"/>
  <c r="Q48" i="19"/>
  <c r="V48" i="19"/>
  <c r="G49" i="19"/>
  <c r="I49" i="19"/>
  <c r="K49" i="19"/>
  <c r="M49" i="19"/>
  <c r="O49" i="19"/>
  <c r="Q49" i="19"/>
  <c r="V49" i="19"/>
  <c r="G50" i="19"/>
  <c r="M50" i="19" s="1"/>
  <c r="I50" i="19"/>
  <c r="K50" i="19"/>
  <c r="O50" i="19"/>
  <c r="Q50" i="19"/>
  <c r="V50" i="19"/>
  <c r="G51" i="19"/>
  <c r="M51" i="19" s="1"/>
  <c r="I51" i="19"/>
  <c r="K51" i="19"/>
  <c r="O51" i="19"/>
  <c r="Q51" i="19"/>
  <c r="V51" i="19"/>
  <c r="G52" i="19"/>
  <c r="I52" i="19"/>
  <c r="K52" i="19"/>
  <c r="M52" i="19"/>
  <c r="O52" i="19"/>
  <c r="Q52" i="19"/>
  <c r="V52" i="19"/>
  <c r="G53" i="19"/>
  <c r="M53" i="19" s="1"/>
  <c r="I53" i="19"/>
  <c r="K53" i="19"/>
  <c r="O53" i="19"/>
  <c r="Q53" i="19"/>
  <c r="V53" i="19"/>
  <c r="G56" i="19"/>
  <c r="I56" i="19"/>
  <c r="K56" i="19"/>
  <c r="M56" i="19"/>
  <c r="O56" i="19"/>
  <c r="Q56" i="19"/>
  <c r="V56" i="19"/>
  <c r="G57" i="19"/>
  <c r="M57" i="19" s="1"/>
  <c r="I57" i="19"/>
  <c r="K57" i="19"/>
  <c r="O57" i="19"/>
  <c r="Q57" i="19"/>
  <c r="V57" i="19"/>
  <c r="G58" i="19"/>
  <c r="I58" i="19"/>
  <c r="K58" i="19"/>
  <c r="M58" i="19"/>
  <c r="O58" i="19"/>
  <c r="Q58" i="19"/>
  <c r="V58" i="19"/>
  <c r="G60" i="19"/>
  <c r="G59" i="19" s="1"/>
  <c r="I60" i="19"/>
  <c r="K60" i="19"/>
  <c r="K59" i="19" s="1"/>
  <c r="O60" i="19"/>
  <c r="Q60" i="19"/>
  <c r="Q59" i="19" s="1"/>
  <c r="V60" i="19"/>
  <c r="G61" i="19"/>
  <c r="M61" i="19" s="1"/>
  <c r="I61" i="19"/>
  <c r="I59" i="19" s="1"/>
  <c r="K61" i="19"/>
  <c r="O61" i="19"/>
  <c r="Q61" i="19"/>
  <c r="V61" i="19"/>
  <c r="V59" i="19" s="1"/>
  <c r="G62" i="19"/>
  <c r="I62" i="19"/>
  <c r="K62" i="19"/>
  <c r="M62" i="19"/>
  <c r="O62" i="19"/>
  <c r="Q62" i="19"/>
  <c r="V62" i="19"/>
  <c r="G63" i="19"/>
  <c r="I63" i="19"/>
  <c r="K63" i="19"/>
  <c r="M63" i="19"/>
  <c r="O63" i="19"/>
  <c r="Q63" i="19"/>
  <c r="V63" i="19"/>
  <c r="G64" i="19"/>
  <c r="I64" i="19"/>
  <c r="K64" i="19"/>
  <c r="M64" i="19"/>
  <c r="O64" i="19"/>
  <c r="O59" i="19" s="1"/>
  <c r="Q64" i="19"/>
  <c r="V64" i="19"/>
  <c r="G65" i="19"/>
  <c r="M65" i="19" s="1"/>
  <c r="I65" i="19"/>
  <c r="K65" i="19"/>
  <c r="O65" i="19"/>
  <c r="Q65" i="19"/>
  <c r="V65" i="19"/>
  <c r="G66" i="19"/>
  <c r="I66" i="19"/>
  <c r="K66" i="19"/>
  <c r="M66" i="19"/>
  <c r="O66" i="19"/>
  <c r="Q66" i="19"/>
  <c r="V66" i="19"/>
  <c r="G67" i="19"/>
  <c r="I67" i="19"/>
  <c r="K67" i="19"/>
  <c r="M67" i="19"/>
  <c r="O67" i="19"/>
  <c r="Q67" i="19"/>
  <c r="V67" i="19"/>
  <c r="G68" i="19"/>
  <c r="M68" i="19" s="1"/>
  <c r="I68" i="19"/>
  <c r="K68" i="19"/>
  <c r="O68" i="19"/>
  <c r="Q68" i="19"/>
  <c r="V68" i="19"/>
  <c r="I69" i="19"/>
  <c r="G70" i="19"/>
  <c r="I70" i="19"/>
  <c r="K70" i="19"/>
  <c r="K69" i="19" s="1"/>
  <c r="M70" i="19"/>
  <c r="O70" i="19"/>
  <c r="O69" i="19" s="1"/>
  <c r="Q70" i="19"/>
  <c r="V70" i="19"/>
  <c r="G71" i="19"/>
  <c r="G69" i="19" s="1"/>
  <c r="I71" i="19"/>
  <c r="K71" i="19"/>
  <c r="M71" i="19"/>
  <c r="O71" i="19"/>
  <c r="Q71" i="19"/>
  <c r="V71" i="19"/>
  <c r="G72" i="19"/>
  <c r="I72" i="19"/>
  <c r="K72" i="19"/>
  <c r="M72" i="19"/>
  <c r="O72" i="19"/>
  <c r="Q72" i="19"/>
  <c r="V72" i="19"/>
  <c r="G73" i="19"/>
  <c r="M73" i="19" s="1"/>
  <c r="I73" i="19"/>
  <c r="K73" i="19"/>
  <c r="O73" i="19"/>
  <c r="Q73" i="19"/>
  <c r="Q69" i="19" s="1"/>
  <c r="V73" i="19"/>
  <c r="G74" i="19"/>
  <c r="I74" i="19"/>
  <c r="K74" i="19"/>
  <c r="M74" i="19"/>
  <c r="O74" i="19"/>
  <c r="Q74" i="19"/>
  <c r="V74" i="19"/>
  <c r="V69" i="19" s="1"/>
  <c r="G75" i="19"/>
  <c r="I75" i="19"/>
  <c r="K75" i="19"/>
  <c r="M75" i="19"/>
  <c r="O75" i="19"/>
  <c r="Q75" i="19"/>
  <c r="V75" i="19"/>
  <c r="G76" i="19"/>
  <c r="M76" i="19" s="1"/>
  <c r="I76" i="19"/>
  <c r="K76" i="19"/>
  <c r="O76" i="19"/>
  <c r="Q76" i="19"/>
  <c r="V76" i="19"/>
  <c r="G77" i="19"/>
  <c r="M77" i="19" s="1"/>
  <c r="I77" i="19"/>
  <c r="K77" i="19"/>
  <c r="O77" i="19"/>
  <c r="Q77" i="19"/>
  <c r="V77" i="19"/>
  <c r="AE79" i="19"/>
  <c r="G332" i="18"/>
  <c r="BA166" i="18"/>
  <c r="BA143" i="18"/>
  <c r="BA127" i="18"/>
  <c r="BA122" i="18"/>
  <c r="BA118" i="18"/>
  <c r="BA92" i="18"/>
  <c r="BA62" i="18"/>
  <c r="BA59" i="18"/>
  <c r="BA38" i="18"/>
  <c r="BA22" i="18"/>
  <c r="BA19" i="18"/>
  <c r="BA10" i="18"/>
  <c r="G9" i="18"/>
  <c r="I9" i="18"/>
  <c r="I8" i="18" s="1"/>
  <c r="K9" i="18"/>
  <c r="K8" i="18" s="1"/>
  <c r="M9" i="18"/>
  <c r="O9" i="18"/>
  <c r="Q9" i="18"/>
  <c r="Q8" i="18" s="1"/>
  <c r="V9" i="18"/>
  <c r="G12" i="18"/>
  <c r="G8" i="18" s="1"/>
  <c r="I12" i="18"/>
  <c r="K12" i="18"/>
  <c r="O12" i="18"/>
  <c r="Q12" i="18"/>
  <c r="V12" i="18"/>
  <c r="V8" i="18" s="1"/>
  <c r="G15" i="18"/>
  <c r="I15" i="18"/>
  <c r="K15" i="18"/>
  <c r="M15" i="18"/>
  <c r="O15" i="18"/>
  <c r="Q15" i="18"/>
  <c r="V15" i="18"/>
  <c r="G18" i="18"/>
  <c r="M18" i="18" s="1"/>
  <c r="I18" i="18"/>
  <c r="K18" i="18"/>
  <c r="O18" i="18"/>
  <c r="Q18" i="18"/>
  <c r="V18" i="18"/>
  <c r="G21" i="18"/>
  <c r="I21" i="18"/>
  <c r="K21" i="18"/>
  <c r="M21" i="18"/>
  <c r="O21" i="18"/>
  <c r="Q21" i="18"/>
  <c r="V21" i="18"/>
  <c r="G24" i="18"/>
  <c r="M24" i="18" s="1"/>
  <c r="I24" i="18"/>
  <c r="K24" i="18"/>
  <c r="O24" i="18"/>
  <c r="O8" i="18" s="1"/>
  <c r="Q24" i="18"/>
  <c r="V24" i="18"/>
  <c r="G27" i="18"/>
  <c r="I27" i="18"/>
  <c r="K27" i="18"/>
  <c r="M27" i="18"/>
  <c r="O27" i="18"/>
  <c r="Q27" i="18"/>
  <c r="V27" i="18"/>
  <c r="G32" i="18"/>
  <c r="M32" i="18" s="1"/>
  <c r="I32" i="18"/>
  <c r="K32" i="18"/>
  <c r="O32" i="18"/>
  <c r="Q32" i="18"/>
  <c r="V32" i="18"/>
  <c r="G35" i="18"/>
  <c r="I35" i="18"/>
  <c r="K35" i="18"/>
  <c r="M35" i="18"/>
  <c r="O35" i="18"/>
  <c r="Q35" i="18"/>
  <c r="V35" i="18"/>
  <c r="G37" i="18"/>
  <c r="M37" i="18" s="1"/>
  <c r="I37" i="18"/>
  <c r="K37" i="18"/>
  <c r="O37" i="18"/>
  <c r="Q37" i="18"/>
  <c r="V37" i="18"/>
  <c r="G40" i="18"/>
  <c r="I40" i="18"/>
  <c r="K40" i="18"/>
  <c r="M40" i="18"/>
  <c r="O40" i="18"/>
  <c r="Q40" i="18"/>
  <c r="V40" i="18"/>
  <c r="G42" i="18"/>
  <c r="M42" i="18" s="1"/>
  <c r="I42" i="18"/>
  <c r="K42" i="18"/>
  <c r="O42" i="18"/>
  <c r="Q42" i="18"/>
  <c r="V42" i="18"/>
  <c r="G47" i="18"/>
  <c r="I47" i="18"/>
  <c r="K47" i="18"/>
  <c r="M47" i="18"/>
  <c r="O47" i="18"/>
  <c r="Q47" i="18"/>
  <c r="V47" i="18"/>
  <c r="G50" i="18"/>
  <c r="M50" i="18" s="1"/>
  <c r="I50" i="18"/>
  <c r="K50" i="18"/>
  <c r="O50" i="18"/>
  <c r="Q50" i="18"/>
  <c r="V50" i="18"/>
  <c r="G53" i="18"/>
  <c r="M53" i="18" s="1"/>
  <c r="I53" i="18"/>
  <c r="I52" i="18" s="1"/>
  <c r="K53" i="18"/>
  <c r="K52" i="18" s="1"/>
  <c r="O53" i="18"/>
  <c r="O52" i="18" s="1"/>
  <c r="Q53" i="18"/>
  <c r="V53" i="18"/>
  <c r="V52" i="18" s="1"/>
  <c r="G55" i="18"/>
  <c r="I55" i="18"/>
  <c r="K55" i="18"/>
  <c r="M55" i="18"/>
  <c r="O55" i="18"/>
  <c r="Q55" i="18"/>
  <c r="Q52" i="18" s="1"/>
  <c r="V55" i="18"/>
  <c r="G58" i="18"/>
  <c r="G52" i="18" s="1"/>
  <c r="I58" i="18"/>
  <c r="K58" i="18"/>
  <c r="O58" i="18"/>
  <c r="Q58" i="18"/>
  <c r="V58" i="18"/>
  <c r="G61" i="18"/>
  <c r="I61" i="18"/>
  <c r="K61" i="18"/>
  <c r="M61" i="18"/>
  <c r="O61" i="18"/>
  <c r="Q61" i="18"/>
  <c r="V61" i="18"/>
  <c r="G65" i="18"/>
  <c r="M65" i="18" s="1"/>
  <c r="I65" i="18"/>
  <c r="K65" i="18"/>
  <c r="O65" i="18"/>
  <c r="Q65" i="18"/>
  <c r="V65" i="18"/>
  <c r="G68" i="18"/>
  <c r="I68" i="18"/>
  <c r="K68" i="18"/>
  <c r="M68" i="18"/>
  <c r="O68" i="18"/>
  <c r="Q68" i="18"/>
  <c r="V68" i="18"/>
  <c r="G71" i="18"/>
  <c r="M71" i="18" s="1"/>
  <c r="I71" i="18"/>
  <c r="K71" i="18"/>
  <c r="O71" i="18"/>
  <c r="Q71" i="18"/>
  <c r="V71" i="18"/>
  <c r="G74" i="18"/>
  <c r="I74" i="18"/>
  <c r="K74" i="18"/>
  <c r="M74" i="18"/>
  <c r="O74" i="18"/>
  <c r="Q74" i="18"/>
  <c r="V74" i="18"/>
  <c r="G76" i="18"/>
  <c r="M76" i="18" s="1"/>
  <c r="I76" i="18"/>
  <c r="K76" i="18"/>
  <c r="O76" i="18"/>
  <c r="Q76" i="18"/>
  <c r="V76" i="18"/>
  <c r="G78" i="18"/>
  <c r="I78" i="18"/>
  <c r="K78" i="18"/>
  <c r="M78" i="18"/>
  <c r="O78" i="18"/>
  <c r="Q78" i="18"/>
  <c r="V78" i="18"/>
  <c r="G79" i="18"/>
  <c r="G80" i="18"/>
  <c r="I80" i="18"/>
  <c r="I79" i="18" s="1"/>
  <c r="K80" i="18"/>
  <c r="M80" i="18"/>
  <c r="O80" i="18"/>
  <c r="O79" i="18" s="1"/>
  <c r="Q80" i="18"/>
  <c r="Q79" i="18" s="1"/>
  <c r="V80" i="18"/>
  <c r="G84" i="18"/>
  <c r="M84" i="18" s="1"/>
  <c r="I84" i="18"/>
  <c r="K84" i="18"/>
  <c r="K79" i="18" s="1"/>
  <c r="O84" i="18"/>
  <c r="Q84" i="18"/>
  <c r="V84" i="18"/>
  <c r="G89" i="18"/>
  <c r="I89" i="18"/>
  <c r="K89" i="18"/>
  <c r="M89" i="18"/>
  <c r="O89" i="18"/>
  <c r="Q89" i="18"/>
  <c r="V89" i="18"/>
  <c r="G91" i="18"/>
  <c r="M91" i="18" s="1"/>
  <c r="I91" i="18"/>
  <c r="K91" i="18"/>
  <c r="O91" i="18"/>
  <c r="Q91" i="18"/>
  <c r="V91" i="18"/>
  <c r="G94" i="18"/>
  <c r="I94" i="18"/>
  <c r="K94" i="18"/>
  <c r="M94" i="18"/>
  <c r="O94" i="18"/>
  <c r="Q94" i="18"/>
  <c r="V94" i="18"/>
  <c r="G97" i="18"/>
  <c r="M97" i="18" s="1"/>
  <c r="I97" i="18"/>
  <c r="K97" i="18"/>
  <c r="O97" i="18"/>
  <c r="Q97" i="18"/>
  <c r="V97" i="18"/>
  <c r="V79" i="18" s="1"/>
  <c r="Q101" i="18"/>
  <c r="G102" i="18"/>
  <c r="G101" i="18" s="1"/>
  <c r="I102" i="18"/>
  <c r="K102" i="18"/>
  <c r="O102" i="18"/>
  <c r="O101" i="18" s="1"/>
  <c r="Q102" i="18"/>
  <c r="V102" i="18"/>
  <c r="V101" i="18" s="1"/>
  <c r="G104" i="18"/>
  <c r="I104" i="18"/>
  <c r="I101" i="18" s="1"/>
  <c r="K104" i="18"/>
  <c r="M104" i="18"/>
  <c r="O104" i="18"/>
  <c r="Q104" i="18"/>
  <c r="V104" i="18"/>
  <c r="G107" i="18"/>
  <c r="M107" i="18" s="1"/>
  <c r="I107" i="18"/>
  <c r="K107" i="18"/>
  <c r="K101" i="18" s="1"/>
  <c r="O107" i="18"/>
  <c r="Q107" i="18"/>
  <c r="V107" i="18"/>
  <c r="G109" i="18"/>
  <c r="I109" i="18"/>
  <c r="K109" i="18"/>
  <c r="M109" i="18"/>
  <c r="O109" i="18"/>
  <c r="Q109" i="18"/>
  <c r="V109" i="18"/>
  <c r="G112" i="18"/>
  <c r="M112" i="18" s="1"/>
  <c r="I112" i="18"/>
  <c r="K112" i="18"/>
  <c r="O112" i="18"/>
  <c r="Q112" i="18"/>
  <c r="V112" i="18"/>
  <c r="Q116" i="18"/>
  <c r="G117" i="18"/>
  <c r="M117" i="18" s="1"/>
  <c r="I117" i="18"/>
  <c r="I116" i="18" s="1"/>
  <c r="K117" i="18"/>
  <c r="K116" i="18" s="1"/>
  <c r="O117" i="18"/>
  <c r="O116" i="18" s="1"/>
  <c r="Q117" i="18"/>
  <c r="V117" i="18"/>
  <c r="V116" i="18" s="1"/>
  <c r="G121" i="18"/>
  <c r="I121" i="18"/>
  <c r="K121" i="18"/>
  <c r="M121" i="18"/>
  <c r="O121" i="18"/>
  <c r="Q121" i="18"/>
  <c r="V121" i="18"/>
  <c r="G126" i="18"/>
  <c r="G116" i="18" s="1"/>
  <c r="I126" i="18"/>
  <c r="K126" i="18"/>
  <c r="O126" i="18"/>
  <c r="Q126" i="18"/>
  <c r="V126" i="18"/>
  <c r="I129" i="18"/>
  <c r="G130" i="18"/>
  <c r="G129" i="18" s="1"/>
  <c r="I130" i="18"/>
  <c r="K130" i="18"/>
  <c r="K129" i="18" s="1"/>
  <c r="O130" i="18"/>
  <c r="Q130" i="18"/>
  <c r="Q129" i="18" s="1"/>
  <c r="V130" i="18"/>
  <c r="V129" i="18" s="1"/>
  <c r="G135" i="18"/>
  <c r="I135" i="18"/>
  <c r="K135" i="18"/>
  <c r="M135" i="18"/>
  <c r="O135" i="18"/>
  <c r="Q135" i="18"/>
  <c r="V135" i="18"/>
  <c r="G138" i="18"/>
  <c r="M138" i="18" s="1"/>
  <c r="I138" i="18"/>
  <c r="K138" i="18"/>
  <c r="O138" i="18"/>
  <c r="O129" i="18" s="1"/>
  <c r="Q138" i="18"/>
  <c r="V138" i="18"/>
  <c r="G141" i="18"/>
  <c r="Q141" i="18"/>
  <c r="G142" i="18"/>
  <c r="M142" i="18" s="1"/>
  <c r="M141" i="18" s="1"/>
  <c r="I142" i="18"/>
  <c r="I141" i="18" s="1"/>
  <c r="K142" i="18"/>
  <c r="K141" i="18" s="1"/>
  <c r="O142" i="18"/>
  <c r="O141" i="18" s="1"/>
  <c r="Q142" i="18"/>
  <c r="V142" i="18"/>
  <c r="V141" i="18" s="1"/>
  <c r="I145" i="18"/>
  <c r="K145" i="18"/>
  <c r="Q145" i="18"/>
  <c r="G146" i="18"/>
  <c r="G145" i="18" s="1"/>
  <c r="I146" i="18"/>
  <c r="K146" i="18"/>
  <c r="O146" i="18"/>
  <c r="O145" i="18" s="1"/>
  <c r="Q146" i="18"/>
  <c r="V146" i="18"/>
  <c r="V145" i="18" s="1"/>
  <c r="I148" i="18"/>
  <c r="G149" i="18"/>
  <c r="G148" i="18" s="1"/>
  <c r="I149" i="18"/>
  <c r="K149" i="18"/>
  <c r="K148" i="18" s="1"/>
  <c r="O149" i="18"/>
  <c r="Q149" i="18"/>
  <c r="Q148" i="18" s="1"/>
  <c r="V149" i="18"/>
  <c r="V148" i="18" s="1"/>
  <c r="G153" i="18"/>
  <c r="I153" i="18"/>
  <c r="K153" i="18"/>
  <c r="M153" i="18"/>
  <c r="O153" i="18"/>
  <c r="Q153" i="18"/>
  <c r="V153" i="18"/>
  <c r="G156" i="18"/>
  <c r="M156" i="18" s="1"/>
  <c r="I156" i="18"/>
  <c r="K156" i="18"/>
  <c r="O156" i="18"/>
  <c r="O148" i="18" s="1"/>
  <c r="Q156" i="18"/>
  <c r="V156" i="18"/>
  <c r="G158" i="18"/>
  <c r="I158" i="18"/>
  <c r="K158" i="18"/>
  <c r="M158" i="18"/>
  <c r="O158" i="18"/>
  <c r="Q158" i="18"/>
  <c r="V158" i="18"/>
  <c r="O159" i="18"/>
  <c r="V159" i="18"/>
  <c r="G160" i="18"/>
  <c r="M160" i="18" s="1"/>
  <c r="I160" i="18"/>
  <c r="K160" i="18"/>
  <c r="K159" i="18" s="1"/>
  <c r="O160" i="18"/>
  <c r="Q160" i="18"/>
  <c r="Q159" i="18" s="1"/>
  <c r="V160" i="18"/>
  <c r="G162" i="18"/>
  <c r="G159" i="18" s="1"/>
  <c r="I162" i="18"/>
  <c r="K162" i="18"/>
  <c r="O162" i="18"/>
  <c r="Q162" i="18"/>
  <c r="V162" i="18"/>
  <c r="G163" i="18"/>
  <c r="I163" i="18"/>
  <c r="I159" i="18" s="1"/>
  <c r="K163" i="18"/>
  <c r="M163" i="18"/>
  <c r="O163" i="18"/>
  <c r="Q163" i="18"/>
  <c r="V163" i="18"/>
  <c r="G164" i="18"/>
  <c r="K164" i="18"/>
  <c r="O164" i="18"/>
  <c r="Q164" i="18"/>
  <c r="G165" i="18"/>
  <c r="I165" i="18"/>
  <c r="I164" i="18" s="1"/>
  <c r="K165" i="18"/>
  <c r="M165" i="18"/>
  <c r="M164" i="18" s="1"/>
  <c r="O165" i="18"/>
  <c r="Q165" i="18"/>
  <c r="V165" i="18"/>
  <c r="V164" i="18" s="1"/>
  <c r="O167" i="18"/>
  <c r="G168" i="18"/>
  <c r="G167" i="18" s="1"/>
  <c r="I168" i="18"/>
  <c r="I167" i="18" s="1"/>
  <c r="K168" i="18"/>
  <c r="M168" i="18"/>
  <c r="O168" i="18"/>
  <c r="Q168" i="18"/>
  <c r="Q167" i="18" s="1"/>
  <c r="V168" i="18"/>
  <c r="G170" i="18"/>
  <c r="M170" i="18" s="1"/>
  <c r="I170" i="18"/>
  <c r="K170" i="18"/>
  <c r="O170" i="18"/>
  <c r="Q170" i="18"/>
  <c r="V170" i="18"/>
  <c r="V167" i="18" s="1"/>
  <c r="G172" i="18"/>
  <c r="I172" i="18"/>
  <c r="K172" i="18"/>
  <c r="M172" i="18"/>
  <c r="O172" i="18"/>
  <c r="Q172" i="18"/>
  <c r="V172" i="18"/>
  <c r="G174" i="18"/>
  <c r="M174" i="18" s="1"/>
  <c r="I174" i="18"/>
  <c r="K174" i="18"/>
  <c r="O174" i="18"/>
  <c r="Q174" i="18"/>
  <c r="V174" i="18"/>
  <c r="G176" i="18"/>
  <c r="I176" i="18"/>
  <c r="K176" i="18"/>
  <c r="M176" i="18"/>
  <c r="O176" i="18"/>
  <c r="Q176" i="18"/>
  <c r="V176" i="18"/>
  <c r="G179" i="18"/>
  <c r="M179" i="18" s="1"/>
  <c r="I179" i="18"/>
  <c r="K179" i="18"/>
  <c r="K167" i="18" s="1"/>
  <c r="O179" i="18"/>
  <c r="Q179" i="18"/>
  <c r="V179" i="18"/>
  <c r="G182" i="18"/>
  <c r="M182" i="18" s="1"/>
  <c r="M181" i="18" s="1"/>
  <c r="I182" i="18"/>
  <c r="K182" i="18"/>
  <c r="K181" i="18" s="1"/>
  <c r="O182" i="18"/>
  <c r="O181" i="18" s="1"/>
  <c r="Q182" i="18"/>
  <c r="V182" i="18"/>
  <c r="G184" i="18"/>
  <c r="I184" i="18"/>
  <c r="K184" i="18"/>
  <c r="M184" i="18"/>
  <c r="O184" i="18"/>
  <c r="Q184" i="18"/>
  <c r="Q181" i="18" s="1"/>
  <c r="V184" i="18"/>
  <c r="G187" i="18"/>
  <c r="M187" i="18" s="1"/>
  <c r="I187" i="18"/>
  <c r="K187" i="18"/>
  <c r="O187" i="18"/>
  <c r="Q187" i="18"/>
  <c r="V187" i="18"/>
  <c r="V181" i="18" s="1"/>
  <c r="G190" i="18"/>
  <c r="I190" i="18"/>
  <c r="K190" i="18"/>
  <c r="M190" i="18"/>
  <c r="O190" i="18"/>
  <c r="Q190" i="18"/>
  <c r="V190" i="18"/>
  <c r="G192" i="18"/>
  <c r="M192" i="18" s="1"/>
  <c r="I192" i="18"/>
  <c r="K192" i="18"/>
  <c r="O192" i="18"/>
  <c r="Q192" i="18"/>
  <c r="V192" i="18"/>
  <c r="G194" i="18"/>
  <c r="I194" i="18"/>
  <c r="I181" i="18" s="1"/>
  <c r="K194" i="18"/>
  <c r="M194" i="18"/>
  <c r="O194" i="18"/>
  <c r="Q194" i="18"/>
  <c r="V194" i="18"/>
  <c r="G198" i="18"/>
  <c r="M198" i="18" s="1"/>
  <c r="I198" i="18"/>
  <c r="K198" i="18"/>
  <c r="O198" i="18"/>
  <c r="Q198" i="18"/>
  <c r="V198" i="18"/>
  <c r="G200" i="18"/>
  <c r="I200" i="18"/>
  <c r="K200" i="18"/>
  <c r="M200" i="18"/>
  <c r="O200" i="18"/>
  <c r="Q200" i="18"/>
  <c r="V200" i="18"/>
  <c r="G203" i="18"/>
  <c r="G202" i="18" s="1"/>
  <c r="I203" i="18"/>
  <c r="I202" i="18" s="1"/>
  <c r="K203" i="18"/>
  <c r="M203" i="18"/>
  <c r="O203" i="18"/>
  <c r="Q203" i="18"/>
  <c r="Q202" i="18" s="1"/>
  <c r="V203" i="18"/>
  <c r="G209" i="18"/>
  <c r="M209" i="18" s="1"/>
  <c r="I209" i="18"/>
  <c r="K209" i="18"/>
  <c r="O209" i="18"/>
  <c r="Q209" i="18"/>
  <c r="V209" i="18"/>
  <c r="V202" i="18" s="1"/>
  <c r="G212" i="18"/>
  <c r="I212" i="18"/>
  <c r="K212" i="18"/>
  <c r="M212" i="18"/>
  <c r="O212" i="18"/>
  <c r="Q212" i="18"/>
  <c r="V212" i="18"/>
  <c r="G217" i="18"/>
  <c r="M217" i="18" s="1"/>
  <c r="I217" i="18"/>
  <c r="K217" i="18"/>
  <c r="O217" i="18"/>
  <c r="Q217" i="18"/>
  <c r="V217" i="18"/>
  <c r="G219" i="18"/>
  <c r="I219" i="18"/>
  <c r="K219" i="18"/>
  <c r="M219" i="18"/>
  <c r="O219" i="18"/>
  <c r="Q219" i="18"/>
  <c r="V219" i="18"/>
  <c r="G221" i="18"/>
  <c r="M221" i="18" s="1"/>
  <c r="I221" i="18"/>
  <c r="K221" i="18"/>
  <c r="K202" i="18" s="1"/>
  <c r="O221" i="18"/>
  <c r="Q221" i="18"/>
  <c r="V221" i="18"/>
  <c r="G229" i="18"/>
  <c r="I229" i="18"/>
  <c r="K229" i="18"/>
  <c r="M229" i="18"/>
  <c r="O229" i="18"/>
  <c r="Q229" i="18"/>
  <c r="V229" i="18"/>
  <c r="G230" i="18"/>
  <c r="M230" i="18" s="1"/>
  <c r="I230" i="18"/>
  <c r="K230" i="18"/>
  <c r="O230" i="18"/>
  <c r="O202" i="18" s="1"/>
  <c r="Q230" i="18"/>
  <c r="V230" i="18"/>
  <c r="G231" i="18"/>
  <c r="I231" i="18"/>
  <c r="K231" i="18"/>
  <c r="M231" i="18"/>
  <c r="O231" i="18"/>
  <c r="Q231" i="18"/>
  <c r="V231" i="18"/>
  <c r="G241" i="18"/>
  <c r="M241" i="18" s="1"/>
  <c r="I241" i="18"/>
  <c r="K241" i="18"/>
  <c r="O241" i="18"/>
  <c r="Q241" i="18"/>
  <c r="V241" i="18"/>
  <c r="G244" i="18"/>
  <c r="G243" i="18" s="1"/>
  <c r="I244" i="18"/>
  <c r="K244" i="18"/>
  <c r="O244" i="18"/>
  <c r="O243" i="18" s="1"/>
  <c r="Q244" i="18"/>
  <c r="V244" i="18"/>
  <c r="V243" i="18" s="1"/>
  <c r="G247" i="18"/>
  <c r="I247" i="18"/>
  <c r="I243" i="18" s="1"/>
  <c r="K247" i="18"/>
  <c r="M247" i="18"/>
  <c r="O247" i="18"/>
  <c r="Q247" i="18"/>
  <c r="V247" i="18"/>
  <c r="G251" i="18"/>
  <c r="M251" i="18" s="1"/>
  <c r="I251" i="18"/>
  <c r="K251" i="18"/>
  <c r="K243" i="18" s="1"/>
  <c r="O251" i="18"/>
  <c r="Q251" i="18"/>
  <c r="V251" i="18"/>
  <c r="G252" i="18"/>
  <c r="I252" i="18"/>
  <c r="K252" i="18"/>
  <c r="M252" i="18"/>
  <c r="O252" i="18"/>
  <c r="Q252" i="18"/>
  <c r="V252" i="18"/>
  <c r="G256" i="18"/>
  <c r="M256" i="18" s="1"/>
  <c r="I256" i="18"/>
  <c r="K256" i="18"/>
  <c r="O256" i="18"/>
  <c r="Q256" i="18"/>
  <c r="V256" i="18"/>
  <c r="G259" i="18"/>
  <c r="I259" i="18"/>
  <c r="K259" i="18"/>
  <c r="M259" i="18"/>
  <c r="O259" i="18"/>
  <c r="Q259" i="18"/>
  <c r="Q243" i="18" s="1"/>
  <c r="V259" i="18"/>
  <c r="G262" i="18"/>
  <c r="M262" i="18" s="1"/>
  <c r="I262" i="18"/>
  <c r="K262" i="18"/>
  <c r="O262" i="18"/>
  <c r="Q262" i="18"/>
  <c r="V262" i="18"/>
  <c r="G264" i="18"/>
  <c r="I264" i="18"/>
  <c r="K264" i="18"/>
  <c r="M264" i="18"/>
  <c r="O264" i="18"/>
  <c r="Q264" i="18"/>
  <c r="V264" i="18"/>
  <c r="G266" i="18"/>
  <c r="V266" i="18"/>
  <c r="G267" i="18"/>
  <c r="I267" i="18"/>
  <c r="I266" i="18" s="1"/>
  <c r="K267" i="18"/>
  <c r="M267" i="18"/>
  <c r="O267" i="18"/>
  <c r="O266" i="18" s="1"/>
  <c r="Q267" i="18"/>
  <c r="Q266" i="18" s="1"/>
  <c r="V267" i="18"/>
  <c r="G271" i="18"/>
  <c r="M271" i="18" s="1"/>
  <c r="I271" i="18"/>
  <c r="K271" i="18"/>
  <c r="K266" i="18" s="1"/>
  <c r="O271" i="18"/>
  <c r="Q271" i="18"/>
  <c r="V271" i="18"/>
  <c r="G274" i="18"/>
  <c r="I274" i="18"/>
  <c r="K274" i="18"/>
  <c r="M274" i="18"/>
  <c r="O274" i="18"/>
  <c r="Q274" i="18"/>
  <c r="V274" i="18"/>
  <c r="G277" i="18"/>
  <c r="M277" i="18" s="1"/>
  <c r="I277" i="18"/>
  <c r="K277" i="18"/>
  <c r="O277" i="18"/>
  <c r="Q277" i="18"/>
  <c r="V277" i="18"/>
  <c r="Q279" i="18"/>
  <c r="G280" i="18"/>
  <c r="M280" i="18" s="1"/>
  <c r="I280" i="18"/>
  <c r="I279" i="18" s="1"/>
  <c r="K280" i="18"/>
  <c r="K279" i="18" s="1"/>
  <c r="O280" i="18"/>
  <c r="O279" i="18" s="1"/>
  <c r="Q280" i="18"/>
  <c r="V280" i="18"/>
  <c r="V279" i="18" s="1"/>
  <c r="G284" i="18"/>
  <c r="I284" i="18"/>
  <c r="K284" i="18"/>
  <c r="M284" i="18"/>
  <c r="O284" i="18"/>
  <c r="Q284" i="18"/>
  <c r="V284" i="18"/>
  <c r="G287" i="18"/>
  <c r="G279" i="18" s="1"/>
  <c r="I287" i="18"/>
  <c r="K287" i="18"/>
  <c r="O287" i="18"/>
  <c r="Q287" i="18"/>
  <c r="V287" i="18"/>
  <c r="G290" i="18"/>
  <c r="I290" i="18"/>
  <c r="K290" i="18"/>
  <c r="M290" i="18"/>
  <c r="O290" i="18"/>
  <c r="Q290" i="18"/>
  <c r="V290" i="18"/>
  <c r="K292" i="18"/>
  <c r="G293" i="18"/>
  <c r="I293" i="18"/>
  <c r="I292" i="18" s="1"/>
  <c r="K293" i="18"/>
  <c r="M293" i="18"/>
  <c r="O293" i="18"/>
  <c r="Q293" i="18"/>
  <c r="V293" i="18"/>
  <c r="V292" i="18" s="1"/>
  <c r="G295" i="18"/>
  <c r="M295" i="18" s="1"/>
  <c r="I295" i="18"/>
  <c r="K295" i="18"/>
  <c r="O295" i="18"/>
  <c r="O292" i="18" s="1"/>
  <c r="Q295" i="18"/>
  <c r="V295" i="18"/>
  <c r="G297" i="18"/>
  <c r="I297" i="18"/>
  <c r="K297" i="18"/>
  <c r="M297" i="18"/>
  <c r="O297" i="18"/>
  <c r="Q297" i="18"/>
  <c r="Q292" i="18" s="1"/>
  <c r="V297" i="18"/>
  <c r="G299" i="18"/>
  <c r="M299" i="18" s="1"/>
  <c r="I299" i="18"/>
  <c r="K299" i="18"/>
  <c r="O299" i="18"/>
  <c r="Q299" i="18"/>
  <c r="V299" i="18"/>
  <c r="G302" i="18"/>
  <c r="I302" i="18"/>
  <c r="K302" i="18"/>
  <c r="M302" i="18"/>
  <c r="O302" i="18"/>
  <c r="Q302" i="18"/>
  <c r="V302" i="18"/>
  <c r="G304" i="18"/>
  <c r="M304" i="18" s="1"/>
  <c r="I304" i="18"/>
  <c r="K304" i="18"/>
  <c r="O304" i="18"/>
  <c r="Q304" i="18"/>
  <c r="V304" i="18"/>
  <c r="G307" i="18"/>
  <c r="I307" i="18"/>
  <c r="K307" i="18"/>
  <c r="M307" i="18"/>
  <c r="O307" i="18"/>
  <c r="Q307" i="18"/>
  <c r="V307" i="18"/>
  <c r="G309" i="18"/>
  <c r="K309" i="18"/>
  <c r="G310" i="18"/>
  <c r="I310" i="18"/>
  <c r="I309" i="18" s="1"/>
  <c r="K310" i="18"/>
  <c r="M310" i="18"/>
  <c r="O310" i="18"/>
  <c r="Q310" i="18"/>
  <c r="V310" i="18"/>
  <c r="V309" i="18" s="1"/>
  <c r="G313" i="18"/>
  <c r="M313" i="18" s="1"/>
  <c r="I313" i="18"/>
  <c r="K313" i="18"/>
  <c r="O313" i="18"/>
  <c r="O309" i="18" s="1"/>
  <c r="Q313" i="18"/>
  <c r="V313" i="18"/>
  <c r="G317" i="18"/>
  <c r="I317" i="18"/>
  <c r="K317" i="18"/>
  <c r="M317" i="18"/>
  <c r="O317" i="18"/>
  <c r="Q317" i="18"/>
  <c r="Q309" i="18" s="1"/>
  <c r="V317" i="18"/>
  <c r="G319" i="18"/>
  <c r="M319" i="18" s="1"/>
  <c r="I319" i="18"/>
  <c r="K319" i="18"/>
  <c r="O319" i="18"/>
  <c r="Q319" i="18"/>
  <c r="V319" i="18"/>
  <c r="G321" i="18"/>
  <c r="I321" i="18"/>
  <c r="K321" i="18"/>
  <c r="M321" i="18"/>
  <c r="O321" i="18"/>
  <c r="Q321" i="18"/>
  <c r="V321" i="18"/>
  <c r="G322" i="18"/>
  <c r="V322" i="18"/>
  <c r="G323" i="18"/>
  <c r="I323" i="18"/>
  <c r="I322" i="18" s="1"/>
  <c r="K323" i="18"/>
  <c r="M323" i="18"/>
  <c r="O323" i="18"/>
  <c r="O322" i="18" s="1"/>
  <c r="Q323" i="18"/>
  <c r="Q322" i="18" s="1"/>
  <c r="V323" i="18"/>
  <c r="G326" i="18"/>
  <c r="M326" i="18" s="1"/>
  <c r="M322" i="18" s="1"/>
  <c r="I326" i="18"/>
  <c r="K326" i="18"/>
  <c r="K322" i="18" s="1"/>
  <c r="O326" i="18"/>
  <c r="Q326" i="18"/>
  <c r="V326" i="18"/>
  <c r="I328" i="18"/>
  <c r="V328" i="18"/>
  <c r="G329" i="18"/>
  <c r="M329" i="18" s="1"/>
  <c r="M328" i="18" s="1"/>
  <c r="I329" i="18"/>
  <c r="K329" i="18"/>
  <c r="K328" i="18" s="1"/>
  <c r="O329" i="18"/>
  <c r="O328" i="18" s="1"/>
  <c r="Q329" i="18"/>
  <c r="V329" i="18"/>
  <c r="G330" i="18"/>
  <c r="I330" i="18"/>
  <c r="K330" i="18"/>
  <c r="M330" i="18"/>
  <c r="O330" i="18"/>
  <c r="Q330" i="18"/>
  <c r="Q328" i="18" s="1"/>
  <c r="V330" i="18"/>
  <c r="AE332" i="18"/>
  <c r="AF332" i="18"/>
  <c r="G39" i="17"/>
  <c r="G8" i="17"/>
  <c r="Q8" i="17"/>
  <c r="G9" i="17"/>
  <c r="M9" i="17" s="1"/>
  <c r="I9" i="17"/>
  <c r="I8" i="17" s="1"/>
  <c r="K9" i="17"/>
  <c r="K8" i="17" s="1"/>
  <c r="O9" i="17"/>
  <c r="O8" i="17" s="1"/>
  <c r="Q9" i="17"/>
  <c r="V9" i="17"/>
  <c r="V8" i="17" s="1"/>
  <c r="G10" i="17"/>
  <c r="M10" i="17" s="1"/>
  <c r="I10" i="17"/>
  <c r="K10" i="17"/>
  <c r="O10" i="17"/>
  <c r="Q10" i="17"/>
  <c r="V10" i="17"/>
  <c r="G11" i="17"/>
  <c r="AF39" i="17" s="1"/>
  <c r="I11" i="17"/>
  <c r="K11" i="17"/>
  <c r="M11" i="17"/>
  <c r="O11" i="17"/>
  <c r="Q11" i="17"/>
  <c r="V11" i="17"/>
  <c r="G12" i="17"/>
  <c r="I12" i="17"/>
  <c r="K12" i="17"/>
  <c r="M12" i="17"/>
  <c r="O12" i="17"/>
  <c r="Q12" i="17"/>
  <c r="V12" i="17"/>
  <c r="G14" i="17"/>
  <c r="I14" i="17"/>
  <c r="I13" i="17" s="1"/>
  <c r="K14" i="17"/>
  <c r="M14" i="17"/>
  <c r="O14" i="17"/>
  <c r="O13" i="17" s="1"/>
  <c r="Q14" i="17"/>
  <c r="V14" i="17"/>
  <c r="V13" i="17" s="1"/>
  <c r="G15" i="17"/>
  <c r="M15" i="17" s="1"/>
  <c r="I15" i="17"/>
  <c r="K15" i="17"/>
  <c r="O15" i="17"/>
  <c r="Q15" i="17"/>
  <c r="V15" i="17"/>
  <c r="G16" i="17"/>
  <c r="G13" i="17" s="1"/>
  <c r="I16" i="17"/>
  <c r="K16" i="17"/>
  <c r="O16" i="17"/>
  <c r="Q16" i="17"/>
  <c r="V16" i="17"/>
  <c r="G17" i="17"/>
  <c r="M17" i="17" s="1"/>
  <c r="I17" i="17"/>
  <c r="K17" i="17"/>
  <c r="O17" i="17"/>
  <c r="Q17" i="17"/>
  <c r="V17" i="17"/>
  <c r="G18" i="17"/>
  <c r="M18" i="17" s="1"/>
  <c r="I18" i="17"/>
  <c r="K18" i="17"/>
  <c r="K13" i="17" s="1"/>
  <c r="O18" i="17"/>
  <c r="Q18" i="17"/>
  <c r="V18" i="17"/>
  <c r="G19" i="17"/>
  <c r="I19" i="17"/>
  <c r="K19" i="17"/>
  <c r="M19" i="17"/>
  <c r="O19" i="17"/>
  <c r="Q19" i="17"/>
  <c r="V19" i="17"/>
  <c r="G20" i="17"/>
  <c r="I20" i="17"/>
  <c r="K20" i="17"/>
  <c r="M20" i="17"/>
  <c r="O20" i="17"/>
  <c r="Q20" i="17"/>
  <c r="V20" i="17"/>
  <c r="G21" i="17"/>
  <c r="M21" i="17" s="1"/>
  <c r="I21" i="17"/>
  <c r="K21" i="17"/>
  <c r="O21" i="17"/>
  <c r="Q21" i="17"/>
  <c r="Q13" i="17" s="1"/>
  <c r="V21" i="17"/>
  <c r="G22" i="17"/>
  <c r="I22" i="17"/>
  <c r="K22" i="17"/>
  <c r="M22" i="17"/>
  <c r="O22" i="17"/>
  <c r="Q22" i="17"/>
  <c r="V22" i="17"/>
  <c r="G23" i="17"/>
  <c r="M23" i="17" s="1"/>
  <c r="I23" i="17"/>
  <c r="K23" i="17"/>
  <c r="O23" i="17"/>
  <c r="Q23" i="17"/>
  <c r="V23" i="17"/>
  <c r="G24" i="17"/>
  <c r="G25" i="17"/>
  <c r="M25" i="17" s="1"/>
  <c r="M24" i="17" s="1"/>
  <c r="I25" i="17"/>
  <c r="I24" i="17" s="1"/>
  <c r="K25" i="17"/>
  <c r="K24" i="17" s="1"/>
  <c r="O25" i="17"/>
  <c r="O24" i="17" s="1"/>
  <c r="Q25" i="17"/>
  <c r="V25" i="17"/>
  <c r="V24" i="17" s="1"/>
  <c r="G26" i="17"/>
  <c r="M26" i="17" s="1"/>
  <c r="I26" i="17"/>
  <c r="K26" i="17"/>
  <c r="O26" i="17"/>
  <c r="Q26" i="17"/>
  <c r="V26" i="17"/>
  <c r="G27" i="17"/>
  <c r="I27" i="17"/>
  <c r="K27" i="17"/>
  <c r="M27" i="17"/>
  <c r="O27" i="17"/>
  <c r="Q27" i="17"/>
  <c r="V27" i="17"/>
  <c r="G28" i="17"/>
  <c r="I28" i="17"/>
  <c r="K28" i="17"/>
  <c r="M28" i="17"/>
  <c r="O28" i="17"/>
  <c r="Q28" i="17"/>
  <c r="V28" i="17"/>
  <c r="G30" i="17"/>
  <c r="M30" i="17" s="1"/>
  <c r="I30" i="17"/>
  <c r="K30" i="17"/>
  <c r="O30" i="17"/>
  <c r="Q30" i="17"/>
  <c r="Q24" i="17" s="1"/>
  <c r="V30" i="17"/>
  <c r="V31" i="17"/>
  <c r="G32" i="17"/>
  <c r="G31" i="17" s="1"/>
  <c r="I32" i="17"/>
  <c r="K32" i="17"/>
  <c r="K31" i="17" s="1"/>
  <c r="O32" i="17"/>
  <c r="O31" i="17" s="1"/>
  <c r="Q32" i="17"/>
  <c r="Q31" i="17" s="1"/>
  <c r="V32" i="17"/>
  <c r="G33" i="17"/>
  <c r="M33" i="17" s="1"/>
  <c r="I33" i="17"/>
  <c r="I31" i="17" s="1"/>
  <c r="K33" i="17"/>
  <c r="O33" i="17"/>
  <c r="Q33" i="17"/>
  <c r="V33" i="17"/>
  <c r="G34" i="17"/>
  <c r="I34" i="17"/>
  <c r="K34" i="17"/>
  <c r="M34" i="17"/>
  <c r="O34" i="17"/>
  <c r="Q34" i="17"/>
  <c r="V34" i="17"/>
  <c r="G35" i="17"/>
  <c r="M35" i="17" s="1"/>
  <c r="I35" i="17"/>
  <c r="K35" i="17"/>
  <c r="O35" i="17"/>
  <c r="Q35" i="17"/>
  <c r="V35" i="17"/>
  <c r="G36" i="17"/>
  <c r="I36" i="17"/>
  <c r="K36" i="17"/>
  <c r="M36" i="17"/>
  <c r="O36" i="17"/>
  <c r="Q36" i="17"/>
  <c r="V36" i="17"/>
  <c r="G37" i="17"/>
  <c r="I37" i="17"/>
  <c r="K37" i="17"/>
  <c r="M37" i="17"/>
  <c r="O37" i="17"/>
  <c r="Q37" i="17"/>
  <c r="V37" i="17"/>
  <c r="AE39" i="17"/>
  <c r="G81" i="16"/>
  <c r="G9" i="16"/>
  <c r="I9" i="16"/>
  <c r="I8" i="16" s="1"/>
  <c r="K9" i="16"/>
  <c r="M9" i="16"/>
  <c r="O9" i="16"/>
  <c r="O8" i="16" s="1"/>
  <c r="Q9" i="16"/>
  <c r="V9" i="16"/>
  <c r="V8" i="16" s="1"/>
  <c r="G13" i="16"/>
  <c r="M13" i="16" s="1"/>
  <c r="I13" i="16"/>
  <c r="K13" i="16"/>
  <c r="O13" i="16"/>
  <c r="Q13" i="16"/>
  <c r="Q8" i="16" s="1"/>
  <c r="V13" i="16"/>
  <c r="G16" i="16"/>
  <c r="AF81" i="16" s="1"/>
  <c r="I16" i="16"/>
  <c r="K16" i="16"/>
  <c r="M16" i="16"/>
  <c r="O16" i="16"/>
  <c r="Q16" i="16"/>
  <c r="V16" i="16"/>
  <c r="G19" i="16"/>
  <c r="I19" i="16"/>
  <c r="K19" i="16"/>
  <c r="M19" i="16"/>
  <c r="O19" i="16"/>
  <c r="Q19" i="16"/>
  <c r="V19" i="16"/>
  <c r="G22" i="16"/>
  <c r="M22" i="16" s="1"/>
  <c r="I22" i="16"/>
  <c r="K22" i="16"/>
  <c r="O22" i="16"/>
  <c r="Q22" i="16"/>
  <c r="V22" i="16"/>
  <c r="G25" i="16"/>
  <c r="M25" i="16" s="1"/>
  <c r="I25" i="16"/>
  <c r="K25" i="16"/>
  <c r="O25" i="16"/>
  <c r="Q25" i="16"/>
  <c r="V25" i="16"/>
  <c r="G28" i="16"/>
  <c r="I28" i="16"/>
  <c r="K28" i="16"/>
  <c r="K8" i="16" s="1"/>
  <c r="M28" i="16"/>
  <c r="O28" i="16"/>
  <c r="Q28" i="16"/>
  <c r="V28" i="16"/>
  <c r="G33" i="16"/>
  <c r="I33" i="16"/>
  <c r="K33" i="16"/>
  <c r="M33" i="16"/>
  <c r="O33" i="16"/>
  <c r="Q33" i="16"/>
  <c r="V33" i="16"/>
  <c r="G37" i="16"/>
  <c r="I37" i="16"/>
  <c r="K37" i="16"/>
  <c r="M37" i="16"/>
  <c r="O37" i="16"/>
  <c r="Q37" i="16"/>
  <c r="V37" i="16"/>
  <c r="G40" i="16"/>
  <c r="M40" i="16" s="1"/>
  <c r="I40" i="16"/>
  <c r="K40" i="16"/>
  <c r="O40" i="16"/>
  <c r="Q40" i="16"/>
  <c r="V40" i="16"/>
  <c r="G43" i="16"/>
  <c r="I43" i="16"/>
  <c r="K43" i="16"/>
  <c r="M43" i="16"/>
  <c r="O43" i="16"/>
  <c r="Q43" i="16"/>
  <c r="V43" i="16"/>
  <c r="G48" i="16"/>
  <c r="I48" i="16"/>
  <c r="K48" i="16"/>
  <c r="M48" i="16"/>
  <c r="O48" i="16"/>
  <c r="Q48" i="16"/>
  <c r="V48" i="16"/>
  <c r="G53" i="16"/>
  <c r="K53" i="16"/>
  <c r="O53" i="16"/>
  <c r="Q53" i="16"/>
  <c r="G54" i="16"/>
  <c r="M54" i="16" s="1"/>
  <c r="M53" i="16" s="1"/>
  <c r="I54" i="16"/>
  <c r="I53" i="16" s="1"/>
  <c r="K54" i="16"/>
  <c r="O54" i="16"/>
  <c r="Q54" i="16"/>
  <c r="V54" i="16"/>
  <c r="V53" i="16" s="1"/>
  <c r="G58" i="16"/>
  <c r="G57" i="16" s="1"/>
  <c r="I58" i="16"/>
  <c r="K58" i="16"/>
  <c r="M58" i="16"/>
  <c r="O58" i="16"/>
  <c r="Q58" i="16"/>
  <c r="Q57" i="16" s="1"/>
  <c r="V58" i="16"/>
  <c r="G59" i="16"/>
  <c r="I59" i="16"/>
  <c r="K59" i="16"/>
  <c r="M59" i="16"/>
  <c r="O59" i="16"/>
  <c r="O57" i="16" s="1"/>
  <c r="Q59" i="16"/>
  <c r="V59" i="16"/>
  <c r="V57" i="16" s="1"/>
  <c r="G60" i="16"/>
  <c r="I60" i="16"/>
  <c r="K60" i="16"/>
  <c r="M60" i="16"/>
  <c r="O60" i="16"/>
  <c r="Q60" i="16"/>
  <c r="V60" i="16"/>
  <c r="G61" i="16"/>
  <c r="I61" i="16"/>
  <c r="K61" i="16"/>
  <c r="M61" i="16"/>
  <c r="O61" i="16"/>
  <c r="Q61" i="16"/>
  <c r="V61" i="16"/>
  <c r="G62" i="16"/>
  <c r="I62" i="16"/>
  <c r="K62" i="16"/>
  <c r="M62" i="16"/>
  <c r="O62" i="16"/>
  <c r="Q62" i="16"/>
  <c r="V62" i="16"/>
  <c r="G63" i="16"/>
  <c r="M63" i="16" s="1"/>
  <c r="I63" i="16"/>
  <c r="K63" i="16"/>
  <c r="O63" i="16"/>
  <c r="Q63" i="16"/>
  <c r="V63" i="16"/>
  <c r="G64" i="16"/>
  <c r="M64" i="16" s="1"/>
  <c r="I64" i="16"/>
  <c r="I57" i="16" s="1"/>
  <c r="K64" i="16"/>
  <c r="O64" i="16"/>
  <c r="Q64" i="16"/>
  <c r="V64" i="16"/>
  <c r="G65" i="16"/>
  <c r="M65" i="16" s="1"/>
  <c r="I65" i="16"/>
  <c r="K65" i="16"/>
  <c r="K57" i="16" s="1"/>
  <c r="O65" i="16"/>
  <c r="Q65" i="16"/>
  <c r="V65" i="16"/>
  <c r="G66" i="16"/>
  <c r="I66" i="16"/>
  <c r="K66" i="16"/>
  <c r="M66" i="16"/>
  <c r="O66" i="16"/>
  <c r="Q66" i="16"/>
  <c r="V66" i="16"/>
  <c r="G67" i="16"/>
  <c r="I67" i="16"/>
  <c r="K67" i="16"/>
  <c r="M67" i="16"/>
  <c r="O67" i="16"/>
  <c r="Q67" i="16"/>
  <c r="V67" i="16"/>
  <c r="G68" i="16"/>
  <c r="I68" i="16"/>
  <c r="K68" i="16"/>
  <c r="M68" i="16"/>
  <c r="O68" i="16"/>
  <c r="Q68" i="16"/>
  <c r="V68" i="16"/>
  <c r="G69" i="16"/>
  <c r="I69" i="16"/>
  <c r="K69" i="16"/>
  <c r="M69" i="16"/>
  <c r="O69" i="16"/>
  <c r="Q69" i="16"/>
  <c r="V69" i="16"/>
  <c r="G70" i="16"/>
  <c r="I70" i="16"/>
  <c r="K70" i="16"/>
  <c r="M70" i="16"/>
  <c r="O70" i="16"/>
  <c r="Q70" i="16"/>
  <c r="V70" i="16"/>
  <c r="G71" i="16"/>
  <c r="M71" i="16" s="1"/>
  <c r="I71" i="16"/>
  <c r="K71" i="16"/>
  <c r="O71" i="16"/>
  <c r="Q71" i="16"/>
  <c r="V71" i="16"/>
  <c r="G72" i="16"/>
  <c r="M72" i="16" s="1"/>
  <c r="I72" i="16"/>
  <c r="K72" i="16"/>
  <c r="O72" i="16"/>
  <c r="Q72" i="16"/>
  <c r="V72" i="16"/>
  <c r="G73" i="16"/>
  <c r="M73" i="16" s="1"/>
  <c r="I73" i="16"/>
  <c r="K73" i="16"/>
  <c r="O73" i="16"/>
  <c r="Q73" i="16"/>
  <c r="V73" i="16"/>
  <c r="G75" i="16"/>
  <c r="K75" i="16"/>
  <c r="M75" i="16"/>
  <c r="Q75" i="16"/>
  <c r="G76" i="16"/>
  <c r="I76" i="16"/>
  <c r="I75" i="16" s="1"/>
  <c r="K76" i="16"/>
  <c r="M76" i="16"/>
  <c r="O76" i="16"/>
  <c r="O75" i="16" s="1"/>
  <c r="Q76" i="16"/>
  <c r="V76" i="16"/>
  <c r="V75" i="16" s="1"/>
  <c r="K77" i="16"/>
  <c r="O77" i="16"/>
  <c r="Q77" i="16"/>
  <c r="G78" i="16"/>
  <c r="G77" i="16" s="1"/>
  <c r="I78" i="16"/>
  <c r="I77" i="16" s="1"/>
  <c r="K78" i="16"/>
  <c r="M78" i="16"/>
  <c r="M77" i="16" s="1"/>
  <c r="O78" i="16"/>
  <c r="Q78" i="16"/>
  <c r="V78" i="16"/>
  <c r="V77" i="16" s="1"/>
  <c r="G79" i="16"/>
  <c r="I79" i="16"/>
  <c r="K79" i="16"/>
  <c r="M79" i="16"/>
  <c r="O79" i="16"/>
  <c r="Q79" i="16"/>
  <c r="V79" i="16"/>
  <c r="AE81" i="16"/>
  <c r="G98" i="15"/>
  <c r="G9" i="15"/>
  <c r="M9" i="15" s="1"/>
  <c r="M8" i="15" s="1"/>
  <c r="I9" i="15"/>
  <c r="K9" i="15"/>
  <c r="K8" i="15" s="1"/>
  <c r="O9" i="15"/>
  <c r="O8" i="15" s="1"/>
  <c r="Q9" i="15"/>
  <c r="V9" i="15"/>
  <c r="G12" i="15"/>
  <c r="G8" i="15" s="1"/>
  <c r="I12" i="15"/>
  <c r="K12" i="15"/>
  <c r="M12" i="15"/>
  <c r="O12" i="15"/>
  <c r="Q12" i="15"/>
  <c r="V12" i="15"/>
  <c r="G15" i="15"/>
  <c r="I15" i="15"/>
  <c r="I8" i="15" s="1"/>
  <c r="K15" i="15"/>
  <c r="M15" i="15"/>
  <c r="O15" i="15"/>
  <c r="Q15" i="15"/>
  <c r="V15" i="15"/>
  <c r="G18" i="15"/>
  <c r="I18" i="15"/>
  <c r="K18" i="15"/>
  <c r="M18" i="15"/>
  <c r="O18" i="15"/>
  <c r="Q18" i="15"/>
  <c r="Q8" i="15" s="1"/>
  <c r="V18" i="15"/>
  <c r="G21" i="15"/>
  <c r="I21" i="15"/>
  <c r="K21" i="15"/>
  <c r="M21" i="15"/>
  <c r="O21" i="15"/>
  <c r="Q21" i="15"/>
  <c r="V21" i="15"/>
  <c r="V8" i="15" s="1"/>
  <c r="G26" i="15"/>
  <c r="I26" i="15"/>
  <c r="K26" i="15"/>
  <c r="M26" i="15"/>
  <c r="O26" i="15"/>
  <c r="Q26" i="15"/>
  <c r="V26" i="15"/>
  <c r="G30" i="15"/>
  <c r="M30" i="15" s="1"/>
  <c r="I30" i="15"/>
  <c r="K30" i="15"/>
  <c r="O30" i="15"/>
  <c r="Q30" i="15"/>
  <c r="V30" i="15"/>
  <c r="G33" i="15"/>
  <c r="M33" i="15" s="1"/>
  <c r="I33" i="15"/>
  <c r="K33" i="15"/>
  <c r="O33" i="15"/>
  <c r="Q33" i="15"/>
  <c r="V33" i="15"/>
  <c r="G36" i="15"/>
  <c r="M36" i="15" s="1"/>
  <c r="I36" i="15"/>
  <c r="K36" i="15"/>
  <c r="O36" i="15"/>
  <c r="Q36" i="15"/>
  <c r="V36" i="15"/>
  <c r="G43" i="15"/>
  <c r="M43" i="15"/>
  <c r="G44" i="15"/>
  <c r="I44" i="15"/>
  <c r="I43" i="15" s="1"/>
  <c r="K44" i="15"/>
  <c r="M44" i="15"/>
  <c r="O44" i="15"/>
  <c r="O43" i="15" s="1"/>
  <c r="Q44" i="15"/>
  <c r="Q43" i="15" s="1"/>
  <c r="V44" i="15"/>
  <c r="V43" i="15" s="1"/>
  <c r="G47" i="15"/>
  <c r="I47" i="15"/>
  <c r="K47" i="15"/>
  <c r="K43" i="15" s="1"/>
  <c r="M47" i="15"/>
  <c r="O47" i="15"/>
  <c r="Q47" i="15"/>
  <c r="V47" i="15"/>
  <c r="G50" i="15"/>
  <c r="I50" i="15"/>
  <c r="K50" i="15"/>
  <c r="M50" i="15"/>
  <c r="O50" i="15"/>
  <c r="Q50" i="15"/>
  <c r="V50" i="15"/>
  <c r="O53" i="15"/>
  <c r="G54" i="15"/>
  <c r="G53" i="15" s="1"/>
  <c r="I54" i="15"/>
  <c r="I53" i="15" s="1"/>
  <c r="K54" i="15"/>
  <c r="K53" i="15" s="1"/>
  <c r="O54" i="15"/>
  <c r="Q54" i="15"/>
  <c r="Q53" i="15" s="1"/>
  <c r="V54" i="15"/>
  <c r="G55" i="15"/>
  <c r="M55" i="15" s="1"/>
  <c r="I55" i="15"/>
  <c r="K55" i="15"/>
  <c r="O55" i="15"/>
  <c r="Q55" i="15"/>
  <c r="V55" i="15"/>
  <c r="V53" i="15" s="1"/>
  <c r="I56" i="15"/>
  <c r="K56" i="15"/>
  <c r="V56" i="15"/>
  <c r="G57" i="15"/>
  <c r="G56" i="15" s="1"/>
  <c r="I57" i="15"/>
  <c r="K57" i="15"/>
  <c r="M57" i="15"/>
  <c r="M56" i="15" s="1"/>
  <c r="O57" i="15"/>
  <c r="O56" i="15" s="1"/>
  <c r="Q57" i="15"/>
  <c r="Q56" i="15" s="1"/>
  <c r="V57" i="15"/>
  <c r="G61" i="15"/>
  <c r="I61" i="15"/>
  <c r="K61" i="15"/>
  <c r="K60" i="15" s="1"/>
  <c r="M61" i="15"/>
  <c r="O61" i="15"/>
  <c r="Q61" i="15"/>
  <c r="Q60" i="15" s="1"/>
  <c r="V61" i="15"/>
  <c r="V60" i="15" s="1"/>
  <c r="G62" i="15"/>
  <c r="I62" i="15"/>
  <c r="K62" i="15"/>
  <c r="M62" i="15"/>
  <c r="O62" i="15"/>
  <c r="Q62" i="15"/>
  <c r="V62" i="15"/>
  <c r="G63" i="15"/>
  <c r="I63" i="15"/>
  <c r="K63" i="15"/>
  <c r="M63" i="15"/>
  <c r="O63" i="15"/>
  <c r="Q63" i="15"/>
  <c r="V63" i="15"/>
  <c r="G64" i="15"/>
  <c r="G60" i="15" s="1"/>
  <c r="I64" i="15"/>
  <c r="K64" i="15"/>
  <c r="O64" i="15"/>
  <c r="Q64" i="15"/>
  <c r="V64" i="15"/>
  <c r="G65" i="15"/>
  <c r="M65" i="15" s="1"/>
  <c r="I65" i="15"/>
  <c r="I60" i="15" s="1"/>
  <c r="K65" i="15"/>
  <c r="O65" i="15"/>
  <c r="Q65" i="15"/>
  <c r="V65" i="15"/>
  <c r="G66" i="15"/>
  <c r="I66" i="15"/>
  <c r="K66" i="15"/>
  <c r="M66" i="15"/>
  <c r="O66" i="15"/>
  <c r="Q66" i="15"/>
  <c r="V66" i="15"/>
  <c r="G67" i="15"/>
  <c r="I67" i="15"/>
  <c r="K67" i="15"/>
  <c r="M67" i="15"/>
  <c r="O67" i="15"/>
  <c r="Q67" i="15"/>
  <c r="V67" i="15"/>
  <c r="G68" i="15"/>
  <c r="I68" i="15"/>
  <c r="K68" i="15"/>
  <c r="M68" i="15"/>
  <c r="O68" i="15"/>
  <c r="O60" i="15" s="1"/>
  <c r="Q68" i="15"/>
  <c r="V68" i="15"/>
  <c r="G69" i="15"/>
  <c r="I69" i="15"/>
  <c r="K69" i="15"/>
  <c r="M69" i="15"/>
  <c r="O69" i="15"/>
  <c r="Q69" i="15"/>
  <c r="V69" i="15"/>
  <c r="G70" i="15"/>
  <c r="I70" i="15"/>
  <c r="K70" i="15"/>
  <c r="M70" i="15"/>
  <c r="O70" i="15"/>
  <c r="Q70" i="15"/>
  <c r="V70" i="15"/>
  <c r="G71" i="15"/>
  <c r="I71" i="15"/>
  <c r="K71" i="15"/>
  <c r="M71" i="15"/>
  <c r="O71" i="15"/>
  <c r="Q71" i="15"/>
  <c r="V71" i="15"/>
  <c r="G72" i="15"/>
  <c r="M72" i="15" s="1"/>
  <c r="I72" i="15"/>
  <c r="K72" i="15"/>
  <c r="O72" i="15"/>
  <c r="Q72" i="15"/>
  <c r="V72" i="15"/>
  <c r="G73" i="15"/>
  <c r="M73" i="15" s="1"/>
  <c r="I73" i="15"/>
  <c r="K73" i="15"/>
  <c r="O73" i="15"/>
  <c r="Q73" i="15"/>
  <c r="V73" i="15"/>
  <c r="G74" i="15"/>
  <c r="I74" i="15"/>
  <c r="K74" i="15"/>
  <c r="M74" i="15"/>
  <c r="O74" i="15"/>
  <c r="Q74" i="15"/>
  <c r="V74" i="15"/>
  <c r="G75" i="15"/>
  <c r="I75" i="15"/>
  <c r="K75" i="15"/>
  <c r="M75" i="15"/>
  <c r="O75" i="15"/>
  <c r="Q75" i="15"/>
  <c r="V75" i="15"/>
  <c r="G81" i="15"/>
  <c r="I81" i="15"/>
  <c r="M81" i="15"/>
  <c r="O81" i="15"/>
  <c r="G82" i="15"/>
  <c r="I82" i="15"/>
  <c r="K82" i="15"/>
  <c r="K81" i="15" s="1"/>
  <c r="M82" i="15"/>
  <c r="O82" i="15"/>
  <c r="Q82" i="15"/>
  <c r="Q81" i="15" s="1"/>
  <c r="V82" i="15"/>
  <c r="V81" i="15" s="1"/>
  <c r="V83" i="15"/>
  <c r="G84" i="15"/>
  <c r="G83" i="15" s="1"/>
  <c r="I84" i="15"/>
  <c r="I83" i="15" s="1"/>
  <c r="K84" i="15"/>
  <c r="M84" i="15"/>
  <c r="O84" i="15"/>
  <c r="O83" i="15" s="1"/>
  <c r="Q84" i="15"/>
  <c r="V84" i="15"/>
  <c r="G87" i="15"/>
  <c r="M87" i="15" s="1"/>
  <c r="I87" i="15"/>
  <c r="K87" i="15"/>
  <c r="O87" i="15"/>
  <c r="Q87" i="15"/>
  <c r="Q83" i="15" s="1"/>
  <c r="V87" i="15"/>
  <c r="G88" i="15"/>
  <c r="M88" i="15" s="1"/>
  <c r="I88" i="15"/>
  <c r="K88" i="15"/>
  <c r="O88" i="15"/>
  <c r="Q88" i="15"/>
  <c r="V88" i="15"/>
  <c r="G91" i="15"/>
  <c r="I91" i="15"/>
  <c r="K91" i="15"/>
  <c r="K83" i="15" s="1"/>
  <c r="M91" i="15"/>
  <c r="O91" i="15"/>
  <c r="Q91" i="15"/>
  <c r="V91" i="15"/>
  <c r="G92" i="15"/>
  <c r="I92" i="15"/>
  <c r="K92" i="15"/>
  <c r="M92" i="15"/>
  <c r="O92" i="15"/>
  <c r="Q92" i="15"/>
  <c r="V92" i="15"/>
  <c r="G93" i="15"/>
  <c r="I93" i="15"/>
  <c r="O93" i="15"/>
  <c r="G94" i="15"/>
  <c r="I94" i="15"/>
  <c r="K94" i="15"/>
  <c r="K93" i="15" s="1"/>
  <c r="M94" i="15"/>
  <c r="O94" i="15"/>
  <c r="Q94" i="15"/>
  <c r="Q93" i="15" s="1"/>
  <c r="V94" i="15"/>
  <c r="V93" i="15" s="1"/>
  <c r="G95" i="15"/>
  <c r="I95" i="15"/>
  <c r="K95" i="15"/>
  <c r="M95" i="15"/>
  <c r="M93" i="15" s="1"/>
  <c r="O95" i="15"/>
  <c r="Q95" i="15"/>
  <c r="V95" i="15"/>
  <c r="G96" i="15"/>
  <c r="I96" i="15"/>
  <c r="K96" i="15"/>
  <c r="M96" i="15"/>
  <c r="O96" i="15"/>
  <c r="Q96" i="15"/>
  <c r="V96" i="15"/>
  <c r="AE98" i="15"/>
  <c r="G109" i="14"/>
  <c r="G9" i="14"/>
  <c r="G8" i="14" s="1"/>
  <c r="I9" i="14"/>
  <c r="I8" i="14" s="1"/>
  <c r="K9" i="14"/>
  <c r="M9" i="14"/>
  <c r="O9" i="14"/>
  <c r="O8" i="14" s="1"/>
  <c r="Q9" i="14"/>
  <c r="Q8" i="14" s="1"/>
  <c r="V9" i="14"/>
  <c r="V8" i="14" s="1"/>
  <c r="G13" i="14"/>
  <c r="M13" i="14" s="1"/>
  <c r="I13" i="14"/>
  <c r="K13" i="14"/>
  <c r="O13" i="14"/>
  <c r="Q13" i="14"/>
  <c r="V13" i="14"/>
  <c r="G16" i="14"/>
  <c r="I16" i="14"/>
  <c r="K16" i="14"/>
  <c r="M16" i="14"/>
  <c r="O16" i="14"/>
  <c r="Q16" i="14"/>
  <c r="V16" i="14"/>
  <c r="G19" i="14"/>
  <c r="I19" i="14"/>
  <c r="K19" i="14"/>
  <c r="M19" i="14"/>
  <c r="O19" i="14"/>
  <c r="Q19" i="14"/>
  <c r="V19" i="14"/>
  <c r="G20" i="14"/>
  <c r="M20" i="14" s="1"/>
  <c r="I20" i="14"/>
  <c r="K20" i="14"/>
  <c r="O20" i="14"/>
  <c r="Q20" i="14"/>
  <c r="V20" i="14"/>
  <c r="G23" i="14"/>
  <c r="M23" i="14" s="1"/>
  <c r="I23" i="14"/>
  <c r="K23" i="14"/>
  <c r="O23" i="14"/>
  <c r="Q23" i="14"/>
  <c r="V23" i="14"/>
  <c r="G24" i="14"/>
  <c r="I24" i="14"/>
  <c r="K24" i="14"/>
  <c r="K8" i="14" s="1"/>
  <c r="M24" i="14"/>
  <c r="O24" i="14"/>
  <c r="Q24" i="14"/>
  <c r="V24" i="14"/>
  <c r="G29" i="14"/>
  <c r="I29" i="14"/>
  <c r="K29" i="14"/>
  <c r="M29" i="14"/>
  <c r="O29" i="14"/>
  <c r="Q29" i="14"/>
  <c r="V29" i="14"/>
  <c r="G36" i="14"/>
  <c r="I36" i="14"/>
  <c r="K36" i="14"/>
  <c r="M36" i="14"/>
  <c r="O36" i="14"/>
  <c r="Q36" i="14"/>
  <c r="V36" i="14"/>
  <c r="G37" i="14"/>
  <c r="M37" i="14" s="1"/>
  <c r="I37" i="14"/>
  <c r="K37" i="14"/>
  <c r="O37" i="14"/>
  <c r="Q37" i="14"/>
  <c r="V37" i="14"/>
  <c r="G40" i="14"/>
  <c r="I40" i="14"/>
  <c r="K40" i="14"/>
  <c r="M40" i="14"/>
  <c r="O40" i="14"/>
  <c r="Q40" i="14"/>
  <c r="V40" i="14"/>
  <c r="G47" i="14"/>
  <c r="I47" i="14"/>
  <c r="K47" i="14"/>
  <c r="M47" i="14"/>
  <c r="O47" i="14"/>
  <c r="Q47" i="14"/>
  <c r="V47" i="14"/>
  <c r="G53" i="14"/>
  <c r="M53" i="14" s="1"/>
  <c r="I53" i="14"/>
  <c r="K53" i="14"/>
  <c r="O53" i="14"/>
  <c r="Q53" i="14"/>
  <c r="V53" i="14"/>
  <c r="G57" i="14"/>
  <c r="I57" i="14"/>
  <c r="Q57" i="14"/>
  <c r="G58" i="14"/>
  <c r="I58" i="14"/>
  <c r="K58" i="14"/>
  <c r="K57" i="14" s="1"/>
  <c r="M58" i="14"/>
  <c r="M57" i="14" s="1"/>
  <c r="O58" i="14"/>
  <c r="O57" i="14" s="1"/>
  <c r="Q58" i="14"/>
  <c r="V58" i="14"/>
  <c r="V57" i="14" s="1"/>
  <c r="G60" i="14"/>
  <c r="I60" i="14"/>
  <c r="K60" i="14"/>
  <c r="M60" i="14"/>
  <c r="O60" i="14"/>
  <c r="Q60" i="14"/>
  <c r="V60" i="14"/>
  <c r="G61" i="14"/>
  <c r="O61" i="14"/>
  <c r="G62" i="14"/>
  <c r="M62" i="14" s="1"/>
  <c r="M61" i="14" s="1"/>
  <c r="I62" i="14"/>
  <c r="I61" i="14" s="1"/>
  <c r="K62" i="14"/>
  <c r="K61" i="14" s="1"/>
  <c r="O62" i="14"/>
  <c r="Q62" i="14"/>
  <c r="Q61" i="14" s="1"/>
  <c r="V62" i="14"/>
  <c r="V61" i="14" s="1"/>
  <c r="K65" i="14"/>
  <c r="Q65" i="14"/>
  <c r="V65" i="14"/>
  <c r="G66" i="14"/>
  <c r="I66" i="14"/>
  <c r="I65" i="14" s="1"/>
  <c r="K66" i="14"/>
  <c r="M66" i="14"/>
  <c r="O66" i="14"/>
  <c r="O65" i="14" s="1"/>
  <c r="Q66" i="14"/>
  <c r="V66" i="14"/>
  <c r="G69" i="14"/>
  <c r="G65" i="14" s="1"/>
  <c r="I69" i="14"/>
  <c r="K69" i="14"/>
  <c r="O69" i="14"/>
  <c r="Q69" i="14"/>
  <c r="V69" i="14"/>
  <c r="G73" i="14"/>
  <c r="I73" i="14"/>
  <c r="K73" i="14"/>
  <c r="K72" i="14" s="1"/>
  <c r="M73" i="14"/>
  <c r="O73" i="14"/>
  <c r="O72" i="14" s="1"/>
  <c r="Q73" i="14"/>
  <c r="V73" i="14"/>
  <c r="V72" i="14" s="1"/>
  <c r="G74" i="14"/>
  <c r="I74" i="14"/>
  <c r="K74" i="14"/>
  <c r="M74" i="14"/>
  <c r="O74" i="14"/>
  <c r="Q74" i="14"/>
  <c r="V74" i="14"/>
  <c r="G75" i="14"/>
  <c r="I75" i="14"/>
  <c r="K75" i="14"/>
  <c r="M75" i="14"/>
  <c r="O75" i="14"/>
  <c r="Q75" i="14"/>
  <c r="V75" i="14"/>
  <c r="G78" i="14"/>
  <c r="I78" i="14"/>
  <c r="K78" i="14"/>
  <c r="M78" i="14"/>
  <c r="O78" i="14"/>
  <c r="Q78" i="14"/>
  <c r="Q72" i="14" s="1"/>
  <c r="V78" i="14"/>
  <c r="G79" i="14"/>
  <c r="M79" i="14" s="1"/>
  <c r="I79" i="14"/>
  <c r="K79" i="14"/>
  <c r="O79" i="14"/>
  <c r="Q79" i="14"/>
  <c r="V79" i="14"/>
  <c r="G82" i="14"/>
  <c r="I82" i="14"/>
  <c r="K82" i="14"/>
  <c r="M82" i="14"/>
  <c r="O82" i="14"/>
  <c r="Q82" i="14"/>
  <c r="V82" i="14"/>
  <c r="G85" i="14"/>
  <c r="G72" i="14" s="1"/>
  <c r="I85" i="14"/>
  <c r="K85" i="14"/>
  <c r="O85" i="14"/>
  <c r="Q85" i="14"/>
  <c r="V85" i="14"/>
  <c r="G88" i="14"/>
  <c r="M88" i="14" s="1"/>
  <c r="I88" i="14"/>
  <c r="I72" i="14" s="1"/>
  <c r="K88" i="14"/>
  <c r="O88" i="14"/>
  <c r="Q88" i="14"/>
  <c r="V88" i="14"/>
  <c r="I89" i="14"/>
  <c r="K89" i="14"/>
  <c r="V89" i="14"/>
  <c r="G90" i="14"/>
  <c r="I90" i="14"/>
  <c r="K90" i="14"/>
  <c r="M90" i="14"/>
  <c r="M89" i="14" s="1"/>
  <c r="O90" i="14"/>
  <c r="Q90" i="14"/>
  <c r="Q89" i="14" s="1"/>
  <c r="V90" i="14"/>
  <c r="G91" i="14"/>
  <c r="G89" i="14" s="1"/>
  <c r="I91" i="14"/>
  <c r="K91" i="14"/>
  <c r="M91" i="14"/>
  <c r="O91" i="14"/>
  <c r="O89" i="14" s="1"/>
  <c r="Q91" i="14"/>
  <c r="V91" i="14"/>
  <c r="Q92" i="14"/>
  <c r="G93" i="14"/>
  <c r="M93" i="14" s="1"/>
  <c r="I93" i="14"/>
  <c r="K93" i="14"/>
  <c r="K92" i="14" s="1"/>
  <c r="O93" i="14"/>
  <c r="Q93" i="14"/>
  <c r="V93" i="14"/>
  <c r="V92" i="14" s="1"/>
  <c r="G96" i="14"/>
  <c r="I96" i="14"/>
  <c r="K96" i="14"/>
  <c r="M96" i="14"/>
  <c r="O96" i="14"/>
  <c r="Q96" i="14"/>
  <c r="V96" i="14"/>
  <c r="G97" i="14"/>
  <c r="M97" i="14" s="1"/>
  <c r="I97" i="14"/>
  <c r="K97" i="14"/>
  <c r="O97" i="14"/>
  <c r="Q97" i="14"/>
  <c r="V97" i="14"/>
  <c r="G100" i="14"/>
  <c r="M100" i="14" s="1"/>
  <c r="I100" i="14"/>
  <c r="I92" i="14" s="1"/>
  <c r="K100" i="14"/>
  <c r="O100" i="14"/>
  <c r="Q100" i="14"/>
  <c r="V100" i="14"/>
  <c r="G101" i="14"/>
  <c r="M101" i="14" s="1"/>
  <c r="I101" i="14"/>
  <c r="K101" i="14"/>
  <c r="O101" i="14"/>
  <c r="Q101" i="14"/>
  <c r="V101" i="14"/>
  <c r="G104" i="14"/>
  <c r="I104" i="14"/>
  <c r="K104" i="14"/>
  <c r="M104" i="14"/>
  <c r="O104" i="14"/>
  <c r="Q104" i="14"/>
  <c r="V104" i="14"/>
  <c r="G107" i="14"/>
  <c r="I107" i="14"/>
  <c r="K107" i="14"/>
  <c r="M107" i="14"/>
  <c r="O107" i="14"/>
  <c r="O92" i="14" s="1"/>
  <c r="Q107" i="14"/>
  <c r="V107" i="14"/>
  <c r="AE109" i="14"/>
  <c r="G163" i="13"/>
  <c r="BA128" i="13"/>
  <c r="BA102" i="13"/>
  <c r="BA69" i="13"/>
  <c r="BA31" i="13"/>
  <c r="BA27" i="13"/>
  <c r="BA24" i="13"/>
  <c r="BA18" i="13"/>
  <c r="BA10" i="13"/>
  <c r="G8" i="13"/>
  <c r="G9" i="13"/>
  <c r="M9" i="13" s="1"/>
  <c r="M8" i="13" s="1"/>
  <c r="I9" i="13"/>
  <c r="I8" i="13" s="1"/>
  <c r="K9" i="13"/>
  <c r="K8" i="13" s="1"/>
  <c r="O9" i="13"/>
  <c r="O8" i="13" s="1"/>
  <c r="Q9" i="13"/>
  <c r="V9" i="13"/>
  <c r="V8" i="13" s="1"/>
  <c r="G17" i="13"/>
  <c r="M17" i="13" s="1"/>
  <c r="I17" i="13"/>
  <c r="K17" i="13"/>
  <c r="O17" i="13"/>
  <c r="Q17" i="13"/>
  <c r="V17" i="13"/>
  <c r="G23" i="13"/>
  <c r="I23" i="13"/>
  <c r="K23" i="13"/>
  <c r="M23" i="13"/>
  <c r="O23" i="13"/>
  <c r="Q23" i="13"/>
  <c r="V23" i="13"/>
  <c r="G26" i="13"/>
  <c r="I26" i="13"/>
  <c r="K26" i="13"/>
  <c r="M26" i="13"/>
  <c r="O26" i="13"/>
  <c r="Q26" i="13"/>
  <c r="V26" i="13"/>
  <c r="G30" i="13"/>
  <c r="I30" i="13"/>
  <c r="K30" i="13"/>
  <c r="M30" i="13"/>
  <c r="O30" i="13"/>
  <c r="Q30" i="13"/>
  <c r="Q8" i="13" s="1"/>
  <c r="V30" i="13"/>
  <c r="G33" i="13"/>
  <c r="I33" i="13"/>
  <c r="K33" i="13"/>
  <c r="M33" i="13"/>
  <c r="O33" i="13"/>
  <c r="Q33" i="13"/>
  <c r="V33" i="13"/>
  <c r="G37" i="13"/>
  <c r="I37" i="13"/>
  <c r="K37" i="13"/>
  <c r="M37" i="13"/>
  <c r="O37" i="13"/>
  <c r="Q37" i="13"/>
  <c r="V37" i="13"/>
  <c r="G41" i="13"/>
  <c r="M41" i="13" s="1"/>
  <c r="I41" i="13"/>
  <c r="K41" i="13"/>
  <c r="O41" i="13"/>
  <c r="Q41" i="13"/>
  <c r="V41" i="13"/>
  <c r="G45" i="13"/>
  <c r="M45" i="13" s="1"/>
  <c r="I45" i="13"/>
  <c r="K45" i="13"/>
  <c r="O45" i="13"/>
  <c r="Q45" i="13"/>
  <c r="V45" i="13"/>
  <c r="G48" i="13"/>
  <c r="M48" i="13" s="1"/>
  <c r="I48" i="13"/>
  <c r="K48" i="13"/>
  <c r="O48" i="13"/>
  <c r="Q48" i="13"/>
  <c r="V48" i="13"/>
  <c r="G50" i="13"/>
  <c r="I50" i="13"/>
  <c r="K50" i="13"/>
  <c r="M50" i="13"/>
  <c r="O50" i="13"/>
  <c r="Q50" i="13"/>
  <c r="V50" i="13"/>
  <c r="G53" i="13"/>
  <c r="I53" i="13"/>
  <c r="K53" i="13"/>
  <c r="M53" i="13"/>
  <c r="O53" i="13"/>
  <c r="Q53" i="13"/>
  <c r="V53" i="13"/>
  <c r="G56" i="13"/>
  <c r="I56" i="13"/>
  <c r="K56" i="13"/>
  <c r="M56" i="13"/>
  <c r="O56" i="13"/>
  <c r="Q56" i="13"/>
  <c r="V56" i="13"/>
  <c r="G58" i="13"/>
  <c r="I58" i="13"/>
  <c r="K58" i="13"/>
  <c r="M58" i="13"/>
  <c r="O58" i="13"/>
  <c r="Q58" i="13"/>
  <c r="V58" i="13"/>
  <c r="G61" i="13"/>
  <c r="I61" i="13"/>
  <c r="K61" i="13"/>
  <c r="M61" i="13"/>
  <c r="O61" i="13"/>
  <c r="Q61" i="13"/>
  <c r="V61" i="13"/>
  <c r="G63" i="13"/>
  <c r="M63" i="13" s="1"/>
  <c r="I63" i="13"/>
  <c r="K63" i="13"/>
  <c r="O63" i="13"/>
  <c r="Q63" i="13"/>
  <c r="V63" i="13"/>
  <c r="G68" i="13"/>
  <c r="M68" i="13" s="1"/>
  <c r="I68" i="13"/>
  <c r="K68" i="13"/>
  <c r="O68" i="13"/>
  <c r="Q68" i="13"/>
  <c r="V68" i="13"/>
  <c r="G71" i="13"/>
  <c r="M71" i="13" s="1"/>
  <c r="I71" i="13"/>
  <c r="K71" i="13"/>
  <c r="O71" i="13"/>
  <c r="Q71" i="13"/>
  <c r="V71" i="13"/>
  <c r="G73" i="13"/>
  <c r="I73" i="13"/>
  <c r="K73" i="13"/>
  <c r="M73" i="13"/>
  <c r="O73" i="13"/>
  <c r="Q73" i="13"/>
  <c r="V73" i="13"/>
  <c r="G75" i="13"/>
  <c r="I75" i="13"/>
  <c r="K75" i="13"/>
  <c r="M75" i="13"/>
  <c r="O75" i="13"/>
  <c r="Q75" i="13"/>
  <c r="V75" i="13"/>
  <c r="G79" i="13"/>
  <c r="I79" i="13"/>
  <c r="K79" i="13"/>
  <c r="M79" i="13"/>
  <c r="O79" i="13"/>
  <c r="Q79" i="13"/>
  <c r="V79" i="13"/>
  <c r="G82" i="13"/>
  <c r="I82" i="13"/>
  <c r="K82" i="13"/>
  <c r="M82" i="13"/>
  <c r="O82" i="13"/>
  <c r="Q82" i="13"/>
  <c r="V82" i="13"/>
  <c r="G84" i="13"/>
  <c r="M84" i="13" s="1"/>
  <c r="I84" i="13"/>
  <c r="K84" i="13"/>
  <c r="O84" i="13"/>
  <c r="Q84" i="13"/>
  <c r="V84" i="13"/>
  <c r="G86" i="13"/>
  <c r="M86" i="13" s="1"/>
  <c r="I86" i="13"/>
  <c r="K86" i="13"/>
  <c r="O86" i="13"/>
  <c r="Q86" i="13"/>
  <c r="V86" i="13"/>
  <c r="G88" i="13"/>
  <c r="M88" i="13" s="1"/>
  <c r="I88" i="13"/>
  <c r="K88" i="13"/>
  <c r="O88" i="13"/>
  <c r="Q88" i="13"/>
  <c r="V88" i="13"/>
  <c r="G90" i="13"/>
  <c r="M90" i="13" s="1"/>
  <c r="I90" i="13"/>
  <c r="K90" i="13"/>
  <c r="O90" i="13"/>
  <c r="Q90" i="13"/>
  <c r="V90" i="13"/>
  <c r="G92" i="13"/>
  <c r="I92" i="13"/>
  <c r="K92" i="13"/>
  <c r="M92" i="13"/>
  <c r="O92" i="13"/>
  <c r="Q92" i="13"/>
  <c r="V92" i="13"/>
  <c r="G95" i="13"/>
  <c r="I95" i="13"/>
  <c r="K95" i="13"/>
  <c r="M95" i="13"/>
  <c r="O95" i="13"/>
  <c r="Q95" i="13"/>
  <c r="V95" i="13"/>
  <c r="Q97" i="13"/>
  <c r="G98" i="13"/>
  <c r="I98" i="13"/>
  <c r="I97" i="13" s="1"/>
  <c r="K98" i="13"/>
  <c r="M98" i="13"/>
  <c r="O98" i="13"/>
  <c r="O97" i="13" s="1"/>
  <c r="Q98" i="13"/>
  <c r="V98" i="13"/>
  <c r="V97" i="13" s="1"/>
  <c r="G101" i="13"/>
  <c r="M101" i="13" s="1"/>
  <c r="I101" i="13"/>
  <c r="K101" i="13"/>
  <c r="O101" i="13"/>
  <c r="Q101" i="13"/>
  <c r="V101" i="13"/>
  <c r="G103" i="13"/>
  <c r="G97" i="13" s="1"/>
  <c r="I103" i="13"/>
  <c r="K103" i="13"/>
  <c r="O103" i="13"/>
  <c r="Q103" i="13"/>
  <c r="V103" i="13"/>
  <c r="G106" i="13"/>
  <c r="M106" i="13" s="1"/>
  <c r="I106" i="13"/>
  <c r="K106" i="13"/>
  <c r="O106" i="13"/>
  <c r="Q106" i="13"/>
  <c r="V106" i="13"/>
  <c r="G107" i="13"/>
  <c r="M107" i="13" s="1"/>
  <c r="I107" i="13"/>
  <c r="K107" i="13"/>
  <c r="K97" i="13" s="1"/>
  <c r="O107" i="13"/>
  <c r="Q107" i="13"/>
  <c r="V107" i="13"/>
  <c r="G109" i="13"/>
  <c r="I109" i="13"/>
  <c r="K109" i="13"/>
  <c r="M109" i="13"/>
  <c r="O109" i="13"/>
  <c r="Q109" i="13"/>
  <c r="V109" i="13"/>
  <c r="G112" i="13"/>
  <c r="G111" i="13" s="1"/>
  <c r="I112" i="13"/>
  <c r="K112" i="13"/>
  <c r="K111" i="13" s="1"/>
  <c r="O112" i="13"/>
  <c r="Q112" i="13"/>
  <c r="Q111" i="13" s="1"/>
  <c r="V112" i="13"/>
  <c r="V111" i="13" s="1"/>
  <c r="G117" i="13"/>
  <c r="I117" i="13"/>
  <c r="K117" i="13"/>
  <c r="M117" i="13"/>
  <c r="O117" i="13"/>
  <c r="Q117" i="13"/>
  <c r="V117" i="13"/>
  <c r="G121" i="13"/>
  <c r="I121" i="13"/>
  <c r="K121" i="13"/>
  <c r="M121" i="13"/>
  <c r="O121" i="13"/>
  <c r="Q121" i="13"/>
  <c r="V121" i="13"/>
  <c r="G125" i="13"/>
  <c r="M125" i="13" s="1"/>
  <c r="I125" i="13"/>
  <c r="K125" i="13"/>
  <c r="O125" i="13"/>
  <c r="Q125" i="13"/>
  <c r="V125" i="13"/>
  <c r="G127" i="13"/>
  <c r="M127" i="13" s="1"/>
  <c r="I127" i="13"/>
  <c r="I111" i="13" s="1"/>
  <c r="K127" i="13"/>
  <c r="O127" i="13"/>
  <c r="Q127" i="13"/>
  <c r="V127" i="13"/>
  <c r="G130" i="13"/>
  <c r="M130" i="13" s="1"/>
  <c r="I130" i="13"/>
  <c r="K130" i="13"/>
  <c r="O130" i="13"/>
  <c r="Q130" i="13"/>
  <c r="V130" i="13"/>
  <c r="G132" i="13"/>
  <c r="I132" i="13"/>
  <c r="K132" i="13"/>
  <c r="M132" i="13"/>
  <c r="O132" i="13"/>
  <c r="Q132" i="13"/>
  <c r="V132" i="13"/>
  <c r="G134" i="13"/>
  <c r="M134" i="13" s="1"/>
  <c r="I134" i="13"/>
  <c r="K134" i="13"/>
  <c r="O134" i="13"/>
  <c r="O111" i="13" s="1"/>
  <c r="Q134" i="13"/>
  <c r="V134" i="13"/>
  <c r="G136" i="13"/>
  <c r="M136" i="13" s="1"/>
  <c r="I136" i="13"/>
  <c r="K136" i="13"/>
  <c r="O136" i="13"/>
  <c r="Q136" i="13"/>
  <c r="V136" i="13"/>
  <c r="G139" i="13"/>
  <c r="I139" i="13"/>
  <c r="K139" i="13"/>
  <c r="M139" i="13"/>
  <c r="O139" i="13"/>
  <c r="Q139" i="13"/>
  <c r="V139" i="13"/>
  <c r="G141" i="13"/>
  <c r="I141" i="13"/>
  <c r="K141" i="13"/>
  <c r="M141" i="13"/>
  <c r="O141" i="13"/>
  <c r="Q141" i="13"/>
  <c r="V141" i="13"/>
  <c r="G143" i="13"/>
  <c r="M143" i="13" s="1"/>
  <c r="I143" i="13"/>
  <c r="K143" i="13"/>
  <c r="O143" i="13"/>
  <c r="Q143" i="13"/>
  <c r="V143" i="13"/>
  <c r="G145" i="13"/>
  <c r="M145" i="13" s="1"/>
  <c r="I145" i="13"/>
  <c r="K145" i="13"/>
  <c r="O145" i="13"/>
  <c r="Q145" i="13"/>
  <c r="V145" i="13"/>
  <c r="G147" i="13"/>
  <c r="M147" i="13" s="1"/>
  <c r="I147" i="13"/>
  <c r="K147" i="13"/>
  <c r="O147" i="13"/>
  <c r="Q147" i="13"/>
  <c r="V147" i="13"/>
  <c r="G149" i="13"/>
  <c r="G150" i="13"/>
  <c r="M150" i="13" s="1"/>
  <c r="I150" i="13"/>
  <c r="I149" i="13" s="1"/>
  <c r="K150" i="13"/>
  <c r="K149" i="13" s="1"/>
  <c r="O150" i="13"/>
  <c r="O149" i="13" s="1"/>
  <c r="Q150" i="13"/>
  <c r="Q149" i="13" s="1"/>
  <c r="V150" i="13"/>
  <c r="G153" i="13"/>
  <c r="M153" i="13" s="1"/>
  <c r="I153" i="13"/>
  <c r="K153" i="13"/>
  <c r="O153" i="13"/>
  <c r="Q153" i="13"/>
  <c r="V153" i="13"/>
  <c r="G155" i="13"/>
  <c r="I155" i="13"/>
  <c r="K155" i="13"/>
  <c r="M155" i="13"/>
  <c r="O155" i="13"/>
  <c r="Q155" i="13"/>
  <c r="V155" i="13"/>
  <c r="V149" i="13" s="1"/>
  <c r="G157" i="13"/>
  <c r="I157" i="13"/>
  <c r="K157" i="13"/>
  <c r="M157" i="13"/>
  <c r="O157" i="13"/>
  <c r="Q157" i="13"/>
  <c r="V157" i="13"/>
  <c r="G159" i="13"/>
  <c r="Q159" i="13"/>
  <c r="G160" i="13"/>
  <c r="M160" i="13" s="1"/>
  <c r="M159" i="13" s="1"/>
  <c r="I160" i="13"/>
  <c r="I159" i="13" s="1"/>
  <c r="K160" i="13"/>
  <c r="K159" i="13" s="1"/>
  <c r="O160" i="13"/>
  <c r="O159" i="13" s="1"/>
  <c r="Q160" i="13"/>
  <c r="V160" i="13"/>
  <c r="V159" i="13" s="1"/>
  <c r="AE163" i="13"/>
  <c r="G31" i="12"/>
  <c r="BA28" i="12"/>
  <c r="BA26" i="12"/>
  <c r="BA22" i="12"/>
  <c r="BA19" i="12"/>
  <c r="BA17" i="12"/>
  <c r="BA15" i="12"/>
  <c r="BA13" i="12"/>
  <c r="BA11" i="12"/>
  <c r="G8" i="12"/>
  <c r="I8" i="12"/>
  <c r="G9" i="12"/>
  <c r="M9" i="12" s="1"/>
  <c r="M8" i="12" s="1"/>
  <c r="I9" i="12"/>
  <c r="K9" i="12"/>
  <c r="K8" i="12" s="1"/>
  <c r="O9" i="12"/>
  <c r="O8" i="12" s="1"/>
  <c r="Q9" i="12"/>
  <c r="V9" i="12"/>
  <c r="G12" i="12"/>
  <c r="AF31" i="12" s="1"/>
  <c r="I12" i="12"/>
  <c r="K12" i="12"/>
  <c r="M12" i="12"/>
  <c r="O12" i="12"/>
  <c r="Q12" i="12"/>
  <c r="V12" i="12"/>
  <c r="G14" i="12"/>
  <c r="I14" i="12"/>
  <c r="K14" i="12"/>
  <c r="M14" i="12"/>
  <c r="O14" i="12"/>
  <c r="Q14" i="12"/>
  <c r="V14" i="12"/>
  <c r="G16" i="12"/>
  <c r="I16" i="12"/>
  <c r="K16" i="12"/>
  <c r="M16" i="12"/>
  <c r="O16" i="12"/>
  <c r="Q16" i="12"/>
  <c r="Q8" i="12" s="1"/>
  <c r="V16" i="12"/>
  <c r="G18" i="12"/>
  <c r="I18" i="12"/>
  <c r="K18" i="12"/>
  <c r="M18" i="12"/>
  <c r="O18" i="12"/>
  <c r="Q18" i="12"/>
  <c r="V18" i="12"/>
  <c r="V8" i="12" s="1"/>
  <c r="V20" i="12"/>
  <c r="G21" i="12"/>
  <c r="G20" i="12" s="1"/>
  <c r="I21" i="12"/>
  <c r="I20" i="12" s="1"/>
  <c r="K21" i="12"/>
  <c r="K20" i="12" s="1"/>
  <c r="O21" i="12"/>
  <c r="Q21" i="12"/>
  <c r="Q20" i="12" s="1"/>
  <c r="V21" i="12"/>
  <c r="G23" i="12"/>
  <c r="M23" i="12" s="1"/>
  <c r="I23" i="12"/>
  <c r="K23" i="12"/>
  <c r="O23" i="12"/>
  <c r="Q23" i="12"/>
  <c r="V23" i="12"/>
  <c r="G25" i="12"/>
  <c r="I25" i="12"/>
  <c r="K25" i="12"/>
  <c r="M25" i="12"/>
  <c r="O25" i="12"/>
  <c r="Q25" i="12"/>
  <c r="V25" i="12"/>
  <c r="G27" i="12"/>
  <c r="I27" i="12"/>
  <c r="K27" i="12"/>
  <c r="M27" i="12"/>
  <c r="O27" i="12"/>
  <c r="Q27" i="12"/>
  <c r="V27" i="12"/>
  <c r="G29" i="12"/>
  <c r="I29" i="12"/>
  <c r="K29" i="12"/>
  <c r="M29" i="12"/>
  <c r="O29" i="12"/>
  <c r="O20" i="12" s="1"/>
  <c r="Q29" i="12"/>
  <c r="V29" i="12"/>
  <c r="AE31" i="12"/>
  <c r="I20" i="1"/>
  <c r="I19" i="1"/>
  <c r="I18" i="1"/>
  <c r="I17" i="1"/>
  <c r="F63" i="1"/>
  <c r="G23" i="1" s="1"/>
  <c r="G63" i="1"/>
  <c r="G25" i="1" s="1"/>
  <c r="A25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3" i="1"/>
  <c r="I53" i="1" s="1"/>
  <c r="H51" i="1"/>
  <c r="I51" i="1" s="1"/>
  <c r="H50" i="1"/>
  <c r="I50" i="1" s="1"/>
  <c r="H47" i="1"/>
  <c r="I47" i="1" s="1"/>
  <c r="H46" i="1"/>
  <c r="I46" i="1" s="1"/>
  <c r="H45" i="1"/>
  <c r="I45" i="1" s="1"/>
  <c r="H41" i="1"/>
  <c r="I41" i="1" s="1"/>
  <c r="H40" i="1"/>
  <c r="H39" i="1"/>
  <c r="I39" i="1" s="1"/>
  <c r="I63" i="1" s="1"/>
  <c r="I16" i="1" l="1"/>
  <c r="I21" i="1" s="1"/>
  <c r="I115" i="1"/>
  <c r="J74" i="1" s="1"/>
  <c r="H43" i="1"/>
  <c r="I43" i="1" s="1"/>
  <c r="G26" i="1"/>
  <c r="A26" i="1"/>
  <c r="A23" i="1"/>
  <c r="G28" i="1"/>
  <c r="M8" i="25"/>
  <c r="G25" i="25"/>
  <c r="M22" i="25"/>
  <c r="M19" i="25" s="1"/>
  <c r="AF32" i="25"/>
  <c r="M8" i="24"/>
  <c r="G8" i="24"/>
  <c r="AF51" i="24"/>
  <c r="M40" i="24"/>
  <c r="M35" i="24" s="1"/>
  <c r="M37" i="23"/>
  <c r="G31" i="23"/>
  <c r="G37" i="23"/>
  <c r="AF89" i="23"/>
  <c r="M12" i="23"/>
  <c r="M8" i="23" s="1"/>
  <c r="AF144" i="22"/>
  <c r="M95" i="22"/>
  <c r="M77" i="22" s="1"/>
  <c r="M52" i="22"/>
  <c r="M49" i="22" s="1"/>
  <c r="M9" i="22"/>
  <c r="M8" i="22" s="1"/>
  <c r="M8" i="21"/>
  <c r="G78" i="21"/>
  <c r="G8" i="21"/>
  <c r="AF144" i="21"/>
  <c r="G63" i="21"/>
  <c r="M8" i="20"/>
  <c r="M69" i="19"/>
  <c r="M18" i="19"/>
  <c r="M44" i="19"/>
  <c r="G44" i="19"/>
  <c r="M60" i="19"/>
  <c r="M59" i="19" s="1"/>
  <c r="M29" i="19"/>
  <c r="M24" i="19" s="1"/>
  <c r="M266" i="18"/>
  <c r="M202" i="18"/>
  <c r="M309" i="18"/>
  <c r="M292" i="18"/>
  <c r="M167" i="18"/>
  <c r="M79" i="18"/>
  <c r="G328" i="18"/>
  <c r="G181" i="18"/>
  <c r="G292" i="18"/>
  <c r="M287" i="18"/>
  <c r="M279" i="18" s="1"/>
  <c r="M244" i="18"/>
  <c r="M243" i="18" s="1"/>
  <c r="M162" i="18"/>
  <c r="M159" i="18" s="1"/>
  <c r="M146" i="18"/>
  <c r="M145" i="18" s="1"/>
  <c r="M126" i="18"/>
  <c r="M116" i="18" s="1"/>
  <c r="M102" i="18"/>
  <c r="M101" i="18" s="1"/>
  <c r="M58" i="18"/>
  <c r="M52" i="18" s="1"/>
  <c r="M12" i="18"/>
  <c r="M8" i="18" s="1"/>
  <c r="M149" i="18"/>
  <c r="M148" i="18" s="1"/>
  <c r="M130" i="18"/>
  <c r="M129" i="18" s="1"/>
  <c r="M8" i="17"/>
  <c r="M32" i="17"/>
  <c r="M31" i="17" s="1"/>
  <c r="M16" i="17"/>
  <c r="M13" i="17" s="1"/>
  <c r="M8" i="16"/>
  <c r="M57" i="16"/>
  <c r="G8" i="16"/>
  <c r="M83" i="15"/>
  <c r="M64" i="15"/>
  <c r="M60" i="15" s="1"/>
  <c r="M54" i="15"/>
  <c r="M53" i="15" s="1"/>
  <c r="AF98" i="15"/>
  <c r="M92" i="14"/>
  <c r="M8" i="14"/>
  <c r="AF109" i="14"/>
  <c r="G92" i="14"/>
  <c r="M85" i="14"/>
  <c r="M72" i="14" s="1"/>
  <c r="M69" i="14"/>
  <c r="M65" i="14" s="1"/>
  <c r="M149" i="13"/>
  <c r="AF163" i="13"/>
  <c r="M112" i="13"/>
  <c r="M111" i="13" s="1"/>
  <c r="M103" i="13"/>
  <c r="M97" i="13" s="1"/>
  <c r="M21" i="12"/>
  <c r="M20" i="12" s="1"/>
  <c r="J61" i="1"/>
  <c r="J53" i="1"/>
  <c r="J39" i="1"/>
  <c r="J63" i="1" s="1"/>
  <c r="J58" i="1"/>
  <c r="J50" i="1"/>
  <c r="J55" i="1"/>
  <c r="J60" i="1"/>
  <c r="J57" i="1"/>
  <c r="J49" i="1"/>
  <c r="J41" i="1"/>
  <c r="J47" i="1"/>
  <c r="J52" i="1"/>
  <c r="J44" i="1"/>
  <c r="J62" i="1"/>
  <c r="J54" i="1"/>
  <c r="J46" i="1"/>
  <c r="J59" i="1"/>
  <c r="J51" i="1"/>
  <c r="J43" i="1"/>
  <c r="J56" i="1"/>
  <c r="J48" i="1"/>
  <c r="J45" i="1"/>
  <c r="J42" i="1"/>
  <c r="H63" i="1"/>
  <c r="J28" i="1"/>
  <c r="J26" i="1"/>
  <c r="G38" i="1"/>
  <c r="F38" i="1"/>
  <c r="J23" i="1"/>
  <c r="J24" i="1"/>
  <c r="J25" i="1"/>
  <c r="J27" i="1"/>
  <c r="E24" i="1"/>
  <c r="E26" i="1"/>
  <c r="J70" i="1" l="1"/>
  <c r="J72" i="1"/>
  <c r="J101" i="1"/>
  <c r="J111" i="1"/>
  <c r="J109" i="1"/>
  <c r="J98" i="1"/>
  <c r="J85" i="1"/>
  <c r="J77" i="1"/>
  <c r="J96" i="1"/>
  <c r="J103" i="1"/>
  <c r="J105" i="1"/>
  <c r="J102" i="1"/>
  <c r="J100" i="1"/>
  <c r="J73" i="1"/>
  <c r="J92" i="1"/>
  <c r="J89" i="1"/>
  <c r="J90" i="1"/>
  <c r="J107" i="1"/>
  <c r="J87" i="1"/>
  <c r="J88" i="1"/>
  <c r="J79" i="1"/>
  <c r="J93" i="1"/>
  <c r="J97" i="1"/>
  <c r="J94" i="1"/>
  <c r="J99" i="1"/>
  <c r="J91" i="1"/>
  <c r="J81" i="1"/>
  <c r="J86" i="1"/>
  <c r="J95" i="1"/>
  <c r="J71" i="1"/>
  <c r="J84" i="1"/>
  <c r="J75" i="1"/>
  <c r="J106" i="1"/>
  <c r="J104" i="1"/>
  <c r="J114" i="1"/>
  <c r="J82" i="1"/>
  <c r="J83" i="1"/>
  <c r="J112" i="1"/>
  <c r="J80" i="1"/>
  <c r="J110" i="1"/>
  <c r="J78" i="1"/>
  <c r="J113" i="1"/>
  <c r="J108" i="1"/>
  <c r="J76" i="1"/>
  <c r="G24" i="1"/>
  <c r="A27" i="1" s="1"/>
  <c r="A24" i="1"/>
  <c r="J115" i="1" l="1"/>
  <c r="G29" i="1"/>
  <c r="G27" i="1" s="1"/>
  <c r="A29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10.xml><?xml version="1.0" encoding="utf-8"?>
<comments xmlns="http://schemas.openxmlformats.org/spreadsheetml/2006/main">
  <authors>
    <author>Pavla Orlová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1.xml><?xml version="1.0" encoding="utf-8"?>
<comments xmlns="http://schemas.openxmlformats.org/spreadsheetml/2006/main">
  <authors>
    <author>Pavla Orlová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2.xml><?xml version="1.0" encoding="utf-8"?>
<comments xmlns="http://schemas.openxmlformats.org/spreadsheetml/2006/main">
  <authors>
    <author>Pavla Orlová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3.xml><?xml version="1.0" encoding="utf-8"?>
<comments xmlns="http://schemas.openxmlformats.org/spreadsheetml/2006/main">
  <authors>
    <author>Pavla Orlová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4.xml><?xml version="1.0" encoding="utf-8"?>
<comments xmlns="http://schemas.openxmlformats.org/spreadsheetml/2006/main">
  <authors>
    <author>Pavla Orlová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5.xml><?xml version="1.0" encoding="utf-8"?>
<comments xmlns="http://schemas.openxmlformats.org/spreadsheetml/2006/main">
  <authors>
    <author>Pavla Orlová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2.xml><?xml version="1.0" encoding="utf-8"?>
<comments xmlns="http://schemas.openxmlformats.org/spreadsheetml/2006/main">
  <authors>
    <author>Pavla Orlová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Pavla Orlová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Pavla Orlová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Pavla Orlová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Pavla Orlová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>Pavla Orlová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>Pavla Orlová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>
  <authors>
    <author>Pavla Orlová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<sst xmlns="http://schemas.openxmlformats.org/spreadsheetml/2006/main" count="6214" uniqueCount="1544">
  <si>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</si>
  <si>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</si>
  <si>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</si>
  <si>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</si>
  <si>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</si>
  <si>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</si>
  <si>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</si>
  <si>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</si>
  <si>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</si>
  <si>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</si>
  <si>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</si>
  <si>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</si>
  <si>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</si>
  <si>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</si>
  <si>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</si>
  <si>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</si>
  <si>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</si>
  <si>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</si>
  <si>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</si>
  <si>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</si>
  <si>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</si>
  <si>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</si>
  <si>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</si>
  <si>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</si>
  <si>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</si>
  <si>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</si>
  <si>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</si>
  <si>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</si>
  <si>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</si>
  <si>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</si>
  <si>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</si>
  <si>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</si>
  <si>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</si>
  <si>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</si>
  <si>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</si>
  <si>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</si>
  <si>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</si>
  <si>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</si>
  <si>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</si>
  <si>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</si>
  <si>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</si>
  <si>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</si>
  <si>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</si>
  <si>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P962</t>
  </si>
  <si>
    <t>Novostavba obecního hřbitova v Jezdkovicích</t>
  </si>
  <si>
    <t>Obec Jezdkovice</t>
  </si>
  <si>
    <t>32</t>
  </si>
  <si>
    <t>Jezdkovice</t>
  </si>
  <si>
    <t>74755</t>
  </si>
  <si>
    <t>00849952</t>
  </si>
  <si>
    <t>Stavba</t>
  </si>
  <si>
    <t>Stavební objekt</t>
  </si>
  <si>
    <t>SO 100</t>
  </si>
  <si>
    <t>Vedlejší a ostatní náklady</t>
  </si>
  <si>
    <t>100</t>
  </si>
  <si>
    <t>Ostatní a vedlejší náklady</t>
  </si>
  <si>
    <t>SO 102</t>
  </si>
  <si>
    <t>Vnitroareálová komunikace</t>
  </si>
  <si>
    <t>102</t>
  </si>
  <si>
    <t>SO 302</t>
  </si>
  <si>
    <t>Dešťová kanalizace</t>
  </si>
  <si>
    <t>302</t>
  </si>
  <si>
    <t>SO 303</t>
  </si>
  <si>
    <t>Splašková kanalizace</t>
  </si>
  <si>
    <t>303</t>
  </si>
  <si>
    <t>SO 304</t>
  </si>
  <si>
    <t>Vodovodní přípojka</t>
  </si>
  <si>
    <t>304</t>
  </si>
  <si>
    <t>SO 401</t>
  </si>
  <si>
    <t>Veřejné osvětlení</t>
  </si>
  <si>
    <t>402</t>
  </si>
  <si>
    <t>SO 701</t>
  </si>
  <si>
    <t>Objekty pozemních staveb</t>
  </si>
  <si>
    <t>701.0</t>
  </si>
  <si>
    <t>Hospodářská budova</t>
  </si>
  <si>
    <t>701.0a</t>
  </si>
  <si>
    <t>Hospodářská budova - zdravotechnika</t>
  </si>
  <si>
    <t>701.0b</t>
  </si>
  <si>
    <t>Hospodářská budova - hromosvod</t>
  </si>
  <si>
    <t>701.1</t>
  </si>
  <si>
    <t>Oplocení</t>
  </si>
  <si>
    <t>701.3</t>
  </si>
  <si>
    <t>Rozptylová loučka</t>
  </si>
  <si>
    <t>701.4</t>
  </si>
  <si>
    <t>Mobiliář</t>
  </si>
  <si>
    <t>701.5</t>
  </si>
  <si>
    <t>Kolumbárium</t>
  </si>
  <si>
    <t>SO 801</t>
  </si>
  <si>
    <t>Zeleň</t>
  </si>
  <si>
    <t>801</t>
  </si>
  <si>
    <t>Celkem za stavbu</t>
  </si>
  <si>
    <t>CZK</t>
  </si>
  <si>
    <t>Rekapitulace dílů</t>
  </si>
  <si>
    <t>Typ dílu</t>
  </si>
  <si>
    <t>_1</t>
  </si>
  <si>
    <t>Hromosvod, uzemnění</t>
  </si>
  <si>
    <t>Materiál/montáž</t>
  </si>
  <si>
    <t>_2</t>
  </si>
  <si>
    <t>Svítidlavčetně zdrojů a startérů</t>
  </si>
  <si>
    <t>1</t>
  </si>
  <si>
    <t>Zemní práce</t>
  </si>
  <si>
    <t>2</t>
  </si>
  <si>
    <t>Zakládání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</si>
  <si>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</si>
  <si>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</si>
  <si>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</si>
  <si>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</si>
  <si>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</si>
  <si>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</si>
  <si>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</si>
  <si>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</t>
  </si>
  <si>
    <t>Úpravy povrchů, podlahy a osazování výplní</t>
  </si>
  <si>
    <t>61</t>
  </si>
  <si>
    <t>Úpravy povrchů vnitřní</t>
  </si>
  <si>
    <t>63</t>
  </si>
  <si>
    <t>Podlahy a podlahové konstrukce</t>
  </si>
  <si>
    <t>64</t>
  </si>
  <si>
    <t>Výplně otvorů</t>
  </si>
  <si>
    <t>8</t>
  </si>
  <si>
    <t>Trubní vedení</t>
  </si>
  <si>
    <t>900</t>
  </si>
  <si>
    <t>HZS</t>
  </si>
  <si>
    <t>91</t>
  </si>
  <si>
    <t>Doplňující práce na komunikaci</t>
  </si>
  <si>
    <t>93</t>
  </si>
  <si>
    <t>Dokončovací práce inženýrských staveb</t>
  </si>
  <si>
    <t>94</t>
  </si>
  <si>
    <t>Lešení a stavební výtahy</t>
  </si>
  <si>
    <t>95</t>
  </si>
  <si>
    <t>Dokončovací konstrukce na pozemních stavbách</t>
  </si>
  <si>
    <t>99</t>
  </si>
  <si>
    <t>Staveništní přesun hmot</t>
  </si>
  <si>
    <t>998</t>
  </si>
  <si>
    <t>Přesun hmot</t>
  </si>
  <si>
    <t>A</t>
  </si>
  <si>
    <t>Pyrus salicifolia Pendula (1 kus)</t>
  </si>
  <si>
    <t>B</t>
  </si>
  <si>
    <t>Taxus baccata Fastigiata (16 kusů)</t>
  </si>
  <si>
    <t>C</t>
  </si>
  <si>
    <t>Hypericum Hidcote (10 kusů) /nebo alternativní taxon/</t>
  </si>
  <si>
    <t>711</t>
  </si>
  <si>
    <t>Izolace proti vodě</t>
  </si>
  <si>
    <t>Izolace proti vodě, vlhkosti a plynům</t>
  </si>
  <si>
    <t>713</t>
  </si>
  <si>
    <t>Izolace tepelné</t>
  </si>
  <si>
    <t>721</t>
  </si>
  <si>
    <t>Vnitřní kanalizace</t>
  </si>
  <si>
    <t>Zdravotechnika - vnitřní kanalizace</t>
  </si>
  <si>
    <t>722</t>
  </si>
  <si>
    <t>Vnitřní vodovod</t>
  </si>
  <si>
    <t>723</t>
  </si>
  <si>
    <t>Zdravotechnika - vnitřní plynovod</t>
  </si>
  <si>
    <t>725</t>
  </si>
  <si>
    <t>Zařizovací předměty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</si>
  <si>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</si>
  <si>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</si>
  <si>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</si>
  <si>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</si>
  <si>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</si>
  <si>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</si>
  <si>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</si>
  <si>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</si>
  <si>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</si>
  <si>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</si>
  <si>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771</t>
  </si>
  <si>
    <t>Podlahy z dlaždic a obklady</t>
  </si>
  <si>
    <t>781</t>
  </si>
  <si>
    <t>Obklady keramické</t>
  </si>
  <si>
    <t>782</t>
  </si>
  <si>
    <t>Konstrukce z přírodního kamene</t>
  </si>
  <si>
    <t>783</t>
  </si>
  <si>
    <t>Nátěry</t>
  </si>
  <si>
    <t>784</t>
  </si>
  <si>
    <t>Malby</t>
  </si>
  <si>
    <t>M22</t>
  </si>
  <si>
    <t>Montáž sdělovací a zabezp. techniky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</si>
  <si>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</si>
  <si>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</si>
  <si>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</si>
  <si>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</si>
  <si>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</si>
  <si>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</si>
  <si>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</si>
  <si>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</si>
  <si>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</si>
  <si>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</si>
  <si>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</si>
  <si>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</si>
  <si>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</si>
  <si>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</si>
  <si>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</si>
  <si>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</si>
  <si>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</si>
  <si>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</si>
  <si>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</si>
  <si>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</si>
  <si>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</si>
  <si>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</si>
  <si>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</si>
  <si>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</si>
  <si>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</si>
  <si>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</si>
  <si>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</si>
  <si>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</si>
  <si>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</si>
  <si>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</si>
  <si>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005111020R</t>
  </si>
  <si>
    <t>Vytyčení stavby</t>
  </si>
  <si>
    <t>Soubor</t>
  </si>
  <si>
    <t>RTS 20/ II</t>
  </si>
  <si>
    <t>Indiv</t>
  </si>
  <si>
    <t>VRN</t>
  </si>
  <si>
    <t>POL99_8</t>
  </si>
  <si>
    <t>POP</t>
  </si>
  <si>
    <t>Vyhotovení protokolu o vytyčení stavby se seznamem souřadnic vytyčených bodů a jejich polohopisnými (S-JTSK) a výškopisnými (Bpv) hodnotami.</t>
  </si>
  <si>
    <t>005111021R</t>
  </si>
  <si>
    <t>Vytyčení inženýrských sítí</t>
  </si>
  <si>
    <t>Zaměření a vytýčení stávajících inženýrských sítí v místě stavby z hlediska jejich ochrany při provádění stavby.</t>
  </si>
  <si>
    <t>005121010R</t>
  </si>
  <si>
    <t>Vybudování zařízení staveniště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</si>
  <si>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</si>
  <si>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</si>
  <si>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</si>
  <si>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</si>
  <si>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</si>
  <si>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</si>
  <si>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</si>
  <si>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</si>
  <si>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</si>
  <si>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</si>
  <si>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005211010R</t>
  </si>
  <si>
    <t>Předání a převzetí staveniště</t>
  </si>
  <si>
    <t>Náklady spojené s účastí zhotovitele na předání a převzetí staveniště.</t>
  </si>
  <si>
    <t>005241020R</t>
  </si>
  <si>
    <t xml:space="preserve">Geodetické zaměření skutečného provedení  </t>
  </si>
  <si>
    <t>Náklady na provedení skutečného zaměření stavby v rozsahu nezbytném pro zápis změny do katastru nemovitostí.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</si>
  <si>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</si>
  <si>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</si>
  <si>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</si>
  <si>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pc01</t>
  </si>
  <si>
    <t>Sondy</t>
  </si>
  <si>
    <t>soubor</t>
  </si>
  <si>
    <t>Vlastní</t>
  </si>
  <si>
    <t>SUM</t>
  </si>
  <si>
    <t>Geodetické zaměření rohů stavby, stabilizace bodů a sestavení laviček.</t>
  </si>
  <si>
    <t>END</t>
  </si>
  <si>
    <t>121101103R00</t>
  </si>
  <si>
    <t>Sejmutí ornice s přemístěním na vzdálenost přes 100 do 250 m</t>
  </si>
  <si>
    <t>m3</t>
  </si>
  <si>
    <t>800-1</t>
  </si>
  <si>
    <t>Práce</t>
  </si>
  <si>
    <t>POL1_</t>
  </si>
  <si>
    <t>nebo lesní půdy, s vodorovným přemístěním na hromady v místě upotřebení nebo na dočasné či trvalé skládky se složením</t>
  </si>
  <si>
    <t>SPI</t>
  </si>
  <si>
    <t>štěrkový trávník : 110*0,2</t>
  </si>
  <si>
    <t>VV</t>
  </si>
  <si>
    <t>žulová mozaika : 265*0,2</t>
  </si>
  <si>
    <t>mlatová plocha : 66*0,2</t>
  </si>
  <si>
    <t>obruba 1 řádek : 140*0,2*0,2</t>
  </si>
  <si>
    <t>obruba 3 řádek : 68*0,3*0,2</t>
  </si>
  <si>
    <t>drenáž : 40*0,2*0,2</t>
  </si>
  <si>
    <t>122202202R00</t>
  </si>
  <si>
    <t>Odkopávky a prokopávky pro silnice v hornině 3 přes 100 do 1 000 m3</t>
  </si>
  <si>
    <t>s přemístěním výkopku v příčných profilech na vzdálenost do 15 m nebo s naložením na dopravní prostředek.</t>
  </si>
  <si>
    <t>mlatová plocha : 66*0,05</t>
  </si>
  <si>
    <t>122202209R00</t>
  </si>
  <si>
    <t>Odkopávky a prokopávky pro silnice v hornině 3 příplatek za lepivost horniny</t>
  </si>
  <si>
    <t>Odkaz na mn. položky pořadí 2 : 65,98000*0,5</t>
  </si>
  <si>
    <t>132201110R00</t>
  </si>
  <si>
    <t>Hloubení rýh šířky do 60 cm do 50 m3, v hornině 3, hloubení strojně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</si>
  <si>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</si>
  <si>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40*0,3*0,4</t>
  </si>
  <si>
    <t>132201119R00</t>
  </si>
  <si>
    <t xml:space="preserve">Hloubení rýh šířky do 60 cm příplatek za lepivost, v hornině 3,  </t>
  </si>
  <si>
    <t>Odkaz na mn. položky pořadí 4 : 6,40000*0,5</t>
  </si>
  <si>
    <t>162301101R00</t>
  </si>
  <si>
    <t>Vodorovné přemístění výkopku z horniny 1 až 4, na vzdálenost přes 50  do 500 m</t>
  </si>
  <si>
    <t>po suchu, bez naložení výkopku, avšak se složením bez rozhrnutí, zpáteční cesta vozidla.</t>
  </si>
  <si>
    <t>u mlatové plochy : 50*0,2</t>
  </si>
  <si>
    <t>ornice pro štěrkový trávník : 110*0,2*0,25</t>
  </si>
  <si>
    <t>162401102R00</t>
  </si>
  <si>
    <t>Vodorovné přemístění výkopku z horniny 1 až 4, na vzdálenost přes 1 500  do 2 000 m</t>
  </si>
  <si>
    <t xml:space="preserve">odvoz ornice na pole : </t>
  </si>
  <si>
    <t>Odkaz na mn. položky pořadí 11 : 83,98000</t>
  </si>
  <si>
    <t>162701105R00</t>
  </si>
  <si>
    <t>Vodorovné přemístění výkopku z horniny 1 až 4, na vzdálenost přes 9 000  do 10 000 m</t>
  </si>
  <si>
    <t>Odkaz na mn. položky pořadí 2 : 65,98000</t>
  </si>
  <si>
    <t>Odkaz na mn. položky pořadí 4 : 6,40000</t>
  </si>
  <si>
    <t>162701109R00</t>
  </si>
  <si>
    <t>Vodorovné přemístění výkopku příplatek k ceně za každých dalších i započatých 1 000 m přes 10 000 m_x000D_
 z horniny 1 až 4</t>
  </si>
  <si>
    <t>Odkaz na mn. položky pořadí 8 : 72,38000*4</t>
  </si>
  <si>
    <t>167101101R00</t>
  </si>
  <si>
    <t>Nakládání, skládání, překládání neulehlého výkopku nakládání výkopku_x000D_
 do 100 m3, z horniny 1 až 4</t>
  </si>
  <si>
    <t>Odkaz na mn. položky pořadí 6 : 15,50000</t>
  </si>
  <si>
    <t>167101102R00</t>
  </si>
  <si>
    <t>Nakládání, skládání, překládání neulehlého výkopku nakládání výkopku_x000D_
 přes 100 m3, z horniny 1 až 4</t>
  </si>
  <si>
    <t>Odkaz na mn. položky pořadí 1 : 99,48000</t>
  </si>
  <si>
    <t>Odkaz na mn. položky pořadí 6 : 15,50000*-1</t>
  </si>
  <si>
    <t>171101103R00</t>
  </si>
  <si>
    <t>Uložení sypaniny do násypů zhutněných s uzavřením povrchu násypu z hornin soudržných s předepsanou mírou zhutnění v procentech výsledků zkoušek Proctor-Standard							_x000D_
							_x000D_
 přes 96 do 100 % PS</t>
  </si>
  <si>
    <t>s rozprostřením sypaniny ve vrstvách a s hrubým urovnáním,</t>
  </si>
  <si>
    <t>Odkaz na mn. položky pořadí 7 : 83,98000</t>
  </si>
  <si>
    <t>171201201R00</t>
  </si>
  <si>
    <t>Uložení sypaniny na dočasnou skládku tak, že na 1 m2 plochy připadá přes 2 m3 výkopku nebo ornice</t>
  </si>
  <si>
    <t>Odkaz na mn. položky pořadí 8 : 72,38000</t>
  </si>
  <si>
    <t>180401211R00</t>
  </si>
  <si>
    <t>Založení trávníku luční trávník, výsevem, v rovině nebo na svahu do 1:5</t>
  </si>
  <si>
    <t>m2</t>
  </si>
  <si>
    <t>823-1</t>
  </si>
  <si>
    <t>na půdě předem připravené s pokosením, naložením, odvozem odpadu do 20 km a se složením,</t>
  </si>
  <si>
    <t>štěrkový trávník : 110</t>
  </si>
  <si>
    <t>180402111R00</t>
  </si>
  <si>
    <t>Založení trávníku parkový trávník, výsevem, v rovině nebo na svahu do 1:5</t>
  </si>
  <si>
    <t>181101102R00</t>
  </si>
  <si>
    <t>Úprava pláně v zářezech v hornině 1 až 4, se zhutněním</t>
  </si>
  <si>
    <t>vyrovnáním výškových rozdílů, ploch vodorovných a ploch do sklonu 1 : 5.</t>
  </si>
  <si>
    <t>žulová mozaika : 265</t>
  </si>
  <si>
    <t>mlatová plocha : 66</t>
  </si>
  <si>
    <t>181301103R00</t>
  </si>
  <si>
    <t>Rozprostření a urovnání ornice v rovině v souvislé ploše do 500 m2, tloušťka vrstvy přes 150 do 200 mm</t>
  </si>
  <si>
    <t>s případným nutným přemístěním hromad nebo dočasných skládek na místo potřeby ze vzdálenosti do 30 m, v rovině nebo ve svahu do 1 : 5,</t>
  </si>
  <si>
    <t>u mlatové plochy : 50</t>
  </si>
  <si>
    <t>183403114R00</t>
  </si>
  <si>
    <t>Obdělávání půdy kultivátorováním, v rovině nebo na svahu 1:5</t>
  </si>
  <si>
    <t>Odkaz na mn. položky pořadí 15 : 840,00000</t>
  </si>
  <si>
    <t>183403161R00</t>
  </si>
  <si>
    <t>Obdělávání půdy válením, v rovině nebo na svahu 1:5</t>
  </si>
  <si>
    <t>184802111R00</t>
  </si>
  <si>
    <t>Chemické odplevelení půdy před založením kultury postřikem naširoko, v rovině nebo na svahu do 1:5</t>
  </si>
  <si>
    <t>nebo trávníku nebo zpevněných ploch o výměře jednotlivě přes 20 m2,</t>
  </si>
  <si>
    <t>Včetně dovozu vody do 10 km.</t>
  </si>
  <si>
    <t>840*2</t>
  </si>
  <si>
    <t>185802113R00</t>
  </si>
  <si>
    <t>Hnojení umělým hnojivem naširoko, v rovině nebo na svahu do 1:5</t>
  </si>
  <si>
    <t>t</t>
  </si>
  <si>
    <t>půdy nebo trávníku s rozprostřením nebo s rozdělením hnojiva,</t>
  </si>
  <si>
    <t>Odkaz na mn. položky pořadí 15 : 840,00000*0,0001</t>
  </si>
  <si>
    <t>185804312R00</t>
  </si>
  <si>
    <t xml:space="preserve">Zalití rostlin vodou plocha přes 20 m2,  </t>
  </si>
  <si>
    <t>štěrkový trávník : 110*0,01</t>
  </si>
  <si>
    <t>185851111R00</t>
  </si>
  <si>
    <t>Dovoz vody pro zálivku rostlin dovoz vody pro zálivku rostlin na vzdálenost do 6000 m</t>
  </si>
  <si>
    <t>199000002R00</t>
  </si>
  <si>
    <t>Poplatky za skládku horniny 1- 4, skupina 17 05 04 z Katalogu odpadů</t>
  </si>
  <si>
    <t>00572130RV</t>
  </si>
  <si>
    <t>Travobylinná směs Štěrkový trávník s řebříčkem</t>
  </si>
  <si>
    <t>kg</t>
  </si>
  <si>
    <t>Specifikace</t>
  </si>
  <si>
    <t>POL3_</t>
  </si>
  <si>
    <t>Odkaz na mn. položky pořadí 14 : 110,00000*0,02</t>
  </si>
  <si>
    <t>00572400R</t>
  </si>
  <si>
    <t>směs travní parková, pro běžnou zátěž</t>
  </si>
  <si>
    <t>SPCM</t>
  </si>
  <si>
    <t>Odkaz na mn. položky pořadí 15 : 840,00000*0,02</t>
  </si>
  <si>
    <t>25191158R</t>
  </si>
  <si>
    <t>hnojivo dusíkaté</t>
  </si>
  <si>
    <t>Kg</t>
  </si>
  <si>
    <t/>
  </si>
  <si>
    <t>840*0,1</t>
  </si>
  <si>
    <t>25234000.AR</t>
  </si>
  <si>
    <t>herbicid totální; účinná látka izopropylaminová sůl glyphosatu; hubení vytrvalých plevelů</t>
  </si>
  <si>
    <t>l</t>
  </si>
  <si>
    <t>Odkaz na mn. položky pořadí 20 : 1680,00000*0,001</t>
  </si>
  <si>
    <t>212571111R00</t>
  </si>
  <si>
    <t>Výplň trativodů štěrkopískem, tříděným</t>
  </si>
  <si>
    <t>800-2</t>
  </si>
  <si>
    <t>do rýh bez zhutnění s úpravou povrchu výplně,</t>
  </si>
  <si>
    <t>40*0,4*0,2</t>
  </si>
  <si>
    <t>212792112R00</t>
  </si>
  <si>
    <t>Montáž trativodů z flexibilních trubek jakékoliv DN</t>
  </si>
  <si>
    <t>m</t>
  </si>
  <si>
    <t>827-1</t>
  </si>
  <si>
    <t>se zřízením štěrkopískového lože pod trubky a s jejich obsypem v průměrném celkovém množství do 0,15 m3/m,</t>
  </si>
  <si>
    <t>212971110R00</t>
  </si>
  <si>
    <t xml:space="preserve">Zřízení opláštění odvod. trativodů z geotextilie o sklonu do 2,5,  </t>
  </si>
  <si>
    <t>v rýze nebo v zářezu se stěnami,</t>
  </si>
  <si>
    <t>2*3,14*0,08*1,3*40</t>
  </si>
  <si>
    <t>Napojení na vsak</t>
  </si>
  <si>
    <t>kus</t>
  </si>
  <si>
    <t>28611225.AR</t>
  </si>
  <si>
    <t>trubka plastová drenážní PVC; ohebná; perforovaná po celém obvodu; DN 160,0 mm</t>
  </si>
  <si>
    <t>Odkaz na mn. položky pořadí 30 : 40,00000*1,01</t>
  </si>
  <si>
    <t>69366055R</t>
  </si>
  <si>
    <t>geotextilie PP; funkce drenážní, separační, výztužná, filtrační; plošná hmotnost 300 g/m2; tl. při 2 kPa 3,90 mm</t>
  </si>
  <si>
    <t>Odkaz na mn. položky pořadí 31 : 26,12480*1,15</t>
  </si>
  <si>
    <t>564561111R00</t>
  </si>
  <si>
    <t>Zřízení podkladu nebo podsypu ze sypaniny tloušťka po zhutnění 200 mm</t>
  </si>
  <si>
    <t>822-1</t>
  </si>
  <si>
    <t>s rozprostřením, vlhčením a zhutněním</t>
  </si>
  <si>
    <t xml:space="preserve">25% ornice : </t>
  </si>
  <si>
    <t xml:space="preserve">75% štěrk : </t>
  </si>
  <si>
    <t>564751111R00</t>
  </si>
  <si>
    <t>Podklad nebo kryt z kameniva hrubého drceného tloušťka po zhutnění 150 mm</t>
  </si>
  <si>
    <t>velikost 32 - 63 mm s rozprostřením a zhutněním</t>
  </si>
  <si>
    <t>pod obrubníky : 125*0,2+38*0,3</t>
  </si>
  <si>
    <t>564851111R00</t>
  </si>
  <si>
    <t>Podklad ze štěrkodrti s rozprostřením a zhutněním frakce 0-63 mm, tloušťka po zhutnění 150 mm</t>
  </si>
  <si>
    <t>frakce 8-32 mm</t>
  </si>
  <si>
    <t>pod obrubníky : 38*0,3</t>
  </si>
  <si>
    <t>564861111RV1</t>
  </si>
  <si>
    <t>Podklad ze štěrkodrti s rozprostřením a zhutněním frakce 0-63 mm, tloušťka po zhutnění 200 mm</t>
  </si>
  <si>
    <t>591211111R00</t>
  </si>
  <si>
    <t>Kladení dlažby z kostek drobných z kamene, do lože z kameniva těženého tloušťky 50 mm</t>
  </si>
  <si>
    <t>s provedením lože do 50 mm, s vyplněním spár, s dvojím beraněním a se smetením přebytečného materiálu na krajnici</t>
  </si>
  <si>
    <t>564922103RZV</t>
  </si>
  <si>
    <t>Mlatový kryt z mech.zpevněného kameniva tl. 1 cm, bez dodávky materiálu</t>
  </si>
  <si>
    <t>564922104RZV</t>
  </si>
  <si>
    <t>Mlatový kryt z mech.zpevněného kameniva tl. 2 cm, bez dodávky materiálu</t>
  </si>
  <si>
    <t>564922105RZV</t>
  </si>
  <si>
    <t>Mlatový kryt z mech.zpevněného kameniva tl. 6 cm, bez dodávky materiálu</t>
  </si>
  <si>
    <t>583418024R</t>
  </si>
  <si>
    <t>kamenivo přírodní drcené frakce 16,0 až 32,0 mm; třída B</t>
  </si>
  <si>
    <t>propustný</t>
  </si>
  <si>
    <t>mlatová plocha : 66*0,2*2</t>
  </si>
  <si>
    <t>58344171R</t>
  </si>
  <si>
    <t>štěrkodrť frakce 0,0 až 32,0 mm; třída C; Jihomoravský kraj</t>
  </si>
  <si>
    <t>štěrkový chodník : 110*0,2*0,75*2</t>
  </si>
  <si>
    <t>58380010R</t>
  </si>
  <si>
    <t>mozaika dlažební štípaná; materiálová skupina I/2 (žula); 4/6 cm; šedobílá</t>
  </si>
  <si>
    <t>žulová mozaika : 265/8*1,1</t>
  </si>
  <si>
    <t>pc02</t>
  </si>
  <si>
    <t>Štěrkodrť pro mlatovou plochu okrová frakce  0 - 4 mm</t>
  </si>
  <si>
    <t>66*0,02*2</t>
  </si>
  <si>
    <t>pc03</t>
  </si>
  <si>
    <t>Štěrkodrť pro mlatovou plochu okrová frakce  4 - 8 mm</t>
  </si>
  <si>
    <t>66*0,01*2</t>
  </si>
  <si>
    <t>pc04</t>
  </si>
  <si>
    <t>Štěrkodrť pro mlatovou plochu okrová frakce  0 - 16 mm</t>
  </si>
  <si>
    <t>66*0,06*2</t>
  </si>
  <si>
    <t>916261111R00</t>
  </si>
  <si>
    <t>Osazení silniční obruby z dlažebních kostek z kostek drobných, s boční opěrou z betonu prostého, do lože z betonu prostého C 12/15</t>
  </si>
  <si>
    <t>v jedné řadě, se zřízením lože tl. 5 až 10 cm, s vyplněním a zatřením spár cementovou maltou</t>
  </si>
  <si>
    <t>obruba jednoduchá : 140</t>
  </si>
  <si>
    <t>91793113R</t>
  </si>
  <si>
    <t>Osazení žlabu z mozaiky,kostka malá,3 řady, lože C25/30 -XF2 tl. min 100 mm</t>
  </si>
  <si>
    <t>obruba trojřádek : 68</t>
  </si>
  <si>
    <t>obruba trojřádek : 68*0,2/8*1,1</t>
  </si>
  <si>
    <t>58380120R</t>
  </si>
  <si>
    <t>kostka dlažební materiálová skupina I/2 (žula); tř. I.; 8/10 cm</t>
  </si>
  <si>
    <t>obruba jednoduchá : 140*0,1/5*1,1</t>
  </si>
  <si>
    <t>998223011R00</t>
  </si>
  <si>
    <t>Přesun hmot pozemních komunikací, kryt dlážděný jakékoliv délky objektu</t>
  </si>
  <si>
    <t>POL7_</t>
  </si>
  <si>
    <t>vodorovně do 200 m</t>
  </si>
  <si>
    <t>131151202</t>
  </si>
  <si>
    <t>Hloubení zapažených jam a zářezů strojně s urovnáním dna do předepsaného profilu a spádu v hornině, třídy těžitelnosti I skupiny 1 a 2 přes 20 do 50 m3</t>
  </si>
  <si>
    <t>POL1_1</t>
  </si>
  <si>
    <t xml:space="preserve">3*3*2,3 : </t>
  </si>
  <si>
    <t xml:space="preserve">(0,5*3*1,2)*2 : </t>
  </si>
  <si>
    <t>24,3</t>
  </si>
  <si>
    <t>132254102</t>
  </si>
  <si>
    <t>Hloubení zapažených rýh šířky do 800 mm strojně s urovnáním dna do předepsaného profilu a spádu v, hornině třídy těžitelnosti I skupiny 3 přes 20 do 50 m3</t>
  </si>
  <si>
    <t xml:space="preserve">(53,55+2+3,5+4+2+4+2)*0,8*1,5 : </t>
  </si>
  <si>
    <t>85,26</t>
  </si>
  <si>
    <t>151101101</t>
  </si>
  <si>
    <t>Zřízení pažení a rozepření stěn rýh pro podzemní vedení příložné pro jakoukoliv mezerovitost,, hloubky do 2 m</t>
  </si>
  <si>
    <t xml:space="preserve">(53,55+2+3,5+4+2+4+2)*1,5*2 : </t>
  </si>
  <si>
    <t>213,15</t>
  </si>
  <si>
    <t>151101111</t>
  </si>
  <si>
    <t>Odstranění pažení a rozepření stěn rýh pro podzemní vedení s uložením materiálu na vzdálenost do 3 m, od kraje výkopu příložné, hloubky do 2 m</t>
  </si>
  <si>
    <t>151301102</t>
  </si>
  <si>
    <t>Zřízení pažení a rozepření stěn rýh pro podzemní vedení hnané, hloubky do 4 m</t>
  </si>
  <si>
    <t xml:space="preserve">(3+3)*2*2,3 : </t>
  </si>
  <si>
    <t>27,6</t>
  </si>
  <si>
    <t>151301112</t>
  </si>
  <si>
    <t>Odstranění pažení a rozepření stěn rýh pro podzemní vedení s uložením materiálu na vzdálenost do 3 m, od kraje výkopu hnané, hloubky přes 2 do 4 m</t>
  </si>
  <si>
    <t>161151103</t>
  </si>
  <si>
    <t>Svislé přemístění výkopku strojně bez naložení do dopravní nádoby avšak s vyprázdněním dopravní, nádoby na hromadu nebo do dopravního prostředku z horniny třídy těžitelnosti I skupiny 1 až 3 při</t>
  </si>
  <si>
    <t>hloubce výkopu přes 4 do 8 m</t>
  </si>
  <si>
    <t xml:space="preserve">24,3 : </t>
  </si>
  <si>
    <t xml:space="preserve">85,26 : </t>
  </si>
  <si>
    <t>109,56</t>
  </si>
  <si>
    <t>162751117</t>
  </si>
  <si>
    <t>Vodorovné přemístění výkopku nebo sypaniny po suchu na obvyklém dopravním prostředku, bez naložení, výkopku, avšak se složením bez rozhrnutí z horniny třídy těžitelnosti I skupiny 1 až 3 na vzdálenost</t>
  </si>
  <si>
    <t>přes 9 000 do 10 000 m</t>
  </si>
  <si>
    <t>vsak</t>
  </si>
  <si>
    <t>písek kanalizace</t>
  </si>
  <si>
    <t xml:space="preserve">(53,55+2+3,5+4+2+4+2)*0,8*0,45 : </t>
  </si>
  <si>
    <t>46,278</t>
  </si>
  <si>
    <t>167151101</t>
  </si>
  <si>
    <t>Nakládání, skládání a překládání neulehlého výkopku nebo sypaniny strojně nakládání, množství do 100, m3, zhorniny třídy těžitelnosti I, skupiny 1 až 3</t>
  </si>
  <si>
    <t>171201231</t>
  </si>
  <si>
    <t>Poplatek za uložení stavebního odpadu na recyklační skládce (skládkovné) zeminy a kamení zatříděného, do Katalogu odpadů pod kódem 17 05 04</t>
  </si>
  <si>
    <t xml:space="preserve">46,278*2 : </t>
  </si>
  <si>
    <t>92,556</t>
  </si>
  <si>
    <t>174151101</t>
  </si>
  <si>
    <t>Zásyp sypaninou z jakékoliv horniny strojně s uložením výkopku ve vrstvách se zhutněním jam, šachet,, rýh nebo kolem objektů v těchto vykopávkách</t>
  </si>
  <si>
    <t>písek</t>
  </si>
  <si>
    <t xml:space="preserve">24,3+85,26 : </t>
  </si>
  <si>
    <t xml:space="preserve">-25,578 : </t>
  </si>
  <si>
    <t xml:space="preserve">-(3*3*2,3) : </t>
  </si>
  <si>
    <t>63,282</t>
  </si>
  <si>
    <t>174251101</t>
  </si>
  <si>
    <t>Zásyp sypaninou z jakékoliv horniny strojně s uložením výkopku ve vrstvách bez zhutnění jam, šachet,, rýh nebo kolem objektů v těchto vykopávkách</t>
  </si>
  <si>
    <t>obsyp vsaku</t>
  </si>
  <si>
    <t xml:space="preserve">1,5*4,2*1,8*2 : </t>
  </si>
  <si>
    <t>43,38</t>
  </si>
  <si>
    <t>58343959</t>
  </si>
  <si>
    <t>kamenivo drcené hrubé frakce 32/63</t>
  </si>
  <si>
    <t>POL3_0</t>
  </si>
  <si>
    <t xml:space="preserve">3*3*2,3*2,66 : </t>
  </si>
  <si>
    <t>55,062</t>
  </si>
  <si>
    <t>212750101</t>
  </si>
  <si>
    <t>Trativody z drenážních a melioračních trubek pro budovy se zřízením štěrkového lože pod trubky a s, jejich obsypem v otevřeném výkopu trubka tyčová PVC-U plocha pro vtékání vody min. 80 cm2/m SN 4</t>
  </si>
  <si>
    <t>celoperforovaná 360° DN 100</t>
  </si>
  <si>
    <t>28611223</t>
  </si>
  <si>
    <t>trubka drenážní flexibilní celoperforovaná PVC-U SN 4 DN 100 pro meliorace, dočasné nebo odlehčovací, drenáže</t>
  </si>
  <si>
    <t>451572111</t>
  </si>
  <si>
    <t>Lože pod potrubí, stoky a drobné objekty v otevřeném výkopu z kameniva drobného těženého 0 až 4 mm</t>
  </si>
  <si>
    <t>25,578</t>
  </si>
  <si>
    <t>632481215</t>
  </si>
  <si>
    <t>Separační vrstva koddělení podlahových vrstev  zgeotextilie</t>
  </si>
  <si>
    <t xml:space="preserve">(3+3)*2,3*2+3*3*3 : </t>
  </si>
  <si>
    <t>54,6</t>
  </si>
  <si>
    <t>69311100</t>
  </si>
  <si>
    <t>geotextilie 200g/m2 pro akumulační box</t>
  </si>
  <si>
    <t>60,06</t>
  </si>
  <si>
    <t>894812112</t>
  </si>
  <si>
    <t>Revizní a čistící šachta zpolypropylenu PP pro hladké trouby DN 315 šachtové dno (DN šachty / DN, trubního vedení) DN 315/150 pravý nebo levý přítok</t>
  </si>
  <si>
    <t>894812113</t>
  </si>
  <si>
    <t>Revizní a čistící šachta zpolypropylenu PP pro hladké trouby DN 315 šachtové dno (DN šachty / DN, trubního vedení) DN 315/150 pravý a levý přítok</t>
  </si>
  <si>
    <t>894812131</t>
  </si>
  <si>
    <t>Revizní a čistící šachta zpolypropylenu PP pro hladké trouby DN 315 roura šachtová korugovaná bez, hrdla, světlé hloubky 1250 mm</t>
  </si>
  <si>
    <t xml:space="preserve">5+1 : </t>
  </si>
  <si>
    <t>894812134</t>
  </si>
  <si>
    <t>Revizní a čistící šachta zpolypropylenu PP pro hladké trouby DN 315 roura šachtová korugovaná bez, hrdla, světlé hloubky 6000 mm</t>
  </si>
  <si>
    <t>894812141</t>
  </si>
  <si>
    <t>Revizní a čistící šachta zpolypropylenu PP pro hladké trouby DN 315 roura šachtová korugovaná, teleskopická (včetně těsnění) 375 mm</t>
  </si>
  <si>
    <t>894812149</t>
  </si>
  <si>
    <t>Revizní a čistící šachta zpolypropylenu PP pro hladké trouby DN 315 roura šachtová korugovaná, Příplatek kcenám 2131 - 2142 za uříznutí šachtové roury</t>
  </si>
  <si>
    <t>899103112</t>
  </si>
  <si>
    <t>Osazení poklopů litinových a ocelových včetně rámů pro třídu zatížení B125, C250</t>
  </si>
  <si>
    <t xml:space="preserve">5+1+2 : </t>
  </si>
  <si>
    <t>28661757</t>
  </si>
  <si>
    <t>poklop šachtový litinový čtvercový do teleskopické roury DN 315 pro třídu zatížení B125</t>
  </si>
  <si>
    <t>998011001</t>
  </si>
  <si>
    <t>Přesun hmot pro budovy občanské výstavby, bydlení, výrobu a služby  s nosnou svislou konstrukcí, zděnou zcihel, tvárnic nebo kamene vodorovná dopravní vzdálenost do 100 m pro budovy výšky do 6 m</t>
  </si>
  <si>
    <t>998276101</t>
  </si>
  <si>
    <t>Přesun hmot pro trubní vedení hloubené ztrub z plastických hmot nebo sklolaminátových pro vodovody, nebo kanalizace v otevřeném výkopu dopravní vzdálenost do 15 m</t>
  </si>
  <si>
    <t>721173403</t>
  </si>
  <si>
    <t>Potrubí z trub PVC SN4 svodné (ležaté) DN 160</t>
  </si>
  <si>
    <t>POL1_7</t>
  </si>
  <si>
    <t xml:space="preserve">53,55+2+3,5+4+2+4+2 : </t>
  </si>
  <si>
    <t>78,155</t>
  </si>
  <si>
    <t>721242115</t>
  </si>
  <si>
    <t>Lapače střešních splavenin polypropylenové (PP) s kulovým kloubem na odtoku DN 110</t>
  </si>
  <si>
    <t>59227006</t>
  </si>
  <si>
    <t>žlab odvodňovací polymerbetonový se spádem dna 0,5% 1000x130x155/160mm</t>
  </si>
  <si>
    <t xml:space="preserve">2+2+2+2+4+6 : </t>
  </si>
  <si>
    <t>18</t>
  </si>
  <si>
    <t>59227027</t>
  </si>
  <si>
    <t>čelo plné na začátek a konec odvodňovacího žlabu polymerický beton všechny stavební výšky</t>
  </si>
  <si>
    <t>56241004</t>
  </si>
  <si>
    <t>rošt mřížkový A15 Pz dl 1m oka 30/10 pro žlab PE š 100mm</t>
  </si>
  <si>
    <t>721290112</t>
  </si>
  <si>
    <t>Zkouška těsnosti kanalizace  v objektech vodou DN 150 nebo DN 200</t>
  </si>
  <si>
    <t xml:space="preserve">53,55+2+3,5+4+2+4,2 : </t>
  </si>
  <si>
    <t>69,25</t>
  </si>
  <si>
    <t>998721101</t>
  </si>
  <si>
    <t>Přesun hmot pro vnitřní kanalizace  stanovený zhmotnosti přesunovaného materiálu vodorovná dopravní, vzdálenost do 50 m v objektech výšky do 6 m</t>
  </si>
  <si>
    <t>131251102</t>
  </si>
  <si>
    <t>Hloubení nezapažených jam a zářezů strojně s urovnáním dna do předepsaného profilu a spádu v hornině, třídy těžitelnosti I skupiny 3 přes 20 do 50 m3</t>
  </si>
  <si>
    <t xml:space="preserve">3,7*3,7*3,4+(2*3,4*3,7) : </t>
  </si>
  <si>
    <t>71,706</t>
  </si>
  <si>
    <t xml:space="preserve">11,52*0,8*1,7 : </t>
  </si>
  <si>
    <t>15,667</t>
  </si>
  <si>
    <t xml:space="preserve">11,52*1,7*2 : </t>
  </si>
  <si>
    <t>39,168</t>
  </si>
  <si>
    <t xml:space="preserve">71,706 : </t>
  </si>
  <si>
    <t xml:space="preserve">15,667 : </t>
  </si>
  <si>
    <t>87,373</t>
  </si>
  <si>
    <t xml:space="preserve">15+11,52*0,8*0,45 : </t>
  </si>
  <si>
    <t>19,147</t>
  </si>
  <si>
    <t>171201221</t>
  </si>
  <si>
    <t>Poplatek za uložení stavebního odpadu na skládce (skládkovné) zeminy a kamení zatříděného do, Katalogu odpadů pod kódem 17 05 04</t>
  </si>
  <si>
    <t xml:space="preserve">(15+11,52*0,8*0,45)*2 : </t>
  </si>
  <si>
    <t>38,294</t>
  </si>
  <si>
    <t>žumpa</t>
  </si>
  <si>
    <t xml:space="preserve">71,706+15,667 : </t>
  </si>
  <si>
    <t xml:space="preserve">-(11,52*0,8*0,45) : </t>
  </si>
  <si>
    <t xml:space="preserve">-15 : </t>
  </si>
  <si>
    <t>68,226</t>
  </si>
  <si>
    <t>271532212</t>
  </si>
  <si>
    <t>Podsyp pod základové konstrukce se zhutněním a urovnáním povrchu z kameniva hrubého, frakce 16 - 32, mm</t>
  </si>
  <si>
    <t xml:space="preserve">3,7*3,7*0,1 : </t>
  </si>
  <si>
    <t>1,369</t>
  </si>
  <si>
    <t>273321311</t>
  </si>
  <si>
    <t>Základy z betonu železového (bez výztuže) desky z betonu bez zvláštních nároků na prostředí tř. C, 16/20</t>
  </si>
  <si>
    <t xml:space="preserve">3,7*3,7*0,2 : </t>
  </si>
  <si>
    <t>2,738</t>
  </si>
  <si>
    <t>274362021</t>
  </si>
  <si>
    <t>Výztuž základů pasů ze svařovaných sítí z drátů typu KARI</t>
  </si>
  <si>
    <t xml:space="preserve">3,7*3,7*2*0,00305 : </t>
  </si>
  <si>
    <t>0,084</t>
  </si>
  <si>
    <t>382413116</t>
  </si>
  <si>
    <t>Osazení plastové jímky z polypropylenu PP na obetonování objemu 8000 l</t>
  </si>
  <si>
    <t>56230017</t>
  </si>
  <si>
    <t>jímka plastová na obetonování 2x2x2m objem 8m3</t>
  </si>
  <si>
    <t xml:space="preserve">11,52*0,8*0,45 : </t>
  </si>
  <si>
    <t>4,147</t>
  </si>
  <si>
    <t>894411311</t>
  </si>
  <si>
    <t>Osazení betonových nebo železobetonových dílců pro šachty skruží rovných</t>
  </si>
  <si>
    <t>59224160</t>
  </si>
  <si>
    <t>skruž kanalizační s ocelovými stupadly 100x25x12cm</t>
  </si>
  <si>
    <t>894412411</t>
  </si>
  <si>
    <t>Osazení betonových nebo železobetonových dílců pro šachty skruží přechodových</t>
  </si>
  <si>
    <t>59224168</t>
  </si>
  <si>
    <t>skruž betonová přechodová 62,5/100x60x12cm, stupadla poplastovaná kapsová</t>
  </si>
  <si>
    <t>894414211</t>
  </si>
  <si>
    <t>Osazení betonových nebo železobetonových dílců pro šachty desek zákrytových</t>
  </si>
  <si>
    <t>59224014</t>
  </si>
  <si>
    <t>prstenec šachtový vyrovnávací betonový 625x100x120mm</t>
  </si>
  <si>
    <t>899102112</t>
  </si>
  <si>
    <t>Osazení poklopů litinových a ocelových včetně rámů pro třídu zatížení A15, A50</t>
  </si>
  <si>
    <t>28661933</t>
  </si>
  <si>
    <t>poklop šachtový litinový dno DN 600 pro třídu zatížení B125</t>
  </si>
  <si>
    <t>899623151R00</t>
  </si>
  <si>
    <t>Obetonování potrubí nebo zdiva stok betonem prostým třídy C 16/20</t>
  </si>
  <si>
    <t>z cementu portlandského nebo struskoportlandského, v otevřeném výkopu,</t>
  </si>
  <si>
    <t>beton do mezipláště žumpy</t>
  </si>
  <si>
    <t xml:space="preserve">1,22*2,22 : </t>
  </si>
  <si>
    <t xml:space="preserve">3,14*1,34*1,34*0,2 : </t>
  </si>
  <si>
    <t>3,836</t>
  </si>
  <si>
    <t>711111001</t>
  </si>
  <si>
    <t>Provedení izolace proti zemní vlhkosti natěradly a tmely za studena  na ploše vodorovné V nátěrem, penetračním</t>
  </si>
  <si>
    <t xml:space="preserve">3,14*1,34*1,34 : </t>
  </si>
  <si>
    <t>5,638</t>
  </si>
  <si>
    <t>111631500</t>
  </si>
  <si>
    <t>lak penetrační asfaltový</t>
  </si>
  <si>
    <t>711141559</t>
  </si>
  <si>
    <t>Provedení izolace proti zemní vlhkosti pásy přitavením  NAIP na ploše vodorovné V</t>
  </si>
  <si>
    <t>DEK.1010151880</t>
  </si>
  <si>
    <t>GLASTEK 40 SPECIAL MINERAL (role/7,5m2)</t>
  </si>
  <si>
    <t>998711101</t>
  </si>
  <si>
    <t>Přesun hmot pro izolace proti vodě, vlhkosti a plynům  stanovený zhmotnosti přesunovaného materiálu, vodorovná dopravní vzdálenost do 50 m v objektech výšky do 6 m</t>
  </si>
  <si>
    <t>131257021</t>
  </si>
  <si>
    <t>Hloubení zapažených jam a zářezů při překopech inženýrských sítí strojně s urovnáním dna do, předepsaného profilu a spádu objemu do 15 m3 v omezeném prostoru v hornině třídy těžitelnosti I</t>
  </si>
  <si>
    <t>skupiny 3</t>
  </si>
  <si>
    <t xml:space="preserve">1,5*1,0*2,0 : </t>
  </si>
  <si>
    <t xml:space="preserve">34,08*0,8*1,8 : </t>
  </si>
  <si>
    <t>49,075</t>
  </si>
  <si>
    <t xml:space="preserve">34,08*1,8*2 : </t>
  </si>
  <si>
    <t>122,688</t>
  </si>
  <si>
    <t>151102101</t>
  </si>
  <si>
    <t>Zřízení pažení a rozepření stěn rýh při překopech inženýrských sítí plochy do 20 m2 pro jakoukoliv, mezerovitost příložné, hloubky do 2 m</t>
  </si>
  <si>
    <t xml:space="preserve">(1,5+1)*2*2 : </t>
  </si>
  <si>
    <t>10</t>
  </si>
  <si>
    <t>151102111</t>
  </si>
  <si>
    <t>Odstranění pažení a rozepření stěn rýh při překopech inženýrských sítí plochy do 20 m2 s uložením, materiálu na vzdálenost do 3 m od kraje výkopu příložné, hloubky do 2 m</t>
  </si>
  <si>
    <t>52,075</t>
  </si>
  <si>
    <t xml:space="preserve">(34,08*0,8*0,45)+(1,5*1*0,6) : </t>
  </si>
  <si>
    <t>13,169</t>
  </si>
  <si>
    <t xml:space="preserve">((34,08*0,8*0,45)+(1,5*1*0,6))*2 : </t>
  </si>
  <si>
    <t>26,338</t>
  </si>
  <si>
    <t xml:space="preserve">-34,08*0,8*0,45 : </t>
  </si>
  <si>
    <t>36,806</t>
  </si>
  <si>
    <t>174152102</t>
  </si>
  <si>
    <t>Zásyp sypaninou z jakékoliv horniny při překopech inženýrských sítí strojně objemu do 30 m3 s, uložením výkopku ve vrstvách se zhutněním v uzavřených prostorách s urovnáním povrchu zásypu</t>
  </si>
  <si>
    <t xml:space="preserve">-1,5*1*0,6 : </t>
  </si>
  <si>
    <t>2,1</t>
  </si>
  <si>
    <t xml:space="preserve">34,08*0,8*0,45+1,5*1*0,6 : </t>
  </si>
  <si>
    <t>871161141</t>
  </si>
  <si>
    <t>Montáž vodovodního potrubí zplastů v otevřeném výkopu z polyetylenu PE 100 svařovaných na tupo SDR, 11/PN16 D 32 x 3,0 mm</t>
  </si>
  <si>
    <t>28613170</t>
  </si>
  <si>
    <t>potrubí vodovodní PE100 SDR11 se signalizační vrstvou 100m 32x3,0mm</t>
  </si>
  <si>
    <t>879161111</t>
  </si>
  <si>
    <t>Montáž napojení vodovodní přípojky v otevřeném výkopu ve sklonu přes 20 % DN 25</t>
  </si>
  <si>
    <t>891142211</t>
  </si>
  <si>
    <t>Montáž vodovodních armatur na potrubí vodoměrů v šachtě závitových G 1/2</t>
  </si>
  <si>
    <t>891319111</t>
  </si>
  <si>
    <t>Montáž vodovodních armatur na potrubí navrtávacích pasů s ventilem Jt 1 MPa, na potrubí z trub, litinových, ocelových nebo plastických hmot DN 150</t>
  </si>
  <si>
    <t>HWL.525016000116</t>
  </si>
  <si>
    <t>PAS NAVRTÁVACÍ HAKU 160-1"</t>
  </si>
  <si>
    <t>56230631</t>
  </si>
  <si>
    <t>poklop uliční ventilkový kulatý plastový PA s litinovým víkem</t>
  </si>
  <si>
    <t>56230636</t>
  </si>
  <si>
    <t>deska podkladová uličního poklopu plastového ventilkového a šoupatového</t>
  </si>
  <si>
    <t>42291054</t>
  </si>
  <si>
    <t>souprava zemní pro navrtávací pas se šoupátkem Rd 2,0m</t>
  </si>
  <si>
    <t>892233122</t>
  </si>
  <si>
    <t>Proplach a dezinfekce vodovodního potrubí DN od 40 do 70</t>
  </si>
  <si>
    <t>892241111</t>
  </si>
  <si>
    <t>Tlakové zkoušky vodou na potrubí DN do 80</t>
  </si>
  <si>
    <t>893811113</t>
  </si>
  <si>
    <t>Osazení vodoměrné šachty zpolypropylenu PP  samonosné pro běžné zatížení hranaté, půdorysné plochy, do 1,1 m2, světlé hloubky od 1,4 m do 1,6 m</t>
  </si>
  <si>
    <t>56230522</t>
  </si>
  <si>
    <t>šachta vodoměrná hranatá tl 8mm včetně výztuhy 1,2/1,2/1,6 m</t>
  </si>
  <si>
    <t>899713111</t>
  </si>
  <si>
    <t>Orientační tabulky na vodovodních a kanalizačních řadech na sloupku ocelovém nebo betonovém</t>
  </si>
  <si>
    <t>899721111</t>
  </si>
  <si>
    <t>Signalizační vodič na potrubí DN do 150 mm</t>
  </si>
  <si>
    <t>899722112</t>
  </si>
  <si>
    <t>Krytí potrubí z plastů výstražnou fólií z PVC šířky 25 cm</t>
  </si>
  <si>
    <t>34,08*1,02</t>
  </si>
  <si>
    <t>723150371</t>
  </si>
  <si>
    <t>Potrubí zocelových trubek hladkých  chráničky O 108/4</t>
  </si>
  <si>
    <t>998723101</t>
  </si>
  <si>
    <t>Přesun hmot pro vnitřní plynovod  stanovený zhmotnosti přesunovaného materiálu vodorovná dopravní, vzdálenost do 50 m v objektechvýšky do 6 m</t>
  </si>
  <si>
    <t>Pol__0001</t>
  </si>
  <si>
    <t>plastová pojistková skříň na povrch pojitky 16A, uchycení na sloup</t>
  </si>
  <si>
    <t>ks</t>
  </si>
  <si>
    <t>Pol__0002</t>
  </si>
  <si>
    <t>CYKY-J  4x 10 (C)</t>
  </si>
  <si>
    <t>Pol__0003</t>
  </si>
  <si>
    <t>tr plastová do země DN75</t>
  </si>
  <si>
    <t>Pol__0004</t>
  </si>
  <si>
    <t>Pomocné ocelové konstrukce do 5kg</t>
  </si>
  <si>
    <t>Pol__0005</t>
  </si>
  <si>
    <t>venkovní LED svítidlo THORN AVENUE D2 LED, do 1x14W, IP65, na dřík sloupu</t>
  </si>
  <si>
    <t>Pol__0006</t>
  </si>
  <si>
    <t>NASVĚTLENÍ KŘÍŽE LED PÁSEK - 16 bm</t>
  </si>
  <si>
    <t>Pol__0007</t>
  </si>
  <si>
    <t>ocelový sadový sloup 4m, žárový zinek</t>
  </si>
  <si>
    <t>Pol__0008</t>
  </si>
  <si>
    <t>stožárová svorkovnice, pjistky 6A, max 3 okruhy do 4x16mm</t>
  </si>
  <si>
    <t>Pol__0009</t>
  </si>
  <si>
    <t>ukončení kabelů do 5 x 10</t>
  </si>
  <si>
    <t>Pol__0010</t>
  </si>
  <si>
    <t>FeZn d10</t>
  </si>
  <si>
    <t>Pol__0011</t>
  </si>
  <si>
    <t>FeZn 30 x 4</t>
  </si>
  <si>
    <t>Pol__0012</t>
  </si>
  <si>
    <t>SR03</t>
  </si>
  <si>
    <t>Pol__0013</t>
  </si>
  <si>
    <t>SR01</t>
  </si>
  <si>
    <t>Pol__0014</t>
  </si>
  <si>
    <t>nosný a podružný materiál</t>
  </si>
  <si>
    <t>Pol__0021</t>
  </si>
  <si>
    <t>výkop kabelové rýhy 35/80 cm hor.4</t>
  </si>
  <si>
    <t>Pol__0022</t>
  </si>
  <si>
    <t>zához kabelové rýhy 35/80 cm hor.4</t>
  </si>
  <si>
    <t>Pol__0023</t>
  </si>
  <si>
    <t>zakrytí kabelu výstražnou fólií červenou na šířku 33 cm, včetně dodávky fólie</t>
  </si>
  <si>
    <t>Pol__0024</t>
  </si>
  <si>
    <t>Jáma pro ocelový stožár 4m, výkop jámy pro osvětlovací stožár 5m vč. záypu jámy, betonového základu, a obruče, betonové trouby, zásypu pískem, naložení a odvozu zeminy na skládku ( 15 km ) a poplatku</t>
  </si>
  <si>
    <t>za odvoz a umístění zeminy na skládku.</t>
  </si>
  <si>
    <t>Pol__0025</t>
  </si>
  <si>
    <t>prostý beton</t>
  </si>
  <si>
    <t>Pol__0015</t>
  </si>
  <si>
    <t>zabezpečení pracoviště</t>
  </si>
  <si>
    <t>hod</t>
  </si>
  <si>
    <t>Pol__0016</t>
  </si>
  <si>
    <t>koordinace s ostatními profesemi</t>
  </si>
  <si>
    <t>Pol__0017</t>
  </si>
  <si>
    <t>napojení na stávající vedení</t>
  </si>
  <si>
    <t>Pol__0018</t>
  </si>
  <si>
    <t>inženýrská činnost, spolupráce se správcem VO</t>
  </si>
  <si>
    <t>Pol__0019</t>
  </si>
  <si>
    <t>výchozí revize</t>
  </si>
  <si>
    <t>Pol__0020</t>
  </si>
  <si>
    <t>dokumentace skut. provedení</t>
  </si>
  <si>
    <t>10*8*0,2</t>
  </si>
  <si>
    <t>122201101R00</t>
  </si>
  <si>
    <t>Odkopávky a  prokopávky nezapažené v hornině 3_x000D_
 do 100 m3</t>
  </si>
  <si>
    <t>s přehozením výkopku na vzdálenost do 3 m nebo s naložením na dopravní prostředek,</t>
  </si>
  <si>
    <t>6,9*4,4*0,23</t>
  </si>
  <si>
    <t>122201109R00</t>
  </si>
  <si>
    <t>Odkopávky a  prokopávky nezapažené v hornině 3_x000D_
 příplatek k cenám za lepivost horniny</t>
  </si>
  <si>
    <t>Odkaz na mn. položky pořadí 2 : 6,98280*0,5</t>
  </si>
  <si>
    <t>(5,9+2,4)*2*0,5*0,65*1,2</t>
  </si>
  <si>
    <t>Odkaz na mn. položky pořadí 4 : 6,47400*0,5</t>
  </si>
  <si>
    <t>Odkaz na mn. položky pořadí 1 : 16,00000</t>
  </si>
  <si>
    <t>Odkaz na mn. položky pořadí 2 : 6,98280</t>
  </si>
  <si>
    <t>Odkaz na mn. položky pořadí 4 : 6,47400</t>
  </si>
  <si>
    <t>Odkaz na mn. položky pořadí 12 : 1,07900*-1</t>
  </si>
  <si>
    <t>Odkaz na mn. položky pořadí 7 : 12,37780*4</t>
  </si>
  <si>
    <t>171201101R00</t>
  </si>
  <si>
    <t>Uložení sypaniny do násypů nezhutněných</t>
  </si>
  <si>
    <t>Uložení sypaniny do násypů nebo na skládku s rozprostřením sypaniny ve vrstvách a s hrubým urovnáním.</t>
  </si>
  <si>
    <t>Odkaz na mn. položky pořadí 7 : 12,37780</t>
  </si>
  <si>
    <t>174101101R00</t>
  </si>
  <si>
    <t>Zásyp sypaninou se zhutněním jam, šachet, rýh nebo kolem objektů v těchto vykopávkách</t>
  </si>
  <si>
    <t>z jakékoliv horniny s uložením výkopku po vrstvách,</t>
  </si>
  <si>
    <t>včetně strojního přemístění materiálu pro zásyp ze vzdálenosti do 10 m od okraje zásypu</t>
  </si>
  <si>
    <t>-(5,9+2,4)*2*0,5*0,65</t>
  </si>
  <si>
    <t>5,9*3,4</t>
  </si>
  <si>
    <t>271531114R00</t>
  </si>
  <si>
    <t>Polštáře zhutněné pod základy kamenivo drcené, frakce 8 - 16 mm</t>
  </si>
  <si>
    <t>4,9*2,4*0,1</t>
  </si>
  <si>
    <t>273313621R00</t>
  </si>
  <si>
    <t>Beton základových desek prostý třídy C 20/25</t>
  </si>
  <si>
    <t>801-1</t>
  </si>
  <si>
    <t>dodávka a uložení betonu do připravené konstrukce,</t>
  </si>
  <si>
    <t>5,9*3,4*0,15</t>
  </si>
  <si>
    <t>273351215R00</t>
  </si>
  <si>
    <t>Bednění stěn základových desek zřízení</t>
  </si>
  <si>
    <t>svislé nebo šikmé (odkloněné) , půdorysně přímé nebo zalomené, stěn základových desek ve volných nebo zapažených jámách, rýhách, šachtách, včetně případných vzpěr,</t>
  </si>
  <si>
    <t>0,15*(5,9+3,4)*2</t>
  </si>
  <si>
    <t>273351216R00</t>
  </si>
  <si>
    <t>Bednění stěn základových desek odstranění</t>
  </si>
  <si>
    <t>Včetně očištění, vytřídění a uložení bedního materiálu.</t>
  </si>
  <si>
    <t>Odkaz na mn. položky pořadí 17 : 2,79000</t>
  </si>
  <si>
    <t>273361921RT5</t>
  </si>
  <si>
    <t>Výztuž základových desek ze svařovaných sítí průměr drátu 6 mm, velikost oka 150/150 mm</t>
  </si>
  <si>
    <t>včetně distančních prvků</t>
  </si>
  <si>
    <t>5,9*3,4*0,00303*1,1</t>
  </si>
  <si>
    <t>274272160RT4</t>
  </si>
  <si>
    <t>Zdivo základové z bednicích tvárnic tloušťky 500 mm, výplň betonem C 20/25</t>
  </si>
  <si>
    <t>s výplní betonem, bez výztuže,</t>
  </si>
  <si>
    <t>0,5*(5,9+2,4)*2</t>
  </si>
  <si>
    <t>274313621R00</t>
  </si>
  <si>
    <t>Beton základových pasů prostý třídy C 20/25</t>
  </si>
  <si>
    <t>Včetně dodávky a uložení betonu a kamene.</t>
  </si>
  <si>
    <t>0,5*0,25*(5,9+2,4)*2</t>
  </si>
  <si>
    <t>274354032R00</t>
  </si>
  <si>
    <t>Bednění prostupu základy průřezu do 0,05 m2, délky prostupu do 0,5 m</t>
  </si>
  <si>
    <t>úprava trouby na potřebný rozměr, uložení a  ukotvení trouby v bednění. Včetně dodávky trouby.</t>
  </si>
  <si>
    <t>274361214R00</t>
  </si>
  <si>
    <t>Výztuž základových pasů, prahů, věnců, ostruh průměr do 12 mm, ocel 10 505</t>
  </si>
  <si>
    <t>821-1</t>
  </si>
  <si>
    <t>0,62*0,001*16*0,6*(5,9+2,4)*2</t>
  </si>
  <si>
    <t>pc10</t>
  </si>
  <si>
    <t>D+M chránička DN 110, délka 500 mm</t>
  </si>
  <si>
    <t>311238128R00</t>
  </si>
  <si>
    <t xml:space="preserve">Zdivo nosné z cihel a tvarovek pálených akusticky tlumivé tloušťka 300 mm, akustický útlum Rw = 58 dB, charakteristická pevnost v tlaku fk = 8,03 MPa,  </t>
  </si>
  <si>
    <t>(2,5+5,6)*2*2,5</t>
  </si>
  <si>
    <t>-1*0,75*2</t>
  </si>
  <si>
    <t>-1*2,1*2</t>
  </si>
  <si>
    <t>317167211R00</t>
  </si>
  <si>
    <t>Překlady keramické montáž a dodávka nosné, délky 1250 mm, šířky 70 mm, výšky 238 mm</t>
  </si>
  <si>
    <t>Včetně:</t>
  </si>
  <si>
    <t>- podepření plochých překladů v montážním stavu,</t>
  </si>
  <si>
    <t>- dodávky překladů.</t>
  </si>
  <si>
    <t>P01 : 12</t>
  </si>
  <si>
    <t>317998114R00</t>
  </si>
  <si>
    <t>Překlady keramické izolace vkládaná mezi překlady tloušťky 90 mm</t>
  </si>
  <si>
    <t>1,25*4</t>
  </si>
  <si>
    <t>342248144R00</t>
  </si>
  <si>
    <t>Příčky z tvárnic pálených Příčky z tvárnic pálených tloušťky 140 mm, z děrovaných příčkovek, P 10, zděných na tenkovrstvou maltu</t>
  </si>
  <si>
    <t>jednoduché nebo příčky zděné do svislé dřevěné, cihelné, betonové nebo ocelové konstrukce na jakoukoliv maltu vápenocementovou (MVC) nebo cementovou (MC),</t>
  </si>
  <si>
    <t>2,5*2,75</t>
  </si>
  <si>
    <t>342264051RT3</t>
  </si>
  <si>
    <t>Podhledy na kovové konstrukci opláštěné deskami sádrokartonovými nosná konstrukce z profilů CD s přímým uchycením 1x deska, tloušťky 12,5 mm, impregnovaná, bez izolace</t>
  </si>
  <si>
    <t>1.01 : 4,75</t>
  </si>
  <si>
    <t>1.02 : 7,38</t>
  </si>
  <si>
    <t>D+M pískovcová předstěna tl. 100 mm na betonovou maltu tl 50 mm, kotveno do cihelného zdiva, - 4 kotvy/ m2-kompletní provedení včetně spárování</t>
  </si>
  <si>
    <t>2,8*(3,4+5,6)*2</t>
  </si>
  <si>
    <t>-1*2,1*2+(1+2,1*2)*0,15*2</t>
  </si>
  <si>
    <t>-1*0,75*2+(1+0,75)*2*0,15*2</t>
  </si>
  <si>
    <t>417321315R00</t>
  </si>
  <si>
    <t>Železobeton ztužujících pásů a věnců třídy C 20/25</t>
  </si>
  <si>
    <t>(2,5+5,6)*2*0,25*0,3</t>
  </si>
  <si>
    <t>417351111R00</t>
  </si>
  <si>
    <t>Bednění bočnic ztužujících pásů a věnců včetně vzpěr obě strany, zřízení</t>
  </si>
  <si>
    <t>(5,9+3,4)*2*0,25</t>
  </si>
  <si>
    <t>(2,5+5)*2*0,25</t>
  </si>
  <si>
    <t>417351113R00</t>
  </si>
  <si>
    <t>Bednění bočnic ztužujících pásů a věnců včetně vzpěr obě strany, odstranění</t>
  </si>
  <si>
    <t>Odkaz na mn. položky pořadí 32 : 8,40000</t>
  </si>
  <si>
    <t>417361821R00</t>
  </si>
  <si>
    <t>Výztuž ztužujících pásů a věnců z betonářské oceli 10 505(R)</t>
  </si>
  <si>
    <t>Včetně distančních prvků.</t>
  </si>
  <si>
    <t>Odkaz na mn. položky pořadí 31 : 1,21500*0,09</t>
  </si>
  <si>
    <t>416111121RSV</t>
  </si>
  <si>
    <t>Podhledy SDVK, kovová.kce CD. 1 x deska HD tl. 15 mm, bez izolace</t>
  </si>
  <si>
    <t>Požární odolnost EI 30 DP1.</t>
  </si>
  <si>
    <t>612473181R00</t>
  </si>
  <si>
    <t>Omítky vnitřní zdiva ze suchých směsí hladké, strojně</t>
  </si>
  <si>
    <t>omítka vápenocementová, strojně nebo ručně nanášená v podlaží i ve schodišti na jakýkoliv druh podkladu, kompletní souvrství</t>
  </si>
  <si>
    <t>včetně postřiku.</t>
  </si>
  <si>
    <t>Odkaz na mn. položky pořadí 100 : 17,57000</t>
  </si>
  <si>
    <t>612473182R00</t>
  </si>
  <si>
    <t>Omítky vnitřní zdiva ze suchých směsí štukové, strojně</t>
  </si>
  <si>
    <t>včetně postřiku a jádrové omítky.</t>
  </si>
  <si>
    <t>1.01 : 0,55*(1,9+2,5)*2</t>
  </si>
  <si>
    <t>1.02 : 2,55*(2,95+2,5)*2-1*0,75-1*2,1+(1+0,75)*2*0,3+(0,9+2,05*2)*0,3</t>
  </si>
  <si>
    <t>612473185R00</t>
  </si>
  <si>
    <t>Omítky vnitřní zdiva ze suchých směsí příplatek za zabudované omítníky v ploše stěn</t>
  </si>
  <si>
    <t>Odkaz na mn. položky pořadí 37 : 32,33500</t>
  </si>
  <si>
    <t>631313711R00</t>
  </si>
  <si>
    <t xml:space="preserve">Mazanina z betonu prostého tl. přes 80 do 120 mm třídy C 25/30 ,  </t>
  </si>
  <si>
    <t>(z kameniva) hlazená dřevěným hladítkem</t>
  </si>
  <si>
    <t>Včetně vytvoření dilatačních spár, bez zaplnění.</t>
  </si>
  <si>
    <t>1.01 : 4,75*0,1</t>
  </si>
  <si>
    <t>1.02 : 7,38*0,1</t>
  </si>
  <si>
    <t>631319173R00</t>
  </si>
  <si>
    <t>Příplatek za stržení povrchu tloušťka mazaniny od 80 mm do 120 mm</t>
  </si>
  <si>
    <t>spodní vrstvy mazaniny latí před vložením výztuže nebo pletiva pro tloušťku obou vrstev mazaniny</t>
  </si>
  <si>
    <t>Odkaz na mn. položky pořadí 39 : 1,21300</t>
  </si>
  <si>
    <t>631361921RT4</t>
  </si>
  <si>
    <t>Výztuž mazanin z betonů a z lehkých betonů ze svařovaných sítí průměr drátu 6 mm, velikost oka 100/100 mm</t>
  </si>
  <si>
    <t>12,13*0,0044*1,1</t>
  </si>
  <si>
    <t>648952421RT2</t>
  </si>
  <si>
    <t>Osazení parapetních desek dřevěných včetně dodávky parapetní desky_x000D_
 šířky 300 mm</t>
  </si>
  <si>
    <t>na montážní pěnu, zapravení omítky pod parapetem, těsnění spáry mezi parapetem a rámem okna, dodávka silikonu.</t>
  </si>
  <si>
    <t>1*2</t>
  </si>
  <si>
    <t>931961115RRV</t>
  </si>
  <si>
    <t>Vložky do dilatačních spár, polystyren, tl 20 mm, EPS</t>
  </si>
  <si>
    <t>1,93*0,5*2</t>
  </si>
  <si>
    <t>941941041R00</t>
  </si>
  <si>
    <t>Montáž lešení lehkého pracovního řadového s podlahami šířky od 1,00 do 1,20 m, výšky do 10 m</t>
  </si>
  <si>
    <t>800-3</t>
  </si>
  <si>
    <t>včetně kotvení</t>
  </si>
  <si>
    <t>Včetně kotvení lešení.</t>
  </si>
  <si>
    <t>2,8*(3,4+2,4+5,9+2,4)*2</t>
  </si>
  <si>
    <t>941941291R00</t>
  </si>
  <si>
    <t>Montáž lešení lehkého pracovního řadového s podlahami příplatek za každý další i započatý měsíc použití lešení_x000D_
 šířky od 1,00 do 1,20 m a výšky do 10 m</t>
  </si>
  <si>
    <t>Odkaz na mn. položky pořadí 44 : 78,96000*2</t>
  </si>
  <si>
    <t>941941841R00</t>
  </si>
  <si>
    <t>Demontáž lešení lehkého řadového s podlahami šířky přes 1 do 1,2 m, výšky do 10 m</t>
  </si>
  <si>
    <t>Odkaz na mn. položky pořadí 44 : 78,96000</t>
  </si>
  <si>
    <t>941955001R00</t>
  </si>
  <si>
    <t>Lešení lehké pracovní pomocné pomocné, o výšce lešeňové podlahy do 1,2 m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</si>
  <si>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</si>
  <si>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</si>
  <si>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12,13</t>
  </si>
  <si>
    <t>953941312R00</t>
  </si>
  <si>
    <t>Osazení předmětů na hmoždinky osazení hasicího přístroje</t>
  </si>
  <si>
    <t>44984114R</t>
  </si>
  <si>
    <t>přístoj hasicí práškový; P6Te; výtlačný prostředek dusík; náplň 6 kg; dostřik 4 m; doba činnosti min 12 s</t>
  </si>
  <si>
    <t>998011001R00</t>
  </si>
  <si>
    <t>Přesun hmot pro budovy s nosnou konstrukcí zděnou výšky do 6 m</t>
  </si>
  <si>
    <t>přesun hmot pro budovy občanské výstavby (JKSO 801), budovy pro bydlení (JKSO 803) budovy pro výrobu a služby (JKSO 812) s nosnou svislou konstrukcí zděnou z cihel nebo tvárnic nebo kovovou</t>
  </si>
  <si>
    <t>711111001RZ1</t>
  </si>
  <si>
    <t>Provedení izolace proti zemní vlhkosti natěradly za studena na ploše vodorovné nátěrem penetračním, 1 x nátěr, včetně dodávky penetračního laku ALP</t>
  </si>
  <si>
    <t>800-711</t>
  </si>
  <si>
    <t>711112002RZ1</t>
  </si>
  <si>
    <t>Provedení izolace proti zemní vlhkosti natěradly za studena na ploše svislé, včetně pomocného lešení o výšce podlahy do 1900 mm a pro zatížení do 1,5 kPa. nátěrem asfaltovým lakem, 1x nátěr, včetně dodávky laku ALN</t>
  </si>
  <si>
    <t>0,3*(5,9+3,4)*2</t>
  </si>
  <si>
    <t>711141559RT1</t>
  </si>
  <si>
    <t xml:space="preserve">Provedení izolace proti zemní vlhkosti pásy přitavením vodorovná, 1 vrstva, bez dodávky izolačních pásů,  </t>
  </si>
  <si>
    <t>Odkaz na mn. položky pořadí 52 : 20,06000</t>
  </si>
  <si>
    <t>711142559RT1</t>
  </si>
  <si>
    <t xml:space="preserve">Provedení izolace proti zemní vlhkosti pásy přitavením svislá, 1 vrstva, bez dodávky izolačních pásů,  </t>
  </si>
  <si>
    <t>Odkaz na mn. položky pořadí 53 : 5,58000</t>
  </si>
  <si>
    <t>62852252R</t>
  </si>
  <si>
    <t>pás izolační z modifikovaného asfaltu natavitelný; nosná vložka polyesterové rouno; horní strana jemný minerální posyp; spodní strana PE fólie; tl. 5,0 mm</t>
  </si>
  <si>
    <t>Odkaz na mn. položky pořadí 54 : 20,06000*1,15</t>
  </si>
  <si>
    <t>Odkaz na mn. položky pořadí 55 : 5,58000*1,15</t>
  </si>
  <si>
    <t>998711201R00</t>
  </si>
  <si>
    <t>Přesun hmot pro izolace proti vodě svisle do 6 m</t>
  </si>
  <si>
    <t>50 m vodorovně měřeno od těžiště půdorysné plochy skládky do těžiště půdorysné plochy objektu</t>
  </si>
  <si>
    <t>713111111R00</t>
  </si>
  <si>
    <t xml:space="preserve">Montáž tepelné izolace stropů kladené vrchem, volně,  </t>
  </si>
  <si>
    <t>800-713</t>
  </si>
  <si>
    <t>5,6*3,1</t>
  </si>
  <si>
    <t>713111221RK4</t>
  </si>
  <si>
    <t>Montáž tepelné izolace stropů parotěsná zábrana zavěšených podhledů s přelepením spojů, včetně dodávky fólie</t>
  </si>
  <si>
    <t>včetně dodávky fólie a spojovacích prostředků.</t>
  </si>
  <si>
    <t>Odkaz na mn. položky pořadí 58 : 17,36000</t>
  </si>
  <si>
    <t>713121111R00</t>
  </si>
  <si>
    <t>Montáž tepelné izolace podlah  jednovrstvá, bez dodávky materiálu</t>
  </si>
  <si>
    <t>713121118RU1</t>
  </si>
  <si>
    <t xml:space="preserve">Montáž tepelné izolace podlah  Izolace podlah tepelná obložení stěn dilatační páskou, tloušťky 100 mm,  </t>
  </si>
  <si>
    <t>(2,95+2,5)*2+(1,9+2,5)*2</t>
  </si>
  <si>
    <t>713191100RT9</t>
  </si>
  <si>
    <t>Izolace tepelné běžných konstrukcí - doplňky položení separační fólie, včetně dodávky PE fólie</t>
  </si>
  <si>
    <t>Odkaz na mn. položky pořadí 60 : 12,13000</t>
  </si>
  <si>
    <t>28375704R</t>
  </si>
  <si>
    <t>deska izolační stabilizovaná; pěnový polystyren; rovná hrana; součinitel tepelné vodivosti 0,037 W/mK; obj. hmotnost 20,00 kg/m3</t>
  </si>
  <si>
    <t>POL3_7</t>
  </si>
  <si>
    <t>Odkaz na mn. položky pořadí 60 : 12,13000*0,08</t>
  </si>
  <si>
    <t>Koeficient : 0,02</t>
  </si>
  <si>
    <t xml:space="preserve">Koeficient : </t>
  </si>
  <si>
    <t>6315083954R</t>
  </si>
  <si>
    <t>rohož, pas izolační skelná vlna; tl. 120,0 mm; součinitel tepelné vodivosti 0,038 W/mK; R = 3,150 m2K/W; obj. hmotnost 15,00 kg/m3; hydrofobizováno</t>
  </si>
  <si>
    <t>Odkaz na mn. položky pořadí 58 : 17,36000*1,02</t>
  </si>
  <si>
    <t>998713201R00</t>
  </si>
  <si>
    <t>Přesun hmot pro izolace tepelné v objektech výšky do 6 m</t>
  </si>
  <si>
    <t>50 m vodorovně</t>
  </si>
  <si>
    <t>762332110R00</t>
  </si>
  <si>
    <t>Vázané konstrukce krovů montáž_x000D_
 střech pultových, sedlových, valbových, stanových čtvercového nebo obdélníkového půdorysu z řeziva, průřezové plochy do 120 cm2</t>
  </si>
  <si>
    <t>800-762</t>
  </si>
  <si>
    <t>RTS 19/ II</t>
  </si>
  <si>
    <t>Tr03 : 1,62*1</t>
  </si>
  <si>
    <t>Tr04 : 0,65*2+0,9*2+1,05*2+1,1*2+1,45*4+1,9*6+2,35*2</t>
  </si>
  <si>
    <t>Tr05 : 2*3,1*2</t>
  </si>
  <si>
    <t>Tr06 : 2*3,1*4</t>
  </si>
  <si>
    <t>Tr07 : 1*2</t>
  </si>
  <si>
    <t>762332120R00</t>
  </si>
  <si>
    <t>Vázané konstrukce krovů montáž_x000D_
 střech pultových, sedlových, valbových, stanových čtvercového nebo obdélníkového půdorysu z řeziva, průřezové plochy přes 120 do 224 cm2</t>
  </si>
  <si>
    <t>Tr01 : 17</t>
  </si>
  <si>
    <t>Tr02 : 2,6*2+3,25*2</t>
  </si>
  <si>
    <t>762341210RT2</t>
  </si>
  <si>
    <t>Montáž bednění střech rovných o sklonu do 60° z prken hrubých na sraz tloušťky do 32 mm včetně vyřezání otvorů , včetně dodávky prken tloušťky 24 mm</t>
  </si>
  <si>
    <t>(2,14+1,97)*1,64</t>
  </si>
  <si>
    <t>1,7*2,81+1,7*1,96</t>
  </si>
  <si>
    <t>(2,14+1,97)*1,7/2</t>
  </si>
  <si>
    <t>(2,14+1,97)*2,56/2</t>
  </si>
  <si>
    <t>762341610RT2</t>
  </si>
  <si>
    <t>Montáž bednění okapových říms, krajnic, závětrných prken, a žaluzií ve spádu nebo rovnoběžně s okapem z prken hrubých tloušťky do 32 mm, včetně dodávky prken tloušťky 24 mm</t>
  </si>
  <si>
    <t>19*0,2</t>
  </si>
  <si>
    <t>762342202RT4</t>
  </si>
  <si>
    <t>Montáž laťování střech o sklonu do 60° při vzdálenost latí do 220 mm, včetně dodávky latí 40/60 mm</t>
  </si>
  <si>
    <t>Odkaz na mn. položky pořadí 68 : 23,60370</t>
  </si>
  <si>
    <t>762395000R00</t>
  </si>
  <si>
    <t>Spojovací a ochranné prostředky svory, prkna, hřebíky, pásová ocel, vruty, impregnace</t>
  </si>
  <si>
    <t>Tr01 : 0,14*0,14*17</t>
  </si>
  <si>
    <t>Tr02 : 0,08*0,15*(2,6*2+3,25*2)</t>
  </si>
  <si>
    <t>Tr03 : 0,08*0,12*1,62*1</t>
  </si>
  <si>
    <t>Tr04 : 0,06*0,1*(0,65*2+0,9*2+1,05*2+1,1*2+1,45*4+1,9*6+2,35*2)</t>
  </si>
  <si>
    <t>Tr05 : 0,08*0,14*2*3,1*2</t>
  </si>
  <si>
    <t>Tr06 : 0,03*0,08*2*3,1*4</t>
  </si>
  <si>
    <t>Tr07 : 0,08*0,08*1*2</t>
  </si>
  <si>
    <t>762911121R00</t>
  </si>
  <si>
    <t xml:space="preserve">Impregnace řeziva tlakovakuová, ochrana proti dřevokazným houbám, plísním a dřevokaznému hmyzu </t>
  </si>
  <si>
    <t>D+M kotvení krovu k ŽB věnci</t>
  </si>
  <si>
    <t>60596002R</t>
  </si>
  <si>
    <t>hranol</t>
  </si>
  <si>
    <t>Koeficient : 0,1</t>
  </si>
  <si>
    <t>998762202R00</t>
  </si>
  <si>
    <t>Přesun hmot pro konstrukce tesařské v objektech výšky do 12 m</t>
  </si>
  <si>
    <t>764778123RT1</t>
  </si>
  <si>
    <t>Odpadní trouby kruhové, průměr 120 mm, z lakovaného hliníkového plechu,  , dodávka a montáž</t>
  </si>
  <si>
    <t>800-764</t>
  </si>
  <si>
    <t>včetně objímek, kolen a zednické výpomoci.</t>
  </si>
  <si>
    <t>K05 : 2,6*2</t>
  </si>
  <si>
    <t>764778213RT1</t>
  </si>
  <si>
    <t>Žlaby podokapní čtyřhranné, z hliníkového lakovaného plechu v barvě tmavě hnědé, antracitové, světle šedé, rš 400 mm, dodávka a montáž</t>
  </si>
  <si>
    <t>včetně háků, čel, rohů, rovných hrdel a dilatací</t>
  </si>
  <si>
    <t>včetně háků a čel.</t>
  </si>
  <si>
    <t>K01 : 19</t>
  </si>
  <si>
    <t>764778204RT1</t>
  </si>
  <si>
    <t>Ostatní prvky ke žlabům a odpadním troubám kotlík žlabový hranatý, pro žlab šířky 400 mm, průměr 120 mm, z lakovaného hliníkového plechu v barvě tmavě hnědé, antracitové, světle šedé,  , dodávka a montáž</t>
  </si>
  <si>
    <t>764718302R00</t>
  </si>
  <si>
    <t>Oplechování parapetů včetně rohů, z hliníkového plechu s povrchovou pravou z polyesteru, rš 240 mm, dodávka a montáž</t>
  </si>
  <si>
    <t>včetně rohů</t>
  </si>
  <si>
    <t>včetně spojovacích prostředků a zednických výpomocí.</t>
  </si>
  <si>
    <t>764775307R0V</t>
  </si>
  <si>
    <t>D+M ochranná mřížka proti hmyzu</t>
  </si>
  <si>
    <t>včetně spojovacích prostředků.</t>
  </si>
  <si>
    <t>K06 : 18,9</t>
  </si>
  <si>
    <t>764775308R0V</t>
  </si>
  <si>
    <t>Okapový plech, r.š. 170 mm, z hliníkového lakovaného plechu v barvě antracitové, dodávka a montáž</t>
  </si>
  <si>
    <t>K02 : 38</t>
  </si>
  <si>
    <t>767775000</t>
  </si>
  <si>
    <t>Oplechování pod okapem r.š. 330 mm z hliníkového lakovaného plechu v barvě  antracitové, dodávka a montáž</t>
  </si>
  <si>
    <t>K03 : 19</t>
  </si>
  <si>
    <t>998764201R00</t>
  </si>
  <si>
    <t>Přesun hmot pro konstrukce klempířské v objektech výšky do 6 m</t>
  </si>
  <si>
    <t>765342115RT2</t>
  </si>
  <si>
    <t>Krytina z přírodní břidlice střech jednoduchých , ze čtverců, 300 x 300 mm, s jednoduchým krytím, na předem připravený podklad, o sklonu střechy přes 30 do 45°</t>
  </si>
  <si>
    <t>800-765</t>
  </si>
  <si>
    <t>včetně spojovacích prostředků,</t>
  </si>
  <si>
    <t>krytina tl. 8 mm</t>
  </si>
  <si>
    <t>765799310RK4</t>
  </si>
  <si>
    <t>Fólie parotěsné, difúzní a vodotěsné Fólie podstřešní difuzní na krokve,</t>
  </si>
  <si>
    <t>Dodávka a montáž fólie, spojovací pásky včetně spojovacích prostředků.</t>
  </si>
  <si>
    <t>765901185R00</t>
  </si>
  <si>
    <t>Fólie podstřešní vodotěsné  plechových střech na bednění, s intergrovanými samolepicími okraji včetně kotvení sponami a přelepení svislých spojů tmelem</t>
  </si>
  <si>
    <t>Dodávka a montáž hydroizolační fólie včetně spojovacích prostředků.</t>
  </si>
  <si>
    <t>Odkaz na mn. položky pořadí 84 : 23,60370</t>
  </si>
  <si>
    <t>998765201R00</t>
  </si>
  <si>
    <t>Přesun hmot pro krytiny tvrdé v objektech výšky do 6 m</t>
  </si>
  <si>
    <t>766601211R00</t>
  </si>
  <si>
    <t xml:space="preserve">Těsnění připojovací spáry spára ostění, interiér - fólie parotěsná šířky 70 mm samolepicí, výplň PU pěnou, exteriér - páska paropropustná šířky 10 mm, tl. 2/10 mm expanzní,  </t>
  </si>
  <si>
    <t>800-766</t>
  </si>
  <si>
    <t>Instalace a dodávka parotěsné okenní fólie a paropropustné expanzní pásky.</t>
  </si>
  <si>
    <t>(0,75+1)*2*2</t>
  </si>
  <si>
    <t>(0,9+2,05*2)*2</t>
  </si>
  <si>
    <t>T01</t>
  </si>
  <si>
    <t>D+M okno dvoukřídlové dřevěné-modřín, otevíravé, sklopné 1000x750 mm, dvojsklo</t>
  </si>
  <si>
    <t>Povrchová úprava vnější-lazura - dle výběru investora</t>
  </si>
  <si>
    <t>vnitřní-dřevo, bezbarvý lak na bázi olejů</t>
  </si>
  <si>
    <t>T02</t>
  </si>
  <si>
    <t>D+M plné vstupní dveře dřevo-modřín, Al práh, bezpečnostní kování 900x2050 mm</t>
  </si>
  <si>
    <t>998766201R00</t>
  </si>
  <si>
    <t>Přesun hmot pro konstrukce truhlářské v objektech výšky do 6 m</t>
  </si>
  <si>
    <t>771101210RT1</t>
  </si>
  <si>
    <t>Příprava podkladu pod dlažby penetrace podkladu pod dlažby</t>
  </si>
  <si>
    <t>800-771</t>
  </si>
  <si>
    <t>Odkaz na mn. položky pořadí 95 : 12,13000</t>
  </si>
  <si>
    <t>771475014R00</t>
  </si>
  <si>
    <t>Montáž soklíků z dlaždic keramických výšky 100 mm, soklíků vodorovných, kladených do flexibilního tmele</t>
  </si>
  <si>
    <t>1.02 : (2,5+2,95)*2-0,9</t>
  </si>
  <si>
    <t>771479001R00</t>
  </si>
  <si>
    <t>Montáž soklíků z dlaždic keramických Řezání dlaždic pro soklíky</t>
  </si>
  <si>
    <t>Odkaz na mn. položky pořadí 93 : 10,00000</t>
  </si>
  <si>
    <t>771575113R00</t>
  </si>
  <si>
    <t>Montáž podlah z dlaždic keramických 300 x 600 mm, režných nebo glazovaných, hladkých, kladených do flexibilního tmele</t>
  </si>
  <si>
    <t>771577113RS2</t>
  </si>
  <si>
    <t>Hrany schodů, dilatační, koutové, ukončovací a přechodové profily profily přechodové eloxovaný hliník, dekorativní spojení dvou podlah stejné výšky, uložení do tmele, výška profilu 10 mm, šířka profilu 10 mm</t>
  </si>
  <si>
    <t>0,9*2</t>
  </si>
  <si>
    <t>59764206R</t>
  </si>
  <si>
    <t>dlažba keramická š = 300 mm; l = 600 mm; h = 9,0 mm; povrch matný; pro interiér i exteriér</t>
  </si>
  <si>
    <t>Odkaz na mn. položky pořadí 95 : 12,13000*1,1</t>
  </si>
  <si>
    <t>10*0,1*1,1</t>
  </si>
  <si>
    <t>998771201R00</t>
  </si>
  <si>
    <t>Přesun hmot pro podlahy z dlaždic v objektech výšky do 6 m</t>
  </si>
  <si>
    <t>781101210RT1</t>
  </si>
  <si>
    <t>Příprava podkladu pod obklady penetrace podkladu pod obklady</t>
  </si>
  <si>
    <t>včetně dodávky materiálu.</t>
  </si>
  <si>
    <t>781475120R00</t>
  </si>
  <si>
    <t>Montáž obkladů vnitřních z dlaždic keramických kladených do tmele 300 x 600 mm,  , kladených do flexibilního tmele</t>
  </si>
  <si>
    <t>2*(1,9+2,5)*2-0,9*2-1*0,75</t>
  </si>
  <si>
    <t>(1+0,75)*2*0,3</t>
  </si>
  <si>
    <t>(0,9+2*2)*0,3</t>
  </si>
  <si>
    <t>781497121RS1</t>
  </si>
  <si>
    <t xml:space="preserve">Lišty k obkladům profil rohový eloxovaný hliník, uložení do tmele,  , výška profilu 6 mm,  </t>
  </si>
  <si>
    <t>6*2+0,9+(1+0,75)*2</t>
  </si>
  <si>
    <t>597813746R</t>
  </si>
  <si>
    <t>obklad keramický š = 298 mm; l = 598 mm; h = 10,0 mm; pro interiér; barva šedá; mat</t>
  </si>
  <si>
    <t>Odkaz na mn. položky pořadí 100 : 17,57000*1,1</t>
  </si>
  <si>
    <t>998781201R00</t>
  </si>
  <si>
    <t>Přesun hmot pro obklady keramické v objektech výšky do 6 m</t>
  </si>
  <si>
    <t>784191101R00</t>
  </si>
  <si>
    <t>Příprava povrchu Penetrace (napouštění) podkladu disperzní, jednonásobná</t>
  </si>
  <si>
    <t>800-784</t>
  </si>
  <si>
    <t>Odkaz na mn. položky pořadí 29 : 12,13000</t>
  </si>
  <si>
    <t>784195212R00</t>
  </si>
  <si>
    <t>Malby z malířských směsí otěruvzdorných,  , bělost 82 %, dvojnásobné</t>
  </si>
  <si>
    <t>Odkaz na mn. položky pořadí 104 : 44,46500</t>
  </si>
  <si>
    <t>222330891R00</t>
  </si>
  <si>
    <t>Kouřový nasávací hlásič 1kanálový, na úchytné body</t>
  </si>
  <si>
    <t>449861110R</t>
  </si>
  <si>
    <t>detektor hlásič kombinovaný optickokouřový,bez patice,teplota aktivace poplachu 58°C; dosah-poloměr 7,5m/5 m; IP 43, 23 v krytu WB-1; max.montážní výška 8,0 m; T -30 až 70 °C; průměr 102,5, výška 62  mm</t>
  </si>
  <si>
    <t>139601102R00</t>
  </si>
  <si>
    <t xml:space="preserve">Ruční výkop jam, rýh a šachet v hornině tř. 3 </t>
  </si>
  <si>
    <t>(3,5+1)*0,6*1,2</t>
  </si>
  <si>
    <t>162201102R00</t>
  </si>
  <si>
    <t xml:space="preserve">Vodorovné přemístění výkopku z hor.1-4 do 50 m </t>
  </si>
  <si>
    <t>174311718U00</t>
  </si>
  <si>
    <t xml:space="preserve">Zásyp rýh š 60cm hl 80cm ručně tř3 </t>
  </si>
  <si>
    <t>175101101R00</t>
  </si>
  <si>
    <t xml:space="preserve">Obsyp potrubí bez prohození sypaniny </t>
  </si>
  <si>
    <t>3,24-0,405</t>
  </si>
  <si>
    <t>451572111RK6</t>
  </si>
  <si>
    <t>Lože pod potrubí z písku 0 - 4 mm kraj Moravskoslezský</t>
  </si>
  <si>
    <t>venku : (3,5+1)*0,6*0,15</t>
  </si>
  <si>
    <t>894432112R00</t>
  </si>
  <si>
    <t xml:space="preserve">Osazení plastové šachty revizní prům.400 mm </t>
  </si>
  <si>
    <t>šachta na vodovodní přípojce, umístěná v objektu, pro vypouštění vnitřního vodovodu</t>
  </si>
  <si>
    <t>899101111R00</t>
  </si>
  <si>
    <t xml:space="preserve">Osazení poklopu s rámem do 50 kg </t>
  </si>
  <si>
    <t>286971402</t>
  </si>
  <si>
    <t>Roura šachtová korugovaná  bez hrdla 400/1250 mm</t>
  </si>
  <si>
    <t>55243030</t>
  </si>
  <si>
    <t>Poklop lehký čtvercový s rámem 500/500</t>
  </si>
  <si>
    <t>721176223R00</t>
  </si>
  <si>
    <t xml:space="preserve">Potrubí KG svodné (ležaté) v zemi DN 125 x 3,2 mm </t>
  </si>
  <si>
    <t>2,5*1,15</t>
  </si>
  <si>
    <t>721176222R00</t>
  </si>
  <si>
    <t xml:space="preserve">Potrubí KG svodné (ležaté) v zemi DN 100 x 3,2 mm </t>
  </si>
  <si>
    <t>(1+1)*1,15</t>
  </si>
  <si>
    <t>721176103R00</t>
  </si>
  <si>
    <t xml:space="preserve">Potrubí HT připojovací DN 50 x 1,8 mm </t>
  </si>
  <si>
    <t>1*1,15</t>
  </si>
  <si>
    <t>721176105R00</t>
  </si>
  <si>
    <t xml:space="preserve">Potrubí HT připojovací DN 100 x 2,7 mm </t>
  </si>
  <si>
    <t>721176114R00</t>
  </si>
  <si>
    <t xml:space="preserve">Potrubí HT odpadní svislé DN 70 x 1,9 mm </t>
  </si>
  <si>
    <t>(4,5)*1,15</t>
  </si>
  <si>
    <t>721178126</t>
  </si>
  <si>
    <t xml:space="preserve">Čisticí kus pro potr.svislé D110 </t>
  </si>
  <si>
    <t>721178124R00</t>
  </si>
  <si>
    <t xml:space="preserve">Čisticí kus pro potr.svislé D 75 </t>
  </si>
  <si>
    <t>721194105</t>
  </si>
  <si>
    <t xml:space="preserve">Vyvedení odpadních výpustek D 50 x 1,8 </t>
  </si>
  <si>
    <t>721194109</t>
  </si>
  <si>
    <t xml:space="preserve">Vyvedení odpadních výpustek D 110 x 2,3 </t>
  </si>
  <si>
    <t>721273145RM2</t>
  </si>
  <si>
    <t xml:space="preserve">Hlavice ventilační z PVC  DN 100/930 </t>
  </si>
  <si>
    <t>721290123</t>
  </si>
  <si>
    <t xml:space="preserve">Zkouška těsnosti kanalizace kouřem DN 300 </t>
  </si>
  <si>
    <t>3,5+1</t>
  </si>
  <si>
    <t>998721203R00</t>
  </si>
  <si>
    <t xml:space="preserve">Přesun hmot pro vnitřní kanalizaci, výšky do 24 m </t>
  </si>
  <si>
    <t xml:space="preserve">Zednická výpomoc </t>
  </si>
  <si>
    <t>kpl</t>
  </si>
  <si>
    <t>722172312</t>
  </si>
  <si>
    <t xml:space="preserve">Potrubí vodovodní z PP RCT, D 25/2.8 mm </t>
  </si>
  <si>
    <t>studená voda : (2,7+1,8+1+1+1,5)*1,2</t>
  </si>
  <si>
    <t>722182001</t>
  </si>
  <si>
    <t xml:space="preserve">Montáž izolačních skruží na potrubí přímé DN 25 </t>
  </si>
  <si>
    <t>28377151.A</t>
  </si>
  <si>
    <t>Trubice izolační návleková 25x9 mm</t>
  </si>
  <si>
    <t>722190402</t>
  </si>
  <si>
    <t xml:space="preserve">Vyvedení a upevnění výpustek DN 20 </t>
  </si>
  <si>
    <t>722220111R00</t>
  </si>
  <si>
    <t xml:space="preserve">Nástěnka, pro výtokový ventil G 1/2 </t>
  </si>
  <si>
    <t>55113526.A</t>
  </si>
  <si>
    <t>Kohout kulový , PN 35 1" páčka</t>
  </si>
  <si>
    <t>5513809170</t>
  </si>
  <si>
    <t>Kohout kulový vypouštěcí - páka, DN 15 PN 16</t>
  </si>
  <si>
    <t>725810401R00</t>
  </si>
  <si>
    <t xml:space="preserve">Ventil rohový G 3/8-1/2 </t>
  </si>
  <si>
    <t>WC : 1</t>
  </si>
  <si>
    <t>U : 1</t>
  </si>
  <si>
    <t>722290234</t>
  </si>
  <si>
    <t xml:space="preserve">Proplach a dezinfekce vodovod.potrubí DN 80 </t>
  </si>
  <si>
    <t>722290226</t>
  </si>
  <si>
    <t xml:space="preserve">Zkouška tlaku potrubí závitového DN 50 </t>
  </si>
  <si>
    <t>998722203R00</t>
  </si>
  <si>
    <t xml:space="preserve">Přesun hmot pro vnitřní vodovod, výšky do 24 m </t>
  </si>
  <si>
    <t>725119305R00</t>
  </si>
  <si>
    <t xml:space="preserve">Montáž klozetových mís kombinovaných </t>
  </si>
  <si>
    <t>725215102U00</t>
  </si>
  <si>
    <t xml:space="preserve">Mtž umyvadla na šrouby </t>
  </si>
  <si>
    <t>725829301R00</t>
  </si>
  <si>
    <t xml:space="preserve">Montáž baterie umyvadlové stojánkové </t>
  </si>
  <si>
    <t>55145018</t>
  </si>
  <si>
    <t>Baterie stojánková páková na jednu vodu s lékařskou pákou pro ZTP</t>
  </si>
  <si>
    <t>64214484</t>
  </si>
  <si>
    <t>Umyvadlo zdravotní 64x55 cm otv. pro bat. bílé</t>
  </si>
  <si>
    <t>64232414</t>
  </si>
  <si>
    <t>Klozet kombinovaný 3/6 l, odpad vodorov. bílý pro invalidy (výška 48cm)</t>
  </si>
  <si>
    <t>55167402</t>
  </si>
  <si>
    <t>Sedátko klozetové</t>
  </si>
  <si>
    <t>725860213R00</t>
  </si>
  <si>
    <t xml:space="preserve">Sifon umyvadlový, DN 40 </t>
  </si>
  <si>
    <t>998725203R00</t>
  </si>
  <si>
    <t xml:space="preserve">Přesun hmot pro zařizovací předměty, výšky do 24 m </t>
  </si>
  <si>
    <t>VRN0</t>
  </si>
  <si>
    <t>Ztížené výrobní podmínky</t>
  </si>
  <si>
    <t>VRN1</t>
  </si>
  <si>
    <t>Oborová přirážka</t>
  </si>
  <si>
    <t>VRN2</t>
  </si>
  <si>
    <t>Přesun stavebních kapacit</t>
  </si>
  <si>
    <t>VRN3</t>
  </si>
  <si>
    <t>Mimostaveništní doprava</t>
  </si>
  <si>
    <t>VRN4</t>
  </si>
  <si>
    <t>Zařízení staveniště</t>
  </si>
  <si>
    <t>VRN5</t>
  </si>
  <si>
    <t>Provoz investora</t>
  </si>
  <si>
    <t>VRN6</t>
  </si>
  <si>
    <t>Kompletační činnost (IČD)</t>
  </si>
  <si>
    <t>VRN7</t>
  </si>
  <si>
    <t>Rezerva rozpočtu</t>
  </si>
  <si>
    <t>FeZn d8</t>
  </si>
  <si>
    <t>podpěra vedení PV</t>
  </si>
  <si>
    <t>SZ v krabici</t>
  </si>
  <si>
    <t>SO</t>
  </si>
  <si>
    <t>SS,SP</t>
  </si>
  <si>
    <t>ST</t>
  </si>
  <si>
    <t>trubka PE d32</t>
  </si>
  <si>
    <t>KT 250</t>
  </si>
  <si>
    <t>měření zemních odporů do 100m</t>
  </si>
  <si>
    <t>montáž štítků k označní svodů</t>
  </si>
  <si>
    <t>tvarování ochranných prvků</t>
  </si>
  <si>
    <t>1*0,2*(43,3+31)*2</t>
  </si>
  <si>
    <t>1*0,2*(2+3,25-3,1)</t>
  </si>
  <si>
    <t>132201211R00</t>
  </si>
  <si>
    <t xml:space="preserve">Hloubení rýh šířky přes 60 do 200 cm do 100 m3, v hornině 3,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</si>
  <si>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</si>
  <si>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24</t>
  </si>
  <si>
    <t>80*0,7*0,35</t>
  </si>
  <si>
    <t>132201219R00</t>
  </si>
  <si>
    <t xml:space="preserve">Hloubení rýh šířky přes 60 do 200 cm příplatek za lepivost, v hornině 3,  </t>
  </si>
  <si>
    <t>Odkaz na mn. položky pořadí 2 : 43,60000*0,5</t>
  </si>
  <si>
    <t>Odkaz na mn. položky pořadí 9 : 15,07500</t>
  </si>
  <si>
    <t>Odkaz na mn. položky pořadí 1 : 30,15000</t>
  </si>
  <si>
    <t>Odkaz na mn. položky pořadí 15 : 75,37500*-0,2</t>
  </si>
  <si>
    <t>Odkaz na mn. položky pořadí 2 : 43,60000</t>
  </si>
  <si>
    <t>3,14*0,1*0,1*0,9*27</t>
  </si>
  <si>
    <t>Odkaz na mn. položky pořadí 12 : 9,60000*-1</t>
  </si>
  <si>
    <t>Odkaz na mn. položky pořadí 6 : 34,76302*4</t>
  </si>
  <si>
    <t>Odkaz na mn. položky pořadí 5 : 15,07500</t>
  </si>
  <si>
    <t>Odkaz na mn. položky pořadí 15 : 75,37500*0,2</t>
  </si>
  <si>
    <t>Odkaz na mn. položky pořadí 6 : 34,76302</t>
  </si>
  <si>
    <t>174101102R00</t>
  </si>
  <si>
    <t>Zásyp sypaninou se zhutněním v uzavřených prostorách s urovnáním povrchu zásypu s ručním zhutněním</t>
  </si>
  <si>
    <t>-80*0,5*0,25</t>
  </si>
  <si>
    <t>181101101R00</t>
  </si>
  <si>
    <t>Úprava pláně v zářezech v hornině 1 až 4, bez zhutnění</t>
  </si>
  <si>
    <t>dlažba pod poli : (44,3+18,15+6,75)*0,3</t>
  </si>
  <si>
    <t>182001122R00</t>
  </si>
  <si>
    <t>Plošná úprava terénu při nerovnostech terénu přes 100 do 150 mm, na svahu přes 1:5 do 1:2</t>
  </si>
  <si>
    <t>s urovnáním povrchu, bez doplnění ornice, v hornině 1 až 4,</t>
  </si>
  <si>
    <t>0,5*(43,3+31)*2</t>
  </si>
  <si>
    <t>0,5*(2+3,25-3,1)</t>
  </si>
  <si>
    <t>182301123R00</t>
  </si>
  <si>
    <t>Rozprostření a urovnání ornice ve svahu v souvislé ploše do 500 m2, tloušťka vrstvy přes 150 do 200 mm</t>
  </si>
  <si>
    <t>s případným nutným přemístěním hromad nebo dočasných skládek na místo potřeby ze vzdálenosti do 30 m, ve svahu sklonu přes 1 : 5,</t>
  </si>
  <si>
    <t>133210012R0V</t>
  </si>
  <si>
    <t>Hloubení šachet zem.vrtákem hor.3-4;D 20cm,hl.90cm</t>
  </si>
  <si>
    <t>27</t>
  </si>
  <si>
    <t>274323411RT3</t>
  </si>
  <si>
    <t>Beton základových pasů železový vodostavební třídy C 25/30, stupeň vlivu prostředí XF1, odolnost proti střídavému působení mrazu</t>
  </si>
  <si>
    <t>včetně dodávky a uložení betonu, bez výztuže</t>
  </si>
  <si>
    <t>275323411RT3</t>
  </si>
  <si>
    <t>Beton základových patek železový vodostavební třídy C 25/30, stupeň vlivu prostředí XF1, odolnost proti střídavému působení mrazu</t>
  </si>
  <si>
    <t>bez dodávky a uložení výztuže</t>
  </si>
  <si>
    <t>279361821R00</t>
  </si>
  <si>
    <t>Výztuž základových zdí z betonářské oceli 10 505(R)</t>
  </si>
  <si>
    <t>průměr výztuže 12mm : 0,89*0,001*16*(153+20)</t>
  </si>
  <si>
    <t>prodloužení do základových pásů : 0,89*0,001*56*8*0,5</t>
  </si>
  <si>
    <t>274272120RTR</t>
  </si>
  <si>
    <t>Zdivo základové z bednicích tvárnic, tl. 20 cm, výplň tvárnic betonem C 25/30 XF1</t>
  </si>
  <si>
    <t>zídky : 153</t>
  </si>
  <si>
    <t>274272160RTR</t>
  </si>
  <si>
    <t>Zdivo základové z bednicích tvárnic, tl. 50 cm, výplň tvárnic betonem C 25/30 XF1</t>
  </si>
  <si>
    <t>20</t>
  </si>
  <si>
    <t>564831111R00</t>
  </si>
  <si>
    <t>Podklad ze štěrkodrti s rozprostřením a zhutněním frakce 0-63 mm, tloušťka po zhutnění 100 mm</t>
  </si>
  <si>
    <t>Odkaz na mn. položky pořadí 24 : 20,76000</t>
  </si>
  <si>
    <t>596811111R00</t>
  </si>
  <si>
    <t>Kladení dlažby z betonových nebo kameninových dlaždic do lože z kameniva těženého tloušťky do 30 mm</t>
  </si>
  <si>
    <t>komunikací pro pěší do velikosti dlaždic 0,25 m2 s provedením lože do tl. 30 mm, s vyplněním spár a se smetením přebytečného materiálu na vzdálenost do 3 m</t>
  </si>
  <si>
    <t>592453320R</t>
  </si>
  <si>
    <t>dlažba betonová dvouvrstvá; čtverec; povrch hladký; šedá; l = 300 mm; š = 300 mm; tl. 40,0 mm</t>
  </si>
  <si>
    <t>Odkaz na mn. položky pořadí 24 : 20,76000*1,01</t>
  </si>
  <si>
    <t>998152121R00</t>
  </si>
  <si>
    <t>Přesun hmot pro oplocení a objekty zvláštní,monol. vodorovně do 50 m výšky do 3 m</t>
  </si>
  <si>
    <t>801-5</t>
  </si>
  <si>
    <t>na novostavbách a změnách objektů pro oplocení (815 2 JKSo), objekty zvláštní pro chov živočichů (815 3 JKSO), objekty pozemní různé (815 9 JKSO)</t>
  </si>
  <si>
    <t>se svislou nosnou konstrukcí monolitickou betonovou tyčovou nebo plošnou ( KMCH 2 a 3 - JKSO šesté místo)</t>
  </si>
  <si>
    <t>D+M plotové pole A, výška 2150 mm včetně povrchové úpravy, kompletní provedení včetně všech detailů</t>
  </si>
  <si>
    <t>- dubová fošna 35x80 mm - výška 2000 mm - 7 ks</t>
  </si>
  <si>
    <t>- dubová fošna 35x120 mm - výška 2000 mm - 6 ks</t>
  </si>
  <si>
    <t>- nosný jäckel 70x30x3 mm - délka 2070 mm - 3 ks</t>
  </si>
  <si>
    <t>- distanční jäckel 80x40x3 mm - délka 125 mm - 36 ks</t>
  </si>
  <si>
    <t>- stahovací závitovátyč M 12 - délka 2100 mmvč. stahovacích podložek- 3 ks</t>
  </si>
  <si>
    <t>viz. výkres D.701.17</t>
  </si>
  <si>
    <t>- vč. kotvení viz. výkres D.701.18, D.701.18</t>
  </si>
  <si>
    <t>ocelové prvky - povrchová úprava pozink + nátěr antracitovou kovářskou barvou s příměsí grafitu</t>
  </si>
  <si>
    <t>D+M plotové pole B, výška 2150 mm včetně povrchové úpravy, kompletní provedení včetně všech detailů</t>
  </si>
  <si>
    <t>D+M venkovní uzamykatelná vitrína s magnetickou zadní stěnou, rozměr 900x750mm</t>
  </si>
  <si>
    <t>D+M hlavníí brána 3000x2000 mm - kompletní provedení včetně povrchové úpravy</t>
  </si>
  <si>
    <t>- dubová fošna 35x80 mm - výška 2000 mm - 8 ks</t>
  </si>
  <si>
    <t>- dubová fošna 35x120 mm - výška 2000 mm - 8 ks</t>
  </si>
  <si>
    <t>- nosný rám jäckel 80x60x3 mm -rozměr 1380x1380 mm se středovou výztuhou - 2 ks</t>
  </si>
  <si>
    <t>- vratové panty - 4 ks</t>
  </si>
  <si>
    <t>viz. výkres D.701.20</t>
  </si>
  <si>
    <t>- vč. kotvení viz. výkres D.701.22</t>
  </si>
  <si>
    <t>pc05</t>
  </si>
  <si>
    <t>D+M zadní brána 2900x2000 mm - kompletní provedení včetně povrchové úpravy</t>
  </si>
  <si>
    <t>- nosný rám jäckel 80x60x3 mm -rozměr 1320x1380 mm se středovou výztuhou - 2 ks</t>
  </si>
  <si>
    <t>viz. výkres D.701.21</t>
  </si>
  <si>
    <t>SL1</t>
  </si>
  <si>
    <t>D+ M sloupek plotový z jäckel 80x80x5 mm, délka 2100 mm včetně kotevní desky 160x160x10 mm, povrchová úprava pozink + nátěr antracitovou kovářskou barvou s příměsí grafitu</t>
  </si>
  <si>
    <t>utěsnění konce ocelovou zavářkou</t>
  </si>
  <si>
    <t>SL2,3,4</t>
  </si>
  <si>
    <t>D+ M sloupek plotový z jäckel 80x80x5 mm, délka 2150 mm včetně kotevní desky 160x160x10 mm, povrchová úprava pozink + nátěr antracitovou kovářskou barvou s příměsí grafitu</t>
  </si>
  <si>
    <t>998767201R00</t>
  </si>
  <si>
    <t>Přesun hmot pro kovové stavební doplňk. konstrukce v objektech výšky do 6 m</t>
  </si>
  <si>
    <t>800-767</t>
  </si>
  <si>
    <t>Obezdění kamenem včetně ukotvení a všech potřebných detailů</t>
  </si>
  <si>
    <t>Dodávka pískovcového haklíku</t>
  </si>
  <si>
    <t>Odkaz na mn. položky pořadí 35 : 359,00000*1,1</t>
  </si>
  <si>
    <t>998782201R00</t>
  </si>
  <si>
    <t>Přesun hmot pro kamenné obklady v objektech výšky do 6 m</t>
  </si>
  <si>
    <t>800-782</t>
  </si>
  <si>
    <t>- distanční koncový jäckel 80x40x3 mm - délka 65 mm - 6 ks</t>
  </si>
  <si>
    <t>- zámek s koulí a zemní záražkou - 1 ks</t>
  </si>
  <si>
    <t>8,7*8,1*0,15</t>
  </si>
  <si>
    <t>Ruční výkop jam, rýh a šachet v hornině 3</t>
  </si>
  <si>
    <t>s přehozením na vzdálenost do 5 m nebo s naložením na ruční dopravní prostředek</t>
  </si>
  <si>
    <t>0,5*0,35*6,7</t>
  </si>
  <si>
    <t>0,5*0,25*6,7</t>
  </si>
  <si>
    <t>0,5*0,35*5,1</t>
  </si>
  <si>
    <t>0,5*0,25*5,1</t>
  </si>
  <si>
    <t>Odkaz na mn. položky pořadí 2 : 3,54000</t>
  </si>
  <si>
    <t>Odkaz na mn. položky pořadí 3 : 3,54000*4</t>
  </si>
  <si>
    <t>162201203R00</t>
  </si>
  <si>
    <t>Vodorovné přemístění výkopku z horniny 1 až 4, kolečkem, na vzdálenost do 10 m</t>
  </si>
  <si>
    <t>bez naložení, avšak s vyprázdněním nádoby na hromadu nebo do dopravního prostředku,</t>
  </si>
  <si>
    <t>Odkaz na mn. položky pořadí 1 : 10,57050</t>
  </si>
  <si>
    <t>167101201R00</t>
  </si>
  <si>
    <t>Nakládání, skládání, překládání neulehlého výkopku nakládání, skládání, překládání neulehléno výkopku nebo zeminy - ručně_x000D_
 z horniny 1 až 4</t>
  </si>
  <si>
    <t>Odkaz na mn. položky pořadí 3 : 3,54000</t>
  </si>
  <si>
    <t>(6,1+6,7)*2*0,2*0,05</t>
  </si>
  <si>
    <t>6,1*6,7</t>
  </si>
  <si>
    <t>6,7*6,1</t>
  </si>
  <si>
    <t>182001111R00</t>
  </si>
  <si>
    <t>Plošná úprava terénu při nerovnostech terénu přes 50 do 100 mm, v rovině nebo na svahu do 1:5</t>
  </si>
  <si>
    <t>Odkaz na mn. položky pořadí 9 : 40,87000</t>
  </si>
  <si>
    <t>00572420R</t>
  </si>
  <si>
    <t>směs travní parková, dekorativní</t>
  </si>
  <si>
    <t>Odkaz na mn. položky pořadí 9 : 40,87000*0,02</t>
  </si>
  <si>
    <t>Odkaz na mn. položky pořadí 8 : 0,25600*2</t>
  </si>
  <si>
    <t>917862111R0V</t>
  </si>
  <si>
    <t>Osazení lemu z plechu do betonu C 25/30 XF2 odolnost proti střídavému působení mrazu</t>
  </si>
  <si>
    <t>(6,7+6,1)*2</t>
  </si>
  <si>
    <t>918101111R0V</t>
  </si>
  <si>
    <t>Lože pod obrubníky nebo obruby dlažeb z C 25/30 XF2 odolnost proti střídavému působení mrazu</t>
  </si>
  <si>
    <t>0,5*0,1*6,7</t>
  </si>
  <si>
    <t>0,5*0,1*5,1</t>
  </si>
  <si>
    <t>711823121RT3</t>
  </si>
  <si>
    <t>Ochrana konstrukcí nopovou fólií svisle, výška nopu 8 mm, včetně dodávky fólie</t>
  </si>
  <si>
    <t>sekce A : 2,23*0,45</t>
  </si>
  <si>
    <t>sekce B : 2,24*0,51</t>
  </si>
  <si>
    <t>sekce C : 2,23*0,53</t>
  </si>
  <si>
    <t>sekce D : 2,13*0,53</t>
  </si>
  <si>
    <t>sekce E : 2,04*0,66</t>
  </si>
  <si>
    <t>sekce F : 2,33*0,79</t>
  </si>
  <si>
    <t>sekce G : 2,53*0,79</t>
  </si>
  <si>
    <t>sekce H : 2,24*0,67</t>
  </si>
  <si>
    <t>sekce I : 2,33*0,55</t>
  </si>
  <si>
    <t>sekce J : 2,33*0,55</t>
  </si>
  <si>
    <t>sekce K : 2,04*0,5</t>
  </si>
  <si>
    <t>sekce L : 2,13*0,45</t>
  </si>
  <si>
    <t>767995105R00</t>
  </si>
  <si>
    <t>Výroba a montáž atypických kovovových doplňků staveb hmotnosti přes 50 do 100 kg</t>
  </si>
  <si>
    <t>Pásovina 200/8 : 12,85*(0,42*5*2+0,46*5+0,5*5*2+0,63*5+0,76*5*2+0,64*5+0,52*5*2+0,47*5)</t>
  </si>
  <si>
    <t>12,85*48*0,192</t>
  </si>
  <si>
    <t>-12,85*0,19/2*5*12</t>
  </si>
  <si>
    <t xml:space="preserve">Plech 8 mm : </t>
  </si>
  <si>
    <t>sekce A : 64*2,23*0,45</t>
  </si>
  <si>
    <t>sekce B : 64*2,24*0,51</t>
  </si>
  <si>
    <t>sekce C : 64*2,23*0,53</t>
  </si>
  <si>
    <t>sekce D : 64*2,13*0,53</t>
  </si>
  <si>
    <t>sekce E : 64*2,04*0,66</t>
  </si>
  <si>
    <t>sekce F : 64*2,33*0,79</t>
  </si>
  <si>
    <t>sekce G : 64*2,53*0,79</t>
  </si>
  <si>
    <t>sekce H : 64*2,24*0,67</t>
  </si>
  <si>
    <t>sekce I : 64*2,33*0,55</t>
  </si>
  <si>
    <t>sekce J : 64*2,33*0,55</t>
  </si>
  <si>
    <t>sekce K : 64*2,04*0,5</t>
  </si>
  <si>
    <t>sekce L : 64*2,13*0,45</t>
  </si>
  <si>
    <t>13515116R</t>
  </si>
  <si>
    <t>ocel široká válc. za tepla 11375 (S235JR); tl.  8,00 mm; š = 200 mm</t>
  </si>
  <si>
    <t>12,85 kg/m : 12,85*0,001*(0,42*5*2+0,46*5+0,5*5*2+0,63*5+0,76*5*2+0,64*5+0,52*5*2+0,47*5)*1,1</t>
  </si>
  <si>
    <t>12,85*0,001*48*0,192*1,1</t>
  </si>
  <si>
    <t>13611224R</t>
  </si>
  <si>
    <t>plech ocelový válcovaný za tepla S235 (11375); povrch hladký; tl.  8,00 mm</t>
  </si>
  <si>
    <t>sekce A : 64*0,001*2,23*0,45*1,1</t>
  </si>
  <si>
    <t>sekce B : 64*0,001*2,24*0,51*1,1</t>
  </si>
  <si>
    <t>sekce C : 64*0,001*2,23*0,53*1,1</t>
  </si>
  <si>
    <t>sekce D : 64*0,001*2,13*0,53*1,1</t>
  </si>
  <si>
    <t>sekce E : 64*0,001*2,04*0,66*1,1</t>
  </si>
  <si>
    <t>sekce F : 64*0,001*2,33*0,79*1,1</t>
  </si>
  <si>
    <t>sekce G : 64*0,001*2,53*0,79*1,1</t>
  </si>
  <si>
    <t>sekce H : 64*0,001*2,24*0,67*1,1</t>
  </si>
  <si>
    <t>sekce I : 64*0,001*2,33*0,55*1,1</t>
  </si>
  <si>
    <t>sekce J : 64*0,001*2,33*0,55*1,1</t>
  </si>
  <si>
    <t>sekce K : 64*0,001*2,04*0,5*1,1</t>
  </si>
  <si>
    <t>sekce L : 64*0,001*2,13*0,45*1,1</t>
  </si>
  <si>
    <t>13890206R</t>
  </si>
  <si>
    <t>příplatek pozinkování drobných dílů, zámečnických prvků nebo konstrukcí nad 500 kg</t>
  </si>
  <si>
    <t>783000000</t>
  </si>
  <si>
    <t>Nátěr nátěru antracitovou kovářskou barvou s příměsí grafitu</t>
  </si>
  <si>
    <t>sekce A : 2,23*0,45*2</t>
  </si>
  <si>
    <t>sekce B : 2,24*0,51*2</t>
  </si>
  <si>
    <t>sekce C : 2,23*0,53*2</t>
  </si>
  <si>
    <t>sekce D : 2,13*0,53*2</t>
  </si>
  <si>
    <t>sekce E : 2,04*0,66*2</t>
  </si>
  <si>
    <t>sekce F : 2,33*0,79*2</t>
  </si>
  <si>
    <t>sekce G : 2,53*0,79*2</t>
  </si>
  <si>
    <t>sekce H : 2,24*0,67*2</t>
  </si>
  <si>
    <t>sekce I : 2,33*0,55*2</t>
  </si>
  <si>
    <t>sekce J : 2,33*0,55*2</t>
  </si>
  <si>
    <t>sekce K : 2,04*0,5*2</t>
  </si>
  <si>
    <t>sekce L : 2,13*0,45*2</t>
  </si>
  <si>
    <t>2*2*0,2</t>
  </si>
  <si>
    <t>133201101R00</t>
  </si>
  <si>
    <t>Hloubení šachet v hornině 3_x000D_
 do 100 m3</t>
  </si>
  <si>
    <t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t>
  </si>
  <si>
    <t>1,4*1,4*0,9</t>
  </si>
  <si>
    <t>133201109R00</t>
  </si>
  <si>
    <t>Hloubení šachet v hornině 3_x000D_
 příplatek za lepivost horniny</t>
  </si>
  <si>
    <t>Odkaz na mn. položky pořadí 2 : 1,76400*0,5</t>
  </si>
  <si>
    <t>Odkaz na mn. položky pořadí 2 : 1,76400</t>
  </si>
  <si>
    <t>Odkaz na mn. položky pořadí 4 : 1,76400*4</t>
  </si>
  <si>
    <t>Odkaz na mn. položky pořadí 4 : 1,76400</t>
  </si>
  <si>
    <t>181301104R00</t>
  </si>
  <si>
    <t>Rozprostření a urovnání ornice v rovině v souvislé ploše do 500 m2, tloušťka vrstvy přes 200 do 250 mm</t>
  </si>
  <si>
    <t>2*2-1,4*1,4</t>
  </si>
  <si>
    <t>1,4*1,4*1,03</t>
  </si>
  <si>
    <t>275353151R00</t>
  </si>
  <si>
    <t>Bednění kotevních otvorů a prostupů v základových patkách o průřezu přes 0,17 do 0,25 m2, hloubky do 1,00 m</t>
  </si>
  <si>
    <t>včetně polohového zajištění a odbednění, popřípadě ztraceného bednění z pletiva a podobně.</t>
  </si>
  <si>
    <t>pc1</t>
  </si>
  <si>
    <t>D+M Lavička s opěradlem délky 1,8 m vč. základu</t>
  </si>
  <si>
    <t>Varianty: LD151b borové dřevo</t>
  </si>
  <si>
    <t>LD151r akátové dřevo</t>
  </si>
  <si>
    <t xml:space="preserve"> LD151t tropické dřevo</t>
  </si>
  <si>
    <t>Charakter konstrukce: ocelová konstrukce spojená s dřevěnými lamelami pomocí šroubových spojů z nerezu</t>
  </si>
  <si>
    <t>Povrchová úprava: ocelová konstrukce bočnic je opatřena ochrannou vrstvou zinku a práškovým vypalovacím lakem</t>
  </si>
  <si>
    <t>Nosná kostra: dvě bočnice svařené z výpalků z ocelového plechu tloušťky 3 a 5 mm a trubky obdélného průřezu 60 × 30 × 2</t>
  </si>
  <si>
    <t>Sedák a opěradlo: 12 lamel z masivního dřeva obdélníkového průřezu (38,5 x 58 mm) délky 1800 mm</t>
  </si>
  <si>
    <t>2 koncové lamely čtvrtkruhové průřezu (58 x 58 mm) délky 1800 mm</t>
  </si>
  <si>
    <t>Barevnost: odstíny polyesterových práškových laků v jemné struktuře mat dodávaných standardně společností mmcité</t>
  </si>
  <si>
    <t>ostatní odstíny dle vzorníku RAL jsou k dispozici na požádání</t>
  </si>
  <si>
    <t>Kotvení: kotvení pod dlažbu do betonového základu pomocí závitových tyčí M8</t>
  </si>
  <si>
    <t>Všechny prvky městského mobiliáře musí být řádně ukotveny podle podkladů výrobce, v opačném případě hrozí při neopatrném užívání převrhnutí výrobku, za jehož</t>
  </si>
  <si>
    <t>následky nenese výrobce žádnou odpovědnost.</t>
  </si>
  <si>
    <t>Hmotnost: 52 kg</t>
  </si>
  <si>
    <t>Opce: jiná než standardní barva</t>
  </si>
  <si>
    <t>podrobněji viz. výkres D.701.42</t>
  </si>
  <si>
    <t>pc2</t>
  </si>
  <si>
    <t>D+M Odpadkový koš kruhového půdorysu opláštěný dřevěnými lamelami, se stříškou, objem nádoby 45 l, vč. základu</t>
  </si>
  <si>
    <t>Varianty: DG115b borové dřevo</t>
  </si>
  <si>
    <t>DG115r akátové dřevo</t>
  </si>
  <si>
    <t>DG115t tropické dřevo</t>
  </si>
  <si>
    <t>DG115bp borové dřevo, stříška s popelníkem</t>
  </si>
  <si>
    <t>DG115rp akátové dřevo, stříška s popelníkem</t>
  </si>
  <si>
    <t>DG115tp tropické dřevo, stříška s popelníkem</t>
  </si>
  <si>
    <t>Charakter konstrukce: ocelová konstrukce s dřevěnými lamelami připojenými pomocí šroubových spojů z nerezu</t>
  </si>
  <si>
    <t>Povrchová úprava: ocelová konstrukce je opatřena ochrannou vrstvou zinku a práškovým vypalovacím lakem</t>
  </si>
  <si>
    <t>Nosná kostra: svařenec z výpalků z ocelového plechu tloušťky 5 mm</t>
  </si>
  <si>
    <t>Opláštění: 24 lamel z masivního dřeva obdélníkového průřezu 35 × 20 × 700 mm</t>
  </si>
  <si>
    <t>Vnitřní nádoba: ohýbaný pozinkovaný plech tloušťky 0,8 mm, objem 45 l</t>
  </si>
  <si>
    <t>Stříška: svařenec z výpalků z ocelového plechu tloušťky 4 a 5 mm, variantně s popelníkem, zámek s trojhranem 9 mm</t>
  </si>
  <si>
    <t>Kotvení: kotvení na dlažbu nebo na zhutněném terénu do betonového základu pomocí závitových tyčí M12</t>
  </si>
  <si>
    <t>Hmotnost: 24 kg, varianty s popelníkem 25kg</t>
  </si>
  <si>
    <t>popelník s objemem 0,8l</t>
  </si>
  <si>
    <t>podrobněji viz. výkres D.701.43</t>
  </si>
  <si>
    <t>pc5</t>
  </si>
  <si>
    <t>Doprava mobiliáře do vzdálenosti 140 km</t>
  </si>
  <si>
    <t>pc6</t>
  </si>
  <si>
    <t>Doprava montážní čety - 2x</t>
  </si>
  <si>
    <t>pc7</t>
  </si>
  <si>
    <t>Doprava montážní čety v předstihu pro zhotovení základů 2x</t>
  </si>
  <si>
    <t>D+M kovový kříž z profilu HEB 300, včetně kotvení a nátěru antracitovou barvou s příměsí grafitu</t>
  </si>
  <si>
    <t>včetně přesunu hmot a zvedací techniky</t>
  </si>
  <si>
    <t>Detail viz. výkres D.701.41</t>
  </si>
  <si>
    <t>2*2*0,2*10</t>
  </si>
  <si>
    <t>0,9*0,9*0,65*10</t>
  </si>
  <si>
    <t>Odkaz na mn. položky pořadí 2 : 5,26500*0,5</t>
  </si>
  <si>
    <t>Odkaz na mn. položky pořadí 2 : 5,26500</t>
  </si>
  <si>
    <t>Odkaz na mn. položky pořadí 4 : 5,26500*4</t>
  </si>
  <si>
    <t>Odkaz na mn. položky pořadí 4 : 5,26500</t>
  </si>
  <si>
    <t>2*2*10-0,9*0,9*10</t>
  </si>
  <si>
    <t>0,9*0,9*0,8*10</t>
  </si>
  <si>
    <t>320101112R00</t>
  </si>
  <si>
    <t>Osazení betonových prefabrikátů hmotnost přes 1000 do 5000 kg</t>
  </si>
  <si>
    <t>832-1</t>
  </si>
  <si>
    <t>Včetně kotevních prvků a odstranění transportní výztuže.</t>
  </si>
  <si>
    <t>0,7*0,7*2,05*10</t>
  </si>
  <si>
    <t>-0,38*0,39*0,5*3*10</t>
  </si>
  <si>
    <t>Kolumbární sloup 700x700x2050 mm</t>
  </si>
  <si>
    <t>Prefabrikovaný ŽB výrobek s nikami pro ukládání uren.</t>
  </si>
  <si>
    <t>Beton je probarvený tmavě šedý, bude vzorkováno architektem</t>
  </si>
  <si>
    <t>Viz. výkres D.701.51</t>
  </si>
  <si>
    <t>Dodávka - krycí žulová deska niky kolumbária - 420x420x25mm</t>
  </si>
  <si>
    <t>hloubení výsadbové jámy ručně bez výměny půdy v rovině do 0,125 m3</t>
  </si>
  <si>
    <t>výsadba dřeviny s balem v rovině se zálivkou, průměr balu 400-500 mm se zálivkou</t>
  </si>
  <si>
    <t>ukotvení dřeviny 3 kůly o délce 2-3 m</t>
  </si>
  <si>
    <t>zřízení výsadbové mísy, zamulčování (15 cm)</t>
  </si>
  <si>
    <t>ochrana kmene (nátěr, jutovina)</t>
  </si>
  <si>
    <t>borka (smrková, borová)</t>
  </si>
  <si>
    <t>7</t>
  </si>
  <si>
    <t>kůl kotvící 2-3 m (průměr 8-10)</t>
  </si>
  <si>
    <t>spojovací materiál, příčky, úvazky</t>
  </si>
  <si>
    <t>agreg.</t>
  </si>
  <si>
    <t>9</t>
  </si>
  <si>
    <t>strom</t>
  </si>
  <si>
    <t>rostlina (vkm, bal, okm 10-12)</t>
  </si>
  <si>
    <t>11</t>
  </si>
  <si>
    <t>hloubení výsadbové jámy ručně bez výměny půdy v rovině do 0,05 m3</t>
  </si>
  <si>
    <t>12</t>
  </si>
  <si>
    <t>výsadba dřeviny s balem v rovině se zálivkou, průměr balu do 400 mm, se zálivkou</t>
  </si>
  <si>
    <t>13</t>
  </si>
  <si>
    <t>zřízení výsadbové mísy, zamulčování (15 cm), zálivka</t>
  </si>
  <si>
    <t>14</t>
  </si>
  <si>
    <t>15</t>
  </si>
  <si>
    <t>rostlina (pyr, bal/ko, v 100-125)</t>
  </si>
  <si>
    <t>16</t>
  </si>
  <si>
    <t>hloubení výsadbové jámy ručně bez výměny půdy v rovině do 0,02 m3</t>
  </si>
  <si>
    <t>17</t>
  </si>
  <si>
    <t>výsadba dřeviny s balem v rovině se zálivkou, průměr balu do 200 mm</t>
  </si>
  <si>
    <t>zamulčování (15 cm)</t>
  </si>
  <si>
    <t>19</t>
  </si>
  <si>
    <t>rostlina (ko, v 40-50)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</si>
</sst>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8"/>
      <color indexed="12"/>
      <name val="Arial CE"/>
      <charset val="238"/>
    </font>
    <font>
      <sz val="8"/>
      <color indexed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0" fontId="17" fillId="0" borderId="0" xfId="0" applyFont="1" applyBorder="1" applyAlignment="1">
      <alignment horizontal="center" vertical="top" shrinkToFit="1"/>
    </xf>
    <xf numFmtId="164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vertical="top" wrapText="1"/>
    </xf>
    <xf numFmtId="0" fontId="18" fillId="0" borderId="0" xfId="0" applyNumberFormat="1" applyFont="1" applyAlignment="1">
      <alignment wrapText="1"/>
    </xf>
    <xf numFmtId="0" fontId="17" fillId="0" borderId="0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0" fontId="16" fillId="0" borderId="18" xfId="0" applyNumberFormat="1" applyFont="1" applyBorder="1" applyAlignment="1">
      <alignment vertical="top"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16" fillId="0" borderId="18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164" fontId="20" fillId="0" borderId="0" xfId="0" applyNumberFormat="1" applyFont="1" applyBorder="1" applyAlignment="1">
      <alignment horizontal="center" vertical="top" wrapText="1" shrinkToFit="1"/>
    </xf>
    <xf numFmtId="164" fontId="20" fillId="0" borderId="0" xfId="0" applyNumberFormat="1" applyFont="1" applyBorder="1" applyAlignment="1">
      <alignment vertical="top" wrapText="1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0" fontId="16" fillId="0" borderId="0" xfId="0" applyNumberFormat="1" applyFont="1" applyBorder="1" applyAlignment="1">
      <alignment vertical="top" wrapText="1"/>
    </xf>
    <xf numFmtId="49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164" fontId="20" fillId="0" borderId="0" xfId="0" quotePrefix="1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password="DC33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63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7" t="s">
        <v>178</v>
      </c>
      <c r="B1" s="197"/>
      <c r="C1" s="197"/>
      <c r="D1" s="197"/>
      <c r="E1" s="197"/>
      <c r="F1" s="197"/>
      <c r="G1" s="197"/>
      <c r="AG1" t="s">
        <v>179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180</v>
      </c>
    </row>
    <row r="3" spans="1:60" ht="24.95" customHeight="1" x14ac:dyDescent="0.2">
      <c r="A3" s="198" t="s">
        <v>8</v>
      </c>
      <c r="B3" s="49" t="s">
        <v>71</v>
      </c>
      <c r="C3" s="201" t="s">
        <v>72</v>
      </c>
      <c r="D3" s="199"/>
      <c r="E3" s="199"/>
      <c r="F3" s="199"/>
      <c r="G3" s="200"/>
      <c r="AC3" s="177" t="s">
        <v>180</v>
      </c>
      <c r="AG3" t="s">
        <v>181</v>
      </c>
    </row>
    <row r="4" spans="1:60" ht="24.95" customHeight="1" x14ac:dyDescent="0.2">
      <c r="A4" s="202" t="s">
        <v>9</v>
      </c>
      <c r="B4" s="203" t="s">
        <v>73</v>
      </c>
      <c r="C4" s="204" t="s">
        <v>74</v>
      </c>
      <c r="D4" s="205"/>
      <c r="E4" s="205"/>
      <c r="F4" s="205"/>
      <c r="G4" s="206"/>
      <c r="AG4" t="s">
        <v>182</v>
      </c>
    </row>
    <row r="5" spans="1:60" x14ac:dyDescent="0.2">
      <c r="D5" s="10"/>
    </row>
    <row r="6" spans="1:60" ht="38.25" x14ac:dyDescent="0.2">
      <c r="A6" s="208" t="s">
        <v>183</v>
      </c>
      <c r="B6" s="210" t="s">
        <v>184</v>
      </c>
      <c r="C6" s="210" t="s">
        <v>185</v>
      </c>
      <c r="D6" s="209" t="s">
        <v>186</v>
      </c>
      <c r="E6" s="208" t="s">
        <v>187</v>
      </c>
      <c r="F6" s="207" t="s">
        <v>188</v>
      </c>
      <c r="G6" s="208" t="s">
        <v>29</v>
      </c>
      <c r="H6" s="211" t="s">
        <v>30</v>
      </c>
      <c r="I6" s="211" t="s">
        <v>189</v>
      </c>
      <c r="J6" s="211" t="s">
        <v>31</v>
      </c>
      <c r="K6" s="211" t="s">
        <v>190</v>
      </c>
      <c r="L6" s="211" t="s">
        <v>191</v>
      </c>
      <c r="M6" s="211" t="s">
        <v>192</v>
      </c>
      <c r="N6" s="211" t="s">
        <v>193</v>
      </c>
      <c r="O6" s="211" t="s">
        <v>194</v>
      </c>
      <c r="P6" s="211" t="s">
        <v>195</v>
      </c>
      <c r="Q6" s="211" t="s">
        <v>196</v>
      </c>
      <c r="R6" s="211" t="s">
        <v>197</v>
      </c>
      <c r="S6" s="211" t="s">
        <v>198</v>
      </c>
      <c r="T6" s="211" t="s">
        <v>199</v>
      </c>
      <c r="U6" s="211" t="s">
        <v>200</v>
      </c>
      <c r="V6" s="211" t="s">
        <v>201</v>
      </c>
      <c r="W6" s="211" t="s">
        <v>202</v>
      </c>
      <c r="X6" s="211" t="s">
        <v>203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28" t="s">
        <v>204</v>
      </c>
      <c r="B8" s="229" t="s">
        <v>99</v>
      </c>
      <c r="C8" s="245" t="s">
        <v>100</v>
      </c>
      <c r="D8" s="230"/>
      <c r="E8" s="231"/>
      <c r="F8" s="232"/>
      <c r="G8" s="232">
        <f>SUMIF(AG9:AG51,"&lt;&gt;NOR",G9:G51)</f>
        <v>0</v>
      </c>
      <c r="H8" s="232"/>
      <c r="I8" s="232">
        <f>SUM(I9:I51)</f>
        <v>0</v>
      </c>
      <c r="J8" s="232"/>
      <c r="K8" s="232">
        <f>SUM(K9:K51)</f>
        <v>0</v>
      </c>
      <c r="L8" s="232"/>
      <c r="M8" s="232">
        <f>SUM(M9:M51)</f>
        <v>0</v>
      </c>
      <c r="N8" s="232"/>
      <c r="O8" s="232">
        <f>SUM(O9:O51)</f>
        <v>0</v>
      </c>
      <c r="P8" s="232"/>
      <c r="Q8" s="232">
        <f>SUM(Q9:Q51)</f>
        <v>0</v>
      </c>
      <c r="R8" s="232"/>
      <c r="S8" s="232"/>
      <c r="T8" s="233"/>
      <c r="U8" s="227"/>
      <c r="V8" s="227">
        <f>SUM(V9:V51)</f>
        <v>18.539999999999996</v>
      </c>
      <c r="W8" s="227"/>
      <c r="X8" s="227"/>
      <c r="AG8" t="s">
        <v>205</v>
      </c>
    </row>
    <row r="9" spans="1:60" outlineLevel="1" x14ac:dyDescent="0.2">
      <c r="A9" s="234">
        <v>1</v>
      </c>
      <c r="B9" s="235" t="s">
        <v>246</v>
      </c>
      <c r="C9" s="246" t="s">
        <v>247</v>
      </c>
      <c r="D9" s="236" t="s">
        <v>248</v>
      </c>
      <c r="E9" s="237">
        <v>16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39" t="s">
        <v>249</v>
      </c>
      <c r="S9" s="239" t="s">
        <v>209</v>
      </c>
      <c r="T9" s="240" t="s">
        <v>209</v>
      </c>
      <c r="U9" s="222">
        <v>1.34E-2</v>
      </c>
      <c r="V9" s="222">
        <f>ROUND(E9*U9,2)</f>
        <v>0.21</v>
      </c>
      <c r="W9" s="222"/>
      <c r="X9" s="222" t="s">
        <v>250</v>
      </c>
      <c r="Y9" s="212"/>
      <c r="Z9" s="212"/>
      <c r="AA9" s="212"/>
      <c r="AB9" s="212"/>
      <c r="AC9" s="212"/>
      <c r="AD9" s="212"/>
      <c r="AE9" s="212"/>
      <c r="AF9" s="212"/>
      <c r="AG9" s="212" t="s">
        <v>446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9"/>
      <c r="B10" s="220"/>
      <c r="C10" s="262" t="s">
        <v>252</v>
      </c>
      <c r="D10" s="254"/>
      <c r="E10" s="254"/>
      <c r="F10" s="254"/>
      <c r="G10" s="254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2"/>
      <c r="Z10" s="212"/>
      <c r="AA10" s="212"/>
      <c r="AB10" s="212"/>
      <c r="AC10" s="212"/>
      <c r="AD10" s="212"/>
      <c r="AE10" s="212"/>
      <c r="AF10" s="212"/>
      <c r="AG10" s="212" t="s">
        <v>253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42" t="str">
        <f>C10</f>
        <v>nebo lesní půdy, s vodorovným přemístěním na hromady v místě upotřebení nebo na dočasné či trvalé skládky se složením</v>
      </c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9"/>
      <c r="B11" s="220"/>
      <c r="C11" s="263" t="s">
        <v>751</v>
      </c>
      <c r="D11" s="252"/>
      <c r="E11" s="253">
        <v>16</v>
      </c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12"/>
      <c r="Z11" s="212"/>
      <c r="AA11" s="212"/>
      <c r="AB11" s="212"/>
      <c r="AC11" s="212"/>
      <c r="AD11" s="212"/>
      <c r="AE11" s="212"/>
      <c r="AF11" s="212"/>
      <c r="AG11" s="212" t="s">
        <v>255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ht="22.5" outlineLevel="1" x14ac:dyDescent="0.2">
      <c r="A12" s="234">
        <v>2</v>
      </c>
      <c r="B12" s="235" t="s">
        <v>752</v>
      </c>
      <c r="C12" s="246" t="s">
        <v>753</v>
      </c>
      <c r="D12" s="236" t="s">
        <v>248</v>
      </c>
      <c r="E12" s="237">
        <v>6.9828000000000001</v>
      </c>
      <c r="F12" s="238"/>
      <c r="G12" s="239">
        <f>ROUND(E12*F12,2)</f>
        <v>0</v>
      </c>
      <c r="H12" s="238"/>
      <c r="I12" s="239">
        <f>ROUND(E12*H12,2)</f>
        <v>0</v>
      </c>
      <c r="J12" s="238"/>
      <c r="K12" s="239">
        <f>ROUND(E12*J12,2)</f>
        <v>0</v>
      </c>
      <c r="L12" s="239">
        <v>21</v>
      </c>
      <c r="M12" s="239">
        <f>G12*(1+L12/100)</f>
        <v>0</v>
      </c>
      <c r="N12" s="239">
        <v>0</v>
      </c>
      <c r="O12" s="239">
        <f>ROUND(E12*N12,2)</f>
        <v>0</v>
      </c>
      <c r="P12" s="239">
        <v>0</v>
      </c>
      <c r="Q12" s="239">
        <f>ROUND(E12*P12,2)</f>
        <v>0</v>
      </c>
      <c r="R12" s="239" t="s">
        <v>249</v>
      </c>
      <c r="S12" s="239" t="s">
        <v>209</v>
      </c>
      <c r="T12" s="240" t="s">
        <v>209</v>
      </c>
      <c r="U12" s="222">
        <v>0.36799999999999999</v>
      </c>
      <c r="V12" s="222">
        <f>ROUND(E12*U12,2)</f>
        <v>2.57</v>
      </c>
      <c r="W12" s="222"/>
      <c r="X12" s="222" t="s">
        <v>250</v>
      </c>
      <c r="Y12" s="212"/>
      <c r="Z12" s="212"/>
      <c r="AA12" s="212"/>
      <c r="AB12" s="212"/>
      <c r="AC12" s="212"/>
      <c r="AD12" s="212"/>
      <c r="AE12" s="212"/>
      <c r="AF12" s="212"/>
      <c r="AG12" s="212" t="s">
        <v>251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19"/>
      <c r="B13" s="220"/>
      <c r="C13" s="262" t="s">
        <v>754</v>
      </c>
      <c r="D13" s="254"/>
      <c r="E13" s="254"/>
      <c r="F13" s="254"/>
      <c r="G13" s="254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12"/>
      <c r="Z13" s="212"/>
      <c r="AA13" s="212"/>
      <c r="AB13" s="212"/>
      <c r="AC13" s="212"/>
      <c r="AD13" s="212"/>
      <c r="AE13" s="212"/>
      <c r="AF13" s="212"/>
      <c r="AG13" s="212" t="s">
        <v>253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19"/>
      <c r="B14" s="220"/>
      <c r="C14" s="263" t="s">
        <v>755</v>
      </c>
      <c r="D14" s="252"/>
      <c r="E14" s="253">
        <v>6.9828000000000001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12"/>
      <c r="Z14" s="212"/>
      <c r="AA14" s="212"/>
      <c r="AB14" s="212"/>
      <c r="AC14" s="212"/>
      <c r="AD14" s="212"/>
      <c r="AE14" s="212"/>
      <c r="AF14" s="212"/>
      <c r="AG14" s="212" t="s">
        <v>255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ht="22.5" outlineLevel="1" x14ac:dyDescent="0.2">
      <c r="A15" s="234">
        <v>3</v>
      </c>
      <c r="B15" s="235" t="s">
        <v>756</v>
      </c>
      <c r="C15" s="246" t="s">
        <v>757</v>
      </c>
      <c r="D15" s="236" t="s">
        <v>248</v>
      </c>
      <c r="E15" s="237">
        <v>3.4914000000000001</v>
      </c>
      <c r="F15" s="238"/>
      <c r="G15" s="239">
        <f>ROUND(E15*F15,2)</f>
        <v>0</v>
      </c>
      <c r="H15" s="238"/>
      <c r="I15" s="239">
        <f>ROUND(E15*H15,2)</f>
        <v>0</v>
      </c>
      <c r="J15" s="238"/>
      <c r="K15" s="239">
        <f>ROUND(E15*J15,2)</f>
        <v>0</v>
      </c>
      <c r="L15" s="239">
        <v>21</v>
      </c>
      <c r="M15" s="239">
        <f>G15*(1+L15/100)</f>
        <v>0</v>
      </c>
      <c r="N15" s="239">
        <v>0</v>
      </c>
      <c r="O15" s="239">
        <f>ROUND(E15*N15,2)</f>
        <v>0</v>
      </c>
      <c r="P15" s="239">
        <v>0</v>
      </c>
      <c r="Q15" s="239">
        <f>ROUND(E15*P15,2)</f>
        <v>0</v>
      </c>
      <c r="R15" s="239" t="s">
        <v>249</v>
      </c>
      <c r="S15" s="239" t="s">
        <v>209</v>
      </c>
      <c r="T15" s="240" t="s">
        <v>209</v>
      </c>
      <c r="U15" s="222">
        <v>5.8000000000000003E-2</v>
      </c>
      <c r="V15" s="222">
        <f>ROUND(E15*U15,2)</f>
        <v>0.2</v>
      </c>
      <c r="W15" s="222"/>
      <c r="X15" s="222" t="s">
        <v>250</v>
      </c>
      <c r="Y15" s="212"/>
      <c r="Z15" s="212"/>
      <c r="AA15" s="212"/>
      <c r="AB15" s="212"/>
      <c r="AC15" s="212"/>
      <c r="AD15" s="212"/>
      <c r="AE15" s="212"/>
      <c r="AF15" s="212"/>
      <c r="AG15" s="212" t="s">
        <v>251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19"/>
      <c r="B16" s="220"/>
      <c r="C16" s="262" t="s">
        <v>754</v>
      </c>
      <c r="D16" s="254"/>
      <c r="E16" s="254"/>
      <c r="F16" s="254"/>
      <c r="G16" s="254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12"/>
      <c r="Z16" s="212"/>
      <c r="AA16" s="212"/>
      <c r="AB16" s="212"/>
      <c r="AC16" s="212"/>
      <c r="AD16" s="212"/>
      <c r="AE16" s="212"/>
      <c r="AF16" s="212"/>
      <c r="AG16" s="212" t="s">
        <v>253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19"/>
      <c r="B17" s="220"/>
      <c r="C17" s="263" t="s">
        <v>758</v>
      </c>
      <c r="D17" s="252"/>
      <c r="E17" s="253">
        <v>3.4914000000000001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2"/>
      <c r="Z17" s="212"/>
      <c r="AA17" s="212"/>
      <c r="AB17" s="212"/>
      <c r="AC17" s="212"/>
      <c r="AD17" s="212"/>
      <c r="AE17" s="212"/>
      <c r="AF17" s="212"/>
      <c r="AG17" s="212" t="s">
        <v>255</v>
      </c>
      <c r="AH17" s="212">
        <v>5</v>
      </c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34">
        <v>4</v>
      </c>
      <c r="B18" s="235" t="s">
        <v>268</v>
      </c>
      <c r="C18" s="246" t="s">
        <v>269</v>
      </c>
      <c r="D18" s="236" t="s">
        <v>248</v>
      </c>
      <c r="E18" s="237">
        <v>6.4740000000000002</v>
      </c>
      <c r="F18" s="238"/>
      <c r="G18" s="239">
        <f>ROUND(E18*F18,2)</f>
        <v>0</v>
      </c>
      <c r="H18" s="238"/>
      <c r="I18" s="239">
        <f>ROUND(E18*H18,2)</f>
        <v>0</v>
      </c>
      <c r="J18" s="238"/>
      <c r="K18" s="239">
        <f>ROUND(E18*J18,2)</f>
        <v>0</v>
      </c>
      <c r="L18" s="239">
        <v>21</v>
      </c>
      <c r="M18" s="239">
        <f>G18*(1+L18/100)</f>
        <v>0</v>
      </c>
      <c r="N18" s="239">
        <v>0</v>
      </c>
      <c r="O18" s="239">
        <f>ROUND(E18*N18,2)</f>
        <v>0</v>
      </c>
      <c r="P18" s="239">
        <v>0</v>
      </c>
      <c r="Q18" s="239">
        <f>ROUND(E18*P18,2)</f>
        <v>0</v>
      </c>
      <c r="R18" s="239" t="s">
        <v>249</v>
      </c>
      <c r="S18" s="239" t="s">
        <v>209</v>
      </c>
      <c r="T18" s="240" t="s">
        <v>209</v>
      </c>
      <c r="U18" s="222">
        <v>0.36499999999999999</v>
      </c>
      <c r="V18" s="222">
        <f>ROUND(E18*U18,2)</f>
        <v>2.36</v>
      </c>
      <c r="W18" s="222"/>
      <c r="X18" s="222" t="s">
        <v>250</v>
      </c>
      <c r="Y18" s="212"/>
      <c r="Z18" s="212"/>
      <c r="AA18" s="212"/>
      <c r="AB18" s="212"/>
      <c r="AC18" s="212"/>
      <c r="AD18" s="212"/>
      <c r="AE18" s="212"/>
      <c r="AF18" s="212"/>
      <c r="AG18" s="212" t="s">
        <v>446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ht="22.5" outlineLevel="1" x14ac:dyDescent="0.2">
      <c r="A19" s="219"/>
      <c r="B19" s="220"/>
      <c r="C19" s="262" t="s">
        <v>270</v>
      </c>
      <c r="D19" s="254"/>
      <c r="E19" s="254"/>
      <c r="F19" s="254"/>
      <c r="G19" s="254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12"/>
      <c r="Z19" s="212"/>
      <c r="AA19" s="212"/>
      <c r="AB19" s="212"/>
      <c r="AC19" s="212"/>
      <c r="AD19" s="212"/>
      <c r="AE19" s="212"/>
      <c r="AF19" s="212"/>
      <c r="AG19" s="212" t="s">
        <v>253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42" t="str">
        <f>C19</f>
        <v>zapažených i nezapažených s urovnáním dna do předepsaného profilu a spádu, s přehozením výkopku na přilehlém terénu na vzdálenost do 3 m od podélné osy rýhy nebo s naložením výkopku na dopravní prostředek.</v>
      </c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19"/>
      <c r="B20" s="220"/>
      <c r="C20" s="263" t="s">
        <v>759</v>
      </c>
      <c r="D20" s="252"/>
      <c r="E20" s="253">
        <v>6.4740000000000002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12"/>
      <c r="Z20" s="212"/>
      <c r="AA20" s="212"/>
      <c r="AB20" s="212"/>
      <c r="AC20" s="212"/>
      <c r="AD20" s="212"/>
      <c r="AE20" s="212"/>
      <c r="AF20" s="212"/>
      <c r="AG20" s="212" t="s">
        <v>255</v>
      </c>
      <c r="AH20" s="212">
        <v>0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34">
        <v>5</v>
      </c>
      <c r="B21" s="235" t="s">
        <v>272</v>
      </c>
      <c r="C21" s="246" t="s">
        <v>273</v>
      </c>
      <c r="D21" s="236" t="s">
        <v>248</v>
      </c>
      <c r="E21" s="237">
        <v>3.2370000000000001</v>
      </c>
      <c r="F21" s="238"/>
      <c r="G21" s="239">
        <f>ROUND(E21*F21,2)</f>
        <v>0</v>
      </c>
      <c r="H21" s="238"/>
      <c r="I21" s="239">
        <f>ROUND(E21*H21,2)</f>
        <v>0</v>
      </c>
      <c r="J21" s="238"/>
      <c r="K21" s="239">
        <f>ROUND(E21*J21,2)</f>
        <v>0</v>
      </c>
      <c r="L21" s="239">
        <v>21</v>
      </c>
      <c r="M21" s="239">
        <f>G21*(1+L21/100)</f>
        <v>0</v>
      </c>
      <c r="N21" s="239">
        <v>0</v>
      </c>
      <c r="O21" s="239">
        <f>ROUND(E21*N21,2)</f>
        <v>0</v>
      </c>
      <c r="P21" s="239">
        <v>0</v>
      </c>
      <c r="Q21" s="239">
        <f>ROUND(E21*P21,2)</f>
        <v>0</v>
      </c>
      <c r="R21" s="239" t="s">
        <v>249</v>
      </c>
      <c r="S21" s="239" t="s">
        <v>209</v>
      </c>
      <c r="T21" s="240" t="s">
        <v>209</v>
      </c>
      <c r="U21" s="222">
        <v>0.38979999999999998</v>
      </c>
      <c r="V21" s="222">
        <f>ROUND(E21*U21,2)</f>
        <v>1.26</v>
      </c>
      <c r="W21" s="222"/>
      <c r="X21" s="222" t="s">
        <v>250</v>
      </c>
      <c r="Y21" s="212"/>
      <c r="Z21" s="212"/>
      <c r="AA21" s="212"/>
      <c r="AB21" s="212"/>
      <c r="AC21" s="212"/>
      <c r="AD21" s="212"/>
      <c r="AE21" s="212"/>
      <c r="AF21" s="212"/>
      <c r="AG21" s="212" t="s">
        <v>446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ht="22.5" outlineLevel="1" x14ac:dyDescent="0.2">
      <c r="A22" s="219"/>
      <c r="B22" s="220"/>
      <c r="C22" s="262" t="s">
        <v>270</v>
      </c>
      <c r="D22" s="254"/>
      <c r="E22" s="254"/>
      <c r="F22" s="254"/>
      <c r="G22" s="254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12"/>
      <c r="Z22" s="212"/>
      <c r="AA22" s="212"/>
      <c r="AB22" s="212"/>
      <c r="AC22" s="212"/>
      <c r="AD22" s="212"/>
      <c r="AE22" s="212"/>
      <c r="AF22" s="212"/>
      <c r="AG22" s="212" t="s">
        <v>253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42" t="str">
        <f>C22</f>
        <v>zapažených i nezapažených s urovnáním dna do předepsaného profilu a spádu, s přehozením výkopku na přilehlém terénu na vzdálenost do 3 m od podélné osy rýhy nebo s naložením výkopku na dopravní prostředek.</v>
      </c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19"/>
      <c r="B23" s="220"/>
      <c r="C23" s="263" t="s">
        <v>760</v>
      </c>
      <c r="D23" s="252"/>
      <c r="E23" s="253">
        <v>3.2370000000000001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12"/>
      <c r="Z23" s="212"/>
      <c r="AA23" s="212"/>
      <c r="AB23" s="212"/>
      <c r="AC23" s="212"/>
      <c r="AD23" s="212"/>
      <c r="AE23" s="212"/>
      <c r="AF23" s="212"/>
      <c r="AG23" s="212" t="s">
        <v>255</v>
      </c>
      <c r="AH23" s="212">
        <v>5</v>
      </c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34">
        <v>6</v>
      </c>
      <c r="B24" s="235" t="s">
        <v>280</v>
      </c>
      <c r="C24" s="246" t="s">
        <v>281</v>
      </c>
      <c r="D24" s="236" t="s">
        <v>248</v>
      </c>
      <c r="E24" s="237">
        <v>16</v>
      </c>
      <c r="F24" s="238"/>
      <c r="G24" s="239">
        <f>ROUND(E24*F24,2)</f>
        <v>0</v>
      </c>
      <c r="H24" s="238"/>
      <c r="I24" s="239">
        <f>ROUND(E24*H24,2)</f>
        <v>0</v>
      </c>
      <c r="J24" s="238"/>
      <c r="K24" s="239">
        <f>ROUND(E24*J24,2)</f>
        <v>0</v>
      </c>
      <c r="L24" s="239">
        <v>21</v>
      </c>
      <c r="M24" s="239">
        <f>G24*(1+L24/100)</f>
        <v>0</v>
      </c>
      <c r="N24" s="239">
        <v>0</v>
      </c>
      <c r="O24" s="239">
        <f>ROUND(E24*N24,2)</f>
        <v>0</v>
      </c>
      <c r="P24" s="239">
        <v>0</v>
      </c>
      <c r="Q24" s="239">
        <f>ROUND(E24*P24,2)</f>
        <v>0</v>
      </c>
      <c r="R24" s="239" t="s">
        <v>249</v>
      </c>
      <c r="S24" s="239" t="s">
        <v>209</v>
      </c>
      <c r="T24" s="240" t="s">
        <v>209</v>
      </c>
      <c r="U24" s="222">
        <v>1.0999999999999999E-2</v>
      </c>
      <c r="V24" s="222">
        <f>ROUND(E24*U24,2)</f>
        <v>0.18</v>
      </c>
      <c r="W24" s="222"/>
      <c r="X24" s="222" t="s">
        <v>250</v>
      </c>
      <c r="Y24" s="212"/>
      <c r="Z24" s="212"/>
      <c r="AA24" s="212"/>
      <c r="AB24" s="212"/>
      <c r="AC24" s="212"/>
      <c r="AD24" s="212"/>
      <c r="AE24" s="212"/>
      <c r="AF24" s="212"/>
      <c r="AG24" s="212" t="s">
        <v>251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19"/>
      <c r="B25" s="220"/>
      <c r="C25" s="262" t="s">
        <v>277</v>
      </c>
      <c r="D25" s="254"/>
      <c r="E25" s="254"/>
      <c r="F25" s="254"/>
      <c r="G25" s="254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12"/>
      <c r="Z25" s="212"/>
      <c r="AA25" s="212"/>
      <c r="AB25" s="212"/>
      <c r="AC25" s="212"/>
      <c r="AD25" s="212"/>
      <c r="AE25" s="212"/>
      <c r="AF25" s="212"/>
      <c r="AG25" s="212" t="s">
        <v>253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19"/>
      <c r="B26" s="220"/>
      <c r="C26" s="263" t="s">
        <v>761</v>
      </c>
      <c r="D26" s="252"/>
      <c r="E26" s="253">
        <v>16</v>
      </c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12"/>
      <c r="Z26" s="212"/>
      <c r="AA26" s="212"/>
      <c r="AB26" s="212"/>
      <c r="AC26" s="212"/>
      <c r="AD26" s="212"/>
      <c r="AE26" s="212"/>
      <c r="AF26" s="212"/>
      <c r="AG26" s="212" t="s">
        <v>255</v>
      </c>
      <c r="AH26" s="212">
        <v>5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ht="22.5" outlineLevel="1" x14ac:dyDescent="0.2">
      <c r="A27" s="234">
        <v>7</v>
      </c>
      <c r="B27" s="235" t="s">
        <v>284</v>
      </c>
      <c r="C27" s="246" t="s">
        <v>285</v>
      </c>
      <c r="D27" s="236" t="s">
        <v>248</v>
      </c>
      <c r="E27" s="237">
        <v>12.377800000000001</v>
      </c>
      <c r="F27" s="238"/>
      <c r="G27" s="239">
        <f>ROUND(E27*F27,2)</f>
        <v>0</v>
      </c>
      <c r="H27" s="238"/>
      <c r="I27" s="239">
        <f>ROUND(E27*H27,2)</f>
        <v>0</v>
      </c>
      <c r="J27" s="238"/>
      <c r="K27" s="239">
        <f>ROUND(E27*J27,2)</f>
        <v>0</v>
      </c>
      <c r="L27" s="239">
        <v>21</v>
      </c>
      <c r="M27" s="239">
        <f>G27*(1+L27/100)</f>
        <v>0</v>
      </c>
      <c r="N27" s="239">
        <v>0</v>
      </c>
      <c r="O27" s="239">
        <f>ROUND(E27*N27,2)</f>
        <v>0</v>
      </c>
      <c r="P27" s="239">
        <v>0</v>
      </c>
      <c r="Q27" s="239">
        <f>ROUND(E27*P27,2)</f>
        <v>0</v>
      </c>
      <c r="R27" s="239" t="s">
        <v>249</v>
      </c>
      <c r="S27" s="239" t="s">
        <v>209</v>
      </c>
      <c r="T27" s="240" t="s">
        <v>209</v>
      </c>
      <c r="U27" s="222">
        <v>1.0999999999999999E-2</v>
      </c>
      <c r="V27" s="222">
        <f>ROUND(E27*U27,2)</f>
        <v>0.14000000000000001</v>
      </c>
      <c r="W27" s="222"/>
      <c r="X27" s="222" t="s">
        <v>250</v>
      </c>
      <c r="Y27" s="212"/>
      <c r="Z27" s="212"/>
      <c r="AA27" s="212"/>
      <c r="AB27" s="212"/>
      <c r="AC27" s="212"/>
      <c r="AD27" s="212"/>
      <c r="AE27" s="212"/>
      <c r="AF27" s="212"/>
      <c r="AG27" s="212" t="s">
        <v>251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9"/>
      <c r="B28" s="220"/>
      <c r="C28" s="262" t="s">
        <v>277</v>
      </c>
      <c r="D28" s="254"/>
      <c r="E28" s="254"/>
      <c r="F28" s="254"/>
      <c r="G28" s="254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12"/>
      <c r="Z28" s="212"/>
      <c r="AA28" s="212"/>
      <c r="AB28" s="212"/>
      <c r="AC28" s="212"/>
      <c r="AD28" s="212"/>
      <c r="AE28" s="212"/>
      <c r="AF28" s="212"/>
      <c r="AG28" s="212" t="s">
        <v>253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19"/>
      <c r="B29" s="220"/>
      <c r="C29" s="263" t="s">
        <v>762</v>
      </c>
      <c r="D29" s="252"/>
      <c r="E29" s="253">
        <v>6.9828000000000001</v>
      </c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12"/>
      <c r="Z29" s="212"/>
      <c r="AA29" s="212"/>
      <c r="AB29" s="212"/>
      <c r="AC29" s="212"/>
      <c r="AD29" s="212"/>
      <c r="AE29" s="212"/>
      <c r="AF29" s="212"/>
      <c r="AG29" s="212" t="s">
        <v>255</v>
      </c>
      <c r="AH29" s="212">
        <v>5</v>
      </c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19"/>
      <c r="B30" s="220"/>
      <c r="C30" s="263" t="s">
        <v>763</v>
      </c>
      <c r="D30" s="252"/>
      <c r="E30" s="253">
        <v>6.4740000000000002</v>
      </c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12"/>
      <c r="Z30" s="212"/>
      <c r="AA30" s="212"/>
      <c r="AB30" s="212"/>
      <c r="AC30" s="212"/>
      <c r="AD30" s="212"/>
      <c r="AE30" s="212"/>
      <c r="AF30" s="212"/>
      <c r="AG30" s="212" t="s">
        <v>255</v>
      </c>
      <c r="AH30" s="212">
        <v>5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19"/>
      <c r="B31" s="220"/>
      <c r="C31" s="263" t="s">
        <v>764</v>
      </c>
      <c r="D31" s="252"/>
      <c r="E31" s="253">
        <v>-1.079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12"/>
      <c r="Z31" s="212"/>
      <c r="AA31" s="212"/>
      <c r="AB31" s="212"/>
      <c r="AC31" s="212"/>
      <c r="AD31" s="212"/>
      <c r="AE31" s="212"/>
      <c r="AF31" s="212"/>
      <c r="AG31" s="212" t="s">
        <v>255</v>
      </c>
      <c r="AH31" s="212">
        <v>5</v>
      </c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ht="33.75" outlineLevel="1" x14ac:dyDescent="0.2">
      <c r="A32" s="234">
        <v>8</v>
      </c>
      <c r="B32" s="235" t="s">
        <v>288</v>
      </c>
      <c r="C32" s="246" t="s">
        <v>289</v>
      </c>
      <c r="D32" s="236" t="s">
        <v>248</v>
      </c>
      <c r="E32" s="237">
        <v>49.511200000000002</v>
      </c>
      <c r="F32" s="238"/>
      <c r="G32" s="239">
        <f>ROUND(E32*F32,2)</f>
        <v>0</v>
      </c>
      <c r="H32" s="238"/>
      <c r="I32" s="239">
        <f>ROUND(E32*H32,2)</f>
        <v>0</v>
      </c>
      <c r="J32" s="238"/>
      <c r="K32" s="239">
        <f>ROUND(E32*J32,2)</f>
        <v>0</v>
      </c>
      <c r="L32" s="239">
        <v>21</v>
      </c>
      <c r="M32" s="239">
        <f>G32*(1+L32/100)</f>
        <v>0</v>
      </c>
      <c r="N32" s="239">
        <v>0</v>
      </c>
      <c r="O32" s="239">
        <f>ROUND(E32*N32,2)</f>
        <v>0</v>
      </c>
      <c r="P32" s="239">
        <v>0</v>
      </c>
      <c r="Q32" s="239">
        <f>ROUND(E32*P32,2)</f>
        <v>0</v>
      </c>
      <c r="R32" s="239" t="s">
        <v>249</v>
      </c>
      <c r="S32" s="239" t="s">
        <v>209</v>
      </c>
      <c r="T32" s="240" t="s">
        <v>209</v>
      </c>
      <c r="U32" s="222">
        <v>0</v>
      </c>
      <c r="V32" s="222">
        <f>ROUND(E32*U32,2)</f>
        <v>0</v>
      </c>
      <c r="W32" s="222"/>
      <c r="X32" s="222" t="s">
        <v>250</v>
      </c>
      <c r="Y32" s="212"/>
      <c r="Z32" s="212"/>
      <c r="AA32" s="212"/>
      <c r="AB32" s="212"/>
      <c r="AC32" s="212"/>
      <c r="AD32" s="212"/>
      <c r="AE32" s="212"/>
      <c r="AF32" s="212"/>
      <c r="AG32" s="212" t="s">
        <v>251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19"/>
      <c r="B33" s="220"/>
      <c r="C33" s="262" t="s">
        <v>277</v>
      </c>
      <c r="D33" s="254"/>
      <c r="E33" s="254"/>
      <c r="F33" s="254"/>
      <c r="G33" s="254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12"/>
      <c r="Z33" s="212"/>
      <c r="AA33" s="212"/>
      <c r="AB33" s="212"/>
      <c r="AC33" s="212"/>
      <c r="AD33" s="212"/>
      <c r="AE33" s="212"/>
      <c r="AF33" s="212"/>
      <c r="AG33" s="212" t="s">
        <v>253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19"/>
      <c r="B34" s="220"/>
      <c r="C34" s="263" t="s">
        <v>765</v>
      </c>
      <c r="D34" s="252"/>
      <c r="E34" s="253">
        <v>49.511200000000002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12"/>
      <c r="Z34" s="212"/>
      <c r="AA34" s="212"/>
      <c r="AB34" s="212"/>
      <c r="AC34" s="212"/>
      <c r="AD34" s="212"/>
      <c r="AE34" s="212"/>
      <c r="AF34" s="212"/>
      <c r="AG34" s="212" t="s">
        <v>255</v>
      </c>
      <c r="AH34" s="212">
        <v>5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ht="22.5" outlineLevel="1" x14ac:dyDescent="0.2">
      <c r="A35" s="234">
        <v>9</v>
      </c>
      <c r="B35" s="235" t="s">
        <v>291</v>
      </c>
      <c r="C35" s="246" t="s">
        <v>292</v>
      </c>
      <c r="D35" s="236" t="s">
        <v>248</v>
      </c>
      <c r="E35" s="237">
        <v>16</v>
      </c>
      <c r="F35" s="238"/>
      <c r="G35" s="239">
        <f>ROUND(E35*F35,2)</f>
        <v>0</v>
      </c>
      <c r="H35" s="238"/>
      <c r="I35" s="239">
        <f>ROUND(E35*H35,2)</f>
        <v>0</v>
      </c>
      <c r="J35" s="238"/>
      <c r="K35" s="239">
        <f>ROUND(E35*J35,2)</f>
        <v>0</v>
      </c>
      <c r="L35" s="239">
        <v>21</v>
      </c>
      <c r="M35" s="239">
        <f>G35*(1+L35/100)</f>
        <v>0</v>
      </c>
      <c r="N35" s="239">
        <v>0</v>
      </c>
      <c r="O35" s="239">
        <f>ROUND(E35*N35,2)</f>
        <v>0</v>
      </c>
      <c r="P35" s="239">
        <v>0</v>
      </c>
      <c r="Q35" s="239">
        <f>ROUND(E35*P35,2)</f>
        <v>0</v>
      </c>
      <c r="R35" s="239" t="s">
        <v>249</v>
      </c>
      <c r="S35" s="239" t="s">
        <v>209</v>
      </c>
      <c r="T35" s="240" t="s">
        <v>209</v>
      </c>
      <c r="U35" s="222">
        <v>0.65200000000000002</v>
      </c>
      <c r="V35" s="222">
        <f>ROUND(E35*U35,2)</f>
        <v>10.43</v>
      </c>
      <c r="W35" s="222"/>
      <c r="X35" s="222" t="s">
        <v>250</v>
      </c>
      <c r="Y35" s="212"/>
      <c r="Z35" s="212"/>
      <c r="AA35" s="212"/>
      <c r="AB35" s="212"/>
      <c r="AC35" s="212"/>
      <c r="AD35" s="212"/>
      <c r="AE35" s="212"/>
      <c r="AF35" s="212"/>
      <c r="AG35" s="212" t="s">
        <v>251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19"/>
      <c r="B36" s="220"/>
      <c r="C36" s="263" t="s">
        <v>761</v>
      </c>
      <c r="D36" s="252"/>
      <c r="E36" s="253">
        <v>16</v>
      </c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12"/>
      <c r="Z36" s="212"/>
      <c r="AA36" s="212"/>
      <c r="AB36" s="212"/>
      <c r="AC36" s="212"/>
      <c r="AD36" s="212"/>
      <c r="AE36" s="212"/>
      <c r="AF36" s="212"/>
      <c r="AG36" s="212" t="s">
        <v>255</v>
      </c>
      <c r="AH36" s="212">
        <v>5</v>
      </c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34">
        <v>10</v>
      </c>
      <c r="B37" s="235" t="s">
        <v>766</v>
      </c>
      <c r="C37" s="246" t="s">
        <v>767</v>
      </c>
      <c r="D37" s="236" t="s">
        <v>248</v>
      </c>
      <c r="E37" s="237">
        <v>16</v>
      </c>
      <c r="F37" s="238"/>
      <c r="G37" s="239">
        <f>ROUND(E37*F37,2)</f>
        <v>0</v>
      </c>
      <c r="H37" s="238"/>
      <c r="I37" s="239">
        <f>ROUND(E37*H37,2)</f>
        <v>0</v>
      </c>
      <c r="J37" s="238"/>
      <c r="K37" s="239">
        <f>ROUND(E37*J37,2)</f>
        <v>0</v>
      </c>
      <c r="L37" s="239">
        <v>21</v>
      </c>
      <c r="M37" s="239">
        <f>G37*(1+L37/100)</f>
        <v>0</v>
      </c>
      <c r="N37" s="239">
        <v>0</v>
      </c>
      <c r="O37" s="239">
        <f>ROUND(E37*N37,2)</f>
        <v>0</v>
      </c>
      <c r="P37" s="239">
        <v>0</v>
      </c>
      <c r="Q37" s="239">
        <f>ROUND(E37*P37,2)</f>
        <v>0</v>
      </c>
      <c r="R37" s="239" t="s">
        <v>249</v>
      </c>
      <c r="S37" s="239" t="s">
        <v>209</v>
      </c>
      <c r="T37" s="240" t="s">
        <v>209</v>
      </c>
      <c r="U37" s="222">
        <v>3.1E-2</v>
      </c>
      <c r="V37" s="222">
        <f>ROUND(E37*U37,2)</f>
        <v>0.5</v>
      </c>
      <c r="W37" s="222"/>
      <c r="X37" s="222" t="s">
        <v>250</v>
      </c>
      <c r="Y37" s="212"/>
      <c r="Z37" s="212"/>
      <c r="AA37" s="212"/>
      <c r="AB37" s="212"/>
      <c r="AC37" s="212"/>
      <c r="AD37" s="212"/>
      <c r="AE37" s="212"/>
      <c r="AF37" s="212"/>
      <c r="AG37" s="212" t="s">
        <v>251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19"/>
      <c r="B38" s="220"/>
      <c r="C38" s="247" t="s">
        <v>768</v>
      </c>
      <c r="D38" s="241"/>
      <c r="E38" s="241"/>
      <c r="F38" s="241"/>
      <c r="G38" s="241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12"/>
      <c r="Z38" s="212"/>
      <c r="AA38" s="212"/>
      <c r="AB38" s="212"/>
      <c r="AC38" s="212"/>
      <c r="AD38" s="212"/>
      <c r="AE38" s="212"/>
      <c r="AF38" s="212"/>
      <c r="AG38" s="212" t="s">
        <v>213</v>
      </c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42" t="str">
        <f>C38</f>
        <v>Uložení sypaniny do násypů nebo na skládku s rozprostřením sypaniny ve vrstvách a s hrubým urovnáním.</v>
      </c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19"/>
      <c r="B39" s="220"/>
      <c r="C39" s="263" t="s">
        <v>761</v>
      </c>
      <c r="D39" s="252"/>
      <c r="E39" s="253">
        <v>16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12"/>
      <c r="Z39" s="212"/>
      <c r="AA39" s="212"/>
      <c r="AB39" s="212"/>
      <c r="AC39" s="212"/>
      <c r="AD39" s="212"/>
      <c r="AE39" s="212"/>
      <c r="AF39" s="212"/>
      <c r="AG39" s="212" t="s">
        <v>255</v>
      </c>
      <c r="AH39" s="212">
        <v>5</v>
      </c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ht="22.5" outlineLevel="1" x14ac:dyDescent="0.2">
      <c r="A40" s="234">
        <v>11</v>
      </c>
      <c r="B40" s="235" t="s">
        <v>302</v>
      </c>
      <c r="C40" s="246" t="s">
        <v>303</v>
      </c>
      <c r="D40" s="236" t="s">
        <v>248</v>
      </c>
      <c r="E40" s="237">
        <v>12.377800000000001</v>
      </c>
      <c r="F40" s="238"/>
      <c r="G40" s="239">
        <f>ROUND(E40*F40,2)</f>
        <v>0</v>
      </c>
      <c r="H40" s="238"/>
      <c r="I40" s="239">
        <f>ROUND(E40*H40,2)</f>
        <v>0</v>
      </c>
      <c r="J40" s="238"/>
      <c r="K40" s="239">
        <f>ROUND(E40*J40,2)</f>
        <v>0</v>
      </c>
      <c r="L40" s="239">
        <v>21</v>
      </c>
      <c r="M40" s="239">
        <f>G40*(1+L40/100)</f>
        <v>0</v>
      </c>
      <c r="N40" s="239">
        <v>0</v>
      </c>
      <c r="O40" s="239">
        <f>ROUND(E40*N40,2)</f>
        <v>0</v>
      </c>
      <c r="P40" s="239">
        <v>0</v>
      </c>
      <c r="Q40" s="239">
        <f>ROUND(E40*P40,2)</f>
        <v>0</v>
      </c>
      <c r="R40" s="239" t="s">
        <v>249</v>
      </c>
      <c r="S40" s="239" t="s">
        <v>209</v>
      </c>
      <c r="T40" s="240" t="s">
        <v>209</v>
      </c>
      <c r="U40" s="222">
        <v>8.9999999999999993E-3</v>
      </c>
      <c r="V40" s="222">
        <f>ROUND(E40*U40,2)</f>
        <v>0.11</v>
      </c>
      <c r="W40" s="222"/>
      <c r="X40" s="222" t="s">
        <v>250</v>
      </c>
      <c r="Y40" s="212"/>
      <c r="Z40" s="212"/>
      <c r="AA40" s="212"/>
      <c r="AB40" s="212"/>
      <c r="AC40" s="212"/>
      <c r="AD40" s="212"/>
      <c r="AE40" s="212"/>
      <c r="AF40" s="212"/>
      <c r="AG40" s="212" t="s">
        <v>251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19"/>
      <c r="B41" s="220"/>
      <c r="C41" s="263" t="s">
        <v>769</v>
      </c>
      <c r="D41" s="252"/>
      <c r="E41" s="253">
        <v>12.377800000000001</v>
      </c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12"/>
      <c r="Z41" s="212"/>
      <c r="AA41" s="212"/>
      <c r="AB41" s="212"/>
      <c r="AC41" s="212"/>
      <c r="AD41" s="212"/>
      <c r="AE41" s="212"/>
      <c r="AF41" s="212"/>
      <c r="AG41" s="212" t="s">
        <v>255</v>
      </c>
      <c r="AH41" s="212">
        <v>5</v>
      </c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ht="22.5" outlineLevel="1" x14ac:dyDescent="0.2">
      <c r="A42" s="234">
        <v>12</v>
      </c>
      <c r="B42" s="235" t="s">
        <v>770</v>
      </c>
      <c r="C42" s="246" t="s">
        <v>771</v>
      </c>
      <c r="D42" s="236" t="s">
        <v>248</v>
      </c>
      <c r="E42" s="237">
        <v>1.079</v>
      </c>
      <c r="F42" s="238"/>
      <c r="G42" s="239">
        <f>ROUND(E42*F42,2)</f>
        <v>0</v>
      </c>
      <c r="H42" s="238"/>
      <c r="I42" s="239">
        <f>ROUND(E42*H42,2)</f>
        <v>0</v>
      </c>
      <c r="J42" s="238"/>
      <c r="K42" s="239">
        <f>ROUND(E42*J42,2)</f>
        <v>0</v>
      </c>
      <c r="L42" s="239">
        <v>21</v>
      </c>
      <c r="M42" s="239">
        <f>G42*(1+L42/100)</f>
        <v>0</v>
      </c>
      <c r="N42" s="239">
        <v>0</v>
      </c>
      <c r="O42" s="239">
        <f>ROUND(E42*N42,2)</f>
        <v>0</v>
      </c>
      <c r="P42" s="239">
        <v>0</v>
      </c>
      <c r="Q42" s="239">
        <f>ROUND(E42*P42,2)</f>
        <v>0</v>
      </c>
      <c r="R42" s="239" t="s">
        <v>249</v>
      </c>
      <c r="S42" s="239" t="s">
        <v>209</v>
      </c>
      <c r="T42" s="240" t="s">
        <v>209</v>
      </c>
      <c r="U42" s="222">
        <v>0.20200000000000001</v>
      </c>
      <c r="V42" s="222">
        <f>ROUND(E42*U42,2)</f>
        <v>0.22</v>
      </c>
      <c r="W42" s="222"/>
      <c r="X42" s="222" t="s">
        <v>250</v>
      </c>
      <c r="Y42" s="212"/>
      <c r="Z42" s="212"/>
      <c r="AA42" s="212"/>
      <c r="AB42" s="212"/>
      <c r="AC42" s="212"/>
      <c r="AD42" s="212"/>
      <c r="AE42" s="212"/>
      <c r="AF42" s="212"/>
      <c r="AG42" s="212" t="s">
        <v>251</v>
      </c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19"/>
      <c r="B43" s="220"/>
      <c r="C43" s="262" t="s">
        <v>772</v>
      </c>
      <c r="D43" s="254"/>
      <c r="E43" s="254"/>
      <c r="F43" s="254"/>
      <c r="G43" s="254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12"/>
      <c r="Z43" s="212"/>
      <c r="AA43" s="212"/>
      <c r="AB43" s="212"/>
      <c r="AC43" s="212"/>
      <c r="AD43" s="212"/>
      <c r="AE43" s="212"/>
      <c r="AF43" s="212"/>
      <c r="AG43" s="212" t="s">
        <v>253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19"/>
      <c r="B44" s="220"/>
      <c r="C44" s="248" t="s">
        <v>773</v>
      </c>
      <c r="D44" s="243"/>
      <c r="E44" s="243"/>
      <c r="F44" s="243"/>
      <c r="G44" s="243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12"/>
      <c r="Z44" s="212"/>
      <c r="AA44" s="212"/>
      <c r="AB44" s="212"/>
      <c r="AC44" s="212"/>
      <c r="AD44" s="212"/>
      <c r="AE44" s="212"/>
      <c r="AF44" s="212"/>
      <c r="AG44" s="212" t="s">
        <v>213</v>
      </c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19"/>
      <c r="B45" s="220"/>
      <c r="C45" s="263" t="s">
        <v>759</v>
      </c>
      <c r="D45" s="252"/>
      <c r="E45" s="253">
        <v>6.4740000000000002</v>
      </c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12"/>
      <c r="Z45" s="212"/>
      <c r="AA45" s="212"/>
      <c r="AB45" s="212"/>
      <c r="AC45" s="212"/>
      <c r="AD45" s="212"/>
      <c r="AE45" s="212"/>
      <c r="AF45" s="212"/>
      <c r="AG45" s="212" t="s">
        <v>255</v>
      </c>
      <c r="AH45" s="212">
        <v>0</v>
      </c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19"/>
      <c r="B46" s="220"/>
      <c r="C46" s="263" t="s">
        <v>774</v>
      </c>
      <c r="D46" s="252"/>
      <c r="E46" s="253">
        <v>-5.3949999999999996</v>
      </c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12"/>
      <c r="Z46" s="212"/>
      <c r="AA46" s="212"/>
      <c r="AB46" s="212"/>
      <c r="AC46" s="212"/>
      <c r="AD46" s="212"/>
      <c r="AE46" s="212"/>
      <c r="AF46" s="212"/>
      <c r="AG46" s="212" t="s">
        <v>255</v>
      </c>
      <c r="AH46" s="212">
        <v>0</v>
      </c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34">
        <v>13</v>
      </c>
      <c r="B47" s="235" t="s">
        <v>313</v>
      </c>
      <c r="C47" s="246" t="s">
        <v>314</v>
      </c>
      <c r="D47" s="236" t="s">
        <v>307</v>
      </c>
      <c r="E47" s="237">
        <v>20.059999999999999</v>
      </c>
      <c r="F47" s="238"/>
      <c r="G47" s="239">
        <f>ROUND(E47*F47,2)</f>
        <v>0</v>
      </c>
      <c r="H47" s="238"/>
      <c r="I47" s="239">
        <f>ROUND(E47*H47,2)</f>
        <v>0</v>
      </c>
      <c r="J47" s="238"/>
      <c r="K47" s="239">
        <f>ROUND(E47*J47,2)</f>
        <v>0</v>
      </c>
      <c r="L47" s="239">
        <v>21</v>
      </c>
      <c r="M47" s="239">
        <f>G47*(1+L47/100)</f>
        <v>0</v>
      </c>
      <c r="N47" s="239">
        <v>0</v>
      </c>
      <c r="O47" s="239">
        <f>ROUND(E47*N47,2)</f>
        <v>0</v>
      </c>
      <c r="P47" s="239">
        <v>0</v>
      </c>
      <c r="Q47" s="239">
        <f>ROUND(E47*P47,2)</f>
        <v>0</v>
      </c>
      <c r="R47" s="239" t="s">
        <v>249</v>
      </c>
      <c r="S47" s="239" t="s">
        <v>209</v>
      </c>
      <c r="T47" s="240" t="s">
        <v>209</v>
      </c>
      <c r="U47" s="222">
        <v>1.7999999999999999E-2</v>
      </c>
      <c r="V47" s="222">
        <f>ROUND(E47*U47,2)</f>
        <v>0.36</v>
      </c>
      <c r="W47" s="222"/>
      <c r="X47" s="222" t="s">
        <v>250</v>
      </c>
      <c r="Y47" s="212"/>
      <c r="Z47" s="212"/>
      <c r="AA47" s="212"/>
      <c r="AB47" s="212"/>
      <c r="AC47" s="212"/>
      <c r="AD47" s="212"/>
      <c r="AE47" s="212"/>
      <c r="AF47" s="212"/>
      <c r="AG47" s="212" t="s">
        <v>446</v>
      </c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19"/>
      <c r="B48" s="220"/>
      <c r="C48" s="262" t="s">
        <v>315</v>
      </c>
      <c r="D48" s="254"/>
      <c r="E48" s="254"/>
      <c r="F48" s="254"/>
      <c r="G48" s="254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12"/>
      <c r="Z48" s="212"/>
      <c r="AA48" s="212"/>
      <c r="AB48" s="212"/>
      <c r="AC48" s="212"/>
      <c r="AD48" s="212"/>
      <c r="AE48" s="212"/>
      <c r="AF48" s="212"/>
      <c r="AG48" s="212" t="s">
        <v>253</v>
      </c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19"/>
      <c r="B49" s="220"/>
      <c r="C49" s="263" t="s">
        <v>775</v>
      </c>
      <c r="D49" s="252"/>
      <c r="E49" s="253">
        <v>20.059999999999999</v>
      </c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12"/>
      <c r="Z49" s="212"/>
      <c r="AA49" s="212"/>
      <c r="AB49" s="212"/>
      <c r="AC49" s="212"/>
      <c r="AD49" s="212"/>
      <c r="AE49" s="212"/>
      <c r="AF49" s="212"/>
      <c r="AG49" s="212" t="s">
        <v>255</v>
      </c>
      <c r="AH49" s="212">
        <v>0</v>
      </c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34">
        <v>14</v>
      </c>
      <c r="B50" s="235" t="s">
        <v>342</v>
      </c>
      <c r="C50" s="246" t="s">
        <v>343</v>
      </c>
      <c r="D50" s="236" t="s">
        <v>248</v>
      </c>
      <c r="E50" s="237">
        <v>12.377800000000001</v>
      </c>
      <c r="F50" s="238"/>
      <c r="G50" s="239">
        <f>ROUND(E50*F50,2)</f>
        <v>0</v>
      </c>
      <c r="H50" s="238"/>
      <c r="I50" s="239">
        <f>ROUND(E50*H50,2)</f>
        <v>0</v>
      </c>
      <c r="J50" s="238"/>
      <c r="K50" s="239">
        <f>ROUND(E50*J50,2)</f>
        <v>0</v>
      </c>
      <c r="L50" s="239">
        <v>21</v>
      </c>
      <c r="M50" s="239">
        <f>G50*(1+L50/100)</f>
        <v>0</v>
      </c>
      <c r="N50" s="239">
        <v>0</v>
      </c>
      <c r="O50" s="239">
        <f>ROUND(E50*N50,2)</f>
        <v>0</v>
      </c>
      <c r="P50" s="239">
        <v>0</v>
      </c>
      <c r="Q50" s="239">
        <f>ROUND(E50*P50,2)</f>
        <v>0</v>
      </c>
      <c r="R50" s="239" t="s">
        <v>249</v>
      </c>
      <c r="S50" s="239" t="s">
        <v>209</v>
      </c>
      <c r="T50" s="240" t="s">
        <v>209</v>
      </c>
      <c r="U50" s="222">
        <v>0</v>
      </c>
      <c r="V50" s="222">
        <f>ROUND(E50*U50,2)</f>
        <v>0</v>
      </c>
      <c r="W50" s="222"/>
      <c r="X50" s="222" t="s">
        <v>250</v>
      </c>
      <c r="Y50" s="212"/>
      <c r="Z50" s="212"/>
      <c r="AA50" s="212"/>
      <c r="AB50" s="212"/>
      <c r="AC50" s="212"/>
      <c r="AD50" s="212"/>
      <c r="AE50" s="212"/>
      <c r="AF50" s="212"/>
      <c r="AG50" s="212" t="s">
        <v>251</v>
      </c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19"/>
      <c r="B51" s="220"/>
      <c r="C51" s="263" t="s">
        <v>769</v>
      </c>
      <c r="D51" s="252"/>
      <c r="E51" s="253">
        <v>12.377800000000001</v>
      </c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12"/>
      <c r="Z51" s="212"/>
      <c r="AA51" s="212"/>
      <c r="AB51" s="212"/>
      <c r="AC51" s="212"/>
      <c r="AD51" s="212"/>
      <c r="AE51" s="212"/>
      <c r="AF51" s="212"/>
      <c r="AG51" s="212" t="s">
        <v>255</v>
      </c>
      <c r="AH51" s="212">
        <v>5</v>
      </c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x14ac:dyDescent="0.2">
      <c r="A52" s="228" t="s">
        <v>204</v>
      </c>
      <c r="B52" s="229" t="s">
        <v>101</v>
      </c>
      <c r="C52" s="245" t="s">
        <v>103</v>
      </c>
      <c r="D52" s="230"/>
      <c r="E52" s="231"/>
      <c r="F52" s="232"/>
      <c r="G52" s="232">
        <f>SUMIF(AG53:AG78,"&lt;&gt;NOR",G53:G78)</f>
        <v>0</v>
      </c>
      <c r="H52" s="232"/>
      <c r="I52" s="232">
        <f>SUM(I53:I78)</f>
        <v>0</v>
      </c>
      <c r="J52" s="232"/>
      <c r="K52" s="232">
        <f>SUM(K53:K78)</f>
        <v>0</v>
      </c>
      <c r="L52" s="232"/>
      <c r="M52" s="232">
        <f>SUM(M53:M78)</f>
        <v>0</v>
      </c>
      <c r="N52" s="232"/>
      <c r="O52" s="232">
        <f>SUM(O53:O78)</f>
        <v>24.97</v>
      </c>
      <c r="P52" s="232"/>
      <c r="Q52" s="232">
        <f>SUM(Q53:Q78)</f>
        <v>0</v>
      </c>
      <c r="R52" s="232"/>
      <c r="S52" s="232"/>
      <c r="T52" s="233"/>
      <c r="U52" s="227"/>
      <c r="V52" s="227">
        <f>SUM(V53:V78)</f>
        <v>24.79</v>
      </c>
      <c r="W52" s="227"/>
      <c r="X52" s="227"/>
      <c r="AG52" t="s">
        <v>205</v>
      </c>
    </row>
    <row r="53" spans="1:60" outlineLevel="1" x14ac:dyDescent="0.2">
      <c r="A53" s="234">
        <v>15</v>
      </c>
      <c r="B53" s="235" t="s">
        <v>776</v>
      </c>
      <c r="C53" s="246" t="s">
        <v>777</v>
      </c>
      <c r="D53" s="236" t="s">
        <v>248</v>
      </c>
      <c r="E53" s="237">
        <v>1.1759999999999999</v>
      </c>
      <c r="F53" s="238"/>
      <c r="G53" s="239">
        <f>ROUND(E53*F53,2)</f>
        <v>0</v>
      </c>
      <c r="H53" s="238"/>
      <c r="I53" s="239">
        <f>ROUND(E53*H53,2)</f>
        <v>0</v>
      </c>
      <c r="J53" s="238"/>
      <c r="K53" s="239">
        <f>ROUND(E53*J53,2)</f>
        <v>0</v>
      </c>
      <c r="L53" s="239">
        <v>21</v>
      </c>
      <c r="M53" s="239">
        <f>G53*(1+L53/100)</f>
        <v>0</v>
      </c>
      <c r="N53" s="239">
        <v>1.7816399999999999</v>
      </c>
      <c r="O53" s="239">
        <f>ROUND(E53*N53,2)</f>
        <v>2.1</v>
      </c>
      <c r="P53" s="239">
        <v>0</v>
      </c>
      <c r="Q53" s="239">
        <f>ROUND(E53*P53,2)</f>
        <v>0</v>
      </c>
      <c r="R53" s="239" t="s">
        <v>365</v>
      </c>
      <c r="S53" s="239" t="s">
        <v>209</v>
      </c>
      <c r="T53" s="240" t="s">
        <v>209</v>
      </c>
      <c r="U53" s="222">
        <v>1.085</v>
      </c>
      <c r="V53" s="222">
        <f>ROUND(E53*U53,2)</f>
        <v>1.28</v>
      </c>
      <c r="W53" s="222"/>
      <c r="X53" s="222" t="s">
        <v>250</v>
      </c>
      <c r="Y53" s="212"/>
      <c r="Z53" s="212"/>
      <c r="AA53" s="212"/>
      <c r="AB53" s="212"/>
      <c r="AC53" s="212"/>
      <c r="AD53" s="212"/>
      <c r="AE53" s="212"/>
      <c r="AF53" s="212"/>
      <c r="AG53" s="212" t="s">
        <v>446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">
      <c r="A54" s="219"/>
      <c r="B54" s="220"/>
      <c r="C54" s="263" t="s">
        <v>778</v>
      </c>
      <c r="D54" s="252"/>
      <c r="E54" s="253">
        <v>1.1759999999999999</v>
      </c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12"/>
      <c r="Z54" s="212"/>
      <c r="AA54" s="212"/>
      <c r="AB54" s="212"/>
      <c r="AC54" s="212"/>
      <c r="AD54" s="212"/>
      <c r="AE54" s="212"/>
      <c r="AF54" s="212"/>
      <c r="AG54" s="212" t="s">
        <v>255</v>
      </c>
      <c r="AH54" s="212">
        <v>0</v>
      </c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34">
        <v>16</v>
      </c>
      <c r="B55" s="235" t="s">
        <v>779</v>
      </c>
      <c r="C55" s="246" t="s">
        <v>780</v>
      </c>
      <c r="D55" s="236" t="s">
        <v>248</v>
      </c>
      <c r="E55" s="237">
        <v>3.0089999999999999</v>
      </c>
      <c r="F55" s="238"/>
      <c r="G55" s="239">
        <f>ROUND(E55*F55,2)</f>
        <v>0</v>
      </c>
      <c r="H55" s="238"/>
      <c r="I55" s="239">
        <f>ROUND(E55*H55,2)</f>
        <v>0</v>
      </c>
      <c r="J55" s="238"/>
      <c r="K55" s="239">
        <f>ROUND(E55*J55,2)</f>
        <v>0</v>
      </c>
      <c r="L55" s="239">
        <v>21</v>
      </c>
      <c r="M55" s="239">
        <f>G55*(1+L55/100)</f>
        <v>0</v>
      </c>
      <c r="N55" s="239">
        <v>2.5249999999999999</v>
      </c>
      <c r="O55" s="239">
        <f>ROUND(E55*N55,2)</f>
        <v>7.6</v>
      </c>
      <c r="P55" s="239">
        <v>0</v>
      </c>
      <c r="Q55" s="239">
        <f>ROUND(E55*P55,2)</f>
        <v>0</v>
      </c>
      <c r="R55" s="239" t="s">
        <v>781</v>
      </c>
      <c r="S55" s="239" t="s">
        <v>209</v>
      </c>
      <c r="T55" s="240" t="s">
        <v>209</v>
      </c>
      <c r="U55" s="222">
        <v>0.47699999999999998</v>
      </c>
      <c r="V55" s="222">
        <f>ROUND(E55*U55,2)</f>
        <v>1.44</v>
      </c>
      <c r="W55" s="222"/>
      <c r="X55" s="222" t="s">
        <v>250</v>
      </c>
      <c r="Y55" s="212"/>
      <c r="Z55" s="212"/>
      <c r="AA55" s="212"/>
      <c r="AB55" s="212"/>
      <c r="AC55" s="212"/>
      <c r="AD55" s="212"/>
      <c r="AE55" s="212"/>
      <c r="AF55" s="212"/>
      <c r="AG55" s="212" t="s">
        <v>446</v>
      </c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19"/>
      <c r="B56" s="220"/>
      <c r="C56" s="262" t="s">
        <v>782</v>
      </c>
      <c r="D56" s="254"/>
      <c r="E56" s="254"/>
      <c r="F56" s="254"/>
      <c r="G56" s="254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12"/>
      <c r="Z56" s="212"/>
      <c r="AA56" s="212"/>
      <c r="AB56" s="212"/>
      <c r="AC56" s="212"/>
      <c r="AD56" s="212"/>
      <c r="AE56" s="212"/>
      <c r="AF56" s="212"/>
      <c r="AG56" s="212" t="s">
        <v>253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19"/>
      <c r="B57" s="220"/>
      <c r="C57" s="263" t="s">
        <v>783</v>
      </c>
      <c r="D57" s="252"/>
      <c r="E57" s="253">
        <v>3.0089999999999999</v>
      </c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12"/>
      <c r="Z57" s="212"/>
      <c r="AA57" s="212"/>
      <c r="AB57" s="212"/>
      <c r="AC57" s="212"/>
      <c r="AD57" s="212"/>
      <c r="AE57" s="212"/>
      <c r="AF57" s="212"/>
      <c r="AG57" s="212" t="s">
        <v>255</v>
      </c>
      <c r="AH57" s="212">
        <v>0</v>
      </c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34">
        <v>17</v>
      </c>
      <c r="B58" s="235" t="s">
        <v>784</v>
      </c>
      <c r="C58" s="246" t="s">
        <v>785</v>
      </c>
      <c r="D58" s="236" t="s">
        <v>307</v>
      </c>
      <c r="E58" s="237">
        <v>2.79</v>
      </c>
      <c r="F58" s="238"/>
      <c r="G58" s="239">
        <f>ROUND(E58*F58,2)</f>
        <v>0</v>
      </c>
      <c r="H58" s="238"/>
      <c r="I58" s="239">
        <f>ROUND(E58*H58,2)</f>
        <v>0</v>
      </c>
      <c r="J58" s="238"/>
      <c r="K58" s="239">
        <f>ROUND(E58*J58,2)</f>
        <v>0</v>
      </c>
      <c r="L58" s="239">
        <v>21</v>
      </c>
      <c r="M58" s="239">
        <f>G58*(1+L58/100)</f>
        <v>0</v>
      </c>
      <c r="N58" s="239">
        <v>3.9199999999999999E-2</v>
      </c>
      <c r="O58" s="239">
        <f>ROUND(E58*N58,2)</f>
        <v>0.11</v>
      </c>
      <c r="P58" s="239">
        <v>0</v>
      </c>
      <c r="Q58" s="239">
        <f>ROUND(E58*P58,2)</f>
        <v>0</v>
      </c>
      <c r="R58" s="239" t="s">
        <v>781</v>
      </c>
      <c r="S58" s="239" t="s">
        <v>209</v>
      </c>
      <c r="T58" s="240" t="s">
        <v>209</v>
      </c>
      <c r="U58" s="222">
        <v>1.6</v>
      </c>
      <c r="V58" s="222">
        <f>ROUND(E58*U58,2)</f>
        <v>4.46</v>
      </c>
      <c r="W58" s="222"/>
      <c r="X58" s="222" t="s">
        <v>250</v>
      </c>
      <c r="Y58" s="212"/>
      <c r="Z58" s="212"/>
      <c r="AA58" s="212"/>
      <c r="AB58" s="212"/>
      <c r="AC58" s="212"/>
      <c r="AD58" s="212"/>
      <c r="AE58" s="212"/>
      <c r="AF58" s="212"/>
      <c r="AG58" s="212" t="s">
        <v>446</v>
      </c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ht="22.5" outlineLevel="1" x14ac:dyDescent="0.2">
      <c r="A59" s="219"/>
      <c r="B59" s="220"/>
      <c r="C59" s="262" t="s">
        <v>786</v>
      </c>
      <c r="D59" s="254"/>
      <c r="E59" s="254"/>
      <c r="F59" s="254"/>
      <c r="G59" s="254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12"/>
      <c r="Z59" s="212"/>
      <c r="AA59" s="212"/>
      <c r="AB59" s="212"/>
      <c r="AC59" s="212"/>
      <c r="AD59" s="212"/>
      <c r="AE59" s="212"/>
      <c r="AF59" s="212"/>
      <c r="AG59" s="212" t="s">
        <v>253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42" t="str">
        <f>C59</f>
        <v>svislé nebo šikmé (odkloněné) , půdorysně přímé nebo zalomené, stěn základových desek ve volných nebo zapažených jámách, rýhách, šachtách, včetně případných vzpěr,</v>
      </c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19"/>
      <c r="B60" s="220"/>
      <c r="C60" s="263" t="s">
        <v>787</v>
      </c>
      <c r="D60" s="252"/>
      <c r="E60" s="253">
        <v>2.79</v>
      </c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12"/>
      <c r="Z60" s="212"/>
      <c r="AA60" s="212"/>
      <c r="AB60" s="212"/>
      <c r="AC60" s="212"/>
      <c r="AD60" s="212"/>
      <c r="AE60" s="212"/>
      <c r="AF60" s="212"/>
      <c r="AG60" s="212" t="s">
        <v>255</v>
      </c>
      <c r="AH60" s="212">
        <v>0</v>
      </c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34">
        <v>18</v>
      </c>
      <c r="B61" s="235" t="s">
        <v>788</v>
      </c>
      <c r="C61" s="246" t="s">
        <v>789</v>
      </c>
      <c r="D61" s="236" t="s">
        <v>307</v>
      </c>
      <c r="E61" s="237">
        <v>2.79</v>
      </c>
      <c r="F61" s="238"/>
      <c r="G61" s="239">
        <f>ROUND(E61*F61,2)</f>
        <v>0</v>
      </c>
      <c r="H61" s="238"/>
      <c r="I61" s="239">
        <f>ROUND(E61*H61,2)</f>
        <v>0</v>
      </c>
      <c r="J61" s="238"/>
      <c r="K61" s="239">
        <f>ROUND(E61*J61,2)</f>
        <v>0</v>
      </c>
      <c r="L61" s="239">
        <v>21</v>
      </c>
      <c r="M61" s="239">
        <f>G61*(1+L61/100)</f>
        <v>0</v>
      </c>
      <c r="N61" s="239">
        <v>0</v>
      </c>
      <c r="O61" s="239">
        <f>ROUND(E61*N61,2)</f>
        <v>0</v>
      </c>
      <c r="P61" s="239">
        <v>0</v>
      </c>
      <c r="Q61" s="239">
        <f>ROUND(E61*P61,2)</f>
        <v>0</v>
      </c>
      <c r="R61" s="239" t="s">
        <v>781</v>
      </c>
      <c r="S61" s="239" t="s">
        <v>209</v>
      </c>
      <c r="T61" s="240" t="s">
        <v>209</v>
      </c>
      <c r="U61" s="222">
        <v>0.32</v>
      </c>
      <c r="V61" s="222">
        <f>ROUND(E61*U61,2)</f>
        <v>0.89</v>
      </c>
      <c r="W61" s="222"/>
      <c r="X61" s="222" t="s">
        <v>250</v>
      </c>
      <c r="Y61" s="212"/>
      <c r="Z61" s="212"/>
      <c r="AA61" s="212"/>
      <c r="AB61" s="212"/>
      <c r="AC61" s="212"/>
      <c r="AD61" s="212"/>
      <c r="AE61" s="212"/>
      <c r="AF61" s="212"/>
      <c r="AG61" s="212" t="s">
        <v>446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ht="22.5" outlineLevel="1" x14ac:dyDescent="0.2">
      <c r="A62" s="219"/>
      <c r="B62" s="220"/>
      <c r="C62" s="262" t="s">
        <v>786</v>
      </c>
      <c r="D62" s="254"/>
      <c r="E62" s="254"/>
      <c r="F62" s="254"/>
      <c r="G62" s="254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12"/>
      <c r="Z62" s="212"/>
      <c r="AA62" s="212"/>
      <c r="AB62" s="212"/>
      <c r="AC62" s="212"/>
      <c r="AD62" s="212"/>
      <c r="AE62" s="212"/>
      <c r="AF62" s="212"/>
      <c r="AG62" s="212" t="s">
        <v>253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42" t="str">
        <f>C62</f>
        <v>svislé nebo šikmé (odkloněné) , půdorysně přímé nebo zalomené, stěn základových desek ve volných nebo zapažených jámách, rýhách, šachtách, včetně případných vzpěr,</v>
      </c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19"/>
      <c r="B63" s="220"/>
      <c r="C63" s="248" t="s">
        <v>790</v>
      </c>
      <c r="D63" s="243"/>
      <c r="E63" s="243"/>
      <c r="F63" s="243"/>
      <c r="G63" s="243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12"/>
      <c r="Z63" s="212"/>
      <c r="AA63" s="212"/>
      <c r="AB63" s="212"/>
      <c r="AC63" s="212"/>
      <c r="AD63" s="212"/>
      <c r="AE63" s="212"/>
      <c r="AF63" s="212"/>
      <c r="AG63" s="212" t="s">
        <v>213</v>
      </c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19"/>
      <c r="B64" s="220"/>
      <c r="C64" s="263" t="s">
        <v>791</v>
      </c>
      <c r="D64" s="252"/>
      <c r="E64" s="253">
        <v>2.79</v>
      </c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12"/>
      <c r="Z64" s="212"/>
      <c r="AA64" s="212"/>
      <c r="AB64" s="212"/>
      <c r="AC64" s="212"/>
      <c r="AD64" s="212"/>
      <c r="AE64" s="212"/>
      <c r="AF64" s="212"/>
      <c r="AG64" s="212" t="s">
        <v>255</v>
      </c>
      <c r="AH64" s="212">
        <v>5</v>
      </c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ht="22.5" outlineLevel="1" x14ac:dyDescent="0.2">
      <c r="A65" s="234">
        <v>19</v>
      </c>
      <c r="B65" s="235" t="s">
        <v>792</v>
      </c>
      <c r="C65" s="246" t="s">
        <v>793</v>
      </c>
      <c r="D65" s="236" t="s">
        <v>334</v>
      </c>
      <c r="E65" s="237">
        <v>6.6860000000000003E-2</v>
      </c>
      <c r="F65" s="238"/>
      <c r="G65" s="239">
        <f>ROUND(E65*F65,2)</f>
        <v>0</v>
      </c>
      <c r="H65" s="238"/>
      <c r="I65" s="239">
        <f>ROUND(E65*H65,2)</f>
        <v>0</v>
      </c>
      <c r="J65" s="238"/>
      <c r="K65" s="239">
        <f>ROUND(E65*J65,2)</f>
        <v>0</v>
      </c>
      <c r="L65" s="239">
        <v>21</v>
      </c>
      <c r="M65" s="239">
        <f>G65*(1+L65/100)</f>
        <v>0</v>
      </c>
      <c r="N65" s="239">
        <v>1.0554399999999999</v>
      </c>
      <c r="O65" s="239">
        <f>ROUND(E65*N65,2)</f>
        <v>7.0000000000000007E-2</v>
      </c>
      <c r="P65" s="239">
        <v>0</v>
      </c>
      <c r="Q65" s="239">
        <f>ROUND(E65*P65,2)</f>
        <v>0</v>
      </c>
      <c r="R65" s="239" t="s">
        <v>781</v>
      </c>
      <c r="S65" s="239" t="s">
        <v>209</v>
      </c>
      <c r="T65" s="240" t="s">
        <v>209</v>
      </c>
      <c r="U65" s="222">
        <v>15.231</v>
      </c>
      <c r="V65" s="222">
        <f>ROUND(E65*U65,2)</f>
        <v>1.02</v>
      </c>
      <c r="W65" s="222"/>
      <c r="X65" s="222" t="s">
        <v>250</v>
      </c>
      <c r="Y65" s="212"/>
      <c r="Z65" s="212"/>
      <c r="AA65" s="212"/>
      <c r="AB65" s="212"/>
      <c r="AC65" s="212"/>
      <c r="AD65" s="212"/>
      <c r="AE65" s="212"/>
      <c r="AF65" s="212"/>
      <c r="AG65" s="212" t="s">
        <v>446</v>
      </c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19"/>
      <c r="B66" s="220"/>
      <c r="C66" s="262" t="s">
        <v>794</v>
      </c>
      <c r="D66" s="254"/>
      <c r="E66" s="254"/>
      <c r="F66" s="254"/>
      <c r="G66" s="254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12"/>
      <c r="Z66" s="212"/>
      <c r="AA66" s="212"/>
      <c r="AB66" s="212"/>
      <c r="AC66" s="212"/>
      <c r="AD66" s="212"/>
      <c r="AE66" s="212"/>
      <c r="AF66" s="212"/>
      <c r="AG66" s="212" t="s">
        <v>253</v>
      </c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19"/>
      <c r="B67" s="220"/>
      <c r="C67" s="263" t="s">
        <v>795</v>
      </c>
      <c r="D67" s="252"/>
      <c r="E67" s="253">
        <v>6.6860000000000003E-2</v>
      </c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12"/>
      <c r="Z67" s="212"/>
      <c r="AA67" s="212"/>
      <c r="AB67" s="212"/>
      <c r="AC67" s="212"/>
      <c r="AD67" s="212"/>
      <c r="AE67" s="212"/>
      <c r="AF67" s="212"/>
      <c r="AG67" s="212" t="s">
        <v>255</v>
      </c>
      <c r="AH67" s="212">
        <v>0</v>
      </c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34">
        <v>20</v>
      </c>
      <c r="B68" s="235" t="s">
        <v>796</v>
      </c>
      <c r="C68" s="246" t="s">
        <v>797</v>
      </c>
      <c r="D68" s="236" t="s">
        <v>307</v>
      </c>
      <c r="E68" s="237">
        <v>8.3000000000000007</v>
      </c>
      <c r="F68" s="238"/>
      <c r="G68" s="239">
        <f>ROUND(E68*F68,2)</f>
        <v>0</v>
      </c>
      <c r="H68" s="238"/>
      <c r="I68" s="239">
        <f>ROUND(E68*H68,2)</f>
        <v>0</v>
      </c>
      <c r="J68" s="238"/>
      <c r="K68" s="239">
        <f>ROUND(E68*J68,2)</f>
        <v>0</v>
      </c>
      <c r="L68" s="239">
        <v>21</v>
      </c>
      <c r="M68" s="239">
        <f>G68*(1+L68/100)</f>
        <v>0</v>
      </c>
      <c r="N68" s="239">
        <v>1.175</v>
      </c>
      <c r="O68" s="239">
        <f>ROUND(E68*N68,2)</f>
        <v>9.75</v>
      </c>
      <c r="P68" s="239">
        <v>0</v>
      </c>
      <c r="Q68" s="239">
        <f>ROUND(E68*P68,2)</f>
        <v>0</v>
      </c>
      <c r="R68" s="239" t="s">
        <v>781</v>
      </c>
      <c r="S68" s="239" t="s">
        <v>209</v>
      </c>
      <c r="T68" s="240" t="s">
        <v>209</v>
      </c>
      <c r="U68" s="222">
        <v>1.23</v>
      </c>
      <c r="V68" s="222">
        <f>ROUND(E68*U68,2)</f>
        <v>10.210000000000001</v>
      </c>
      <c r="W68" s="222"/>
      <c r="X68" s="222" t="s">
        <v>250</v>
      </c>
      <c r="Y68" s="212"/>
      <c r="Z68" s="212"/>
      <c r="AA68" s="212"/>
      <c r="AB68" s="212"/>
      <c r="AC68" s="212"/>
      <c r="AD68" s="212"/>
      <c r="AE68" s="212"/>
      <c r="AF68" s="212"/>
      <c r="AG68" s="212" t="s">
        <v>446</v>
      </c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">
      <c r="A69" s="219"/>
      <c r="B69" s="220"/>
      <c r="C69" s="262" t="s">
        <v>798</v>
      </c>
      <c r="D69" s="254"/>
      <c r="E69" s="254"/>
      <c r="F69" s="254"/>
      <c r="G69" s="254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12"/>
      <c r="Z69" s="212"/>
      <c r="AA69" s="212"/>
      <c r="AB69" s="212"/>
      <c r="AC69" s="212"/>
      <c r="AD69" s="212"/>
      <c r="AE69" s="212"/>
      <c r="AF69" s="212"/>
      <c r="AG69" s="212" t="s">
        <v>253</v>
      </c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19"/>
      <c r="B70" s="220"/>
      <c r="C70" s="263" t="s">
        <v>799</v>
      </c>
      <c r="D70" s="252"/>
      <c r="E70" s="253">
        <v>8.3000000000000007</v>
      </c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12"/>
      <c r="Z70" s="212"/>
      <c r="AA70" s="212"/>
      <c r="AB70" s="212"/>
      <c r="AC70" s="212"/>
      <c r="AD70" s="212"/>
      <c r="AE70" s="212"/>
      <c r="AF70" s="212"/>
      <c r="AG70" s="212" t="s">
        <v>255</v>
      </c>
      <c r="AH70" s="212">
        <v>0</v>
      </c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">
      <c r="A71" s="234">
        <v>21</v>
      </c>
      <c r="B71" s="235" t="s">
        <v>800</v>
      </c>
      <c r="C71" s="246" t="s">
        <v>801</v>
      </c>
      <c r="D71" s="236" t="s">
        <v>248</v>
      </c>
      <c r="E71" s="237">
        <v>2.0750000000000002</v>
      </c>
      <c r="F71" s="238"/>
      <c r="G71" s="239">
        <f>ROUND(E71*F71,2)</f>
        <v>0</v>
      </c>
      <c r="H71" s="238"/>
      <c r="I71" s="239">
        <f>ROUND(E71*H71,2)</f>
        <v>0</v>
      </c>
      <c r="J71" s="238"/>
      <c r="K71" s="239">
        <f>ROUND(E71*J71,2)</f>
        <v>0</v>
      </c>
      <c r="L71" s="239">
        <v>21</v>
      </c>
      <c r="M71" s="239">
        <f>G71*(1+L71/100)</f>
        <v>0</v>
      </c>
      <c r="N71" s="239">
        <v>2.5249999999999999</v>
      </c>
      <c r="O71" s="239">
        <f>ROUND(E71*N71,2)</f>
        <v>5.24</v>
      </c>
      <c r="P71" s="239">
        <v>0</v>
      </c>
      <c r="Q71" s="239">
        <f>ROUND(E71*P71,2)</f>
        <v>0</v>
      </c>
      <c r="R71" s="239" t="s">
        <v>781</v>
      </c>
      <c r="S71" s="239" t="s">
        <v>209</v>
      </c>
      <c r="T71" s="240" t="s">
        <v>209</v>
      </c>
      <c r="U71" s="222">
        <v>0.47699999999999998</v>
      </c>
      <c r="V71" s="222">
        <f>ROUND(E71*U71,2)</f>
        <v>0.99</v>
      </c>
      <c r="W71" s="222"/>
      <c r="X71" s="222" t="s">
        <v>250</v>
      </c>
      <c r="Y71" s="212"/>
      <c r="Z71" s="212"/>
      <c r="AA71" s="212"/>
      <c r="AB71" s="212"/>
      <c r="AC71" s="212"/>
      <c r="AD71" s="212"/>
      <c r="AE71" s="212"/>
      <c r="AF71" s="212"/>
      <c r="AG71" s="212" t="s">
        <v>446</v>
      </c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19"/>
      <c r="B72" s="220"/>
      <c r="C72" s="247" t="s">
        <v>802</v>
      </c>
      <c r="D72" s="241"/>
      <c r="E72" s="241"/>
      <c r="F72" s="241"/>
      <c r="G72" s="241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12"/>
      <c r="Z72" s="212"/>
      <c r="AA72" s="212"/>
      <c r="AB72" s="212"/>
      <c r="AC72" s="212"/>
      <c r="AD72" s="212"/>
      <c r="AE72" s="212"/>
      <c r="AF72" s="212"/>
      <c r="AG72" s="212" t="s">
        <v>213</v>
      </c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19"/>
      <c r="B73" s="220"/>
      <c r="C73" s="263" t="s">
        <v>803</v>
      </c>
      <c r="D73" s="252"/>
      <c r="E73" s="253">
        <v>2.0750000000000002</v>
      </c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12"/>
      <c r="Z73" s="212"/>
      <c r="AA73" s="212"/>
      <c r="AB73" s="212"/>
      <c r="AC73" s="212"/>
      <c r="AD73" s="212"/>
      <c r="AE73" s="212"/>
      <c r="AF73" s="212"/>
      <c r="AG73" s="212" t="s">
        <v>255</v>
      </c>
      <c r="AH73" s="212">
        <v>0</v>
      </c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34">
        <v>22</v>
      </c>
      <c r="B74" s="235" t="s">
        <v>804</v>
      </c>
      <c r="C74" s="246" t="s">
        <v>805</v>
      </c>
      <c r="D74" s="236" t="s">
        <v>378</v>
      </c>
      <c r="E74" s="237">
        <v>1</v>
      </c>
      <c r="F74" s="238"/>
      <c r="G74" s="239">
        <f>ROUND(E74*F74,2)</f>
        <v>0</v>
      </c>
      <c r="H74" s="238"/>
      <c r="I74" s="239">
        <f>ROUND(E74*H74,2)</f>
        <v>0</v>
      </c>
      <c r="J74" s="238"/>
      <c r="K74" s="239">
        <f>ROUND(E74*J74,2)</f>
        <v>0</v>
      </c>
      <c r="L74" s="239">
        <v>21</v>
      </c>
      <c r="M74" s="239">
        <f>G74*(1+L74/100)</f>
        <v>0</v>
      </c>
      <c r="N74" s="239">
        <v>2.4199999999999998E-3</v>
      </c>
      <c r="O74" s="239">
        <f>ROUND(E74*N74,2)</f>
        <v>0</v>
      </c>
      <c r="P74" s="239">
        <v>0</v>
      </c>
      <c r="Q74" s="239">
        <f>ROUND(E74*P74,2)</f>
        <v>0</v>
      </c>
      <c r="R74" s="239" t="s">
        <v>781</v>
      </c>
      <c r="S74" s="239" t="s">
        <v>209</v>
      </c>
      <c r="T74" s="240" t="s">
        <v>209</v>
      </c>
      <c r="U74" s="222">
        <v>0.4</v>
      </c>
      <c r="V74" s="222">
        <f>ROUND(E74*U74,2)</f>
        <v>0.4</v>
      </c>
      <c r="W74" s="222"/>
      <c r="X74" s="222" t="s">
        <v>250</v>
      </c>
      <c r="Y74" s="212"/>
      <c r="Z74" s="212"/>
      <c r="AA74" s="212"/>
      <c r="AB74" s="212"/>
      <c r="AC74" s="212"/>
      <c r="AD74" s="212"/>
      <c r="AE74" s="212"/>
      <c r="AF74" s="212"/>
      <c r="AG74" s="212" t="s">
        <v>251</v>
      </c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19"/>
      <c r="B75" s="220"/>
      <c r="C75" s="262" t="s">
        <v>806</v>
      </c>
      <c r="D75" s="254"/>
      <c r="E75" s="254"/>
      <c r="F75" s="254"/>
      <c r="G75" s="254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12"/>
      <c r="Z75" s="212"/>
      <c r="AA75" s="212"/>
      <c r="AB75" s="212"/>
      <c r="AC75" s="212"/>
      <c r="AD75" s="212"/>
      <c r="AE75" s="212"/>
      <c r="AF75" s="212"/>
      <c r="AG75" s="212" t="s">
        <v>253</v>
      </c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34">
        <v>23</v>
      </c>
      <c r="B76" s="235" t="s">
        <v>807</v>
      </c>
      <c r="C76" s="246" t="s">
        <v>808</v>
      </c>
      <c r="D76" s="236" t="s">
        <v>334</v>
      </c>
      <c r="E76" s="237">
        <v>9.8799999999999999E-2</v>
      </c>
      <c r="F76" s="238"/>
      <c r="G76" s="239">
        <f>ROUND(E76*F76,2)</f>
        <v>0</v>
      </c>
      <c r="H76" s="238"/>
      <c r="I76" s="239">
        <f>ROUND(E76*H76,2)</f>
        <v>0</v>
      </c>
      <c r="J76" s="238"/>
      <c r="K76" s="239">
        <f>ROUND(E76*J76,2)</f>
        <v>0</v>
      </c>
      <c r="L76" s="239">
        <v>21</v>
      </c>
      <c r="M76" s="239">
        <f>G76*(1+L76/100)</f>
        <v>0</v>
      </c>
      <c r="N76" s="239">
        <v>1.00349</v>
      </c>
      <c r="O76" s="239">
        <f>ROUND(E76*N76,2)</f>
        <v>0.1</v>
      </c>
      <c r="P76" s="239">
        <v>0</v>
      </c>
      <c r="Q76" s="239">
        <f>ROUND(E76*P76,2)</f>
        <v>0</v>
      </c>
      <c r="R76" s="239" t="s">
        <v>809</v>
      </c>
      <c r="S76" s="239" t="s">
        <v>209</v>
      </c>
      <c r="T76" s="240" t="s">
        <v>209</v>
      </c>
      <c r="U76" s="222">
        <v>41.496000000000002</v>
      </c>
      <c r="V76" s="222">
        <f>ROUND(E76*U76,2)</f>
        <v>4.0999999999999996</v>
      </c>
      <c r="W76" s="222"/>
      <c r="X76" s="222" t="s">
        <v>250</v>
      </c>
      <c r="Y76" s="212"/>
      <c r="Z76" s="212"/>
      <c r="AA76" s="212"/>
      <c r="AB76" s="212"/>
      <c r="AC76" s="212"/>
      <c r="AD76" s="212"/>
      <c r="AE76" s="212"/>
      <c r="AF76" s="212"/>
      <c r="AG76" s="212" t="s">
        <v>446</v>
      </c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">
      <c r="A77" s="219"/>
      <c r="B77" s="220"/>
      <c r="C77" s="263" t="s">
        <v>810</v>
      </c>
      <c r="D77" s="252"/>
      <c r="E77" s="253">
        <v>9.8799999999999999E-2</v>
      </c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12"/>
      <c r="Z77" s="212"/>
      <c r="AA77" s="212"/>
      <c r="AB77" s="212"/>
      <c r="AC77" s="212"/>
      <c r="AD77" s="212"/>
      <c r="AE77" s="212"/>
      <c r="AF77" s="212"/>
      <c r="AG77" s="212" t="s">
        <v>255</v>
      </c>
      <c r="AH77" s="212">
        <v>0</v>
      </c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">
      <c r="A78" s="255">
        <v>24</v>
      </c>
      <c r="B78" s="256" t="s">
        <v>811</v>
      </c>
      <c r="C78" s="264" t="s">
        <v>812</v>
      </c>
      <c r="D78" s="257" t="s">
        <v>378</v>
      </c>
      <c r="E78" s="258">
        <v>1</v>
      </c>
      <c r="F78" s="259"/>
      <c r="G78" s="260">
        <f>ROUND(E78*F78,2)</f>
        <v>0</v>
      </c>
      <c r="H78" s="259"/>
      <c r="I78" s="260">
        <f>ROUND(E78*H78,2)</f>
        <v>0</v>
      </c>
      <c r="J78" s="259"/>
      <c r="K78" s="260">
        <f>ROUND(E78*J78,2)</f>
        <v>0</v>
      </c>
      <c r="L78" s="260">
        <v>21</v>
      </c>
      <c r="M78" s="260">
        <f>G78*(1+L78/100)</f>
        <v>0</v>
      </c>
      <c r="N78" s="260">
        <v>0</v>
      </c>
      <c r="O78" s="260">
        <f>ROUND(E78*N78,2)</f>
        <v>0</v>
      </c>
      <c r="P78" s="260">
        <v>0</v>
      </c>
      <c r="Q78" s="260">
        <f>ROUND(E78*P78,2)</f>
        <v>0</v>
      </c>
      <c r="R78" s="260"/>
      <c r="S78" s="260" t="s">
        <v>242</v>
      </c>
      <c r="T78" s="261" t="s">
        <v>210</v>
      </c>
      <c r="U78" s="222">
        <v>0</v>
      </c>
      <c r="V78" s="222">
        <f>ROUND(E78*U78,2)</f>
        <v>0</v>
      </c>
      <c r="W78" s="222"/>
      <c r="X78" s="222" t="s">
        <v>250</v>
      </c>
      <c r="Y78" s="212"/>
      <c r="Z78" s="212"/>
      <c r="AA78" s="212"/>
      <c r="AB78" s="212"/>
      <c r="AC78" s="212"/>
      <c r="AD78" s="212"/>
      <c r="AE78" s="212"/>
      <c r="AF78" s="212"/>
      <c r="AG78" s="212" t="s">
        <v>251</v>
      </c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x14ac:dyDescent="0.2">
      <c r="A79" s="228" t="s">
        <v>204</v>
      </c>
      <c r="B79" s="229" t="s">
        <v>104</v>
      </c>
      <c r="C79" s="245" t="s">
        <v>105</v>
      </c>
      <c r="D79" s="230"/>
      <c r="E79" s="231"/>
      <c r="F79" s="232"/>
      <c r="G79" s="232">
        <f>SUMIF(AG80:AG100,"&lt;&gt;NOR",G80:G100)</f>
        <v>0</v>
      </c>
      <c r="H79" s="232"/>
      <c r="I79" s="232">
        <f>SUM(I80:I100)</f>
        <v>0</v>
      </c>
      <c r="J79" s="232"/>
      <c r="K79" s="232">
        <f>SUM(K80:K100)</f>
        <v>0</v>
      </c>
      <c r="L79" s="232"/>
      <c r="M79" s="232">
        <f>SUM(M80:M100)</f>
        <v>0</v>
      </c>
      <c r="N79" s="232"/>
      <c r="O79" s="232">
        <f>SUM(O80:O100)</f>
        <v>27.509999999999998</v>
      </c>
      <c r="P79" s="232"/>
      <c r="Q79" s="232">
        <f>SUM(Q80:Q100)</f>
        <v>0</v>
      </c>
      <c r="R79" s="232"/>
      <c r="S79" s="232"/>
      <c r="T79" s="233"/>
      <c r="U79" s="227"/>
      <c r="V79" s="227">
        <f>SUM(V80:V100)</f>
        <v>663.25</v>
      </c>
      <c r="W79" s="227"/>
      <c r="X79" s="227"/>
      <c r="AG79" t="s">
        <v>205</v>
      </c>
    </row>
    <row r="80" spans="1:60" ht="22.5" outlineLevel="1" x14ac:dyDescent="0.2">
      <c r="A80" s="234">
        <v>25</v>
      </c>
      <c r="B80" s="235" t="s">
        <v>813</v>
      </c>
      <c r="C80" s="246" t="s">
        <v>814</v>
      </c>
      <c r="D80" s="236" t="s">
        <v>307</v>
      </c>
      <c r="E80" s="237">
        <v>34.799999999999997</v>
      </c>
      <c r="F80" s="238"/>
      <c r="G80" s="239">
        <f>ROUND(E80*F80,2)</f>
        <v>0</v>
      </c>
      <c r="H80" s="238"/>
      <c r="I80" s="239">
        <f>ROUND(E80*H80,2)</f>
        <v>0</v>
      </c>
      <c r="J80" s="238"/>
      <c r="K80" s="239">
        <f>ROUND(E80*J80,2)</f>
        <v>0</v>
      </c>
      <c r="L80" s="239">
        <v>21</v>
      </c>
      <c r="M80" s="239">
        <f>G80*(1+L80/100)</f>
        <v>0</v>
      </c>
      <c r="N80" s="239">
        <v>0.33845999999999998</v>
      </c>
      <c r="O80" s="239">
        <f>ROUND(E80*N80,2)</f>
        <v>11.78</v>
      </c>
      <c r="P80" s="239">
        <v>0</v>
      </c>
      <c r="Q80" s="239">
        <f>ROUND(E80*P80,2)</f>
        <v>0</v>
      </c>
      <c r="R80" s="239" t="s">
        <v>781</v>
      </c>
      <c r="S80" s="239" t="s">
        <v>209</v>
      </c>
      <c r="T80" s="240" t="s">
        <v>209</v>
      </c>
      <c r="U80" s="222">
        <v>1.175</v>
      </c>
      <c r="V80" s="222">
        <f>ROUND(E80*U80,2)</f>
        <v>40.89</v>
      </c>
      <c r="W80" s="222"/>
      <c r="X80" s="222" t="s">
        <v>250</v>
      </c>
      <c r="Y80" s="212"/>
      <c r="Z80" s="212"/>
      <c r="AA80" s="212"/>
      <c r="AB80" s="212"/>
      <c r="AC80" s="212"/>
      <c r="AD80" s="212"/>
      <c r="AE80" s="212"/>
      <c r="AF80" s="212"/>
      <c r="AG80" s="212" t="s">
        <v>446</v>
      </c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">
      <c r="A81" s="219"/>
      <c r="B81" s="220"/>
      <c r="C81" s="263" t="s">
        <v>815</v>
      </c>
      <c r="D81" s="252"/>
      <c r="E81" s="253">
        <v>40.5</v>
      </c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12"/>
      <c r="Z81" s="212"/>
      <c r="AA81" s="212"/>
      <c r="AB81" s="212"/>
      <c r="AC81" s="212"/>
      <c r="AD81" s="212"/>
      <c r="AE81" s="212"/>
      <c r="AF81" s="212"/>
      <c r="AG81" s="212" t="s">
        <v>255</v>
      </c>
      <c r="AH81" s="212">
        <v>0</v>
      </c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 x14ac:dyDescent="0.2">
      <c r="A82" s="219"/>
      <c r="B82" s="220"/>
      <c r="C82" s="263" t="s">
        <v>816</v>
      </c>
      <c r="D82" s="252"/>
      <c r="E82" s="253">
        <v>-1.5</v>
      </c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12"/>
      <c r="Z82" s="212"/>
      <c r="AA82" s="212"/>
      <c r="AB82" s="212"/>
      <c r="AC82" s="212"/>
      <c r="AD82" s="212"/>
      <c r="AE82" s="212"/>
      <c r="AF82" s="212"/>
      <c r="AG82" s="212" t="s">
        <v>255</v>
      </c>
      <c r="AH82" s="212">
        <v>0</v>
      </c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19"/>
      <c r="B83" s="220"/>
      <c r="C83" s="263" t="s">
        <v>817</v>
      </c>
      <c r="D83" s="252"/>
      <c r="E83" s="253">
        <v>-4.2</v>
      </c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12"/>
      <c r="Z83" s="212"/>
      <c r="AA83" s="212"/>
      <c r="AB83" s="212"/>
      <c r="AC83" s="212"/>
      <c r="AD83" s="212"/>
      <c r="AE83" s="212"/>
      <c r="AF83" s="212"/>
      <c r="AG83" s="212" t="s">
        <v>255</v>
      </c>
      <c r="AH83" s="212">
        <v>0</v>
      </c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ht="22.5" outlineLevel="1" x14ac:dyDescent="0.2">
      <c r="A84" s="234">
        <v>26</v>
      </c>
      <c r="B84" s="235" t="s">
        <v>818</v>
      </c>
      <c r="C84" s="246" t="s">
        <v>819</v>
      </c>
      <c r="D84" s="236" t="s">
        <v>378</v>
      </c>
      <c r="E84" s="237">
        <v>12</v>
      </c>
      <c r="F84" s="238"/>
      <c r="G84" s="239">
        <f>ROUND(E84*F84,2)</f>
        <v>0</v>
      </c>
      <c r="H84" s="238"/>
      <c r="I84" s="239">
        <f>ROUND(E84*H84,2)</f>
        <v>0</v>
      </c>
      <c r="J84" s="238"/>
      <c r="K84" s="239">
        <f>ROUND(E84*J84,2)</f>
        <v>0</v>
      </c>
      <c r="L84" s="239">
        <v>21</v>
      </c>
      <c r="M84" s="239">
        <f>G84*(1+L84/100)</f>
        <v>0</v>
      </c>
      <c r="N84" s="239">
        <v>4.555E-2</v>
      </c>
      <c r="O84" s="239">
        <f>ROUND(E84*N84,2)</f>
        <v>0.55000000000000004</v>
      </c>
      <c r="P84" s="239">
        <v>0</v>
      </c>
      <c r="Q84" s="239">
        <f>ROUND(E84*P84,2)</f>
        <v>0</v>
      </c>
      <c r="R84" s="239" t="s">
        <v>781</v>
      </c>
      <c r="S84" s="239" t="s">
        <v>209</v>
      </c>
      <c r="T84" s="240" t="s">
        <v>209</v>
      </c>
      <c r="U84" s="222">
        <v>0.2525</v>
      </c>
      <c r="V84" s="222">
        <f>ROUND(E84*U84,2)</f>
        <v>3.03</v>
      </c>
      <c r="W84" s="222"/>
      <c r="X84" s="222" t="s">
        <v>250</v>
      </c>
      <c r="Y84" s="212"/>
      <c r="Z84" s="212"/>
      <c r="AA84" s="212"/>
      <c r="AB84" s="212"/>
      <c r="AC84" s="212"/>
      <c r="AD84" s="212"/>
      <c r="AE84" s="212"/>
      <c r="AF84" s="212"/>
      <c r="AG84" s="212" t="s">
        <v>251</v>
      </c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 x14ac:dyDescent="0.2">
      <c r="A85" s="219"/>
      <c r="B85" s="220"/>
      <c r="C85" s="247" t="s">
        <v>820</v>
      </c>
      <c r="D85" s="241"/>
      <c r="E85" s="241"/>
      <c r="F85" s="241"/>
      <c r="G85" s="241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12"/>
      <c r="Z85" s="212"/>
      <c r="AA85" s="212"/>
      <c r="AB85" s="212"/>
      <c r="AC85" s="212"/>
      <c r="AD85" s="212"/>
      <c r="AE85" s="212"/>
      <c r="AF85" s="212"/>
      <c r="AG85" s="212" t="s">
        <v>213</v>
      </c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 x14ac:dyDescent="0.2">
      <c r="A86" s="219"/>
      <c r="B86" s="220"/>
      <c r="C86" s="248" t="s">
        <v>821</v>
      </c>
      <c r="D86" s="243"/>
      <c r="E86" s="243"/>
      <c r="F86" s="243"/>
      <c r="G86" s="243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12"/>
      <c r="Z86" s="212"/>
      <c r="AA86" s="212"/>
      <c r="AB86" s="212"/>
      <c r="AC86" s="212"/>
      <c r="AD86" s="212"/>
      <c r="AE86" s="212"/>
      <c r="AF86" s="212"/>
      <c r="AG86" s="212" t="s">
        <v>213</v>
      </c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">
      <c r="A87" s="219"/>
      <c r="B87" s="220"/>
      <c r="C87" s="248" t="s">
        <v>822</v>
      </c>
      <c r="D87" s="243"/>
      <c r="E87" s="243"/>
      <c r="F87" s="243"/>
      <c r="G87" s="243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12"/>
      <c r="Z87" s="212"/>
      <c r="AA87" s="212"/>
      <c r="AB87" s="212"/>
      <c r="AC87" s="212"/>
      <c r="AD87" s="212"/>
      <c r="AE87" s="212"/>
      <c r="AF87" s="212"/>
      <c r="AG87" s="212" t="s">
        <v>213</v>
      </c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">
      <c r="A88" s="219"/>
      <c r="B88" s="220"/>
      <c r="C88" s="263" t="s">
        <v>823</v>
      </c>
      <c r="D88" s="252"/>
      <c r="E88" s="253">
        <v>12</v>
      </c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12"/>
      <c r="Z88" s="212"/>
      <c r="AA88" s="212"/>
      <c r="AB88" s="212"/>
      <c r="AC88" s="212"/>
      <c r="AD88" s="212"/>
      <c r="AE88" s="212"/>
      <c r="AF88" s="212"/>
      <c r="AG88" s="212" t="s">
        <v>255</v>
      </c>
      <c r="AH88" s="212">
        <v>0</v>
      </c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 x14ac:dyDescent="0.2">
      <c r="A89" s="234">
        <v>27</v>
      </c>
      <c r="B89" s="235" t="s">
        <v>824</v>
      </c>
      <c r="C89" s="246" t="s">
        <v>825</v>
      </c>
      <c r="D89" s="236" t="s">
        <v>370</v>
      </c>
      <c r="E89" s="237">
        <v>5</v>
      </c>
      <c r="F89" s="238"/>
      <c r="G89" s="239">
        <f>ROUND(E89*F89,2)</f>
        <v>0</v>
      </c>
      <c r="H89" s="238"/>
      <c r="I89" s="239">
        <f>ROUND(E89*H89,2)</f>
        <v>0</v>
      </c>
      <c r="J89" s="238"/>
      <c r="K89" s="239">
        <f>ROUND(E89*J89,2)</f>
        <v>0</v>
      </c>
      <c r="L89" s="239">
        <v>21</v>
      </c>
      <c r="M89" s="239">
        <f>G89*(1+L89/100)</f>
        <v>0</v>
      </c>
      <c r="N89" s="239">
        <v>5.0000000000000001E-4</v>
      </c>
      <c r="O89" s="239">
        <f>ROUND(E89*N89,2)</f>
        <v>0</v>
      </c>
      <c r="P89" s="239">
        <v>0</v>
      </c>
      <c r="Q89" s="239">
        <f>ROUND(E89*P89,2)</f>
        <v>0</v>
      </c>
      <c r="R89" s="239" t="s">
        <v>781</v>
      </c>
      <c r="S89" s="239" t="s">
        <v>209</v>
      </c>
      <c r="T89" s="240" t="s">
        <v>209</v>
      </c>
      <c r="U89" s="222">
        <v>0.15</v>
      </c>
      <c r="V89" s="222">
        <f>ROUND(E89*U89,2)</f>
        <v>0.75</v>
      </c>
      <c r="W89" s="222"/>
      <c r="X89" s="222" t="s">
        <v>250</v>
      </c>
      <c r="Y89" s="212"/>
      <c r="Z89" s="212"/>
      <c r="AA89" s="212"/>
      <c r="AB89" s="212"/>
      <c r="AC89" s="212"/>
      <c r="AD89" s="212"/>
      <c r="AE89" s="212"/>
      <c r="AF89" s="212"/>
      <c r="AG89" s="212" t="s">
        <v>446</v>
      </c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 x14ac:dyDescent="0.2">
      <c r="A90" s="219"/>
      <c r="B90" s="220"/>
      <c r="C90" s="263" t="s">
        <v>826</v>
      </c>
      <c r="D90" s="252"/>
      <c r="E90" s="253">
        <v>5</v>
      </c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12"/>
      <c r="Z90" s="212"/>
      <c r="AA90" s="212"/>
      <c r="AB90" s="212"/>
      <c r="AC90" s="212"/>
      <c r="AD90" s="212"/>
      <c r="AE90" s="212"/>
      <c r="AF90" s="212"/>
      <c r="AG90" s="212" t="s">
        <v>255</v>
      </c>
      <c r="AH90" s="212">
        <v>0</v>
      </c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ht="22.5" outlineLevel="1" x14ac:dyDescent="0.2">
      <c r="A91" s="234">
        <v>28</v>
      </c>
      <c r="B91" s="235" t="s">
        <v>827</v>
      </c>
      <c r="C91" s="246" t="s">
        <v>828</v>
      </c>
      <c r="D91" s="236" t="s">
        <v>307</v>
      </c>
      <c r="E91" s="237">
        <v>6.875</v>
      </c>
      <c r="F91" s="238"/>
      <c r="G91" s="239">
        <f>ROUND(E91*F91,2)</f>
        <v>0</v>
      </c>
      <c r="H91" s="238"/>
      <c r="I91" s="239">
        <f>ROUND(E91*H91,2)</f>
        <v>0</v>
      </c>
      <c r="J91" s="238"/>
      <c r="K91" s="239">
        <f>ROUND(E91*J91,2)</f>
        <v>0</v>
      </c>
      <c r="L91" s="239">
        <v>21</v>
      </c>
      <c r="M91" s="239">
        <f>G91*(1+L91/100)</f>
        <v>0</v>
      </c>
      <c r="N91" s="239">
        <v>0.12268999999999999</v>
      </c>
      <c r="O91" s="239">
        <f>ROUND(E91*N91,2)</f>
        <v>0.84</v>
      </c>
      <c r="P91" s="239">
        <v>0</v>
      </c>
      <c r="Q91" s="239">
        <f>ROUND(E91*P91,2)</f>
        <v>0</v>
      </c>
      <c r="R91" s="239" t="s">
        <v>781</v>
      </c>
      <c r="S91" s="239" t="s">
        <v>209</v>
      </c>
      <c r="T91" s="240" t="s">
        <v>209</v>
      </c>
      <c r="U91" s="222">
        <v>0.55674999999999997</v>
      </c>
      <c r="V91" s="222">
        <f>ROUND(E91*U91,2)</f>
        <v>3.83</v>
      </c>
      <c r="W91" s="222"/>
      <c r="X91" s="222" t="s">
        <v>250</v>
      </c>
      <c r="Y91" s="212"/>
      <c r="Z91" s="212"/>
      <c r="AA91" s="212"/>
      <c r="AB91" s="212"/>
      <c r="AC91" s="212"/>
      <c r="AD91" s="212"/>
      <c r="AE91" s="212"/>
      <c r="AF91" s="212"/>
      <c r="AG91" s="212" t="s">
        <v>251</v>
      </c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ht="22.5" outlineLevel="1" x14ac:dyDescent="0.2">
      <c r="A92" s="219"/>
      <c r="B92" s="220"/>
      <c r="C92" s="262" t="s">
        <v>829</v>
      </c>
      <c r="D92" s="254"/>
      <c r="E92" s="254"/>
      <c r="F92" s="254"/>
      <c r="G92" s="254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12"/>
      <c r="Z92" s="212"/>
      <c r="AA92" s="212"/>
      <c r="AB92" s="212"/>
      <c r="AC92" s="212"/>
      <c r="AD92" s="212"/>
      <c r="AE92" s="212"/>
      <c r="AF92" s="212"/>
      <c r="AG92" s="212" t="s">
        <v>253</v>
      </c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42" t="str">
        <f>C92</f>
        <v>jednoduché nebo příčky zděné do svislé dřevěné, cihelné, betonové nebo ocelové konstrukce na jakoukoliv maltu vápenocementovou (MVC) nebo cementovou (MC),</v>
      </c>
      <c r="BB92" s="212"/>
      <c r="BC92" s="212"/>
      <c r="BD92" s="212"/>
      <c r="BE92" s="212"/>
      <c r="BF92" s="212"/>
      <c r="BG92" s="212"/>
      <c r="BH92" s="212"/>
    </row>
    <row r="93" spans="1:60" outlineLevel="1" x14ac:dyDescent="0.2">
      <c r="A93" s="219"/>
      <c r="B93" s="220"/>
      <c r="C93" s="263" t="s">
        <v>830</v>
      </c>
      <c r="D93" s="252"/>
      <c r="E93" s="253">
        <v>6.875</v>
      </c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12"/>
      <c r="Z93" s="212"/>
      <c r="AA93" s="212"/>
      <c r="AB93" s="212"/>
      <c r="AC93" s="212"/>
      <c r="AD93" s="212"/>
      <c r="AE93" s="212"/>
      <c r="AF93" s="212"/>
      <c r="AG93" s="212" t="s">
        <v>255</v>
      </c>
      <c r="AH93" s="212">
        <v>0</v>
      </c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ht="33.75" outlineLevel="1" x14ac:dyDescent="0.2">
      <c r="A94" s="234">
        <v>29</v>
      </c>
      <c r="B94" s="235" t="s">
        <v>831</v>
      </c>
      <c r="C94" s="246" t="s">
        <v>832</v>
      </c>
      <c r="D94" s="236" t="s">
        <v>307</v>
      </c>
      <c r="E94" s="237">
        <v>12.13</v>
      </c>
      <c r="F94" s="238"/>
      <c r="G94" s="239">
        <f>ROUND(E94*F94,2)</f>
        <v>0</v>
      </c>
      <c r="H94" s="238"/>
      <c r="I94" s="239">
        <f>ROUND(E94*H94,2)</f>
        <v>0</v>
      </c>
      <c r="J94" s="238"/>
      <c r="K94" s="239">
        <f>ROUND(E94*J94,2)</f>
        <v>0</v>
      </c>
      <c r="L94" s="239">
        <v>21</v>
      </c>
      <c r="M94" s="239">
        <f>G94*(1+L94/100)</f>
        <v>0</v>
      </c>
      <c r="N94" s="239">
        <v>1.2149999999999999E-2</v>
      </c>
      <c r="O94" s="239">
        <f>ROUND(E94*N94,2)</f>
        <v>0.15</v>
      </c>
      <c r="P94" s="239">
        <v>0</v>
      </c>
      <c r="Q94" s="239">
        <f>ROUND(E94*P94,2)</f>
        <v>0</v>
      </c>
      <c r="R94" s="239" t="s">
        <v>781</v>
      </c>
      <c r="S94" s="239" t="s">
        <v>209</v>
      </c>
      <c r="T94" s="240" t="s">
        <v>209</v>
      </c>
      <c r="U94" s="222">
        <v>1.0109999999999999</v>
      </c>
      <c r="V94" s="222">
        <f>ROUND(E94*U94,2)</f>
        <v>12.26</v>
      </c>
      <c r="W94" s="222"/>
      <c r="X94" s="222" t="s">
        <v>250</v>
      </c>
      <c r="Y94" s="212"/>
      <c r="Z94" s="212"/>
      <c r="AA94" s="212"/>
      <c r="AB94" s="212"/>
      <c r="AC94" s="212"/>
      <c r="AD94" s="212"/>
      <c r="AE94" s="212"/>
      <c r="AF94" s="212"/>
      <c r="AG94" s="212" t="s">
        <v>446</v>
      </c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19"/>
      <c r="B95" s="220"/>
      <c r="C95" s="263" t="s">
        <v>833</v>
      </c>
      <c r="D95" s="252"/>
      <c r="E95" s="253">
        <v>4.75</v>
      </c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12"/>
      <c r="Z95" s="212"/>
      <c r="AA95" s="212"/>
      <c r="AB95" s="212"/>
      <c r="AC95" s="212"/>
      <c r="AD95" s="212"/>
      <c r="AE95" s="212"/>
      <c r="AF95" s="212"/>
      <c r="AG95" s="212" t="s">
        <v>255</v>
      </c>
      <c r="AH95" s="212">
        <v>0</v>
      </c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1" x14ac:dyDescent="0.2">
      <c r="A96" s="219"/>
      <c r="B96" s="220"/>
      <c r="C96" s="263" t="s">
        <v>834</v>
      </c>
      <c r="D96" s="252"/>
      <c r="E96" s="253">
        <v>7.38</v>
      </c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12"/>
      <c r="Z96" s="212"/>
      <c r="AA96" s="212"/>
      <c r="AB96" s="212"/>
      <c r="AC96" s="212"/>
      <c r="AD96" s="212"/>
      <c r="AE96" s="212"/>
      <c r="AF96" s="212"/>
      <c r="AG96" s="212" t="s">
        <v>255</v>
      </c>
      <c r="AH96" s="212">
        <v>0</v>
      </c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ht="22.5" outlineLevel="1" x14ac:dyDescent="0.2">
      <c r="A97" s="234">
        <v>30</v>
      </c>
      <c r="B97" s="235" t="s">
        <v>239</v>
      </c>
      <c r="C97" s="246" t="s">
        <v>835</v>
      </c>
      <c r="D97" s="236" t="s">
        <v>307</v>
      </c>
      <c r="E97" s="237">
        <v>47.31</v>
      </c>
      <c r="F97" s="238"/>
      <c r="G97" s="239">
        <f>ROUND(E97*F97,2)</f>
        <v>0</v>
      </c>
      <c r="H97" s="238"/>
      <c r="I97" s="239">
        <f>ROUND(E97*H97,2)</f>
        <v>0</v>
      </c>
      <c r="J97" s="238"/>
      <c r="K97" s="239">
        <f>ROUND(E97*J97,2)</f>
        <v>0</v>
      </c>
      <c r="L97" s="239">
        <v>21</v>
      </c>
      <c r="M97" s="239">
        <f>G97*(1+L97/100)</f>
        <v>0</v>
      </c>
      <c r="N97" s="239">
        <v>0.3</v>
      </c>
      <c r="O97" s="239">
        <f>ROUND(E97*N97,2)</f>
        <v>14.19</v>
      </c>
      <c r="P97" s="239">
        <v>0</v>
      </c>
      <c r="Q97" s="239">
        <f>ROUND(E97*P97,2)</f>
        <v>0</v>
      </c>
      <c r="R97" s="239"/>
      <c r="S97" s="239" t="s">
        <v>242</v>
      </c>
      <c r="T97" s="240" t="s">
        <v>210</v>
      </c>
      <c r="U97" s="222">
        <v>12.734999999999999</v>
      </c>
      <c r="V97" s="222">
        <f>ROUND(E97*U97,2)</f>
        <v>602.49</v>
      </c>
      <c r="W97" s="222"/>
      <c r="X97" s="222" t="s">
        <v>250</v>
      </c>
      <c r="Y97" s="212"/>
      <c r="Z97" s="212"/>
      <c r="AA97" s="212"/>
      <c r="AB97" s="212"/>
      <c r="AC97" s="212"/>
      <c r="AD97" s="212"/>
      <c r="AE97" s="212"/>
      <c r="AF97" s="212"/>
      <c r="AG97" s="212" t="s">
        <v>251</v>
      </c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 x14ac:dyDescent="0.2">
      <c r="A98" s="219"/>
      <c r="B98" s="220"/>
      <c r="C98" s="263" t="s">
        <v>836</v>
      </c>
      <c r="D98" s="252"/>
      <c r="E98" s="253">
        <v>50.4</v>
      </c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12"/>
      <c r="Z98" s="212"/>
      <c r="AA98" s="212"/>
      <c r="AB98" s="212"/>
      <c r="AC98" s="212"/>
      <c r="AD98" s="212"/>
      <c r="AE98" s="212"/>
      <c r="AF98" s="212"/>
      <c r="AG98" s="212" t="s">
        <v>255</v>
      </c>
      <c r="AH98" s="212">
        <v>0</v>
      </c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 x14ac:dyDescent="0.2">
      <c r="A99" s="219"/>
      <c r="B99" s="220"/>
      <c r="C99" s="263" t="s">
        <v>837</v>
      </c>
      <c r="D99" s="252"/>
      <c r="E99" s="253">
        <v>-2.64</v>
      </c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12"/>
      <c r="Z99" s="212"/>
      <c r="AA99" s="212"/>
      <c r="AB99" s="212"/>
      <c r="AC99" s="212"/>
      <c r="AD99" s="212"/>
      <c r="AE99" s="212"/>
      <c r="AF99" s="212"/>
      <c r="AG99" s="212" t="s">
        <v>255</v>
      </c>
      <c r="AH99" s="212">
        <v>0</v>
      </c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 x14ac:dyDescent="0.2">
      <c r="A100" s="219"/>
      <c r="B100" s="220"/>
      <c r="C100" s="263" t="s">
        <v>838</v>
      </c>
      <c r="D100" s="252"/>
      <c r="E100" s="253">
        <v>-0.45</v>
      </c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12"/>
      <c r="Z100" s="212"/>
      <c r="AA100" s="212"/>
      <c r="AB100" s="212"/>
      <c r="AC100" s="212"/>
      <c r="AD100" s="212"/>
      <c r="AE100" s="212"/>
      <c r="AF100" s="212"/>
      <c r="AG100" s="212" t="s">
        <v>255</v>
      </c>
      <c r="AH100" s="212">
        <v>0</v>
      </c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x14ac:dyDescent="0.2">
      <c r="A101" s="228" t="s">
        <v>204</v>
      </c>
      <c r="B101" s="229" t="s">
        <v>106</v>
      </c>
      <c r="C101" s="245" t="s">
        <v>107</v>
      </c>
      <c r="D101" s="230"/>
      <c r="E101" s="231"/>
      <c r="F101" s="232"/>
      <c r="G101" s="232">
        <f>SUMIF(AG102:AG115,"&lt;&gt;NOR",G102:G115)</f>
        <v>0</v>
      </c>
      <c r="H101" s="232"/>
      <c r="I101" s="232">
        <f>SUM(I102:I115)</f>
        <v>0</v>
      </c>
      <c r="J101" s="232"/>
      <c r="K101" s="232">
        <f>SUM(K102:K115)</f>
        <v>0</v>
      </c>
      <c r="L101" s="232"/>
      <c r="M101" s="232">
        <f>SUM(M102:M115)</f>
        <v>0</v>
      </c>
      <c r="N101" s="232"/>
      <c r="O101" s="232">
        <f>SUM(O102:O115)</f>
        <v>3.9299999999999997</v>
      </c>
      <c r="P101" s="232"/>
      <c r="Q101" s="232">
        <f>SUM(Q102:Q115)</f>
        <v>0</v>
      </c>
      <c r="R101" s="232"/>
      <c r="S101" s="232"/>
      <c r="T101" s="233"/>
      <c r="U101" s="227"/>
      <c r="V101" s="227">
        <f>SUM(V102:V115)</f>
        <v>39.01</v>
      </c>
      <c r="W101" s="227"/>
      <c r="X101" s="227"/>
      <c r="AG101" t="s">
        <v>205</v>
      </c>
    </row>
    <row r="102" spans="1:60" outlineLevel="1" x14ac:dyDescent="0.2">
      <c r="A102" s="234">
        <v>31</v>
      </c>
      <c r="B102" s="235" t="s">
        <v>839</v>
      </c>
      <c r="C102" s="246" t="s">
        <v>840</v>
      </c>
      <c r="D102" s="236" t="s">
        <v>248</v>
      </c>
      <c r="E102" s="237">
        <v>1.2150000000000001</v>
      </c>
      <c r="F102" s="238"/>
      <c r="G102" s="239">
        <f>ROUND(E102*F102,2)</f>
        <v>0</v>
      </c>
      <c r="H102" s="238"/>
      <c r="I102" s="239">
        <f>ROUND(E102*H102,2)</f>
        <v>0</v>
      </c>
      <c r="J102" s="238"/>
      <c r="K102" s="239">
        <f>ROUND(E102*J102,2)</f>
        <v>0</v>
      </c>
      <c r="L102" s="239">
        <v>21</v>
      </c>
      <c r="M102" s="239">
        <f>G102*(1+L102/100)</f>
        <v>0</v>
      </c>
      <c r="N102" s="239">
        <v>2.5251100000000002</v>
      </c>
      <c r="O102" s="239">
        <f>ROUND(E102*N102,2)</f>
        <v>3.07</v>
      </c>
      <c r="P102" s="239">
        <v>0</v>
      </c>
      <c r="Q102" s="239">
        <f>ROUND(E102*P102,2)</f>
        <v>0</v>
      </c>
      <c r="R102" s="239" t="s">
        <v>781</v>
      </c>
      <c r="S102" s="239" t="s">
        <v>209</v>
      </c>
      <c r="T102" s="240" t="s">
        <v>209</v>
      </c>
      <c r="U102" s="222">
        <v>4.3440000000000003</v>
      </c>
      <c r="V102" s="222">
        <f>ROUND(E102*U102,2)</f>
        <v>5.28</v>
      </c>
      <c r="W102" s="222"/>
      <c r="X102" s="222" t="s">
        <v>250</v>
      </c>
      <c r="Y102" s="212"/>
      <c r="Z102" s="212"/>
      <c r="AA102" s="212"/>
      <c r="AB102" s="212"/>
      <c r="AC102" s="212"/>
      <c r="AD102" s="212"/>
      <c r="AE102" s="212"/>
      <c r="AF102" s="212"/>
      <c r="AG102" s="212" t="s">
        <v>251</v>
      </c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 x14ac:dyDescent="0.2">
      <c r="A103" s="219"/>
      <c r="B103" s="220"/>
      <c r="C103" s="263" t="s">
        <v>841</v>
      </c>
      <c r="D103" s="252"/>
      <c r="E103" s="253">
        <v>1.2150000000000001</v>
      </c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12"/>
      <c r="Z103" s="212"/>
      <c r="AA103" s="212"/>
      <c r="AB103" s="212"/>
      <c r="AC103" s="212"/>
      <c r="AD103" s="212"/>
      <c r="AE103" s="212"/>
      <c r="AF103" s="212"/>
      <c r="AG103" s="212" t="s">
        <v>255</v>
      </c>
      <c r="AH103" s="212">
        <v>0</v>
      </c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">
      <c r="A104" s="234">
        <v>32</v>
      </c>
      <c r="B104" s="235" t="s">
        <v>842</v>
      </c>
      <c r="C104" s="246" t="s">
        <v>843</v>
      </c>
      <c r="D104" s="236" t="s">
        <v>370</v>
      </c>
      <c r="E104" s="237">
        <v>8.4</v>
      </c>
      <c r="F104" s="238"/>
      <c r="G104" s="239">
        <f>ROUND(E104*F104,2)</f>
        <v>0</v>
      </c>
      <c r="H104" s="238"/>
      <c r="I104" s="239">
        <f>ROUND(E104*H104,2)</f>
        <v>0</v>
      </c>
      <c r="J104" s="238"/>
      <c r="K104" s="239">
        <f>ROUND(E104*J104,2)</f>
        <v>0</v>
      </c>
      <c r="L104" s="239">
        <v>21</v>
      </c>
      <c r="M104" s="239">
        <f>G104*(1+L104/100)</f>
        <v>0</v>
      </c>
      <c r="N104" s="239">
        <v>4.965E-2</v>
      </c>
      <c r="O104" s="239">
        <f>ROUND(E104*N104,2)</f>
        <v>0.42</v>
      </c>
      <c r="P104" s="239">
        <v>0</v>
      </c>
      <c r="Q104" s="239">
        <f>ROUND(E104*P104,2)</f>
        <v>0</v>
      </c>
      <c r="R104" s="239" t="s">
        <v>781</v>
      </c>
      <c r="S104" s="239" t="s">
        <v>209</v>
      </c>
      <c r="T104" s="240" t="s">
        <v>209</v>
      </c>
      <c r="U104" s="222">
        <v>0.94</v>
      </c>
      <c r="V104" s="222">
        <f>ROUND(E104*U104,2)</f>
        <v>7.9</v>
      </c>
      <c r="W104" s="222"/>
      <c r="X104" s="222" t="s">
        <v>250</v>
      </c>
      <c r="Y104" s="212"/>
      <c r="Z104" s="212"/>
      <c r="AA104" s="212"/>
      <c r="AB104" s="212"/>
      <c r="AC104" s="212"/>
      <c r="AD104" s="212"/>
      <c r="AE104" s="212"/>
      <c r="AF104" s="212"/>
      <c r="AG104" s="212" t="s">
        <v>251</v>
      </c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 x14ac:dyDescent="0.2">
      <c r="A105" s="219"/>
      <c r="B105" s="220"/>
      <c r="C105" s="263" t="s">
        <v>844</v>
      </c>
      <c r="D105" s="252"/>
      <c r="E105" s="253">
        <v>4.6500000000000004</v>
      </c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12"/>
      <c r="Z105" s="212"/>
      <c r="AA105" s="212"/>
      <c r="AB105" s="212"/>
      <c r="AC105" s="212"/>
      <c r="AD105" s="212"/>
      <c r="AE105" s="212"/>
      <c r="AF105" s="212"/>
      <c r="AG105" s="212" t="s">
        <v>255</v>
      </c>
      <c r="AH105" s="212">
        <v>0</v>
      </c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outlineLevel="1" x14ac:dyDescent="0.2">
      <c r="A106" s="219"/>
      <c r="B106" s="220"/>
      <c r="C106" s="263" t="s">
        <v>845</v>
      </c>
      <c r="D106" s="252"/>
      <c r="E106" s="253">
        <v>3.75</v>
      </c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12"/>
      <c r="Z106" s="212"/>
      <c r="AA106" s="212"/>
      <c r="AB106" s="212"/>
      <c r="AC106" s="212"/>
      <c r="AD106" s="212"/>
      <c r="AE106" s="212"/>
      <c r="AF106" s="212"/>
      <c r="AG106" s="212" t="s">
        <v>255</v>
      </c>
      <c r="AH106" s="212">
        <v>0</v>
      </c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1" x14ac:dyDescent="0.2">
      <c r="A107" s="234">
        <v>33</v>
      </c>
      <c r="B107" s="235" t="s">
        <v>846</v>
      </c>
      <c r="C107" s="246" t="s">
        <v>847</v>
      </c>
      <c r="D107" s="236" t="s">
        <v>370</v>
      </c>
      <c r="E107" s="237">
        <v>8.4</v>
      </c>
      <c r="F107" s="238"/>
      <c r="G107" s="239">
        <f>ROUND(E107*F107,2)</f>
        <v>0</v>
      </c>
      <c r="H107" s="238"/>
      <c r="I107" s="239">
        <f>ROUND(E107*H107,2)</f>
        <v>0</v>
      </c>
      <c r="J107" s="238"/>
      <c r="K107" s="239">
        <f>ROUND(E107*J107,2)</f>
        <v>0</v>
      </c>
      <c r="L107" s="239">
        <v>21</v>
      </c>
      <c r="M107" s="239">
        <f>G107*(1+L107/100)</f>
        <v>0</v>
      </c>
      <c r="N107" s="239">
        <v>0</v>
      </c>
      <c r="O107" s="239">
        <f>ROUND(E107*N107,2)</f>
        <v>0</v>
      </c>
      <c r="P107" s="239">
        <v>0</v>
      </c>
      <c r="Q107" s="239">
        <f>ROUND(E107*P107,2)</f>
        <v>0</v>
      </c>
      <c r="R107" s="239" t="s">
        <v>781</v>
      </c>
      <c r="S107" s="239" t="s">
        <v>209</v>
      </c>
      <c r="T107" s="240" t="s">
        <v>209</v>
      </c>
      <c r="U107" s="222">
        <v>0.28999999999999998</v>
      </c>
      <c r="V107" s="222">
        <f>ROUND(E107*U107,2)</f>
        <v>2.44</v>
      </c>
      <c r="W107" s="222"/>
      <c r="X107" s="222" t="s">
        <v>250</v>
      </c>
      <c r="Y107" s="212"/>
      <c r="Z107" s="212"/>
      <c r="AA107" s="212"/>
      <c r="AB107" s="212"/>
      <c r="AC107" s="212"/>
      <c r="AD107" s="212"/>
      <c r="AE107" s="212"/>
      <c r="AF107" s="212"/>
      <c r="AG107" s="212" t="s">
        <v>251</v>
      </c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 x14ac:dyDescent="0.2">
      <c r="A108" s="219"/>
      <c r="B108" s="220"/>
      <c r="C108" s="263" t="s">
        <v>848</v>
      </c>
      <c r="D108" s="252"/>
      <c r="E108" s="253">
        <v>8.4</v>
      </c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12"/>
      <c r="Z108" s="212"/>
      <c r="AA108" s="212"/>
      <c r="AB108" s="212"/>
      <c r="AC108" s="212"/>
      <c r="AD108" s="212"/>
      <c r="AE108" s="212"/>
      <c r="AF108" s="212"/>
      <c r="AG108" s="212" t="s">
        <v>255</v>
      </c>
      <c r="AH108" s="212">
        <v>5</v>
      </c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outlineLevel="1" x14ac:dyDescent="0.2">
      <c r="A109" s="234">
        <v>34</v>
      </c>
      <c r="B109" s="235" t="s">
        <v>849</v>
      </c>
      <c r="C109" s="246" t="s">
        <v>850</v>
      </c>
      <c r="D109" s="236" t="s">
        <v>334</v>
      </c>
      <c r="E109" s="237">
        <v>0.10935</v>
      </c>
      <c r="F109" s="238"/>
      <c r="G109" s="239">
        <f>ROUND(E109*F109,2)</f>
        <v>0</v>
      </c>
      <c r="H109" s="238"/>
      <c r="I109" s="239">
        <f>ROUND(E109*H109,2)</f>
        <v>0</v>
      </c>
      <c r="J109" s="238"/>
      <c r="K109" s="239">
        <f>ROUND(E109*J109,2)</f>
        <v>0</v>
      </c>
      <c r="L109" s="239">
        <v>21</v>
      </c>
      <c r="M109" s="239">
        <f>G109*(1+L109/100)</f>
        <v>0</v>
      </c>
      <c r="N109" s="239">
        <v>1.0166500000000001</v>
      </c>
      <c r="O109" s="239">
        <f>ROUND(E109*N109,2)</f>
        <v>0.11</v>
      </c>
      <c r="P109" s="239">
        <v>0</v>
      </c>
      <c r="Q109" s="239">
        <f>ROUND(E109*P109,2)</f>
        <v>0</v>
      </c>
      <c r="R109" s="239" t="s">
        <v>781</v>
      </c>
      <c r="S109" s="239" t="s">
        <v>209</v>
      </c>
      <c r="T109" s="240" t="s">
        <v>209</v>
      </c>
      <c r="U109" s="222">
        <v>83.019000000000005</v>
      </c>
      <c r="V109" s="222">
        <f>ROUND(E109*U109,2)</f>
        <v>9.08</v>
      </c>
      <c r="W109" s="222"/>
      <c r="X109" s="222" t="s">
        <v>250</v>
      </c>
      <c r="Y109" s="212"/>
      <c r="Z109" s="212"/>
      <c r="AA109" s="212"/>
      <c r="AB109" s="212"/>
      <c r="AC109" s="212"/>
      <c r="AD109" s="212"/>
      <c r="AE109" s="212"/>
      <c r="AF109" s="212"/>
      <c r="AG109" s="212" t="s">
        <v>251</v>
      </c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1" x14ac:dyDescent="0.2">
      <c r="A110" s="219"/>
      <c r="B110" s="220"/>
      <c r="C110" s="262" t="s">
        <v>851</v>
      </c>
      <c r="D110" s="254"/>
      <c r="E110" s="254"/>
      <c r="F110" s="254"/>
      <c r="G110" s="254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12"/>
      <c r="Z110" s="212"/>
      <c r="AA110" s="212"/>
      <c r="AB110" s="212"/>
      <c r="AC110" s="212"/>
      <c r="AD110" s="212"/>
      <c r="AE110" s="212"/>
      <c r="AF110" s="212"/>
      <c r="AG110" s="212" t="s">
        <v>253</v>
      </c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outlineLevel="1" x14ac:dyDescent="0.2">
      <c r="A111" s="219"/>
      <c r="B111" s="220"/>
      <c r="C111" s="263" t="s">
        <v>852</v>
      </c>
      <c r="D111" s="252"/>
      <c r="E111" s="253">
        <v>0.10935</v>
      </c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12"/>
      <c r="Z111" s="212"/>
      <c r="AA111" s="212"/>
      <c r="AB111" s="212"/>
      <c r="AC111" s="212"/>
      <c r="AD111" s="212"/>
      <c r="AE111" s="212"/>
      <c r="AF111" s="212"/>
      <c r="AG111" s="212" t="s">
        <v>255</v>
      </c>
      <c r="AH111" s="212">
        <v>5</v>
      </c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1" x14ac:dyDescent="0.2">
      <c r="A112" s="234">
        <v>35</v>
      </c>
      <c r="B112" s="235" t="s">
        <v>853</v>
      </c>
      <c r="C112" s="246" t="s">
        <v>854</v>
      </c>
      <c r="D112" s="236" t="s">
        <v>307</v>
      </c>
      <c r="E112" s="237">
        <v>12.13</v>
      </c>
      <c r="F112" s="238"/>
      <c r="G112" s="239">
        <f>ROUND(E112*F112,2)</f>
        <v>0</v>
      </c>
      <c r="H112" s="238"/>
      <c r="I112" s="239">
        <f>ROUND(E112*H112,2)</f>
        <v>0</v>
      </c>
      <c r="J112" s="238"/>
      <c r="K112" s="239">
        <f>ROUND(E112*J112,2)</f>
        <v>0</v>
      </c>
      <c r="L112" s="239">
        <v>21</v>
      </c>
      <c r="M112" s="239">
        <f>G112*(1+L112/100)</f>
        <v>0</v>
      </c>
      <c r="N112" s="239">
        <v>2.724E-2</v>
      </c>
      <c r="O112" s="239">
        <f>ROUND(E112*N112,2)</f>
        <v>0.33</v>
      </c>
      <c r="P112" s="239">
        <v>0</v>
      </c>
      <c r="Q112" s="239">
        <f>ROUND(E112*P112,2)</f>
        <v>0</v>
      </c>
      <c r="R112" s="239"/>
      <c r="S112" s="239" t="s">
        <v>242</v>
      </c>
      <c r="T112" s="240" t="s">
        <v>210</v>
      </c>
      <c r="U112" s="222">
        <v>1.18</v>
      </c>
      <c r="V112" s="222">
        <f>ROUND(E112*U112,2)</f>
        <v>14.31</v>
      </c>
      <c r="W112" s="222"/>
      <c r="X112" s="222" t="s">
        <v>250</v>
      </c>
      <c r="Y112" s="212"/>
      <c r="Z112" s="212"/>
      <c r="AA112" s="212"/>
      <c r="AB112" s="212"/>
      <c r="AC112" s="212"/>
      <c r="AD112" s="212"/>
      <c r="AE112" s="212"/>
      <c r="AF112" s="212"/>
      <c r="AG112" s="212" t="s">
        <v>446</v>
      </c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outlineLevel="1" x14ac:dyDescent="0.2">
      <c r="A113" s="219"/>
      <c r="B113" s="220"/>
      <c r="C113" s="247" t="s">
        <v>855</v>
      </c>
      <c r="D113" s="241"/>
      <c r="E113" s="241"/>
      <c r="F113" s="241"/>
      <c r="G113" s="241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12"/>
      <c r="Z113" s="212"/>
      <c r="AA113" s="212"/>
      <c r="AB113" s="212"/>
      <c r="AC113" s="212"/>
      <c r="AD113" s="212"/>
      <c r="AE113" s="212"/>
      <c r="AF113" s="212"/>
      <c r="AG113" s="212" t="s">
        <v>213</v>
      </c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outlineLevel="1" x14ac:dyDescent="0.2">
      <c r="A114" s="219"/>
      <c r="B114" s="220"/>
      <c r="C114" s="263" t="s">
        <v>833</v>
      </c>
      <c r="D114" s="252"/>
      <c r="E114" s="253">
        <v>4.75</v>
      </c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12"/>
      <c r="Z114" s="212"/>
      <c r="AA114" s="212"/>
      <c r="AB114" s="212"/>
      <c r="AC114" s="212"/>
      <c r="AD114" s="212"/>
      <c r="AE114" s="212"/>
      <c r="AF114" s="212"/>
      <c r="AG114" s="212" t="s">
        <v>255</v>
      </c>
      <c r="AH114" s="212">
        <v>0</v>
      </c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outlineLevel="1" x14ac:dyDescent="0.2">
      <c r="A115" s="219"/>
      <c r="B115" s="220"/>
      <c r="C115" s="263" t="s">
        <v>834</v>
      </c>
      <c r="D115" s="252"/>
      <c r="E115" s="253">
        <v>7.38</v>
      </c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12"/>
      <c r="Z115" s="212"/>
      <c r="AA115" s="212"/>
      <c r="AB115" s="212"/>
      <c r="AC115" s="212"/>
      <c r="AD115" s="212"/>
      <c r="AE115" s="212"/>
      <c r="AF115" s="212"/>
      <c r="AG115" s="212" t="s">
        <v>255</v>
      </c>
      <c r="AH115" s="212">
        <v>0</v>
      </c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x14ac:dyDescent="0.2">
      <c r="A116" s="228" t="s">
        <v>204</v>
      </c>
      <c r="B116" s="229" t="s">
        <v>112</v>
      </c>
      <c r="C116" s="245" t="s">
        <v>113</v>
      </c>
      <c r="D116" s="230"/>
      <c r="E116" s="231"/>
      <c r="F116" s="232"/>
      <c r="G116" s="232">
        <f>SUMIF(AG117:AG128,"&lt;&gt;NOR",G117:G128)</f>
        <v>0</v>
      </c>
      <c r="H116" s="232"/>
      <c r="I116" s="232">
        <f>SUM(I117:I128)</f>
        <v>0</v>
      </c>
      <c r="J116" s="232"/>
      <c r="K116" s="232">
        <f>SUM(K117:K128)</f>
        <v>0</v>
      </c>
      <c r="L116" s="232"/>
      <c r="M116" s="232">
        <f>SUM(M117:M128)</f>
        <v>0</v>
      </c>
      <c r="N116" s="232"/>
      <c r="O116" s="232">
        <f>SUM(O117:O128)</f>
        <v>1.34</v>
      </c>
      <c r="P116" s="232"/>
      <c r="Q116" s="232">
        <f>SUM(Q117:Q128)</f>
        <v>0</v>
      </c>
      <c r="R116" s="232"/>
      <c r="S116" s="232"/>
      <c r="T116" s="233"/>
      <c r="U116" s="227"/>
      <c r="V116" s="227">
        <f>SUM(V117:V128)</f>
        <v>26.74</v>
      </c>
      <c r="W116" s="227"/>
      <c r="X116" s="227"/>
      <c r="AG116" t="s">
        <v>205</v>
      </c>
    </row>
    <row r="117" spans="1:60" outlineLevel="1" x14ac:dyDescent="0.2">
      <c r="A117" s="234">
        <v>36</v>
      </c>
      <c r="B117" s="235" t="s">
        <v>856</v>
      </c>
      <c r="C117" s="246" t="s">
        <v>857</v>
      </c>
      <c r="D117" s="236" t="s">
        <v>307</v>
      </c>
      <c r="E117" s="237">
        <v>17.57</v>
      </c>
      <c r="F117" s="238"/>
      <c r="G117" s="239">
        <f>ROUND(E117*F117,2)</f>
        <v>0</v>
      </c>
      <c r="H117" s="238"/>
      <c r="I117" s="239">
        <f>ROUND(E117*H117,2)</f>
        <v>0</v>
      </c>
      <c r="J117" s="238"/>
      <c r="K117" s="239">
        <f>ROUND(E117*J117,2)</f>
        <v>0</v>
      </c>
      <c r="L117" s="239">
        <v>21</v>
      </c>
      <c r="M117" s="239">
        <f>G117*(1+L117/100)</f>
        <v>0</v>
      </c>
      <c r="N117" s="239">
        <v>2.495E-2</v>
      </c>
      <c r="O117" s="239">
        <f>ROUND(E117*N117,2)</f>
        <v>0.44</v>
      </c>
      <c r="P117" s="239">
        <v>0</v>
      </c>
      <c r="Q117" s="239">
        <f>ROUND(E117*P117,2)</f>
        <v>0</v>
      </c>
      <c r="R117" s="239" t="s">
        <v>781</v>
      </c>
      <c r="S117" s="239" t="s">
        <v>209</v>
      </c>
      <c r="T117" s="240" t="s">
        <v>209</v>
      </c>
      <c r="U117" s="222">
        <v>0.37</v>
      </c>
      <c r="V117" s="222">
        <f>ROUND(E117*U117,2)</f>
        <v>6.5</v>
      </c>
      <c r="W117" s="222"/>
      <c r="X117" s="222" t="s">
        <v>250</v>
      </c>
      <c r="Y117" s="212"/>
      <c r="Z117" s="212"/>
      <c r="AA117" s="212"/>
      <c r="AB117" s="212"/>
      <c r="AC117" s="212"/>
      <c r="AD117" s="212"/>
      <c r="AE117" s="212"/>
      <c r="AF117" s="212"/>
      <c r="AG117" s="212" t="s">
        <v>251</v>
      </c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1" x14ac:dyDescent="0.2">
      <c r="A118" s="219"/>
      <c r="B118" s="220"/>
      <c r="C118" s="262" t="s">
        <v>858</v>
      </c>
      <c r="D118" s="254"/>
      <c r="E118" s="254"/>
      <c r="F118" s="254"/>
      <c r="G118" s="254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12"/>
      <c r="Z118" s="212"/>
      <c r="AA118" s="212"/>
      <c r="AB118" s="212"/>
      <c r="AC118" s="212"/>
      <c r="AD118" s="212"/>
      <c r="AE118" s="212"/>
      <c r="AF118" s="212"/>
      <c r="AG118" s="212" t="s">
        <v>253</v>
      </c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42" t="str">
        <f>C118</f>
        <v>omítka vápenocementová, strojně nebo ručně nanášená v podlaží i ve schodišti na jakýkoliv druh podkladu, kompletní souvrství</v>
      </c>
      <c r="BB118" s="212"/>
      <c r="BC118" s="212"/>
      <c r="BD118" s="212"/>
      <c r="BE118" s="212"/>
      <c r="BF118" s="212"/>
      <c r="BG118" s="212"/>
      <c r="BH118" s="212"/>
    </row>
    <row r="119" spans="1:60" outlineLevel="1" x14ac:dyDescent="0.2">
      <c r="A119" s="219"/>
      <c r="B119" s="220"/>
      <c r="C119" s="248" t="s">
        <v>859</v>
      </c>
      <c r="D119" s="243"/>
      <c r="E119" s="243"/>
      <c r="F119" s="243"/>
      <c r="G119" s="243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12"/>
      <c r="Z119" s="212"/>
      <c r="AA119" s="212"/>
      <c r="AB119" s="212"/>
      <c r="AC119" s="212"/>
      <c r="AD119" s="212"/>
      <c r="AE119" s="212"/>
      <c r="AF119" s="212"/>
      <c r="AG119" s="212" t="s">
        <v>213</v>
      </c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outlineLevel="1" x14ac:dyDescent="0.2">
      <c r="A120" s="219"/>
      <c r="B120" s="220"/>
      <c r="C120" s="263" t="s">
        <v>860</v>
      </c>
      <c r="D120" s="252"/>
      <c r="E120" s="253">
        <v>17.57</v>
      </c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12"/>
      <c r="Z120" s="212"/>
      <c r="AA120" s="212"/>
      <c r="AB120" s="212"/>
      <c r="AC120" s="212"/>
      <c r="AD120" s="212"/>
      <c r="AE120" s="212"/>
      <c r="AF120" s="212"/>
      <c r="AG120" s="212" t="s">
        <v>255</v>
      </c>
      <c r="AH120" s="212">
        <v>5</v>
      </c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outlineLevel="1" x14ac:dyDescent="0.2">
      <c r="A121" s="234">
        <v>37</v>
      </c>
      <c r="B121" s="235" t="s">
        <v>861</v>
      </c>
      <c r="C121" s="246" t="s">
        <v>862</v>
      </c>
      <c r="D121" s="236" t="s">
        <v>307</v>
      </c>
      <c r="E121" s="237">
        <v>32.335000000000001</v>
      </c>
      <c r="F121" s="238"/>
      <c r="G121" s="239">
        <f>ROUND(E121*F121,2)</f>
        <v>0</v>
      </c>
      <c r="H121" s="238"/>
      <c r="I121" s="239">
        <f>ROUND(E121*H121,2)</f>
        <v>0</v>
      </c>
      <c r="J121" s="238"/>
      <c r="K121" s="239">
        <f>ROUND(E121*J121,2)</f>
        <v>0</v>
      </c>
      <c r="L121" s="239">
        <v>21</v>
      </c>
      <c r="M121" s="239">
        <f>G121*(1+L121/100)</f>
        <v>0</v>
      </c>
      <c r="N121" s="239">
        <v>2.7980000000000001E-2</v>
      </c>
      <c r="O121" s="239">
        <f>ROUND(E121*N121,2)</f>
        <v>0.9</v>
      </c>
      <c r="P121" s="239">
        <v>0</v>
      </c>
      <c r="Q121" s="239">
        <f>ROUND(E121*P121,2)</f>
        <v>0</v>
      </c>
      <c r="R121" s="239" t="s">
        <v>781</v>
      </c>
      <c r="S121" s="239" t="s">
        <v>209</v>
      </c>
      <c r="T121" s="240" t="s">
        <v>209</v>
      </c>
      <c r="U121" s="222">
        <v>0.626</v>
      </c>
      <c r="V121" s="222">
        <f>ROUND(E121*U121,2)</f>
        <v>20.239999999999998</v>
      </c>
      <c r="W121" s="222"/>
      <c r="X121" s="222" t="s">
        <v>250</v>
      </c>
      <c r="Y121" s="212"/>
      <c r="Z121" s="212"/>
      <c r="AA121" s="212"/>
      <c r="AB121" s="212"/>
      <c r="AC121" s="212"/>
      <c r="AD121" s="212"/>
      <c r="AE121" s="212"/>
      <c r="AF121" s="212"/>
      <c r="AG121" s="212" t="s">
        <v>446</v>
      </c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1" x14ac:dyDescent="0.2">
      <c r="A122" s="219"/>
      <c r="B122" s="220"/>
      <c r="C122" s="262" t="s">
        <v>858</v>
      </c>
      <c r="D122" s="254"/>
      <c r="E122" s="254"/>
      <c r="F122" s="254"/>
      <c r="G122" s="254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12"/>
      <c r="Z122" s="212"/>
      <c r="AA122" s="212"/>
      <c r="AB122" s="212"/>
      <c r="AC122" s="212"/>
      <c r="AD122" s="212"/>
      <c r="AE122" s="212"/>
      <c r="AF122" s="212"/>
      <c r="AG122" s="212" t="s">
        <v>253</v>
      </c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42" t="str">
        <f>C122</f>
        <v>omítka vápenocementová, strojně nebo ručně nanášená v podlaží i ve schodišti na jakýkoliv druh podkladu, kompletní souvrství</v>
      </c>
      <c r="BB122" s="212"/>
      <c r="BC122" s="212"/>
      <c r="BD122" s="212"/>
      <c r="BE122" s="212"/>
      <c r="BF122" s="212"/>
      <c r="BG122" s="212"/>
      <c r="BH122" s="212"/>
    </row>
    <row r="123" spans="1:60" outlineLevel="1" x14ac:dyDescent="0.2">
      <c r="A123" s="219"/>
      <c r="B123" s="220"/>
      <c r="C123" s="248" t="s">
        <v>863</v>
      </c>
      <c r="D123" s="243"/>
      <c r="E123" s="243"/>
      <c r="F123" s="243"/>
      <c r="G123" s="243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12"/>
      <c r="Z123" s="212"/>
      <c r="AA123" s="212"/>
      <c r="AB123" s="212"/>
      <c r="AC123" s="212"/>
      <c r="AD123" s="212"/>
      <c r="AE123" s="212"/>
      <c r="AF123" s="212"/>
      <c r="AG123" s="212" t="s">
        <v>213</v>
      </c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1" x14ac:dyDescent="0.2">
      <c r="A124" s="219"/>
      <c r="B124" s="220"/>
      <c r="C124" s="263" t="s">
        <v>864</v>
      </c>
      <c r="D124" s="252"/>
      <c r="E124" s="253">
        <v>4.84</v>
      </c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12"/>
      <c r="Z124" s="212"/>
      <c r="AA124" s="212"/>
      <c r="AB124" s="212"/>
      <c r="AC124" s="212"/>
      <c r="AD124" s="212"/>
      <c r="AE124" s="212"/>
      <c r="AF124" s="212"/>
      <c r="AG124" s="212" t="s">
        <v>255</v>
      </c>
      <c r="AH124" s="212">
        <v>0</v>
      </c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outlineLevel="1" x14ac:dyDescent="0.2">
      <c r="A125" s="219"/>
      <c r="B125" s="220"/>
      <c r="C125" s="263" t="s">
        <v>865</v>
      </c>
      <c r="D125" s="252"/>
      <c r="E125" s="253">
        <v>27.495000000000001</v>
      </c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12"/>
      <c r="Z125" s="212"/>
      <c r="AA125" s="212"/>
      <c r="AB125" s="212"/>
      <c r="AC125" s="212"/>
      <c r="AD125" s="212"/>
      <c r="AE125" s="212"/>
      <c r="AF125" s="212"/>
      <c r="AG125" s="212" t="s">
        <v>255</v>
      </c>
      <c r="AH125" s="212">
        <v>0</v>
      </c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outlineLevel="1" x14ac:dyDescent="0.2">
      <c r="A126" s="234">
        <v>38</v>
      </c>
      <c r="B126" s="235" t="s">
        <v>866</v>
      </c>
      <c r="C126" s="246" t="s">
        <v>867</v>
      </c>
      <c r="D126" s="236" t="s">
        <v>307</v>
      </c>
      <c r="E126" s="237">
        <v>32.335000000000001</v>
      </c>
      <c r="F126" s="238"/>
      <c r="G126" s="239">
        <f>ROUND(E126*F126,2)</f>
        <v>0</v>
      </c>
      <c r="H126" s="238"/>
      <c r="I126" s="239">
        <f>ROUND(E126*H126,2)</f>
        <v>0</v>
      </c>
      <c r="J126" s="238"/>
      <c r="K126" s="239">
        <f>ROUND(E126*J126,2)</f>
        <v>0</v>
      </c>
      <c r="L126" s="239">
        <v>21</v>
      </c>
      <c r="M126" s="239">
        <f>G126*(1+L126/100)</f>
        <v>0</v>
      </c>
      <c r="N126" s="239">
        <v>8.0000000000000007E-5</v>
      </c>
      <c r="O126" s="239">
        <f>ROUND(E126*N126,2)</f>
        <v>0</v>
      </c>
      <c r="P126" s="239">
        <v>0</v>
      </c>
      <c r="Q126" s="239">
        <f>ROUND(E126*P126,2)</f>
        <v>0</v>
      </c>
      <c r="R126" s="239" t="s">
        <v>781</v>
      </c>
      <c r="S126" s="239" t="s">
        <v>209</v>
      </c>
      <c r="T126" s="240" t="s">
        <v>209</v>
      </c>
      <c r="U126" s="222">
        <v>0</v>
      </c>
      <c r="V126" s="222">
        <f>ROUND(E126*U126,2)</f>
        <v>0</v>
      </c>
      <c r="W126" s="222"/>
      <c r="X126" s="222" t="s">
        <v>250</v>
      </c>
      <c r="Y126" s="212"/>
      <c r="Z126" s="212"/>
      <c r="AA126" s="212"/>
      <c r="AB126" s="212"/>
      <c r="AC126" s="212"/>
      <c r="AD126" s="212"/>
      <c r="AE126" s="212"/>
      <c r="AF126" s="212"/>
      <c r="AG126" s="212" t="s">
        <v>446</v>
      </c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outlineLevel="1" x14ac:dyDescent="0.2">
      <c r="A127" s="219"/>
      <c r="B127" s="220"/>
      <c r="C127" s="262" t="s">
        <v>858</v>
      </c>
      <c r="D127" s="254"/>
      <c r="E127" s="254"/>
      <c r="F127" s="254"/>
      <c r="G127" s="254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12"/>
      <c r="Z127" s="212"/>
      <c r="AA127" s="212"/>
      <c r="AB127" s="212"/>
      <c r="AC127" s="212"/>
      <c r="AD127" s="212"/>
      <c r="AE127" s="212"/>
      <c r="AF127" s="212"/>
      <c r="AG127" s="212" t="s">
        <v>253</v>
      </c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42" t="str">
        <f>C127</f>
        <v>omítka vápenocementová, strojně nebo ručně nanášená v podlaží i ve schodišti na jakýkoliv druh podkladu, kompletní souvrství</v>
      </c>
      <c r="BB127" s="212"/>
      <c r="BC127" s="212"/>
      <c r="BD127" s="212"/>
      <c r="BE127" s="212"/>
      <c r="BF127" s="212"/>
      <c r="BG127" s="212"/>
      <c r="BH127" s="212"/>
    </row>
    <row r="128" spans="1:60" outlineLevel="1" x14ac:dyDescent="0.2">
      <c r="A128" s="219"/>
      <c r="B128" s="220"/>
      <c r="C128" s="263" t="s">
        <v>868</v>
      </c>
      <c r="D128" s="252"/>
      <c r="E128" s="253">
        <v>32.335000000000001</v>
      </c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12"/>
      <c r="Z128" s="212"/>
      <c r="AA128" s="212"/>
      <c r="AB128" s="212"/>
      <c r="AC128" s="212"/>
      <c r="AD128" s="212"/>
      <c r="AE128" s="212"/>
      <c r="AF128" s="212"/>
      <c r="AG128" s="212" t="s">
        <v>255</v>
      </c>
      <c r="AH128" s="212">
        <v>5</v>
      </c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x14ac:dyDescent="0.2">
      <c r="A129" s="228" t="s">
        <v>204</v>
      </c>
      <c r="B129" s="229" t="s">
        <v>114</v>
      </c>
      <c r="C129" s="245" t="s">
        <v>115</v>
      </c>
      <c r="D129" s="230"/>
      <c r="E129" s="231"/>
      <c r="F129" s="232"/>
      <c r="G129" s="232">
        <f>SUMIF(AG130:AG140,"&lt;&gt;NOR",G130:G140)</f>
        <v>0</v>
      </c>
      <c r="H129" s="232"/>
      <c r="I129" s="232">
        <f>SUM(I130:I140)</f>
        <v>0</v>
      </c>
      <c r="J129" s="232"/>
      <c r="K129" s="232">
        <f>SUM(K130:K140)</f>
        <v>0</v>
      </c>
      <c r="L129" s="232"/>
      <c r="M129" s="232">
        <f>SUM(M130:M140)</f>
        <v>0</v>
      </c>
      <c r="N129" s="232"/>
      <c r="O129" s="232">
        <f>SUM(O130:O140)</f>
        <v>3.12</v>
      </c>
      <c r="P129" s="232"/>
      <c r="Q129" s="232">
        <f>SUM(Q130:Q140)</f>
        <v>0</v>
      </c>
      <c r="R129" s="232"/>
      <c r="S129" s="232"/>
      <c r="T129" s="233"/>
      <c r="U129" s="227"/>
      <c r="V129" s="227">
        <f>SUM(V130:V140)</f>
        <v>4.5199999999999996</v>
      </c>
      <c r="W129" s="227"/>
      <c r="X129" s="227"/>
      <c r="AG129" t="s">
        <v>205</v>
      </c>
    </row>
    <row r="130" spans="1:60" outlineLevel="1" x14ac:dyDescent="0.2">
      <c r="A130" s="234">
        <v>39</v>
      </c>
      <c r="B130" s="235" t="s">
        <v>869</v>
      </c>
      <c r="C130" s="246" t="s">
        <v>870</v>
      </c>
      <c r="D130" s="236" t="s">
        <v>248</v>
      </c>
      <c r="E130" s="237">
        <v>1.2130000000000001</v>
      </c>
      <c r="F130" s="238"/>
      <c r="G130" s="239">
        <f>ROUND(E130*F130,2)</f>
        <v>0</v>
      </c>
      <c r="H130" s="238"/>
      <c r="I130" s="239">
        <f>ROUND(E130*H130,2)</f>
        <v>0</v>
      </c>
      <c r="J130" s="238"/>
      <c r="K130" s="239">
        <f>ROUND(E130*J130,2)</f>
        <v>0</v>
      </c>
      <c r="L130" s="239">
        <v>21</v>
      </c>
      <c r="M130" s="239">
        <f>G130*(1+L130/100)</f>
        <v>0</v>
      </c>
      <c r="N130" s="239">
        <v>2.5249999999999999</v>
      </c>
      <c r="O130" s="239">
        <f>ROUND(E130*N130,2)</f>
        <v>3.06</v>
      </c>
      <c r="P130" s="239">
        <v>0</v>
      </c>
      <c r="Q130" s="239">
        <f>ROUND(E130*P130,2)</f>
        <v>0</v>
      </c>
      <c r="R130" s="239" t="s">
        <v>781</v>
      </c>
      <c r="S130" s="239" t="s">
        <v>209</v>
      </c>
      <c r="T130" s="240" t="s">
        <v>209</v>
      </c>
      <c r="U130" s="222">
        <v>2.58</v>
      </c>
      <c r="V130" s="222">
        <f>ROUND(E130*U130,2)</f>
        <v>3.13</v>
      </c>
      <c r="W130" s="222"/>
      <c r="X130" s="222" t="s">
        <v>250</v>
      </c>
      <c r="Y130" s="212"/>
      <c r="Z130" s="212"/>
      <c r="AA130" s="212"/>
      <c r="AB130" s="212"/>
      <c r="AC130" s="212"/>
      <c r="AD130" s="212"/>
      <c r="AE130" s="212"/>
      <c r="AF130" s="212"/>
      <c r="AG130" s="212" t="s">
        <v>251</v>
      </c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outlineLevel="1" x14ac:dyDescent="0.2">
      <c r="A131" s="219"/>
      <c r="B131" s="220"/>
      <c r="C131" s="262" t="s">
        <v>871</v>
      </c>
      <c r="D131" s="254"/>
      <c r="E131" s="254"/>
      <c r="F131" s="254"/>
      <c r="G131" s="254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12"/>
      <c r="Z131" s="212"/>
      <c r="AA131" s="212"/>
      <c r="AB131" s="212"/>
      <c r="AC131" s="212"/>
      <c r="AD131" s="212"/>
      <c r="AE131" s="212"/>
      <c r="AF131" s="212"/>
      <c r="AG131" s="212" t="s">
        <v>253</v>
      </c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outlineLevel="1" x14ac:dyDescent="0.2">
      <c r="A132" s="219"/>
      <c r="B132" s="220"/>
      <c r="C132" s="248" t="s">
        <v>872</v>
      </c>
      <c r="D132" s="243"/>
      <c r="E132" s="243"/>
      <c r="F132" s="243"/>
      <c r="G132" s="243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12"/>
      <c r="Z132" s="212"/>
      <c r="AA132" s="212"/>
      <c r="AB132" s="212"/>
      <c r="AC132" s="212"/>
      <c r="AD132" s="212"/>
      <c r="AE132" s="212"/>
      <c r="AF132" s="212"/>
      <c r="AG132" s="212" t="s">
        <v>213</v>
      </c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outlineLevel="1" x14ac:dyDescent="0.2">
      <c r="A133" s="219"/>
      <c r="B133" s="220"/>
      <c r="C133" s="263" t="s">
        <v>873</v>
      </c>
      <c r="D133" s="252"/>
      <c r="E133" s="253">
        <v>0.47499999999999998</v>
      </c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12"/>
      <c r="Z133" s="212"/>
      <c r="AA133" s="212"/>
      <c r="AB133" s="212"/>
      <c r="AC133" s="212"/>
      <c r="AD133" s="212"/>
      <c r="AE133" s="212"/>
      <c r="AF133" s="212"/>
      <c r="AG133" s="212" t="s">
        <v>255</v>
      </c>
      <c r="AH133" s="212">
        <v>0</v>
      </c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outlineLevel="1" x14ac:dyDescent="0.2">
      <c r="A134" s="219"/>
      <c r="B134" s="220"/>
      <c r="C134" s="263" t="s">
        <v>874</v>
      </c>
      <c r="D134" s="252"/>
      <c r="E134" s="253">
        <v>0.73799999999999999</v>
      </c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12"/>
      <c r="Z134" s="212"/>
      <c r="AA134" s="212"/>
      <c r="AB134" s="212"/>
      <c r="AC134" s="212"/>
      <c r="AD134" s="212"/>
      <c r="AE134" s="212"/>
      <c r="AF134" s="212"/>
      <c r="AG134" s="212" t="s">
        <v>255</v>
      </c>
      <c r="AH134" s="212">
        <v>0</v>
      </c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outlineLevel="1" x14ac:dyDescent="0.2">
      <c r="A135" s="234">
        <v>40</v>
      </c>
      <c r="B135" s="235" t="s">
        <v>875</v>
      </c>
      <c r="C135" s="246" t="s">
        <v>876</v>
      </c>
      <c r="D135" s="236" t="s">
        <v>248</v>
      </c>
      <c r="E135" s="237">
        <v>1.2130000000000001</v>
      </c>
      <c r="F135" s="238"/>
      <c r="G135" s="239">
        <f>ROUND(E135*F135,2)</f>
        <v>0</v>
      </c>
      <c r="H135" s="238"/>
      <c r="I135" s="239">
        <f>ROUND(E135*H135,2)</f>
        <v>0</v>
      </c>
      <c r="J135" s="238"/>
      <c r="K135" s="239">
        <f>ROUND(E135*J135,2)</f>
        <v>0</v>
      </c>
      <c r="L135" s="239">
        <v>21</v>
      </c>
      <c r="M135" s="239">
        <f>G135*(1+L135/100)</f>
        <v>0</v>
      </c>
      <c r="N135" s="239">
        <v>0</v>
      </c>
      <c r="O135" s="239">
        <f>ROUND(E135*N135,2)</f>
        <v>0</v>
      </c>
      <c r="P135" s="239">
        <v>0</v>
      </c>
      <c r="Q135" s="239">
        <f>ROUND(E135*P135,2)</f>
        <v>0</v>
      </c>
      <c r="R135" s="239" t="s">
        <v>781</v>
      </c>
      <c r="S135" s="239" t="s">
        <v>209</v>
      </c>
      <c r="T135" s="240" t="s">
        <v>209</v>
      </c>
      <c r="U135" s="222">
        <v>0.41</v>
      </c>
      <c r="V135" s="222">
        <f>ROUND(E135*U135,2)</f>
        <v>0.5</v>
      </c>
      <c r="W135" s="222"/>
      <c r="X135" s="222" t="s">
        <v>250</v>
      </c>
      <c r="Y135" s="212"/>
      <c r="Z135" s="212"/>
      <c r="AA135" s="212"/>
      <c r="AB135" s="212"/>
      <c r="AC135" s="212"/>
      <c r="AD135" s="212"/>
      <c r="AE135" s="212"/>
      <c r="AF135" s="212"/>
      <c r="AG135" s="212" t="s">
        <v>251</v>
      </c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outlineLevel="1" x14ac:dyDescent="0.2">
      <c r="A136" s="219"/>
      <c r="B136" s="220"/>
      <c r="C136" s="262" t="s">
        <v>877</v>
      </c>
      <c r="D136" s="254"/>
      <c r="E136" s="254"/>
      <c r="F136" s="254"/>
      <c r="G136" s="254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12"/>
      <c r="Z136" s="212"/>
      <c r="AA136" s="212"/>
      <c r="AB136" s="212"/>
      <c r="AC136" s="212"/>
      <c r="AD136" s="212"/>
      <c r="AE136" s="212"/>
      <c r="AF136" s="212"/>
      <c r="AG136" s="212" t="s">
        <v>253</v>
      </c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outlineLevel="1" x14ac:dyDescent="0.2">
      <c r="A137" s="219"/>
      <c r="B137" s="220"/>
      <c r="C137" s="263" t="s">
        <v>878</v>
      </c>
      <c r="D137" s="252"/>
      <c r="E137" s="253">
        <v>1.2130000000000001</v>
      </c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12"/>
      <c r="Z137" s="212"/>
      <c r="AA137" s="212"/>
      <c r="AB137" s="212"/>
      <c r="AC137" s="212"/>
      <c r="AD137" s="212"/>
      <c r="AE137" s="212"/>
      <c r="AF137" s="212"/>
      <c r="AG137" s="212" t="s">
        <v>255</v>
      </c>
      <c r="AH137" s="212">
        <v>5</v>
      </c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ht="22.5" outlineLevel="1" x14ac:dyDescent="0.2">
      <c r="A138" s="234">
        <v>41</v>
      </c>
      <c r="B138" s="235" t="s">
        <v>879</v>
      </c>
      <c r="C138" s="246" t="s">
        <v>880</v>
      </c>
      <c r="D138" s="236" t="s">
        <v>334</v>
      </c>
      <c r="E138" s="237">
        <v>5.8709999999999998E-2</v>
      </c>
      <c r="F138" s="238"/>
      <c r="G138" s="239">
        <f>ROUND(E138*F138,2)</f>
        <v>0</v>
      </c>
      <c r="H138" s="238"/>
      <c r="I138" s="239">
        <f>ROUND(E138*H138,2)</f>
        <v>0</v>
      </c>
      <c r="J138" s="238"/>
      <c r="K138" s="239">
        <f>ROUND(E138*J138,2)</f>
        <v>0</v>
      </c>
      <c r="L138" s="239">
        <v>21</v>
      </c>
      <c r="M138" s="239">
        <f>G138*(1+L138/100)</f>
        <v>0</v>
      </c>
      <c r="N138" s="239">
        <v>1.0662499999999999</v>
      </c>
      <c r="O138" s="239">
        <f>ROUND(E138*N138,2)</f>
        <v>0.06</v>
      </c>
      <c r="P138" s="239">
        <v>0</v>
      </c>
      <c r="Q138" s="239">
        <f>ROUND(E138*P138,2)</f>
        <v>0</v>
      </c>
      <c r="R138" s="239" t="s">
        <v>781</v>
      </c>
      <c r="S138" s="239" t="s">
        <v>209</v>
      </c>
      <c r="T138" s="240" t="s">
        <v>209</v>
      </c>
      <c r="U138" s="222">
        <v>15.231</v>
      </c>
      <c r="V138" s="222">
        <f>ROUND(E138*U138,2)</f>
        <v>0.89</v>
      </c>
      <c r="W138" s="222"/>
      <c r="X138" s="222" t="s">
        <v>250</v>
      </c>
      <c r="Y138" s="212"/>
      <c r="Z138" s="212"/>
      <c r="AA138" s="212"/>
      <c r="AB138" s="212"/>
      <c r="AC138" s="212"/>
      <c r="AD138" s="212"/>
      <c r="AE138" s="212"/>
      <c r="AF138" s="212"/>
      <c r="AG138" s="212" t="s">
        <v>251</v>
      </c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outlineLevel="1" x14ac:dyDescent="0.2">
      <c r="A139" s="219"/>
      <c r="B139" s="220"/>
      <c r="C139" s="262" t="s">
        <v>794</v>
      </c>
      <c r="D139" s="254"/>
      <c r="E139" s="254"/>
      <c r="F139" s="254"/>
      <c r="G139" s="254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12"/>
      <c r="Z139" s="212"/>
      <c r="AA139" s="212"/>
      <c r="AB139" s="212"/>
      <c r="AC139" s="212"/>
      <c r="AD139" s="212"/>
      <c r="AE139" s="212"/>
      <c r="AF139" s="212"/>
      <c r="AG139" s="212" t="s">
        <v>253</v>
      </c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outlineLevel="1" x14ac:dyDescent="0.2">
      <c r="A140" s="219"/>
      <c r="B140" s="220"/>
      <c r="C140" s="263" t="s">
        <v>881</v>
      </c>
      <c r="D140" s="252"/>
      <c r="E140" s="253">
        <v>5.8709999999999998E-2</v>
      </c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12"/>
      <c r="Z140" s="212"/>
      <c r="AA140" s="212"/>
      <c r="AB140" s="212"/>
      <c r="AC140" s="212"/>
      <c r="AD140" s="212"/>
      <c r="AE140" s="212"/>
      <c r="AF140" s="212"/>
      <c r="AG140" s="212" t="s">
        <v>255</v>
      </c>
      <c r="AH140" s="212">
        <v>0</v>
      </c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x14ac:dyDescent="0.2">
      <c r="A141" s="228" t="s">
        <v>204</v>
      </c>
      <c r="B141" s="229" t="s">
        <v>116</v>
      </c>
      <c r="C141" s="245" t="s">
        <v>117</v>
      </c>
      <c r="D141" s="230"/>
      <c r="E141" s="231"/>
      <c r="F141" s="232"/>
      <c r="G141" s="232">
        <f>SUMIF(AG142:AG144,"&lt;&gt;NOR",G142:G144)</f>
        <v>0</v>
      </c>
      <c r="H141" s="232"/>
      <c r="I141" s="232">
        <f>SUM(I142:I144)</f>
        <v>0</v>
      </c>
      <c r="J141" s="232"/>
      <c r="K141" s="232">
        <f>SUM(K142:K144)</f>
        <v>0</v>
      </c>
      <c r="L141" s="232"/>
      <c r="M141" s="232">
        <f>SUM(M142:M144)</f>
        <v>0</v>
      </c>
      <c r="N141" s="232"/>
      <c r="O141" s="232">
        <f>SUM(O142:O144)</f>
        <v>0.03</v>
      </c>
      <c r="P141" s="232"/>
      <c r="Q141" s="232">
        <f>SUM(Q142:Q144)</f>
        <v>0</v>
      </c>
      <c r="R141" s="232"/>
      <c r="S141" s="232"/>
      <c r="T141" s="233"/>
      <c r="U141" s="227"/>
      <c r="V141" s="227">
        <f>SUM(V142:V144)</f>
        <v>1.06</v>
      </c>
      <c r="W141" s="227"/>
      <c r="X141" s="227"/>
      <c r="AG141" t="s">
        <v>205</v>
      </c>
    </row>
    <row r="142" spans="1:60" ht="22.5" outlineLevel="1" x14ac:dyDescent="0.2">
      <c r="A142" s="234">
        <v>42</v>
      </c>
      <c r="B142" s="235" t="s">
        <v>882</v>
      </c>
      <c r="C142" s="246" t="s">
        <v>883</v>
      </c>
      <c r="D142" s="236" t="s">
        <v>370</v>
      </c>
      <c r="E142" s="237">
        <v>2</v>
      </c>
      <c r="F142" s="238"/>
      <c r="G142" s="239">
        <f>ROUND(E142*F142,2)</f>
        <v>0</v>
      </c>
      <c r="H142" s="238"/>
      <c r="I142" s="239">
        <f>ROUND(E142*H142,2)</f>
        <v>0</v>
      </c>
      <c r="J142" s="238"/>
      <c r="K142" s="239">
        <f>ROUND(E142*J142,2)</f>
        <v>0</v>
      </c>
      <c r="L142" s="239">
        <v>21</v>
      </c>
      <c r="M142" s="239">
        <f>G142*(1+L142/100)</f>
        <v>0</v>
      </c>
      <c r="N142" s="239">
        <v>1.4069999999999999E-2</v>
      </c>
      <c r="O142" s="239">
        <f>ROUND(E142*N142,2)</f>
        <v>0.03</v>
      </c>
      <c r="P142" s="239">
        <v>0</v>
      </c>
      <c r="Q142" s="239">
        <f>ROUND(E142*P142,2)</f>
        <v>0</v>
      </c>
      <c r="R142" s="239" t="s">
        <v>781</v>
      </c>
      <c r="S142" s="239" t="s">
        <v>209</v>
      </c>
      <c r="T142" s="240" t="s">
        <v>209</v>
      </c>
      <c r="U142" s="222">
        <v>0.53</v>
      </c>
      <c r="V142" s="222">
        <f>ROUND(E142*U142,2)</f>
        <v>1.06</v>
      </c>
      <c r="W142" s="222"/>
      <c r="X142" s="222" t="s">
        <v>250</v>
      </c>
      <c r="Y142" s="212"/>
      <c r="Z142" s="212"/>
      <c r="AA142" s="212"/>
      <c r="AB142" s="212"/>
      <c r="AC142" s="212"/>
      <c r="AD142" s="212"/>
      <c r="AE142" s="212"/>
      <c r="AF142" s="212"/>
      <c r="AG142" s="212" t="s">
        <v>251</v>
      </c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outlineLevel="1" x14ac:dyDescent="0.2">
      <c r="A143" s="219"/>
      <c r="B143" s="220"/>
      <c r="C143" s="262" t="s">
        <v>884</v>
      </c>
      <c r="D143" s="254"/>
      <c r="E143" s="254"/>
      <c r="F143" s="254"/>
      <c r="G143" s="254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12"/>
      <c r="Z143" s="212"/>
      <c r="AA143" s="212"/>
      <c r="AB143" s="212"/>
      <c r="AC143" s="212"/>
      <c r="AD143" s="212"/>
      <c r="AE143" s="212"/>
      <c r="AF143" s="212"/>
      <c r="AG143" s="212" t="s">
        <v>253</v>
      </c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42" t="str">
        <f>C143</f>
        <v>na montážní pěnu, zapravení omítky pod parapetem, těsnění spáry mezi parapetem a rámem okna, dodávka silikonu.</v>
      </c>
      <c r="BB143" s="212"/>
      <c r="BC143" s="212"/>
      <c r="BD143" s="212"/>
      <c r="BE143" s="212"/>
      <c r="BF143" s="212"/>
      <c r="BG143" s="212"/>
      <c r="BH143" s="212"/>
    </row>
    <row r="144" spans="1:60" outlineLevel="1" x14ac:dyDescent="0.2">
      <c r="A144" s="219"/>
      <c r="B144" s="220"/>
      <c r="C144" s="263" t="s">
        <v>885</v>
      </c>
      <c r="D144" s="252"/>
      <c r="E144" s="253">
        <v>2</v>
      </c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12"/>
      <c r="Z144" s="212"/>
      <c r="AA144" s="212"/>
      <c r="AB144" s="212"/>
      <c r="AC144" s="212"/>
      <c r="AD144" s="212"/>
      <c r="AE144" s="212"/>
      <c r="AF144" s="212"/>
      <c r="AG144" s="212" t="s">
        <v>255</v>
      </c>
      <c r="AH144" s="212">
        <v>0</v>
      </c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60" x14ac:dyDescent="0.2">
      <c r="A145" s="228" t="s">
        <v>204</v>
      </c>
      <c r="B145" s="229" t="s">
        <v>124</v>
      </c>
      <c r="C145" s="245" t="s">
        <v>125</v>
      </c>
      <c r="D145" s="230"/>
      <c r="E145" s="231"/>
      <c r="F145" s="232"/>
      <c r="G145" s="232">
        <f>SUMIF(AG146:AG147,"&lt;&gt;NOR",G146:G147)</f>
        <v>0</v>
      </c>
      <c r="H145" s="232"/>
      <c r="I145" s="232">
        <f>SUM(I146:I147)</f>
        <v>0</v>
      </c>
      <c r="J145" s="232"/>
      <c r="K145" s="232">
        <f>SUM(K146:K147)</f>
        <v>0</v>
      </c>
      <c r="L145" s="232"/>
      <c r="M145" s="232">
        <f>SUM(M146:M147)</f>
        <v>0</v>
      </c>
      <c r="N145" s="232"/>
      <c r="O145" s="232">
        <f>SUM(O146:O147)</f>
        <v>0</v>
      </c>
      <c r="P145" s="232"/>
      <c r="Q145" s="232">
        <f>SUM(Q146:Q147)</f>
        <v>0</v>
      </c>
      <c r="R145" s="232"/>
      <c r="S145" s="232"/>
      <c r="T145" s="233"/>
      <c r="U145" s="227"/>
      <c r="V145" s="227">
        <f>SUM(V146:V147)</f>
        <v>0.39</v>
      </c>
      <c r="W145" s="227"/>
      <c r="X145" s="227"/>
      <c r="AG145" t="s">
        <v>205</v>
      </c>
    </row>
    <row r="146" spans="1:60" outlineLevel="1" x14ac:dyDescent="0.2">
      <c r="A146" s="234">
        <v>43</v>
      </c>
      <c r="B146" s="235" t="s">
        <v>886</v>
      </c>
      <c r="C146" s="246" t="s">
        <v>887</v>
      </c>
      <c r="D146" s="236" t="s">
        <v>307</v>
      </c>
      <c r="E146" s="237">
        <v>1.93</v>
      </c>
      <c r="F146" s="238"/>
      <c r="G146" s="239">
        <f>ROUND(E146*F146,2)</f>
        <v>0</v>
      </c>
      <c r="H146" s="238"/>
      <c r="I146" s="239">
        <f>ROUND(E146*H146,2)</f>
        <v>0</v>
      </c>
      <c r="J146" s="238"/>
      <c r="K146" s="239">
        <f>ROUND(E146*J146,2)</f>
        <v>0</v>
      </c>
      <c r="L146" s="239">
        <v>21</v>
      </c>
      <c r="M146" s="239">
        <f>G146*(1+L146/100)</f>
        <v>0</v>
      </c>
      <c r="N146" s="239">
        <v>6.9999999999999999E-4</v>
      </c>
      <c r="O146" s="239">
        <f>ROUND(E146*N146,2)</f>
        <v>0</v>
      </c>
      <c r="P146" s="239">
        <v>0</v>
      </c>
      <c r="Q146" s="239">
        <f>ROUND(E146*P146,2)</f>
        <v>0</v>
      </c>
      <c r="R146" s="239"/>
      <c r="S146" s="239" t="s">
        <v>242</v>
      </c>
      <c r="T146" s="240" t="s">
        <v>210</v>
      </c>
      <c r="U146" s="222">
        <v>0.2</v>
      </c>
      <c r="V146" s="222">
        <f>ROUND(E146*U146,2)</f>
        <v>0.39</v>
      </c>
      <c r="W146" s="222"/>
      <c r="X146" s="222" t="s">
        <v>250</v>
      </c>
      <c r="Y146" s="212"/>
      <c r="Z146" s="212"/>
      <c r="AA146" s="212"/>
      <c r="AB146" s="212"/>
      <c r="AC146" s="212"/>
      <c r="AD146" s="212"/>
      <c r="AE146" s="212"/>
      <c r="AF146" s="212"/>
      <c r="AG146" s="212" t="s">
        <v>251</v>
      </c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</row>
    <row r="147" spans="1:60" outlineLevel="1" x14ac:dyDescent="0.2">
      <c r="A147" s="219"/>
      <c r="B147" s="220"/>
      <c r="C147" s="263" t="s">
        <v>888</v>
      </c>
      <c r="D147" s="252"/>
      <c r="E147" s="253">
        <v>1.93</v>
      </c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12"/>
      <c r="Z147" s="212"/>
      <c r="AA147" s="212"/>
      <c r="AB147" s="212"/>
      <c r="AC147" s="212"/>
      <c r="AD147" s="212"/>
      <c r="AE147" s="212"/>
      <c r="AF147" s="212"/>
      <c r="AG147" s="212" t="s">
        <v>255</v>
      </c>
      <c r="AH147" s="212">
        <v>0</v>
      </c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</row>
    <row r="148" spans="1:60" x14ac:dyDescent="0.2">
      <c r="A148" s="228" t="s">
        <v>204</v>
      </c>
      <c r="B148" s="229" t="s">
        <v>126</v>
      </c>
      <c r="C148" s="245" t="s">
        <v>127</v>
      </c>
      <c r="D148" s="230"/>
      <c r="E148" s="231"/>
      <c r="F148" s="232"/>
      <c r="G148" s="232">
        <f>SUMIF(AG149:AG158,"&lt;&gt;NOR",G149:G158)</f>
        <v>0</v>
      </c>
      <c r="H148" s="232"/>
      <c r="I148" s="232">
        <f>SUM(I149:I158)</f>
        <v>0</v>
      </c>
      <c r="J148" s="232"/>
      <c r="K148" s="232">
        <f>SUM(K149:K158)</f>
        <v>0</v>
      </c>
      <c r="L148" s="232"/>
      <c r="M148" s="232">
        <f>SUM(M149:M158)</f>
        <v>0</v>
      </c>
      <c r="N148" s="232"/>
      <c r="O148" s="232">
        <f>SUM(O149:O158)</f>
        <v>1.6099999999999999</v>
      </c>
      <c r="P148" s="232"/>
      <c r="Q148" s="232">
        <f>SUM(Q149:Q158)</f>
        <v>0</v>
      </c>
      <c r="R148" s="232"/>
      <c r="S148" s="232"/>
      <c r="T148" s="233"/>
      <c r="U148" s="227"/>
      <c r="V148" s="227">
        <f>SUM(V149:V158)</f>
        <v>24.419999999999995</v>
      </c>
      <c r="W148" s="227"/>
      <c r="X148" s="227"/>
      <c r="AG148" t="s">
        <v>205</v>
      </c>
    </row>
    <row r="149" spans="1:60" ht="22.5" outlineLevel="1" x14ac:dyDescent="0.2">
      <c r="A149" s="234">
        <v>44</v>
      </c>
      <c r="B149" s="235" t="s">
        <v>889</v>
      </c>
      <c r="C149" s="246" t="s">
        <v>890</v>
      </c>
      <c r="D149" s="236" t="s">
        <v>307</v>
      </c>
      <c r="E149" s="237">
        <v>78.959999999999994</v>
      </c>
      <c r="F149" s="238"/>
      <c r="G149" s="239">
        <f>ROUND(E149*F149,2)</f>
        <v>0</v>
      </c>
      <c r="H149" s="238"/>
      <c r="I149" s="239">
        <f>ROUND(E149*H149,2)</f>
        <v>0</v>
      </c>
      <c r="J149" s="238"/>
      <c r="K149" s="239">
        <f>ROUND(E149*J149,2)</f>
        <v>0</v>
      </c>
      <c r="L149" s="239">
        <v>21</v>
      </c>
      <c r="M149" s="239">
        <f>G149*(1+L149/100)</f>
        <v>0</v>
      </c>
      <c r="N149" s="239">
        <v>1.8380000000000001E-2</v>
      </c>
      <c r="O149" s="239">
        <f>ROUND(E149*N149,2)</f>
        <v>1.45</v>
      </c>
      <c r="P149" s="239">
        <v>0</v>
      </c>
      <c r="Q149" s="239">
        <f>ROUND(E149*P149,2)</f>
        <v>0</v>
      </c>
      <c r="R149" s="239" t="s">
        <v>891</v>
      </c>
      <c r="S149" s="239" t="s">
        <v>209</v>
      </c>
      <c r="T149" s="240" t="s">
        <v>209</v>
      </c>
      <c r="U149" s="222">
        <v>0.14399999999999999</v>
      </c>
      <c r="V149" s="222">
        <f>ROUND(E149*U149,2)</f>
        <v>11.37</v>
      </c>
      <c r="W149" s="222"/>
      <c r="X149" s="222" t="s">
        <v>250</v>
      </c>
      <c r="Y149" s="212"/>
      <c r="Z149" s="212"/>
      <c r="AA149" s="212"/>
      <c r="AB149" s="212"/>
      <c r="AC149" s="212"/>
      <c r="AD149" s="212"/>
      <c r="AE149" s="212"/>
      <c r="AF149" s="212"/>
      <c r="AG149" s="212" t="s">
        <v>446</v>
      </c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</row>
    <row r="150" spans="1:60" outlineLevel="1" x14ac:dyDescent="0.2">
      <c r="A150" s="219"/>
      <c r="B150" s="220"/>
      <c r="C150" s="262" t="s">
        <v>892</v>
      </c>
      <c r="D150" s="254"/>
      <c r="E150" s="254"/>
      <c r="F150" s="254"/>
      <c r="G150" s="254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12"/>
      <c r="Z150" s="212"/>
      <c r="AA150" s="212"/>
      <c r="AB150" s="212"/>
      <c r="AC150" s="212"/>
      <c r="AD150" s="212"/>
      <c r="AE150" s="212"/>
      <c r="AF150" s="212"/>
      <c r="AG150" s="212" t="s">
        <v>253</v>
      </c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outlineLevel="1" x14ac:dyDescent="0.2">
      <c r="A151" s="219"/>
      <c r="B151" s="220"/>
      <c r="C151" s="248" t="s">
        <v>893</v>
      </c>
      <c r="D151" s="243"/>
      <c r="E151" s="243"/>
      <c r="F151" s="243"/>
      <c r="G151" s="243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12"/>
      <c r="Z151" s="212"/>
      <c r="AA151" s="212"/>
      <c r="AB151" s="212"/>
      <c r="AC151" s="212"/>
      <c r="AD151" s="212"/>
      <c r="AE151" s="212"/>
      <c r="AF151" s="212"/>
      <c r="AG151" s="212" t="s">
        <v>213</v>
      </c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</row>
    <row r="152" spans="1:60" outlineLevel="1" x14ac:dyDescent="0.2">
      <c r="A152" s="219"/>
      <c r="B152" s="220"/>
      <c r="C152" s="263" t="s">
        <v>894</v>
      </c>
      <c r="D152" s="252"/>
      <c r="E152" s="253">
        <v>78.959999999999994</v>
      </c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12"/>
      <c r="Z152" s="212"/>
      <c r="AA152" s="212"/>
      <c r="AB152" s="212"/>
      <c r="AC152" s="212"/>
      <c r="AD152" s="212"/>
      <c r="AE152" s="212"/>
      <c r="AF152" s="212"/>
      <c r="AG152" s="212" t="s">
        <v>255</v>
      </c>
      <c r="AH152" s="212">
        <v>0</v>
      </c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</row>
    <row r="153" spans="1:60" ht="33.75" outlineLevel="1" x14ac:dyDescent="0.2">
      <c r="A153" s="234">
        <v>45</v>
      </c>
      <c r="B153" s="235" t="s">
        <v>895</v>
      </c>
      <c r="C153" s="246" t="s">
        <v>896</v>
      </c>
      <c r="D153" s="236" t="s">
        <v>307</v>
      </c>
      <c r="E153" s="237">
        <v>157.91999999999999</v>
      </c>
      <c r="F153" s="238"/>
      <c r="G153" s="239">
        <f>ROUND(E153*F153,2)</f>
        <v>0</v>
      </c>
      <c r="H153" s="238"/>
      <c r="I153" s="239">
        <f>ROUND(E153*H153,2)</f>
        <v>0</v>
      </c>
      <c r="J153" s="238"/>
      <c r="K153" s="239">
        <f>ROUND(E153*J153,2)</f>
        <v>0</v>
      </c>
      <c r="L153" s="239">
        <v>21</v>
      </c>
      <c r="M153" s="239">
        <f>G153*(1+L153/100)</f>
        <v>0</v>
      </c>
      <c r="N153" s="239">
        <v>9.7000000000000005E-4</v>
      </c>
      <c r="O153" s="239">
        <f>ROUND(E153*N153,2)</f>
        <v>0.15</v>
      </c>
      <c r="P153" s="239">
        <v>0</v>
      </c>
      <c r="Q153" s="239">
        <f>ROUND(E153*P153,2)</f>
        <v>0</v>
      </c>
      <c r="R153" s="239" t="s">
        <v>891</v>
      </c>
      <c r="S153" s="239" t="s">
        <v>209</v>
      </c>
      <c r="T153" s="240" t="s">
        <v>209</v>
      </c>
      <c r="U153" s="222">
        <v>6.0000000000000001E-3</v>
      </c>
      <c r="V153" s="222">
        <f>ROUND(E153*U153,2)</f>
        <v>0.95</v>
      </c>
      <c r="W153" s="222"/>
      <c r="X153" s="222" t="s">
        <v>250</v>
      </c>
      <c r="Y153" s="212"/>
      <c r="Z153" s="212"/>
      <c r="AA153" s="212"/>
      <c r="AB153" s="212"/>
      <c r="AC153" s="212"/>
      <c r="AD153" s="212"/>
      <c r="AE153" s="212"/>
      <c r="AF153" s="212"/>
      <c r="AG153" s="212" t="s">
        <v>446</v>
      </c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</row>
    <row r="154" spans="1:60" outlineLevel="1" x14ac:dyDescent="0.2">
      <c r="A154" s="219"/>
      <c r="B154" s="220"/>
      <c r="C154" s="262" t="s">
        <v>892</v>
      </c>
      <c r="D154" s="254"/>
      <c r="E154" s="254"/>
      <c r="F154" s="254"/>
      <c r="G154" s="254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12"/>
      <c r="Z154" s="212"/>
      <c r="AA154" s="212"/>
      <c r="AB154" s="212"/>
      <c r="AC154" s="212"/>
      <c r="AD154" s="212"/>
      <c r="AE154" s="212"/>
      <c r="AF154" s="212"/>
      <c r="AG154" s="212" t="s">
        <v>253</v>
      </c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</row>
    <row r="155" spans="1:60" outlineLevel="1" x14ac:dyDescent="0.2">
      <c r="A155" s="219"/>
      <c r="B155" s="220"/>
      <c r="C155" s="263" t="s">
        <v>897</v>
      </c>
      <c r="D155" s="252"/>
      <c r="E155" s="253">
        <v>157.91999999999999</v>
      </c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12"/>
      <c r="Z155" s="212"/>
      <c r="AA155" s="212"/>
      <c r="AB155" s="212"/>
      <c r="AC155" s="212"/>
      <c r="AD155" s="212"/>
      <c r="AE155" s="212"/>
      <c r="AF155" s="212"/>
      <c r="AG155" s="212" t="s">
        <v>255</v>
      </c>
      <c r="AH155" s="212">
        <v>5</v>
      </c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</row>
    <row r="156" spans="1:60" outlineLevel="1" x14ac:dyDescent="0.2">
      <c r="A156" s="234">
        <v>46</v>
      </c>
      <c r="B156" s="235" t="s">
        <v>898</v>
      </c>
      <c r="C156" s="246" t="s">
        <v>899</v>
      </c>
      <c r="D156" s="236" t="s">
        <v>307</v>
      </c>
      <c r="E156" s="237">
        <v>78.959999999999994</v>
      </c>
      <c r="F156" s="238"/>
      <c r="G156" s="239">
        <f>ROUND(E156*F156,2)</f>
        <v>0</v>
      </c>
      <c r="H156" s="238"/>
      <c r="I156" s="239">
        <f>ROUND(E156*H156,2)</f>
        <v>0</v>
      </c>
      <c r="J156" s="238"/>
      <c r="K156" s="239">
        <f>ROUND(E156*J156,2)</f>
        <v>0</v>
      </c>
      <c r="L156" s="239">
        <v>21</v>
      </c>
      <c r="M156" s="239">
        <f>G156*(1+L156/100)</f>
        <v>0</v>
      </c>
      <c r="N156" s="239">
        <v>0</v>
      </c>
      <c r="O156" s="239">
        <f>ROUND(E156*N156,2)</f>
        <v>0</v>
      </c>
      <c r="P156" s="239">
        <v>0</v>
      </c>
      <c r="Q156" s="239">
        <f>ROUND(E156*P156,2)</f>
        <v>0</v>
      </c>
      <c r="R156" s="239" t="s">
        <v>891</v>
      </c>
      <c r="S156" s="239" t="s">
        <v>209</v>
      </c>
      <c r="T156" s="240" t="s">
        <v>209</v>
      </c>
      <c r="U156" s="222">
        <v>0.126</v>
      </c>
      <c r="V156" s="222">
        <f>ROUND(E156*U156,2)</f>
        <v>9.9499999999999993</v>
      </c>
      <c r="W156" s="222"/>
      <c r="X156" s="222" t="s">
        <v>250</v>
      </c>
      <c r="Y156" s="212"/>
      <c r="Z156" s="212"/>
      <c r="AA156" s="212"/>
      <c r="AB156" s="212"/>
      <c r="AC156" s="212"/>
      <c r="AD156" s="212"/>
      <c r="AE156" s="212"/>
      <c r="AF156" s="212"/>
      <c r="AG156" s="212" t="s">
        <v>446</v>
      </c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</row>
    <row r="157" spans="1:60" outlineLevel="1" x14ac:dyDescent="0.2">
      <c r="A157" s="219"/>
      <c r="B157" s="220"/>
      <c r="C157" s="263" t="s">
        <v>900</v>
      </c>
      <c r="D157" s="252"/>
      <c r="E157" s="253">
        <v>78.959999999999994</v>
      </c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12"/>
      <c r="Z157" s="212"/>
      <c r="AA157" s="212"/>
      <c r="AB157" s="212"/>
      <c r="AC157" s="212"/>
      <c r="AD157" s="212"/>
      <c r="AE157" s="212"/>
      <c r="AF157" s="212"/>
      <c r="AG157" s="212" t="s">
        <v>255</v>
      </c>
      <c r="AH157" s="212">
        <v>5</v>
      </c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</row>
    <row r="158" spans="1:60" outlineLevel="1" x14ac:dyDescent="0.2">
      <c r="A158" s="255">
        <v>47</v>
      </c>
      <c r="B158" s="256" t="s">
        <v>901</v>
      </c>
      <c r="C158" s="264" t="s">
        <v>902</v>
      </c>
      <c r="D158" s="257" t="s">
        <v>307</v>
      </c>
      <c r="E158" s="258">
        <v>12.13</v>
      </c>
      <c r="F158" s="259"/>
      <c r="G158" s="260">
        <f>ROUND(E158*F158,2)</f>
        <v>0</v>
      </c>
      <c r="H158" s="259"/>
      <c r="I158" s="260">
        <f>ROUND(E158*H158,2)</f>
        <v>0</v>
      </c>
      <c r="J158" s="259"/>
      <c r="K158" s="260">
        <f>ROUND(E158*J158,2)</f>
        <v>0</v>
      </c>
      <c r="L158" s="260">
        <v>21</v>
      </c>
      <c r="M158" s="260">
        <f>G158*(1+L158/100)</f>
        <v>0</v>
      </c>
      <c r="N158" s="260">
        <v>1.2099999999999999E-3</v>
      </c>
      <c r="O158" s="260">
        <f>ROUND(E158*N158,2)</f>
        <v>0.01</v>
      </c>
      <c r="P158" s="260">
        <v>0</v>
      </c>
      <c r="Q158" s="260">
        <f>ROUND(E158*P158,2)</f>
        <v>0</v>
      </c>
      <c r="R158" s="260" t="s">
        <v>891</v>
      </c>
      <c r="S158" s="260" t="s">
        <v>209</v>
      </c>
      <c r="T158" s="261" t="s">
        <v>209</v>
      </c>
      <c r="U158" s="222">
        <v>0.17699999999999999</v>
      </c>
      <c r="V158" s="222">
        <f>ROUND(E158*U158,2)</f>
        <v>2.15</v>
      </c>
      <c r="W158" s="222"/>
      <c r="X158" s="222" t="s">
        <v>250</v>
      </c>
      <c r="Y158" s="212"/>
      <c r="Z158" s="212"/>
      <c r="AA158" s="212"/>
      <c r="AB158" s="212"/>
      <c r="AC158" s="212"/>
      <c r="AD158" s="212"/>
      <c r="AE158" s="212"/>
      <c r="AF158" s="212"/>
      <c r="AG158" s="212" t="s">
        <v>446</v>
      </c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</row>
    <row r="159" spans="1:60" x14ac:dyDescent="0.2">
      <c r="A159" s="228" t="s">
        <v>204</v>
      </c>
      <c r="B159" s="229" t="s">
        <v>128</v>
      </c>
      <c r="C159" s="245" t="s">
        <v>129</v>
      </c>
      <c r="D159" s="230"/>
      <c r="E159" s="231"/>
      <c r="F159" s="232"/>
      <c r="G159" s="232">
        <f>SUMIF(AG160:AG163,"&lt;&gt;NOR",G160:G163)</f>
        <v>0</v>
      </c>
      <c r="H159" s="232"/>
      <c r="I159" s="232">
        <f>SUM(I160:I163)</f>
        <v>0</v>
      </c>
      <c r="J159" s="232"/>
      <c r="K159" s="232">
        <f>SUM(K160:K163)</f>
        <v>0</v>
      </c>
      <c r="L159" s="232"/>
      <c r="M159" s="232">
        <f>SUM(M160:M163)</f>
        <v>0</v>
      </c>
      <c r="N159" s="232"/>
      <c r="O159" s="232">
        <f>SUM(O160:O163)</f>
        <v>0.02</v>
      </c>
      <c r="P159" s="232"/>
      <c r="Q159" s="232">
        <f>SUM(Q160:Q163)</f>
        <v>0</v>
      </c>
      <c r="R159" s="232"/>
      <c r="S159" s="232"/>
      <c r="T159" s="233"/>
      <c r="U159" s="227"/>
      <c r="V159" s="227">
        <f>SUM(V160:V163)</f>
        <v>3.91</v>
      </c>
      <c r="W159" s="227"/>
      <c r="X159" s="227"/>
      <c r="AG159" t="s">
        <v>205</v>
      </c>
    </row>
    <row r="160" spans="1:60" ht="56.25" outlineLevel="1" x14ac:dyDescent="0.2">
      <c r="A160" s="234">
        <v>48</v>
      </c>
      <c r="B160" s="235" t="s">
        <v>903</v>
      </c>
      <c r="C160" s="246" t="s">
        <v>904</v>
      </c>
      <c r="D160" s="236" t="s">
        <v>307</v>
      </c>
      <c r="E160" s="237">
        <v>12.13</v>
      </c>
      <c r="F160" s="238"/>
      <c r="G160" s="239">
        <f>ROUND(E160*F160,2)</f>
        <v>0</v>
      </c>
      <c r="H160" s="238"/>
      <c r="I160" s="239">
        <f>ROUND(E160*H160,2)</f>
        <v>0</v>
      </c>
      <c r="J160" s="238"/>
      <c r="K160" s="239">
        <f>ROUND(E160*J160,2)</f>
        <v>0</v>
      </c>
      <c r="L160" s="239">
        <v>21</v>
      </c>
      <c r="M160" s="239">
        <f>G160*(1+L160/100)</f>
        <v>0</v>
      </c>
      <c r="N160" s="239">
        <v>4.0000000000000003E-5</v>
      </c>
      <c r="O160" s="239">
        <f>ROUND(E160*N160,2)</f>
        <v>0</v>
      </c>
      <c r="P160" s="239">
        <v>0</v>
      </c>
      <c r="Q160" s="239">
        <f>ROUND(E160*P160,2)</f>
        <v>0</v>
      </c>
      <c r="R160" s="239" t="s">
        <v>781</v>
      </c>
      <c r="S160" s="239" t="s">
        <v>209</v>
      </c>
      <c r="T160" s="240" t="s">
        <v>209</v>
      </c>
      <c r="U160" s="222">
        <v>0.308</v>
      </c>
      <c r="V160" s="222">
        <f>ROUND(E160*U160,2)</f>
        <v>3.74</v>
      </c>
      <c r="W160" s="222"/>
      <c r="X160" s="222" t="s">
        <v>250</v>
      </c>
      <c r="Y160" s="212"/>
      <c r="Z160" s="212"/>
      <c r="AA160" s="212"/>
      <c r="AB160" s="212"/>
      <c r="AC160" s="212"/>
      <c r="AD160" s="212"/>
      <c r="AE160" s="212"/>
      <c r="AF160" s="212"/>
      <c r="AG160" s="212" t="s">
        <v>446</v>
      </c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</row>
    <row r="161" spans="1:60" outlineLevel="1" x14ac:dyDescent="0.2">
      <c r="A161" s="219"/>
      <c r="B161" s="220"/>
      <c r="C161" s="263" t="s">
        <v>905</v>
      </c>
      <c r="D161" s="252"/>
      <c r="E161" s="253">
        <v>12.13</v>
      </c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12"/>
      <c r="Z161" s="212"/>
      <c r="AA161" s="212"/>
      <c r="AB161" s="212"/>
      <c r="AC161" s="212"/>
      <c r="AD161" s="212"/>
      <c r="AE161" s="212"/>
      <c r="AF161" s="212"/>
      <c r="AG161" s="212" t="s">
        <v>255</v>
      </c>
      <c r="AH161" s="212">
        <v>0</v>
      </c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</row>
    <row r="162" spans="1:60" outlineLevel="1" x14ac:dyDescent="0.2">
      <c r="A162" s="255">
        <v>49</v>
      </c>
      <c r="B162" s="256" t="s">
        <v>906</v>
      </c>
      <c r="C162" s="264" t="s">
        <v>907</v>
      </c>
      <c r="D162" s="257" t="s">
        <v>378</v>
      </c>
      <c r="E162" s="258">
        <v>1</v>
      </c>
      <c r="F162" s="259"/>
      <c r="G162" s="260">
        <f>ROUND(E162*F162,2)</f>
        <v>0</v>
      </c>
      <c r="H162" s="259"/>
      <c r="I162" s="260">
        <f>ROUND(E162*H162,2)</f>
        <v>0</v>
      </c>
      <c r="J162" s="259"/>
      <c r="K162" s="260">
        <f>ROUND(E162*J162,2)</f>
        <v>0</v>
      </c>
      <c r="L162" s="260">
        <v>21</v>
      </c>
      <c r="M162" s="260">
        <f>G162*(1+L162/100)</f>
        <v>0</v>
      </c>
      <c r="N162" s="260">
        <v>1.0000000000000001E-5</v>
      </c>
      <c r="O162" s="260">
        <f>ROUND(E162*N162,2)</f>
        <v>0</v>
      </c>
      <c r="P162" s="260">
        <v>0</v>
      </c>
      <c r="Q162" s="260">
        <f>ROUND(E162*P162,2)</f>
        <v>0</v>
      </c>
      <c r="R162" s="260" t="s">
        <v>781</v>
      </c>
      <c r="S162" s="260" t="s">
        <v>209</v>
      </c>
      <c r="T162" s="261" t="s">
        <v>209</v>
      </c>
      <c r="U162" s="222">
        <v>0.17</v>
      </c>
      <c r="V162" s="222">
        <f>ROUND(E162*U162,2)</f>
        <v>0.17</v>
      </c>
      <c r="W162" s="222"/>
      <c r="X162" s="222" t="s">
        <v>250</v>
      </c>
      <c r="Y162" s="212"/>
      <c r="Z162" s="212"/>
      <c r="AA162" s="212"/>
      <c r="AB162" s="212"/>
      <c r="AC162" s="212"/>
      <c r="AD162" s="212"/>
      <c r="AE162" s="212"/>
      <c r="AF162" s="212"/>
      <c r="AG162" s="212" t="s">
        <v>251</v>
      </c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</row>
    <row r="163" spans="1:60" ht="22.5" outlineLevel="1" x14ac:dyDescent="0.2">
      <c r="A163" s="255">
        <v>50</v>
      </c>
      <c r="B163" s="256" t="s">
        <v>908</v>
      </c>
      <c r="C163" s="264" t="s">
        <v>909</v>
      </c>
      <c r="D163" s="257" t="s">
        <v>378</v>
      </c>
      <c r="E163" s="258">
        <v>1</v>
      </c>
      <c r="F163" s="259"/>
      <c r="G163" s="260">
        <f>ROUND(E163*F163,2)</f>
        <v>0</v>
      </c>
      <c r="H163" s="259"/>
      <c r="I163" s="260">
        <f>ROUND(E163*H163,2)</f>
        <v>0</v>
      </c>
      <c r="J163" s="259"/>
      <c r="K163" s="260">
        <f>ROUND(E163*J163,2)</f>
        <v>0</v>
      </c>
      <c r="L163" s="260">
        <v>21</v>
      </c>
      <c r="M163" s="260">
        <f>G163*(1+L163/100)</f>
        <v>0</v>
      </c>
      <c r="N163" s="260">
        <v>1.66E-2</v>
      </c>
      <c r="O163" s="260">
        <f>ROUND(E163*N163,2)</f>
        <v>0.02</v>
      </c>
      <c r="P163" s="260">
        <v>0</v>
      </c>
      <c r="Q163" s="260">
        <f>ROUND(E163*P163,2)</f>
        <v>0</v>
      </c>
      <c r="R163" s="260" t="s">
        <v>352</v>
      </c>
      <c r="S163" s="260" t="s">
        <v>209</v>
      </c>
      <c r="T163" s="261" t="s">
        <v>209</v>
      </c>
      <c r="U163" s="222">
        <v>0</v>
      </c>
      <c r="V163" s="222">
        <f>ROUND(E163*U163,2)</f>
        <v>0</v>
      </c>
      <c r="W163" s="222"/>
      <c r="X163" s="222" t="s">
        <v>347</v>
      </c>
      <c r="Y163" s="212"/>
      <c r="Z163" s="212"/>
      <c r="AA163" s="212"/>
      <c r="AB163" s="212"/>
      <c r="AC163" s="212"/>
      <c r="AD163" s="212"/>
      <c r="AE163" s="212"/>
      <c r="AF163" s="212"/>
      <c r="AG163" s="212" t="s">
        <v>348</v>
      </c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</row>
    <row r="164" spans="1:60" x14ac:dyDescent="0.2">
      <c r="A164" s="228" t="s">
        <v>204</v>
      </c>
      <c r="B164" s="229" t="s">
        <v>130</v>
      </c>
      <c r="C164" s="245" t="s">
        <v>131</v>
      </c>
      <c r="D164" s="230"/>
      <c r="E164" s="231"/>
      <c r="F164" s="232"/>
      <c r="G164" s="232">
        <f>SUMIF(AG165:AG166,"&lt;&gt;NOR",G165:G166)</f>
        <v>0</v>
      </c>
      <c r="H164" s="232"/>
      <c r="I164" s="232">
        <f>SUM(I165:I166)</f>
        <v>0</v>
      </c>
      <c r="J164" s="232"/>
      <c r="K164" s="232">
        <f>SUM(K165:K166)</f>
        <v>0</v>
      </c>
      <c r="L164" s="232"/>
      <c r="M164" s="232">
        <f>SUM(M165:M166)</f>
        <v>0</v>
      </c>
      <c r="N164" s="232"/>
      <c r="O164" s="232">
        <f>SUM(O165:O166)</f>
        <v>0</v>
      </c>
      <c r="P164" s="232"/>
      <c r="Q164" s="232">
        <f>SUM(Q165:Q166)</f>
        <v>0</v>
      </c>
      <c r="R164" s="232"/>
      <c r="S164" s="232"/>
      <c r="T164" s="233"/>
      <c r="U164" s="227"/>
      <c r="V164" s="227">
        <f>SUM(V165:V166)</f>
        <v>213.14</v>
      </c>
      <c r="W164" s="227"/>
      <c r="X164" s="227"/>
      <c r="AG164" t="s">
        <v>205</v>
      </c>
    </row>
    <row r="165" spans="1:60" outlineLevel="1" x14ac:dyDescent="0.2">
      <c r="A165" s="234">
        <v>51</v>
      </c>
      <c r="B165" s="235" t="s">
        <v>910</v>
      </c>
      <c r="C165" s="246" t="s">
        <v>911</v>
      </c>
      <c r="D165" s="236" t="s">
        <v>334</v>
      </c>
      <c r="E165" s="237">
        <v>62.541200000000003</v>
      </c>
      <c r="F165" s="238"/>
      <c r="G165" s="239">
        <f>ROUND(E165*F165,2)</f>
        <v>0</v>
      </c>
      <c r="H165" s="238"/>
      <c r="I165" s="239">
        <f>ROUND(E165*H165,2)</f>
        <v>0</v>
      </c>
      <c r="J165" s="238"/>
      <c r="K165" s="239">
        <f>ROUND(E165*J165,2)</f>
        <v>0</v>
      </c>
      <c r="L165" s="239">
        <v>21</v>
      </c>
      <c r="M165" s="239">
        <f>G165*(1+L165/100)</f>
        <v>0</v>
      </c>
      <c r="N165" s="239">
        <v>0</v>
      </c>
      <c r="O165" s="239">
        <f>ROUND(E165*N165,2)</f>
        <v>0</v>
      </c>
      <c r="P165" s="239">
        <v>0</v>
      </c>
      <c r="Q165" s="239">
        <f>ROUND(E165*P165,2)</f>
        <v>0</v>
      </c>
      <c r="R165" s="239" t="s">
        <v>781</v>
      </c>
      <c r="S165" s="239" t="s">
        <v>209</v>
      </c>
      <c r="T165" s="240" t="s">
        <v>209</v>
      </c>
      <c r="U165" s="222">
        <v>3.4079999999999999</v>
      </c>
      <c r="V165" s="222">
        <f>ROUND(E165*U165,2)</f>
        <v>213.14</v>
      </c>
      <c r="W165" s="222"/>
      <c r="X165" s="222" t="s">
        <v>133</v>
      </c>
      <c r="Y165" s="212"/>
      <c r="Z165" s="212"/>
      <c r="AA165" s="212"/>
      <c r="AB165" s="212"/>
      <c r="AC165" s="212"/>
      <c r="AD165" s="212"/>
      <c r="AE165" s="212"/>
      <c r="AF165" s="212"/>
      <c r="AG165" s="212" t="s">
        <v>442</v>
      </c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</row>
    <row r="166" spans="1:60" ht="22.5" outlineLevel="1" x14ac:dyDescent="0.2">
      <c r="A166" s="219"/>
      <c r="B166" s="220"/>
      <c r="C166" s="262" t="s">
        <v>912</v>
      </c>
      <c r="D166" s="254"/>
      <c r="E166" s="254"/>
      <c r="F166" s="254"/>
      <c r="G166" s="254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12"/>
      <c r="Z166" s="212"/>
      <c r="AA166" s="212"/>
      <c r="AB166" s="212"/>
      <c r="AC166" s="212"/>
      <c r="AD166" s="212"/>
      <c r="AE166" s="212"/>
      <c r="AF166" s="212"/>
      <c r="AG166" s="212" t="s">
        <v>253</v>
      </c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42" t="str">
        <f>C166</f>
        <v>přesun hmot pro budovy občanské výstavby (JKSO 801), budovy pro bydlení (JKSO 803) budovy pro výrobu a služby (JKSO 812) s nosnou svislou konstrukcí zděnou z cihel nebo tvárnic nebo kovovou</v>
      </c>
      <c r="BB166" s="212"/>
      <c r="BC166" s="212"/>
      <c r="BD166" s="212"/>
      <c r="BE166" s="212"/>
      <c r="BF166" s="212"/>
      <c r="BG166" s="212"/>
      <c r="BH166" s="212"/>
    </row>
    <row r="167" spans="1:60" x14ac:dyDescent="0.2">
      <c r="A167" s="228" t="s">
        <v>204</v>
      </c>
      <c r="B167" s="229" t="s">
        <v>140</v>
      </c>
      <c r="C167" s="245" t="s">
        <v>141</v>
      </c>
      <c r="D167" s="230"/>
      <c r="E167" s="231"/>
      <c r="F167" s="232"/>
      <c r="G167" s="232">
        <f>SUMIF(AG168:AG180,"&lt;&gt;NOR",G168:G180)</f>
        <v>0</v>
      </c>
      <c r="H167" s="232"/>
      <c r="I167" s="232">
        <f>SUM(I168:I180)</f>
        <v>0</v>
      </c>
      <c r="J167" s="232"/>
      <c r="K167" s="232">
        <f>SUM(K168:K180)</f>
        <v>0</v>
      </c>
      <c r="L167" s="232"/>
      <c r="M167" s="232">
        <f>SUM(M168:M180)</f>
        <v>0</v>
      </c>
      <c r="N167" s="232"/>
      <c r="O167" s="232">
        <f>SUM(O168:O180)</f>
        <v>0.18</v>
      </c>
      <c r="P167" s="232"/>
      <c r="Q167" s="232">
        <f>SUM(Q168:Q180)</f>
        <v>0</v>
      </c>
      <c r="R167" s="232"/>
      <c r="S167" s="232"/>
      <c r="T167" s="233"/>
      <c r="U167" s="227"/>
      <c r="V167" s="227">
        <f>SUM(V168:V180)</f>
        <v>7</v>
      </c>
      <c r="W167" s="227"/>
      <c r="X167" s="227"/>
      <c r="AG167" t="s">
        <v>205</v>
      </c>
    </row>
    <row r="168" spans="1:60" ht="22.5" outlineLevel="1" x14ac:dyDescent="0.2">
      <c r="A168" s="234">
        <v>52</v>
      </c>
      <c r="B168" s="235" t="s">
        <v>913</v>
      </c>
      <c r="C168" s="246" t="s">
        <v>914</v>
      </c>
      <c r="D168" s="236" t="s">
        <v>307</v>
      </c>
      <c r="E168" s="237">
        <v>20.059999999999999</v>
      </c>
      <c r="F168" s="238"/>
      <c r="G168" s="239">
        <f>ROUND(E168*F168,2)</f>
        <v>0</v>
      </c>
      <c r="H168" s="238"/>
      <c r="I168" s="239">
        <f>ROUND(E168*H168,2)</f>
        <v>0</v>
      </c>
      <c r="J168" s="238"/>
      <c r="K168" s="239">
        <f>ROUND(E168*J168,2)</f>
        <v>0</v>
      </c>
      <c r="L168" s="239">
        <v>21</v>
      </c>
      <c r="M168" s="239">
        <f>G168*(1+L168/100)</f>
        <v>0</v>
      </c>
      <c r="N168" s="239">
        <v>3.3E-4</v>
      </c>
      <c r="O168" s="239">
        <f>ROUND(E168*N168,2)</f>
        <v>0.01</v>
      </c>
      <c r="P168" s="239">
        <v>0</v>
      </c>
      <c r="Q168" s="239">
        <f>ROUND(E168*P168,2)</f>
        <v>0</v>
      </c>
      <c r="R168" s="239" t="s">
        <v>915</v>
      </c>
      <c r="S168" s="239" t="s">
        <v>209</v>
      </c>
      <c r="T168" s="240" t="s">
        <v>209</v>
      </c>
      <c r="U168" s="222">
        <v>2.75E-2</v>
      </c>
      <c r="V168" s="222">
        <f>ROUND(E168*U168,2)</f>
        <v>0.55000000000000004</v>
      </c>
      <c r="W168" s="222"/>
      <c r="X168" s="222" t="s">
        <v>250</v>
      </c>
      <c r="Y168" s="212"/>
      <c r="Z168" s="212"/>
      <c r="AA168" s="212"/>
      <c r="AB168" s="212"/>
      <c r="AC168" s="212"/>
      <c r="AD168" s="212"/>
      <c r="AE168" s="212"/>
      <c r="AF168" s="212"/>
      <c r="AG168" s="212" t="s">
        <v>541</v>
      </c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</row>
    <row r="169" spans="1:60" outlineLevel="1" x14ac:dyDescent="0.2">
      <c r="A169" s="219"/>
      <c r="B169" s="220"/>
      <c r="C169" s="263" t="s">
        <v>775</v>
      </c>
      <c r="D169" s="252"/>
      <c r="E169" s="253">
        <v>20.059999999999999</v>
      </c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12"/>
      <c r="Z169" s="212"/>
      <c r="AA169" s="212"/>
      <c r="AB169" s="212"/>
      <c r="AC169" s="212"/>
      <c r="AD169" s="212"/>
      <c r="AE169" s="212"/>
      <c r="AF169" s="212"/>
      <c r="AG169" s="212" t="s">
        <v>255</v>
      </c>
      <c r="AH169" s="212">
        <v>0</v>
      </c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  <c r="BH169" s="212"/>
    </row>
    <row r="170" spans="1:60" ht="33.75" outlineLevel="1" x14ac:dyDescent="0.2">
      <c r="A170" s="234">
        <v>53</v>
      </c>
      <c r="B170" s="235" t="s">
        <v>916</v>
      </c>
      <c r="C170" s="246" t="s">
        <v>917</v>
      </c>
      <c r="D170" s="236" t="s">
        <v>307</v>
      </c>
      <c r="E170" s="237">
        <v>5.58</v>
      </c>
      <c r="F170" s="238"/>
      <c r="G170" s="239">
        <f>ROUND(E170*F170,2)</f>
        <v>0</v>
      </c>
      <c r="H170" s="238"/>
      <c r="I170" s="239">
        <f>ROUND(E170*H170,2)</f>
        <v>0</v>
      </c>
      <c r="J170" s="238"/>
      <c r="K170" s="239">
        <f>ROUND(E170*J170,2)</f>
        <v>0</v>
      </c>
      <c r="L170" s="239">
        <v>21</v>
      </c>
      <c r="M170" s="239">
        <f>G170*(1+L170/100)</f>
        <v>0</v>
      </c>
      <c r="N170" s="239">
        <v>6.3000000000000003E-4</v>
      </c>
      <c r="O170" s="239">
        <f>ROUND(E170*N170,2)</f>
        <v>0</v>
      </c>
      <c r="P170" s="239">
        <v>0</v>
      </c>
      <c r="Q170" s="239">
        <f>ROUND(E170*P170,2)</f>
        <v>0</v>
      </c>
      <c r="R170" s="239" t="s">
        <v>915</v>
      </c>
      <c r="S170" s="239" t="s">
        <v>209</v>
      </c>
      <c r="T170" s="240" t="s">
        <v>209</v>
      </c>
      <c r="U170" s="222">
        <v>6.4000000000000001E-2</v>
      </c>
      <c r="V170" s="222">
        <f>ROUND(E170*U170,2)</f>
        <v>0.36</v>
      </c>
      <c r="W170" s="222"/>
      <c r="X170" s="222" t="s">
        <v>250</v>
      </c>
      <c r="Y170" s="212"/>
      <c r="Z170" s="212"/>
      <c r="AA170" s="212"/>
      <c r="AB170" s="212"/>
      <c r="AC170" s="212"/>
      <c r="AD170" s="212"/>
      <c r="AE170" s="212"/>
      <c r="AF170" s="212"/>
      <c r="AG170" s="212" t="s">
        <v>541</v>
      </c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</row>
    <row r="171" spans="1:60" outlineLevel="1" x14ac:dyDescent="0.2">
      <c r="A171" s="219"/>
      <c r="B171" s="220"/>
      <c r="C171" s="263" t="s">
        <v>918</v>
      </c>
      <c r="D171" s="252"/>
      <c r="E171" s="253">
        <v>5.58</v>
      </c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12"/>
      <c r="Z171" s="212"/>
      <c r="AA171" s="212"/>
      <c r="AB171" s="212"/>
      <c r="AC171" s="212"/>
      <c r="AD171" s="212"/>
      <c r="AE171" s="212"/>
      <c r="AF171" s="212"/>
      <c r="AG171" s="212" t="s">
        <v>255</v>
      </c>
      <c r="AH171" s="212">
        <v>0</v>
      </c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</row>
    <row r="172" spans="1:60" ht="22.5" outlineLevel="1" x14ac:dyDescent="0.2">
      <c r="A172" s="234">
        <v>54</v>
      </c>
      <c r="B172" s="235" t="s">
        <v>919</v>
      </c>
      <c r="C172" s="246" t="s">
        <v>920</v>
      </c>
      <c r="D172" s="236" t="s">
        <v>307</v>
      </c>
      <c r="E172" s="237">
        <v>20.059999999999999</v>
      </c>
      <c r="F172" s="238"/>
      <c r="G172" s="239">
        <f>ROUND(E172*F172,2)</f>
        <v>0</v>
      </c>
      <c r="H172" s="238"/>
      <c r="I172" s="239">
        <f>ROUND(E172*H172,2)</f>
        <v>0</v>
      </c>
      <c r="J172" s="238"/>
      <c r="K172" s="239">
        <f>ROUND(E172*J172,2)</f>
        <v>0</v>
      </c>
      <c r="L172" s="239">
        <v>21</v>
      </c>
      <c r="M172" s="239">
        <f>G172*(1+L172/100)</f>
        <v>0</v>
      </c>
      <c r="N172" s="239">
        <v>4.0999999999999999E-4</v>
      </c>
      <c r="O172" s="239">
        <f>ROUND(E172*N172,2)</f>
        <v>0.01</v>
      </c>
      <c r="P172" s="239">
        <v>0</v>
      </c>
      <c r="Q172" s="239">
        <f>ROUND(E172*P172,2)</f>
        <v>0</v>
      </c>
      <c r="R172" s="239" t="s">
        <v>915</v>
      </c>
      <c r="S172" s="239" t="s">
        <v>209</v>
      </c>
      <c r="T172" s="240" t="s">
        <v>209</v>
      </c>
      <c r="U172" s="222">
        <v>0.22991</v>
      </c>
      <c r="V172" s="222">
        <f>ROUND(E172*U172,2)</f>
        <v>4.6100000000000003</v>
      </c>
      <c r="W172" s="222"/>
      <c r="X172" s="222" t="s">
        <v>250</v>
      </c>
      <c r="Y172" s="212"/>
      <c r="Z172" s="212"/>
      <c r="AA172" s="212"/>
      <c r="AB172" s="212"/>
      <c r="AC172" s="212"/>
      <c r="AD172" s="212"/>
      <c r="AE172" s="212"/>
      <c r="AF172" s="212"/>
      <c r="AG172" s="212" t="s">
        <v>251</v>
      </c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</row>
    <row r="173" spans="1:60" outlineLevel="1" x14ac:dyDescent="0.2">
      <c r="A173" s="219"/>
      <c r="B173" s="220"/>
      <c r="C173" s="263" t="s">
        <v>921</v>
      </c>
      <c r="D173" s="252"/>
      <c r="E173" s="253">
        <v>20.059999999999999</v>
      </c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12"/>
      <c r="Z173" s="212"/>
      <c r="AA173" s="212"/>
      <c r="AB173" s="212"/>
      <c r="AC173" s="212"/>
      <c r="AD173" s="212"/>
      <c r="AE173" s="212"/>
      <c r="AF173" s="212"/>
      <c r="AG173" s="212" t="s">
        <v>255</v>
      </c>
      <c r="AH173" s="212">
        <v>5</v>
      </c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</row>
    <row r="174" spans="1:60" ht="22.5" outlineLevel="1" x14ac:dyDescent="0.2">
      <c r="A174" s="234">
        <v>55</v>
      </c>
      <c r="B174" s="235" t="s">
        <v>922</v>
      </c>
      <c r="C174" s="246" t="s">
        <v>923</v>
      </c>
      <c r="D174" s="236" t="s">
        <v>307</v>
      </c>
      <c r="E174" s="237">
        <v>5.58</v>
      </c>
      <c r="F174" s="238"/>
      <c r="G174" s="239">
        <f>ROUND(E174*F174,2)</f>
        <v>0</v>
      </c>
      <c r="H174" s="238"/>
      <c r="I174" s="239">
        <f>ROUND(E174*H174,2)</f>
        <v>0</v>
      </c>
      <c r="J174" s="238"/>
      <c r="K174" s="239">
        <f>ROUND(E174*J174,2)</f>
        <v>0</v>
      </c>
      <c r="L174" s="239">
        <v>21</v>
      </c>
      <c r="M174" s="239">
        <f>G174*(1+L174/100)</f>
        <v>0</v>
      </c>
      <c r="N174" s="239">
        <v>5.8E-4</v>
      </c>
      <c r="O174" s="239">
        <f>ROUND(E174*N174,2)</f>
        <v>0</v>
      </c>
      <c r="P174" s="239">
        <v>0</v>
      </c>
      <c r="Q174" s="239">
        <f>ROUND(E174*P174,2)</f>
        <v>0</v>
      </c>
      <c r="R174" s="239" t="s">
        <v>915</v>
      </c>
      <c r="S174" s="239" t="s">
        <v>209</v>
      </c>
      <c r="T174" s="240" t="s">
        <v>209</v>
      </c>
      <c r="U174" s="222">
        <v>0.26600000000000001</v>
      </c>
      <c r="V174" s="222">
        <f>ROUND(E174*U174,2)</f>
        <v>1.48</v>
      </c>
      <c r="W174" s="222"/>
      <c r="X174" s="222" t="s">
        <v>250</v>
      </c>
      <c r="Y174" s="212"/>
      <c r="Z174" s="212"/>
      <c r="AA174" s="212"/>
      <c r="AB174" s="212"/>
      <c r="AC174" s="212"/>
      <c r="AD174" s="212"/>
      <c r="AE174" s="212"/>
      <c r="AF174" s="212"/>
      <c r="AG174" s="212" t="s">
        <v>541</v>
      </c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</row>
    <row r="175" spans="1:60" outlineLevel="1" x14ac:dyDescent="0.2">
      <c r="A175" s="219"/>
      <c r="B175" s="220"/>
      <c r="C175" s="263" t="s">
        <v>924</v>
      </c>
      <c r="D175" s="252"/>
      <c r="E175" s="253">
        <v>5.58</v>
      </c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12"/>
      <c r="Z175" s="212"/>
      <c r="AA175" s="212"/>
      <c r="AB175" s="212"/>
      <c r="AC175" s="212"/>
      <c r="AD175" s="212"/>
      <c r="AE175" s="212"/>
      <c r="AF175" s="212"/>
      <c r="AG175" s="212" t="s">
        <v>255</v>
      </c>
      <c r="AH175" s="212">
        <v>5</v>
      </c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</row>
    <row r="176" spans="1:60" ht="22.5" outlineLevel="1" x14ac:dyDescent="0.2">
      <c r="A176" s="234">
        <v>56</v>
      </c>
      <c r="B176" s="235" t="s">
        <v>925</v>
      </c>
      <c r="C176" s="246" t="s">
        <v>926</v>
      </c>
      <c r="D176" s="236" t="s">
        <v>307</v>
      </c>
      <c r="E176" s="237">
        <v>29.486000000000001</v>
      </c>
      <c r="F176" s="238"/>
      <c r="G176" s="239">
        <f>ROUND(E176*F176,2)</f>
        <v>0</v>
      </c>
      <c r="H176" s="238"/>
      <c r="I176" s="239">
        <f>ROUND(E176*H176,2)</f>
        <v>0</v>
      </c>
      <c r="J176" s="238"/>
      <c r="K176" s="239">
        <f>ROUND(E176*J176,2)</f>
        <v>0</v>
      </c>
      <c r="L176" s="239">
        <v>21</v>
      </c>
      <c r="M176" s="239">
        <f>G176*(1+L176/100)</f>
        <v>0</v>
      </c>
      <c r="N176" s="239">
        <v>5.4999999999999997E-3</v>
      </c>
      <c r="O176" s="239">
        <f>ROUND(E176*N176,2)</f>
        <v>0.16</v>
      </c>
      <c r="P176" s="239">
        <v>0</v>
      </c>
      <c r="Q176" s="239">
        <f>ROUND(E176*P176,2)</f>
        <v>0</v>
      </c>
      <c r="R176" s="239" t="s">
        <v>352</v>
      </c>
      <c r="S176" s="239" t="s">
        <v>209</v>
      </c>
      <c r="T176" s="240" t="s">
        <v>209</v>
      </c>
      <c r="U176" s="222">
        <v>0</v>
      </c>
      <c r="V176" s="222">
        <f>ROUND(E176*U176,2)</f>
        <v>0</v>
      </c>
      <c r="W176" s="222"/>
      <c r="X176" s="222" t="s">
        <v>347</v>
      </c>
      <c r="Y176" s="212"/>
      <c r="Z176" s="212"/>
      <c r="AA176" s="212"/>
      <c r="AB176" s="212"/>
      <c r="AC176" s="212"/>
      <c r="AD176" s="212"/>
      <c r="AE176" s="212"/>
      <c r="AF176" s="212"/>
      <c r="AG176" s="212" t="s">
        <v>348</v>
      </c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D176" s="212"/>
      <c r="BE176" s="212"/>
      <c r="BF176" s="212"/>
      <c r="BG176" s="212"/>
      <c r="BH176" s="212"/>
    </row>
    <row r="177" spans="1:60" outlineLevel="1" x14ac:dyDescent="0.2">
      <c r="A177" s="219"/>
      <c r="B177" s="220"/>
      <c r="C177" s="263" t="s">
        <v>927</v>
      </c>
      <c r="D177" s="252"/>
      <c r="E177" s="253">
        <v>23.068999999999999</v>
      </c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12"/>
      <c r="Z177" s="212"/>
      <c r="AA177" s="212"/>
      <c r="AB177" s="212"/>
      <c r="AC177" s="212"/>
      <c r="AD177" s="212"/>
      <c r="AE177" s="212"/>
      <c r="AF177" s="212"/>
      <c r="AG177" s="212" t="s">
        <v>255</v>
      </c>
      <c r="AH177" s="212">
        <v>5</v>
      </c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</row>
    <row r="178" spans="1:60" outlineLevel="1" x14ac:dyDescent="0.2">
      <c r="A178" s="219"/>
      <c r="B178" s="220"/>
      <c r="C178" s="263" t="s">
        <v>928</v>
      </c>
      <c r="D178" s="252"/>
      <c r="E178" s="253">
        <v>6.4169999999999998</v>
      </c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12"/>
      <c r="Z178" s="212"/>
      <c r="AA178" s="212"/>
      <c r="AB178" s="212"/>
      <c r="AC178" s="212"/>
      <c r="AD178" s="212"/>
      <c r="AE178" s="212"/>
      <c r="AF178" s="212"/>
      <c r="AG178" s="212" t="s">
        <v>255</v>
      </c>
      <c r="AH178" s="212">
        <v>5</v>
      </c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</row>
    <row r="179" spans="1:60" outlineLevel="1" x14ac:dyDescent="0.2">
      <c r="A179" s="219">
        <v>57</v>
      </c>
      <c r="B179" s="220" t="s">
        <v>929</v>
      </c>
      <c r="C179" s="269" t="s">
        <v>930</v>
      </c>
      <c r="D179" s="221" t="s">
        <v>0</v>
      </c>
      <c r="E179" s="267"/>
      <c r="F179" s="223"/>
      <c r="G179" s="222">
        <f>ROUND(E179*F179,2)</f>
        <v>0</v>
      </c>
      <c r="H179" s="223"/>
      <c r="I179" s="222">
        <f>ROUND(E179*H179,2)</f>
        <v>0</v>
      </c>
      <c r="J179" s="223"/>
      <c r="K179" s="222">
        <f>ROUND(E179*J179,2)</f>
        <v>0</v>
      </c>
      <c r="L179" s="222">
        <v>21</v>
      </c>
      <c r="M179" s="222">
        <f>G179*(1+L179/100)</f>
        <v>0</v>
      </c>
      <c r="N179" s="222">
        <v>0</v>
      </c>
      <c r="O179" s="222">
        <f>ROUND(E179*N179,2)</f>
        <v>0</v>
      </c>
      <c r="P179" s="222">
        <v>0</v>
      </c>
      <c r="Q179" s="222">
        <f>ROUND(E179*P179,2)</f>
        <v>0</v>
      </c>
      <c r="R179" s="222" t="s">
        <v>915</v>
      </c>
      <c r="S179" s="222" t="s">
        <v>209</v>
      </c>
      <c r="T179" s="222" t="s">
        <v>209</v>
      </c>
      <c r="U179" s="222">
        <v>0</v>
      </c>
      <c r="V179" s="222">
        <f>ROUND(E179*U179,2)</f>
        <v>0</v>
      </c>
      <c r="W179" s="222"/>
      <c r="X179" s="222" t="s">
        <v>133</v>
      </c>
      <c r="Y179" s="212"/>
      <c r="Z179" s="212"/>
      <c r="AA179" s="212"/>
      <c r="AB179" s="212"/>
      <c r="AC179" s="212"/>
      <c r="AD179" s="212"/>
      <c r="AE179" s="212"/>
      <c r="AF179" s="212"/>
      <c r="AG179" s="212" t="s">
        <v>442</v>
      </c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</row>
    <row r="180" spans="1:60" outlineLevel="1" x14ac:dyDescent="0.2">
      <c r="A180" s="219"/>
      <c r="B180" s="220"/>
      <c r="C180" s="270" t="s">
        <v>931</v>
      </c>
      <c r="D180" s="268"/>
      <c r="E180" s="268"/>
      <c r="F180" s="268"/>
      <c r="G180" s="268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12"/>
      <c r="Z180" s="212"/>
      <c r="AA180" s="212"/>
      <c r="AB180" s="212"/>
      <c r="AC180" s="212"/>
      <c r="AD180" s="212"/>
      <c r="AE180" s="212"/>
      <c r="AF180" s="212"/>
      <c r="AG180" s="212" t="s">
        <v>253</v>
      </c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  <c r="BB180" s="212"/>
      <c r="BC180" s="212"/>
      <c r="BD180" s="212"/>
      <c r="BE180" s="212"/>
      <c r="BF180" s="212"/>
      <c r="BG180" s="212"/>
      <c r="BH180" s="212"/>
    </row>
    <row r="181" spans="1:60" x14ac:dyDescent="0.2">
      <c r="A181" s="228" t="s">
        <v>204</v>
      </c>
      <c r="B181" s="229" t="s">
        <v>143</v>
      </c>
      <c r="C181" s="245" t="s">
        <v>144</v>
      </c>
      <c r="D181" s="230"/>
      <c r="E181" s="231"/>
      <c r="F181" s="232"/>
      <c r="G181" s="232">
        <f>SUMIF(AG182:AG201,"&lt;&gt;NOR",G182:G201)</f>
        <v>0</v>
      </c>
      <c r="H181" s="232"/>
      <c r="I181" s="232">
        <f>SUM(I182:I201)</f>
        <v>0</v>
      </c>
      <c r="J181" s="232"/>
      <c r="K181" s="232">
        <f>SUM(K182:K201)</f>
        <v>0</v>
      </c>
      <c r="L181" s="232"/>
      <c r="M181" s="232">
        <f>SUM(M182:M201)</f>
        <v>0</v>
      </c>
      <c r="N181" s="232"/>
      <c r="O181" s="232">
        <f>SUM(O182:O201)</f>
        <v>0.06</v>
      </c>
      <c r="P181" s="232"/>
      <c r="Q181" s="232">
        <f>SUM(Q182:Q201)</f>
        <v>0</v>
      </c>
      <c r="R181" s="232"/>
      <c r="S181" s="232"/>
      <c r="T181" s="233"/>
      <c r="U181" s="227"/>
      <c r="V181" s="227">
        <f>SUM(V182:V201)</f>
        <v>7.1499999999999995</v>
      </c>
      <c r="W181" s="227"/>
      <c r="X181" s="227"/>
      <c r="AG181" t="s">
        <v>205</v>
      </c>
    </row>
    <row r="182" spans="1:60" outlineLevel="1" x14ac:dyDescent="0.2">
      <c r="A182" s="234">
        <v>58</v>
      </c>
      <c r="B182" s="235" t="s">
        <v>932</v>
      </c>
      <c r="C182" s="246" t="s">
        <v>933</v>
      </c>
      <c r="D182" s="236" t="s">
        <v>307</v>
      </c>
      <c r="E182" s="237">
        <v>17.36</v>
      </c>
      <c r="F182" s="238"/>
      <c r="G182" s="239">
        <f>ROUND(E182*F182,2)</f>
        <v>0</v>
      </c>
      <c r="H182" s="238"/>
      <c r="I182" s="239">
        <f>ROUND(E182*H182,2)</f>
        <v>0</v>
      </c>
      <c r="J182" s="238"/>
      <c r="K182" s="239">
        <f>ROUND(E182*J182,2)</f>
        <v>0</v>
      </c>
      <c r="L182" s="239">
        <v>21</v>
      </c>
      <c r="M182" s="239">
        <f>G182*(1+L182/100)</f>
        <v>0</v>
      </c>
      <c r="N182" s="239">
        <v>0</v>
      </c>
      <c r="O182" s="239">
        <f>ROUND(E182*N182,2)</f>
        <v>0</v>
      </c>
      <c r="P182" s="239">
        <v>0</v>
      </c>
      <c r="Q182" s="239">
        <f>ROUND(E182*P182,2)</f>
        <v>0</v>
      </c>
      <c r="R182" s="239" t="s">
        <v>934</v>
      </c>
      <c r="S182" s="239" t="s">
        <v>209</v>
      </c>
      <c r="T182" s="240" t="s">
        <v>209</v>
      </c>
      <c r="U182" s="222">
        <v>0.09</v>
      </c>
      <c r="V182" s="222">
        <f>ROUND(E182*U182,2)</f>
        <v>1.56</v>
      </c>
      <c r="W182" s="222"/>
      <c r="X182" s="222" t="s">
        <v>250</v>
      </c>
      <c r="Y182" s="212"/>
      <c r="Z182" s="212"/>
      <c r="AA182" s="212"/>
      <c r="AB182" s="212"/>
      <c r="AC182" s="212"/>
      <c r="AD182" s="212"/>
      <c r="AE182" s="212"/>
      <c r="AF182" s="212"/>
      <c r="AG182" s="212" t="s">
        <v>541</v>
      </c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</row>
    <row r="183" spans="1:60" outlineLevel="1" x14ac:dyDescent="0.2">
      <c r="A183" s="219"/>
      <c r="B183" s="220"/>
      <c r="C183" s="263" t="s">
        <v>935</v>
      </c>
      <c r="D183" s="252"/>
      <c r="E183" s="253">
        <v>17.36</v>
      </c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12"/>
      <c r="Z183" s="212"/>
      <c r="AA183" s="212"/>
      <c r="AB183" s="212"/>
      <c r="AC183" s="212"/>
      <c r="AD183" s="212"/>
      <c r="AE183" s="212"/>
      <c r="AF183" s="212"/>
      <c r="AG183" s="212" t="s">
        <v>255</v>
      </c>
      <c r="AH183" s="212">
        <v>0</v>
      </c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2"/>
      <c r="BC183" s="212"/>
      <c r="BD183" s="212"/>
      <c r="BE183" s="212"/>
      <c r="BF183" s="212"/>
      <c r="BG183" s="212"/>
      <c r="BH183" s="212"/>
    </row>
    <row r="184" spans="1:60" ht="22.5" outlineLevel="1" x14ac:dyDescent="0.2">
      <c r="A184" s="234">
        <v>59</v>
      </c>
      <c r="B184" s="235" t="s">
        <v>936</v>
      </c>
      <c r="C184" s="246" t="s">
        <v>937</v>
      </c>
      <c r="D184" s="236" t="s">
        <v>307</v>
      </c>
      <c r="E184" s="237">
        <v>17.36</v>
      </c>
      <c r="F184" s="238"/>
      <c r="G184" s="239">
        <f>ROUND(E184*F184,2)</f>
        <v>0</v>
      </c>
      <c r="H184" s="238"/>
      <c r="I184" s="239">
        <f>ROUND(E184*H184,2)</f>
        <v>0</v>
      </c>
      <c r="J184" s="238"/>
      <c r="K184" s="239">
        <f>ROUND(E184*J184,2)</f>
        <v>0</v>
      </c>
      <c r="L184" s="239">
        <v>21</v>
      </c>
      <c r="M184" s="239">
        <f>G184*(1+L184/100)</f>
        <v>0</v>
      </c>
      <c r="N184" s="239">
        <v>1.8000000000000001E-4</v>
      </c>
      <c r="O184" s="239">
        <f>ROUND(E184*N184,2)</f>
        <v>0</v>
      </c>
      <c r="P184" s="239">
        <v>0</v>
      </c>
      <c r="Q184" s="239">
        <f>ROUND(E184*P184,2)</f>
        <v>0</v>
      </c>
      <c r="R184" s="239" t="s">
        <v>934</v>
      </c>
      <c r="S184" s="239" t="s">
        <v>209</v>
      </c>
      <c r="T184" s="240" t="s">
        <v>209</v>
      </c>
      <c r="U184" s="222">
        <v>0.16</v>
      </c>
      <c r="V184" s="222">
        <f>ROUND(E184*U184,2)</f>
        <v>2.78</v>
      </c>
      <c r="W184" s="222"/>
      <c r="X184" s="222" t="s">
        <v>250</v>
      </c>
      <c r="Y184" s="212"/>
      <c r="Z184" s="212"/>
      <c r="AA184" s="212"/>
      <c r="AB184" s="212"/>
      <c r="AC184" s="212"/>
      <c r="AD184" s="212"/>
      <c r="AE184" s="212"/>
      <c r="AF184" s="212"/>
      <c r="AG184" s="212" t="s">
        <v>251</v>
      </c>
      <c r="AH184" s="212"/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212"/>
      <c r="BC184" s="212"/>
      <c r="BD184" s="212"/>
      <c r="BE184" s="212"/>
      <c r="BF184" s="212"/>
      <c r="BG184" s="212"/>
      <c r="BH184" s="212"/>
    </row>
    <row r="185" spans="1:60" outlineLevel="1" x14ac:dyDescent="0.2">
      <c r="A185" s="219"/>
      <c r="B185" s="220"/>
      <c r="C185" s="247" t="s">
        <v>938</v>
      </c>
      <c r="D185" s="241"/>
      <c r="E185" s="241"/>
      <c r="F185" s="241"/>
      <c r="G185" s="241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12"/>
      <c r="Z185" s="212"/>
      <c r="AA185" s="212"/>
      <c r="AB185" s="212"/>
      <c r="AC185" s="212"/>
      <c r="AD185" s="212"/>
      <c r="AE185" s="212"/>
      <c r="AF185" s="212"/>
      <c r="AG185" s="212" t="s">
        <v>213</v>
      </c>
      <c r="AH185" s="212"/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  <c r="AT185" s="212"/>
      <c r="AU185" s="212"/>
      <c r="AV185" s="212"/>
      <c r="AW185" s="212"/>
      <c r="AX185" s="212"/>
      <c r="AY185" s="212"/>
      <c r="AZ185" s="212"/>
      <c r="BA185" s="212"/>
      <c r="BB185" s="212"/>
      <c r="BC185" s="212"/>
      <c r="BD185" s="212"/>
      <c r="BE185" s="212"/>
      <c r="BF185" s="212"/>
      <c r="BG185" s="212"/>
      <c r="BH185" s="212"/>
    </row>
    <row r="186" spans="1:60" outlineLevel="1" x14ac:dyDescent="0.2">
      <c r="A186" s="219"/>
      <c r="B186" s="220"/>
      <c r="C186" s="263" t="s">
        <v>939</v>
      </c>
      <c r="D186" s="252"/>
      <c r="E186" s="253">
        <v>17.36</v>
      </c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12"/>
      <c r="Z186" s="212"/>
      <c r="AA186" s="212"/>
      <c r="AB186" s="212"/>
      <c r="AC186" s="212"/>
      <c r="AD186" s="212"/>
      <c r="AE186" s="212"/>
      <c r="AF186" s="212"/>
      <c r="AG186" s="212" t="s">
        <v>255</v>
      </c>
      <c r="AH186" s="212">
        <v>5</v>
      </c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</row>
    <row r="187" spans="1:60" outlineLevel="1" x14ac:dyDescent="0.2">
      <c r="A187" s="234">
        <v>60</v>
      </c>
      <c r="B187" s="235" t="s">
        <v>940</v>
      </c>
      <c r="C187" s="246" t="s">
        <v>941</v>
      </c>
      <c r="D187" s="236" t="s">
        <v>307</v>
      </c>
      <c r="E187" s="237">
        <v>12.13</v>
      </c>
      <c r="F187" s="238"/>
      <c r="G187" s="239">
        <f>ROUND(E187*F187,2)</f>
        <v>0</v>
      </c>
      <c r="H187" s="238"/>
      <c r="I187" s="239">
        <f>ROUND(E187*H187,2)</f>
        <v>0</v>
      </c>
      <c r="J187" s="238"/>
      <c r="K187" s="239">
        <f>ROUND(E187*J187,2)</f>
        <v>0</v>
      </c>
      <c r="L187" s="239">
        <v>21</v>
      </c>
      <c r="M187" s="239">
        <f>G187*(1+L187/100)</f>
        <v>0</v>
      </c>
      <c r="N187" s="239">
        <v>0</v>
      </c>
      <c r="O187" s="239">
        <f>ROUND(E187*N187,2)</f>
        <v>0</v>
      </c>
      <c r="P187" s="239">
        <v>0</v>
      </c>
      <c r="Q187" s="239">
        <f>ROUND(E187*P187,2)</f>
        <v>0</v>
      </c>
      <c r="R187" s="239" t="s">
        <v>934</v>
      </c>
      <c r="S187" s="239" t="s">
        <v>209</v>
      </c>
      <c r="T187" s="240" t="s">
        <v>209</v>
      </c>
      <c r="U187" s="222">
        <v>0.08</v>
      </c>
      <c r="V187" s="222">
        <f>ROUND(E187*U187,2)</f>
        <v>0.97</v>
      </c>
      <c r="W187" s="222"/>
      <c r="X187" s="222" t="s">
        <v>250</v>
      </c>
      <c r="Y187" s="212"/>
      <c r="Z187" s="212"/>
      <c r="AA187" s="212"/>
      <c r="AB187" s="212"/>
      <c r="AC187" s="212"/>
      <c r="AD187" s="212"/>
      <c r="AE187" s="212"/>
      <c r="AF187" s="212"/>
      <c r="AG187" s="212" t="s">
        <v>541</v>
      </c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/>
      <c r="BD187" s="212"/>
      <c r="BE187" s="212"/>
      <c r="BF187" s="212"/>
      <c r="BG187" s="212"/>
      <c r="BH187" s="212"/>
    </row>
    <row r="188" spans="1:60" outlineLevel="1" x14ac:dyDescent="0.2">
      <c r="A188" s="219"/>
      <c r="B188" s="220"/>
      <c r="C188" s="263" t="s">
        <v>833</v>
      </c>
      <c r="D188" s="252"/>
      <c r="E188" s="253">
        <v>4.75</v>
      </c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12"/>
      <c r="Z188" s="212"/>
      <c r="AA188" s="212"/>
      <c r="AB188" s="212"/>
      <c r="AC188" s="212"/>
      <c r="AD188" s="212"/>
      <c r="AE188" s="212"/>
      <c r="AF188" s="212"/>
      <c r="AG188" s="212" t="s">
        <v>255</v>
      </c>
      <c r="AH188" s="212">
        <v>0</v>
      </c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2"/>
      <c r="BC188" s="212"/>
      <c r="BD188" s="212"/>
      <c r="BE188" s="212"/>
      <c r="BF188" s="212"/>
      <c r="BG188" s="212"/>
      <c r="BH188" s="212"/>
    </row>
    <row r="189" spans="1:60" outlineLevel="1" x14ac:dyDescent="0.2">
      <c r="A189" s="219"/>
      <c r="B189" s="220"/>
      <c r="C189" s="263" t="s">
        <v>834</v>
      </c>
      <c r="D189" s="252"/>
      <c r="E189" s="253">
        <v>7.38</v>
      </c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12"/>
      <c r="Z189" s="212"/>
      <c r="AA189" s="212"/>
      <c r="AB189" s="212"/>
      <c r="AC189" s="212"/>
      <c r="AD189" s="212"/>
      <c r="AE189" s="212"/>
      <c r="AF189" s="212"/>
      <c r="AG189" s="212" t="s">
        <v>255</v>
      </c>
      <c r="AH189" s="212">
        <v>0</v>
      </c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  <c r="AY189" s="212"/>
      <c r="AZ189" s="212"/>
      <c r="BA189" s="212"/>
      <c r="BB189" s="212"/>
      <c r="BC189" s="212"/>
      <c r="BD189" s="212"/>
      <c r="BE189" s="212"/>
      <c r="BF189" s="212"/>
      <c r="BG189" s="212"/>
      <c r="BH189" s="212"/>
    </row>
    <row r="190" spans="1:60" ht="22.5" outlineLevel="1" x14ac:dyDescent="0.2">
      <c r="A190" s="234">
        <v>61</v>
      </c>
      <c r="B190" s="235" t="s">
        <v>942</v>
      </c>
      <c r="C190" s="246" t="s">
        <v>943</v>
      </c>
      <c r="D190" s="236" t="s">
        <v>370</v>
      </c>
      <c r="E190" s="237">
        <v>19.7</v>
      </c>
      <c r="F190" s="238"/>
      <c r="G190" s="239">
        <f>ROUND(E190*F190,2)</f>
        <v>0</v>
      </c>
      <c r="H190" s="238"/>
      <c r="I190" s="239">
        <f>ROUND(E190*H190,2)</f>
        <v>0</v>
      </c>
      <c r="J190" s="238"/>
      <c r="K190" s="239">
        <f>ROUND(E190*J190,2)</f>
        <v>0</v>
      </c>
      <c r="L190" s="239">
        <v>21</v>
      </c>
      <c r="M190" s="239">
        <f>G190*(1+L190/100)</f>
        <v>0</v>
      </c>
      <c r="N190" s="239">
        <v>3.2000000000000003E-4</v>
      </c>
      <c r="O190" s="239">
        <f>ROUND(E190*N190,2)</f>
        <v>0.01</v>
      </c>
      <c r="P190" s="239">
        <v>0</v>
      </c>
      <c r="Q190" s="239">
        <f>ROUND(E190*P190,2)</f>
        <v>0</v>
      </c>
      <c r="R190" s="239" t="s">
        <v>934</v>
      </c>
      <c r="S190" s="239" t="s">
        <v>209</v>
      </c>
      <c r="T190" s="240" t="s">
        <v>209</v>
      </c>
      <c r="U190" s="222">
        <v>0.05</v>
      </c>
      <c r="V190" s="222">
        <f>ROUND(E190*U190,2)</f>
        <v>0.99</v>
      </c>
      <c r="W190" s="222"/>
      <c r="X190" s="222" t="s">
        <v>250</v>
      </c>
      <c r="Y190" s="212"/>
      <c r="Z190" s="212"/>
      <c r="AA190" s="212"/>
      <c r="AB190" s="212"/>
      <c r="AC190" s="212"/>
      <c r="AD190" s="212"/>
      <c r="AE190" s="212"/>
      <c r="AF190" s="212"/>
      <c r="AG190" s="212" t="s">
        <v>251</v>
      </c>
      <c r="AH190" s="212"/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  <c r="BB190" s="212"/>
      <c r="BC190" s="212"/>
      <c r="BD190" s="212"/>
      <c r="BE190" s="212"/>
      <c r="BF190" s="212"/>
      <c r="BG190" s="212"/>
      <c r="BH190" s="212"/>
    </row>
    <row r="191" spans="1:60" outlineLevel="1" x14ac:dyDescent="0.2">
      <c r="A191" s="219"/>
      <c r="B191" s="220"/>
      <c r="C191" s="263" t="s">
        <v>944</v>
      </c>
      <c r="D191" s="252"/>
      <c r="E191" s="253">
        <v>19.7</v>
      </c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12"/>
      <c r="Z191" s="212"/>
      <c r="AA191" s="212"/>
      <c r="AB191" s="212"/>
      <c r="AC191" s="212"/>
      <c r="AD191" s="212"/>
      <c r="AE191" s="212"/>
      <c r="AF191" s="212"/>
      <c r="AG191" s="212" t="s">
        <v>255</v>
      </c>
      <c r="AH191" s="212">
        <v>0</v>
      </c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  <c r="AY191" s="212"/>
      <c r="AZ191" s="212"/>
      <c r="BA191" s="212"/>
      <c r="BB191" s="212"/>
      <c r="BC191" s="212"/>
      <c r="BD191" s="212"/>
      <c r="BE191" s="212"/>
      <c r="BF191" s="212"/>
      <c r="BG191" s="212"/>
      <c r="BH191" s="212"/>
    </row>
    <row r="192" spans="1:60" ht="22.5" outlineLevel="1" x14ac:dyDescent="0.2">
      <c r="A192" s="234">
        <v>62</v>
      </c>
      <c r="B192" s="235" t="s">
        <v>945</v>
      </c>
      <c r="C192" s="246" t="s">
        <v>946</v>
      </c>
      <c r="D192" s="236" t="s">
        <v>307</v>
      </c>
      <c r="E192" s="237">
        <v>12.13</v>
      </c>
      <c r="F192" s="238"/>
      <c r="G192" s="239">
        <f>ROUND(E192*F192,2)</f>
        <v>0</v>
      </c>
      <c r="H192" s="238"/>
      <c r="I192" s="239">
        <f>ROUND(E192*H192,2)</f>
        <v>0</v>
      </c>
      <c r="J192" s="238"/>
      <c r="K192" s="239">
        <f>ROUND(E192*J192,2)</f>
        <v>0</v>
      </c>
      <c r="L192" s="239">
        <v>21</v>
      </c>
      <c r="M192" s="239">
        <f>G192*(1+L192/100)</f>
        <v>0</v>
      </c>
      <c r="N192" s="239">
        <v>1.0000000000000001E-5</v>
      </c>
      <c r="O192" s="239">
        <f>ROUND(E192*N192,2)</f>
        <v>0</v>
      </c>
      <c r="P192" s="239">
        <v>0</v>
      </c>
      <c r="Q192" s="239">
        <f>ROUND(E192*P192,2)</f>
        <v>0</v>
      </c>
      <c r="R192" s="239" t="s">
        <v>934</v>
      </c>
      <c r="S192" s="239" t="s">
        <v>209</v>
      </c>
      <c r="T192" s="240" t="s">
        <v>209</v>
      </c>
      <c r="U192" s="222">
        <v>7.0000000000000007E-2</v>
      </c>
      <c r="V192" s="222">
        <f>ROUND(E192*U192,2)</f>
        <v>0.85</v>
      </c>
      <c r="W192" s="222"/>
      <c r="X192" s="222" t="s">
        <v>250</v>
      </c>
      <c r="Y192" s="212"/>
      <c r="Z192" s="212"/>
      <c r="AA192" s="212"/>
      <c r="AB192" s="212"/>
      <c r="AC192" s="212"/>
      <c r="AD192" s="212"/>
      <c r="AE192" s="212"/>
      <c r="AF192" s="212"/>
      <c r="AG192" s="212" t="s">
        <v>541</v>
      </c>
      <c r="AH192" s="212"/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  <c r="AT192" s="212"/>
      <c r="AU192" s="212"/>
      <c r="AV192" s="212"/>
      <c r="AW192" s="212"/>
      <c r="AX192" s="212"/>
      <c r="AY192" s="212"/>
      <c r="AZ192" s="212"/>
      <c r="BA192" s="212"/>
      <c r="BB192" s="212"/>
      <c r="BC192" s="212"/>
      <c r="BD192" s="212"/>
      <c r="BE192" s="212"/>
      <c r="BF192" s="212"/>
      <c r="BG192" s="212"/>
      <c r="BH192" s="212"/>
    </row>
    <row r="193" spans="1:60" outlineLevel="1" x14ac:dyDescent="0.2">
      <c r="A193" s="219"/>
      <c r="B193" s="220"/>
      <c r="C193" s="263" t="s">
        <v>947</v>
      </c>
      <c r="D193" s="252"/>
      <c r="E193" s="253">
        <v>12.13</v>
      </c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12"/>
      <c r="Z193" s="212"/>
      <c r="AA193" s="212"/>
      <c r="AB193" s="212"/>
      <c r="AC193" s="212"/>
      <c r="AD193" s="212"/>
      <c r="AE193" s="212"/>
      <c r="AF193" s="212"/>
      <c r="AG193" s="212" t="s">
        <v>255</v>
      </c>
      <c r="AH193" s="212">
        <v>5</v>
      </c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2"/>
      <c r="BC193" s="212"/>
      <c r="BD193" s="212"/>
      <c r="BE193" s="212"/>
      <c r="BF193" s="212"/>
      <c r="BG193" s="212"/>
      <c r="BH193" s="212"/>
    </row>
    <row r="194" spans="1:60" ht="22.5" outlineLevel="1" x14ac:dyDescent="0.2">
      <c r="A194" s="234">
        <v>63</v>
      </c>
      <c r="B194" s="235" t="s">
        <v>948</v>
      </c>
      <c r="C194" s="246" t="s">
        <v>949</v>
      </c>
      <c r="D194" s="236" t="s">
        <v>248</v>
      </c>
      <c r="E194" s="237">
        <v>0.98980999999999997</v>
      </c>
      <c r="F194" s="238"/>
      <c r="G194" s="239">
        <f>ROUND(E194*F194,2)</f>
        <v>0</v>
      </c>
      <c r="H194" s="238"/>
      <c r="I194" s="239">
        <f>ROUND(E194*H194,2)</f>
        <v>0</v>
      </c>
      <c r="J194" s="238"/>
      <c r="K194" s="239">
        <f>ROUND(E194*J194,2)</f>
        <v>0</v>
      </c>
      <c r="L194" s="239">
        <v>21</v>
      </c>
      <c r="M194" s="239">
        <f>G194*(1+L194/100)</f>
        <v>0</v>
      </c>
      <c r="N194" s="239">
        <v>0.02</v>
      </c>
      <c r="O194" s="239">
        <f>ROUND(E194*N194,2)</f>
        <v>0.02</v>
      </c>
      <c r="P194" s="239">
        <v>0</v>
      </c>
      <c r="Q194" s="239">
        <f>ROUND(E194*P194,2)</f>
        <v>0</v>
      </c>
      <c r="R194" s="239" t="s">
        <v>352</v>
      </c>
      <c r="S194" s="239" t="s">
        <v>209</v>
      </c>
      <c r="T194" s="240" t="s">
        <v>209</v>
      </c>
      <c r="U194" s="222">
        <v>0</v>
      </c>
      <c r="V194" s="222">
        <f>ROUND(E194*U194,2)</f>
        <v>0</v>
      </c>
      <c r="W194" s="222"/>
      <c r="X194" s="222" t="s">
        <v>347</v>
      </c>
      <c r="Y194" s="212"/>
      <c r="Z194" s="212"/>
      <c r="AA194" s="212"/>
      <c r="AB194" s="212"/>
      <c r="AC194" s="212"/>
      <c r="AD194" s="212"/>
      <c r="AE194" s="212"/>
      <c r="AF194" s="212"/>
      <c r="AG194" s="212" t="s">
        <v>950</v>
      </c>
      <c r="AH194" s="212"/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  <c r="AT194" s="212"/>
      <c r="AU194" s="212"/>
      <c r="AV194" s="212"/>
      <c r="AW194" s="212"/>
      <c r="AX194" s="212"/>
      <c r="AY194" s="212"/>
      <c r="AZ194" s="212"/>
      <c r="BA194" s="212"/>
      <c r="BB194" s="212"/>
      <c r="BC194" s="212"/>
      <c r="BD194" s="212"/>
      <c r="BE194" s="212"/>
      <c r="BF194" s="212"/>
      <c r="BG194" s="212"/>
      <c r="BH194" s="212"/>
    </row>
    <row r="195" spans="1:60" outlineLevel="1" x14ac:dyDescent="0.2">
      <c r="A195" s="219"/>
      <c r="B195" s="220"/>
      <c r="C195" s="263" t="s">
        <v>951</v>
      </c>
      <c r="D195" s="252"/>
      <c r="E195" s="253">
        <v>0.97040000000000004</v>
      </c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12"/>
      <c r="Z195" s="212"/>
      <c r="AA195" s="212"/>
      <c r="AB195" s="212"/>
      <c r="AC195" s="212"/>
      <c r="AD195" s="212"/>
      <c r="AE195" s="212"/>
      <c r="AF195" s="212"/>
      <c r="AG195" s="212" t="s">
        <v>255</v>
      </c>
      <c r="AH195" s="212">
        <v>5</v>
      </c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2"/>
      <c r="BB195" s="212"/>
      <c r="BC195" s="212"/>
      <c r="BD195" s="212"/>
      <c r="BE195" s="212"/>
      <c r="BF195" s="212"/>
      <c r="BG195" s="212"/>
      <c r="BH195" s="212"/>
    </row>
    <row r="196" spans="1:60" outlineLevel="1" x14ac:dyDescent="0.2">
      <c r="A196" s="219"/>
      <c r="B196" s="220"/>
      <c r="C196" s="271" t="s">
        <v>952</v>
      </c>
      <c r="D196" s="265"/>
      <c r="E196" s="266">
        <v>1.941E-2</v>
      </c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12"/>
      <c r="Z196" s="212"/>
      <c r="AA196" s="212"/>
      <c r="AB196" s="212"/>
      <c r="AC196" s="212"/>
      <c r="AD196" s="212"/>
      <c r="AE196" s="212"/>
      <c r="AF196" s="212"/>
      <c r="AG196" s="212" t="s">
        <v>255</v>
      </c>
      <c r="AH196" s="212">
        <v>4</v>
      </c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</row>
    <row r="197" spans="1:60" outlineLevel="1" x14ac:dyDescent="0.2">
      <c r="A197" s="219"/>
      <c r="B197" s="220"/>
      <c r="C197" s="271" t="s">
        <v>953</v>
      </c>
      <c r="D197" s="265"/>
      <c r="E197" s="266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12"/>
      <c r="Z197" s="212"/>
      <c r="AA197" s="212"/>
      <c r="AB197" s="212"/>
      <c r="AC197" s="212"/>
      <c r="AD197" s="212"/>
      <c r="AE197" s="212"/>
      <c r="AF197" s="212"/>
      <c r="AG197" s="212" t="s">
        <v>255</v>
      </c>
      <c r="AH197" s="212">
        <v>4</v>
      </c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</row>
    <row r="198" spans="1:60" ht="22.5" outlineLevel="1" x14ac:dyDescent="0.2">
      <c r="A198" s="234">
        <v>64</v>
      </c>
      <c r="B198" s="235" t="s">
        <v>954</v>
      </c>
      <c r="C198" s="246" t="s">
        <v>955</v>
      </c>
      <c r="D198" s="236" t="s">
        <v>307</v>
      </c>
      <c r="E198" s="237">
        <v>17.7072</v>
      </c>
      <c r="F198" s="238"/>
      <c r="G198" s="239">
        <f>ROUND(E198*F198,2)</f>
        <v>0</v>
      </c>
      <c r="H198" s="238"/>
      <c r="I198" s="239">
        <f>ROUND(E198*H198,2)</f>
        <v>0</v>
      </c>
      <c r="J198" s="238"/>
      <c r="K198" s="239">
        <f>ROUND(E198*J198,2)</f>
        <v>0</v>
      </c>
      <c r="L198" s="239">
        <v>21</v>
      </c>
      <c r="M198" s="239">
        <f>G198*(1+L198/100)</f>
        <v>0</v>
      </c>
      <c r="N198" s="239">
        <v>1.8E-3</v>
      </c>
      <c r="O198" s="239">
        <f>ROUND(E198*N198,2)</f>
        <v>0.03</v>
      </c>
      <c r="P198" s="239">
        <v>0</v>
      </c>
      <c r="Q198" s="239">
        <f>ROUND(E198*P198,2)</f>
        <v>0</v>
      </c>
      <c r="R198" s="239" t="s">
        <v>352</v>
      </c>
      <c r="S198" s="239" t="s">
        <v>209</v>
      </c>
      <c r="T198" s="240" t="s">
        <v>209</v>
      </c>
      <c r="U198" s="222">
        <v>0</v>
      </c>
      <c r="V198" s="222">
        <f>ROUND(E198*U198,2)</f>
        <v>0</v>
      </c>
      <c r="W198" s="222"/>
      <c r="X198" s="222" t="s">
        <v>347</v>
      </c>
      <c r="Y198" s="212"/>
      <c r="Z198" s="212"/>
      <c r="AA198" s="212"/>
      <c r="AB198" s="212"/>
      <c r="AC198" s="212"/>
      <c r="AD198" s="212"/>
      <c r="AE198" s="212"/>
      <c r="AF198" s="212"/>
      <c r="AG198" s="212" t="s">
        <v>348</v>
      </c>
      <c r="AH198" s="212"/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12"/>
      <c r="BB198" s="212"/>
      <c r="BC198" s="212"/>
      <c r="BD198" s="212"/>
      <c r="BE198" s="212"/>
      <c r="BF198" s="212"/>
      <c r="BG198" s="212"/>
      <c r="BH198" s="212"/>
    </row>
    <row r="199" spans="1:60" outlineLevel="1" x14ac:dyDescent="0.2">
      <c r="A199" s="219"/>
      <c r="B199" s="220"/>
      <c r="C199" s="263" t="s">
        <v>956</v>
      </c>
      <c r="D199" s="252"/>
      <c r="E199" s="253">
        <v>17.7072</v>
      </c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12"/>
      <c r="Z199" s="212"/>
      <c r="AA199" s="212"/>
      <c r="AB199" s="212"/>
      <c r="AC199" s="212"/>
      <c r="AD199" s="212"/>
      <c r="AE199" s="212"/>
      <c r="AF199" s="212"/>
      <c r="AG199" s="212" t="s">
        <v>255</v>
      </c>
      <c r="AH199" s="212">
        <v>5</v>
      </c>
      <c r="AI199" s="212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  <c r="AT199" s="212"/>
      <c r="AU199" s="212"/>
      <c r="AV199" s="212"/>
      <c r="AW199" s="212"/>
      <c r="AX199" s="212"/>
      <c r="AY199" s="212"/>
      <c r="AZ199" s="212"/>
      <c r="BA199" s="212"/>
      <c r="BB199" s="212"/>
      <c r="BC199" s="212"/>
      <c r="BD199" s="212"/>
      <c r="BE199" s="212"/>
      <c r="BF199" s="212"/>
      <c r="BG199" s="212"/>
      <c r="BH199" s="212"/>
    </row>
    <row r="200" spans="1:60" outlineLevel="1" x14ac:dyDescent="0.2">
      <c r="A200" s="219">
        <v>65</v>
      </c>
      <c r="B200" s="220" t="s">
        <v>957</v>
      </c>
      <c r="C200" s="269" t="s">
        <v>958</v>
      </c>
      <c r="D200" s="221" t="s">
        <v>0</v>
      </c>
      <c r="E200" s="267"/>
      <c r="F200" s="223"/>
      <c r="G200" s="222">
        <f>ROUND(E200*F200,2)</f>
        <v>0</v>
      </c>
      <c r="H200" s="223"/>
      <c r="I200" s="222">
        <f>ROUND(E200*H200,2)</f>
        <v>0</v>
      </c>
      <c r="J200" s="223"/>
      <c r="K200" s="222">
        <f>ROUND(E200*J200,2)</f>
        <v>0</v>
      </c>
      <c r="L200" s="222">
        <v>21</v>
      </c>
      <c r="M200" s="222">
        <f>G200*(1+L200/100)</f>
        <v>0</v>
      </c>
      <c r="N200" s="222">
        <v>0</v>
      </c>
      <c r="O200" s="222">
        <f>ROUND(E200*N200,2)</f>
        <v>0</v>
      </c>
      <c r="P200" s="222">
        <v>0</v>
      </c>
      <c r="Q200" s="222">
        <f>ROUND(E200*P200,2)</f>
        <v>0</v>
      </c>
      <c r="R200" s="222" t="s">
        <v>934</v>
      </c>
      <c r="S200" s="222" t="s">
        <v>209</v>
      </c>
      <c r="T200" s="222" t="s">
        <v>209</v>
      </c>
      <c r="U200" s="222">
        <v>0</v>
      </c>
      <c r="V200" s="222">
        <f>ROUND(E200*U200,2)</f>
        <v>0</v>
      </c>
      <c r="W200" s="222"/>
      <c r="X200" s="222" t="s">
        <v>133</v>
      </c>
      <c r="Y200" s="212"/>
      <c r="Z200" s="212"/>
      <c r="AA200" s="212"/>
      <c r="AB200" s="212"/>
      <c r="AC200" s="212"/>
      <c r="AD200" s="212"/>
      <c r="AE200" s="212"/>
      <c r="AF200" s="212"/>
      <c r="AG200" s="212" t="s">
        <v>442</v>
      </c>
      <c r="AH200" s="212"/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212"/>
      <c r="AW200" s="212"/>
      <c r="AX200" s="212"/>
      <c r="AY200" s="212"/>
      <c r="AZ200" s="212"/>
      <c r="BA200" s="212"/>
      <c r="BB200" s="212"/>
      <c r="BC200" s="212"/>
      <c r="BD200" s="212"/>
      <c r="BE200" s="212"/>
      <c r="BF200" s="212"/>
      <c r="BG200" s="212"/>
      <c r="BH200" s="212"/>
    </row>
    <row r="201" spans="1:60" outlineLevel="1" x14ac:dyDescent="0.2">
      <c r="A201" s="219"/>
      <c r="B201" s="220"/>
      <c r="C201" s="270" t="s">
        <v>959</v>
      </c>
      <c r="D201" s="268"/>
      <c r="E201" s="268"/>
      <c r="F201" s="268"/>
      <c r="G201" s="268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12"/>
      <c r="Z201" s="212"/>
      <c r="AA201" s="212"/>
      <c r="AB201" s="212"/>
      <c r="AC201" s="212"/>
      <c r="AD201" s="212"/>
      <c r="AE201" s="212"/>
      <c r="AF201" s="212"/>
      <c r="AG201" s="212" t="s">
        <v>253</v>
      </c>
      <c r="AH201" s="212"/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  <c r="BB201" s="212"/>
      <c r="BC201" s="212"/>
      <c r="BD201" s="212"/>
      <c r="BE201" s="212"/>
      <c r="BF201" s="212"/>
      <c r="BG201" s="212"/>
      <c r="BH201" s="212"/>
    </row>
    <row r="202" spans="1:60" x14ac:dyDescent="0.2">
      <c r="A202" s="228" t="s">
        <v>204</v>
      </c>
      <c r="B202" s="229" t="s">
        <v>154</v>
      </c>
      <c r="C202" s="245" t="s">
        <v>155</v>
      </c>
      <c r="D202" s="230"/>
      <c r="E202" s="231"/>
      <c r="F202" s="232"/>
      <c r="G202" s="232">
        <f>SUMIF(AG203:AG242,"&lt;&gt;NOR",G203:G242)</f>
        <v>0</v>
      </c>
      <c r="H202" s="232"/>
      <c r="I202" s="232">
        <f>SUM(I203:I242)</f>
        <v>0</v>
      </c>
      <c r="J202" s="232"/>
      <c r="K202" s="232">
        <f>SUM(K203:K242)</f>
        <v>0</v>
      </c>
      <c r="L202" s="232"/>
      <c r="M202" s="232">
        <f>SUM(M203:M242)</f>
        <v>0</v>
      </c>
      <c r="N202" s="232"/>
      <c r="O202" s="232">
        <f>SUM(O203:O242)</f>
        <v>1.21</v>
      </c>
      <c r="P202" s="232"/>
      <c r="Q202" s="232">
        <f>SUM(Q203:Q242)</f>
        <v>0</v>
      </c>
      <c r="R202" s="232"/>
      <c r="S202" s="232"/>
      <c r="T202" s="233"/>
      <c r="U202" s="227"/>
      <c r="V202" s="227">
        <f>SUM(V203:V242)</f>
        <v>42.84</v>
      </c>
      <c r="W202" s="227"/>
      <c r="X202" s="227"/>
      <c r="AG202" t="s">
        <v>205</v>
      </c>
    </row>
    <row r="203" spans="1:60" ht="33.75" outlineLevel="1" x14ac:dyDescent="0.2">
      <c r="A203" s="234">
        <v>66</v>
      </c>
      <c r="B203" s="235" t="s">
        <v>960</v>
      </c>
      <c r="C203" s="246" t="s">
        <v>961</v>
      </c>
      <c r="D203" s="236" t="s">
        <v>370</v>
      </c>
      <c r="E203" s="237">
        <v>70.12</v>
      </c>
      <c r="F203" s="238"/>
      <c r="G203" s="239">
        <f>ROUND(E203*F203,2)</f>
        <v>0</v>
      </c>
      <c r="H203" s="238"/>
      <c r="I203" s="239">
        <f>ROUND(E203*H203,2)</f>
        <v>0</v>
      </c>
      <c r="J203" s="238"/>
      <c r="K203" s="239">
        <f>ROUND(E203*J203,2)</f>
        <v>0</v>
      </c>
      <c r="L203" s="239">
        <v>21</v>
      </c>
      <c r="M203" s="239">
        <f>G203*(1+L203/100)</f>
        <v>0</v>
      </c>
      <c r="N203" s="239">
        <v>9.8999999999999999E-4</v>
      </c>
      <c r="O203" s="239">
        <f>ROUND(E203*N203,2)</f>
        <v>7.0000000000000007E-2</v>
      </c>
      <c r="P203" s="239">
        <v>0</v>
      </c>
      <c r="Q203" s="239">
        <f>ROUND(E203*P203,2)</f>
        <v>0</v>
      </c>
      <c r="R203" s="239" t="s">
        <v>962</v>
      </c>
      <c r="S203" s="239" t="s">
        <v>209</v>
      </c>
      <c r="T203" s="240" t="s">
        <v>963</v>
      </c>
      <c r="U203" s="222">
        <v>0.26200000000000001</v>
      </c>
      <c r="V203" s="222">
        <f>ROUND(E203*U203,2)</f>
        <v>18.37</v>
      </c>
      <c r="W203" s="222"/>
      <c r="X203" s="222" t="s">
        <v>250</v>
      </c>
      <c r="Y203" s="212"/>
      <c r="Z203" s="212"/>
      <c r="AA203" s="212"/>
      <c r="AB203" s="212"/>
      <c r="AC203" s="212"/>
      <c r="AD203" s="212"/>
      <c r="AE203" s="212"/>
      <c r="AF203" s="212"/>
      <c r="AG203" s="212" t="s">
        <v>251</v>
      </c>
      <c r="AH203" s="212"/>
      <c r="AI203" s="212"/>
      <c r="AJ203" s="212"/>
      <c r="AK203" s="212"/>
      <c r="AL203" s="212"/>
      <c r="AM203" s="212"/>
      <c r="AN203" s="212"/>
      <c r="AO203" s="212"/>
      <c r="AP203" s="212"/>
      <c r="AQ203" s="212"/>
      <c r="AR203" s="212"/>
      <c r="AS203" s="212"/>
      <c r="AT203" s="212"/>
      <c r="AU203" s="212"/>
      <c r="AV203" s="212"/>
      <c r="AW203" s="212"/>
      <c r="AX203" s="212"/>
      <c r="AY203" s="212"/>
      <c r="AZ203" s="212"/>
      <c r="BA203" s="212"/>
      <c r="BB203" s="212"/>
      <c r="BC203" s="212"/>
      <c r="BD203" s="212"/>
      <c r="BE203" s="212"/>
      <c r="BF203" s="212"/>
      <c r="BG203" s="212"/>
      <c r="BH203" s="212"/>
    </row>
    <row r="204" spans="1:60" outlineLevel="1" x14ac:dyDescent="0.2">
      <c r="A204" s="219"/>
      <c r="B204" s="220"/>
      <c r="C204" s="263" t="s">
        <v>964</v>
      </c>
      <c r="D204" s="252"/>
      <c r="E204" s="253">
        <v>1.62</v>
      </c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12"/>
      <c r="Z204" s="212"/>
      <c r="AA204" s="212"/>
      <c r="AB204" s="212"/>
      <c r="AC204" s="212"/>
      <c r="AD204" s="212"/>
      <c r="AE204" s="212"/>
      <c r="AF204" s="212"/>
      <c r="AG204" s="212" t="s">
        <v>255</v>
      </c>
      <c r="AH204" s="212">
        <v>0</v>
      </c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2"/>
      <c r="AT204" s="212"/>
      <c r="AU204" s="212"/>
      <c r="AV204" s="212"/>
      <c r="AW204" s="212"/>
      <c r="AX204" s="212"/>
      <c r="AY204" s="212"/>
      <c r="AZ204" s="212"/>
      <c r="BA204" s="212"/>
      <c r="BB204" s="212"/>
      <c r="BC204" s="212"/>
      <c r="BD204" s="212"/>
      <c r="BE204" s="212"/>
      <c r="BF204" s="212"/>
      <c r="BG204" s="212"/>
      <c r="BH204" s="212"/>
    </row>
    <row r="205" spans="1:60" outlineLevel="1" x14ac:dyDescent="0.2">
      <c r="A205" s="219"/>
      <c r="B205" s="220"/>
      <c r="C205" s="263" t="s">
        <v>965</v>
      </c>
      <c r="D205" s="252"/>
      <c r="E205" s="253">
        <v>29.3</v>
      </c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12"/>
      <c r="Z205" s="212"/>
      <c r="AA205" s="212"/>
      <c r="AB205" s="212"/>
      <c r="AC205" s="212"/>
      <c r="AD205" s="212"/>
      <c r="AE205" s="212"/>
      <c r="AF205" s="212"/>
      <c r="AG205" s="212" t="s">
        <v>255</v>
      </c>
      <c r="AH205" s="212">
        <v>0</v>
      </c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  <c r="AS205" s="212"/>
      <c r="AT205" s="212"/>
      <c r="AU205" s="212"/>
      <c r="AV205" s="212"/>
      <c r="AW205" s="212"/>
      <c r="AX205" s="212"/>
      <c r="AY205" s="212"/>
      <c r="AZ205" s="212"/>
      <c r="BA205" s="212"/>
      <c r="BB205" s="212"/>
      <c r="BC205" s="212"/>
      <c r="BD205" s="212"/>
      <c r="BE205" s="212"/>
      <c r="BF205" s="212"/>
      <c r="BG205" s="212"/>
      <c r="BH205" s="212"/>
    </row>
    <row r="206" spans="1:60" outlineLevel="1" x14ac:dyDescent="0.2">
      <c r="A206" s="219"/>
      <c r="B206" s="220"/>
      <c r="C206" s="263" t="s">
        <v>966</v>
      </c>
      <c r="D206" s="252"/>
      <c r="E206" s="253">
        <v>12.4</v>
      </c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12"/>
      <c r="Z206" s="212"/>
      <c r="AA206" s="212"/>
      <c r="AB206" s="212"/>
      <c r="AC206" s="212"/>
      <c r="AD206" s="212"/>
      <c r="AE206" s="212"/>
      <c r="AF206" s="212"/>
      <c r="AG206" s="212" t="s">
        <v>255</v>
      </c>
      <c r="AH206" s="212">
        <v>0</v>
      </c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2"/>
      <c r="AT206" s="212"/>
      <c r="AU206" s="212"/>
      <c r="AV206" s="212"/>
      <c r="AW206" s="212"/>
      <c r="AX206" s="212"/>
      <c r="AY206" s="212"/>
      <c r="AZ206" s="212"/>
      <c r="BA206" s="212"/>
      <c r="BB206" s="212"/>
      <c r="BC206" s="212"/>
      <c r="BD206" s="212"/>
      <c r="BE206" s="212"/>
      <c r="BF206" s="212"/>
      <c r="BG206" s="212"/>
      <c r="BH206" s="212"/>
    </row>
    <row r="207" spans="1:60" outlineLevel="1" x14ac:dyDescent="0.2">
      <c r="A207" s="219"/>
      <c r="B207" s="220"/>
      <c r="C207" s="263" t="s">
        <v>967</v>
      </c>
      <c r="D207" s="252"/>
      <c r="E207" s="253">
        <v>24.8</v>
      </c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12"/>
      <c r="Z207" s="212"/>
      <c r="AA207" s="212"/>
      <c r="AB207" s="212"/>
      <c r="AC207" s="212"/>
      <c r="AD207" s="212"/>
      <c r="AE207" s="212"/>
      <c r="AF207" s="212"/>
      <c r="AG207" s="212" t="s">
        <v>255</v>
      </c>
      <c r="AH207" s="212">
        <v>0</v>
      </c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  <c r="AS207" s="212"/>
      <c r="AT207" s="212"/>
      <c r="AU207" s="212"/>
      <c r="AV207" s="212"/>
      <c r="AW207" s="212"/>
      <c r="AX207" s="212"/>
      <c r="AY207" s="212"/>
      <c r="AZ207" s="212"/>
      <c r="BA207" s="212"/>
      <c r="BB207" s="212"/>
      <c r="BC207" s="212"/>
      <c r="BD207" s="212"/>
      <c r="BE207" s="212"/>
      <c r="BF207" s="212"/>
      <c r="BG207" s="212"/>
      <c r="BH207" s="212"/>
    </row>
    <row r="208" spans="1:60" outlineLevel="1" x14ac:dyDescent="0.2">
      <c r="A208" s="219"/>
      <c r="B208" s="220"/>
      <c r="C208" s="263" t="s">
        <v>968</v>
      </c>
      <c r="D208" s="252"/>
      <c r="E208" s="253">
        <v>2</v>
      </c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12"/>
      <c r="Z208" s="212"/>
      <c r="AA208" s="212"/>
      <c r="AB208" s="212"/>
      <c r="AC208" s="212"/>
      <c r="AD208" s="212"/>
      <c r="AE208" s="212"/>
      <c r="AF208" s="212"/>
      <c r="AG208" s="212" t="s">
        <v>255</v>
      </c>
      <c r="AH208" s="212">
        <v>0</v>
      </c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212"/>
      <c r="AS208" s="212"/>
      <c r="AT208" s="212"/>
      <c r="AU208" s="212"/>
      <c r="AV208" s="212"/>
      <c r="AW208" s="212"/>
      <c r="AX208" s="212"/>
      <c r="AY208" s="212"/>
      <c r="AZ208" s="212"/>
      <c r="BA208" s="212"/>
      <c r="BB208" s="212"/>
      <c r="BC208" s="212"/>
      <c r="BD208" s="212"/>
      <c r="BE208" s="212"/>
      <c r="BF208" s="212"/>
      <c r="BG208" s="212"/>
      <c r="BH208" s="212"/>
    </row>
    <row r="209" spans="1:60" ht="33.75" outlineLevel="1" x14ac:dyDescent="0.2">
      <c r="A209" s="234">
        <v>67</v>
      </c>
      <c r="B209" s="235" t="s">
        <v>969</v>
      </c>
      <c r="C209" s="246" t="s">
        <v>970</v>
      </c>
      <c r="D209" s="236" t="s">
        <v>370</v>
      </c>
      <c r="E209" s="237">
        <v>28.7</v>
      </c>
      <c r="F209" s="238"/>
      <c r="G209" s="239">
        <f>ROUND(E209*F209,2)</f>
        <v>0</v>
      </c>
      <c r="H209" s="238"/>
      <c r="I209" s="239">
        <f>ROUND(E209*H209,2)</f>
        <v>0</v>
      </c>
      <c r="J209" s="238"/>
      <c r="K209" s="239">
        <f>ROUND(E209*J209,2)</f>
        <v>0</v>
      </c>
      <c r="L209" s="239">
        <v>21</v>
      </c>
      <c r="M209" s="239">
        <f>G209*(1+L209/100)</f>
        <v>0</v>
      </c>
      <c r="N209" s="239">
        <v>9.8999999999999999E-4</v>
      </c>
      <c r="O209" s="239">
        <f>ROUND(E209*N209,2)</f>
        <v>0.03</v>
      </c>
      <c r="P209" s="239">
        <v>0</v>
      </c>
      <c r="Q209" s="239">
        <f>ROUND(E209*P209,2)</f>
        <v>0</v>
      </c>
      <c r="R209" s="239" t="s">
        <v>962</v>
      </c>
      <c r="S209" s="239" t="s">
        <v>209</v>
      </c>
      <c r="T209" s="240" t="s">
        <v>963</v>
      </c>
      <c r="U209" s="222">
        <v>0.36099999999999999</v>
      </c>
      <c r="V209" s="222">
        <f>ROUND(E209*U209,2)</f>
        <v>10.36</v>
      </c>
      <c r="W209" s="222"/>
      <c r="X209" s="222" t="s">
        <v>250</v>
      </c>
      <c r="Y209" s="212"/>
      <c r="Z209" s="212"/>
      <c r="AA209" s="212"/>
      <c r="AB209" s="212"/>
      <c r="AC209" s="212"/>
      <c r="AD209" s="212"/>
      <c r="AE209" s="212"/>
      <c r="AF209" s="212"/>
      <c r="AG209" s="212" t="s">
        <v>251</v>
      </c>
      <c r="AH209" s="212"/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  <c r="AT209" s="212"/>
      <c r="AU209" s="212"/>
      <c r="AV209" s="212"/>
      <c r="AW209" s="212"/>
      <c r="AX209" s="212"/>
      <c r="AY209" s="212"/>
      <c r="AZ209" s="212"/>
      <c r="BA209" s="212"/>
      <c r="BB209" s="212"/>
      <c r="BC209" s="212"/>
      <c r="BD209" s="212"/>
      <c r="BE209" s="212"/>
      <c r="BF209" s="212"/>
      <c r="BG209" s="212"/>
      <c r="BH209" s="212"/>
    </row>
    <row r="210" spans="1:60" outlineLevel="1" x14ac:dyDescent="0.2">
      <c r="A210" s="219"/>
      <c r="B210" s="220"/>
      <c r="C210" s="263" t="s">
        <v>971</v>
      </c>
      <c r="D210" s="252"/>
      <c r="E210" s="253">
        <v>17</v>
      </c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  <c r="S210" s="222"/>
      <c r="T210" s="222"/>
      <c r="U210" s="222"/>
      <c r="V210" s="222"/>
      <c r="W210" s="222"/>
      <c r="X210" s="222"/>
      <c r="Y210" s="212"/>
      <c r="Z210" s="212"/>
      <c r="AA210" s="212"/>
      <c r="AB210" s="212"/>
      <c r="AC210" s="212"/>
      <c r="AD210" s="212"/>
      <c r="AE210" s="212"/>
      <c r="AF210" s="212"/>
      <c r="AG210" s="212" t="s">
        <v>255</v>
      </c>
      <c r="AH210" s="212">
        <v>0</v>
      </c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  <c r="AT210" s="212"/>
      <c r="AU210" s="212"/>
      <c r="AV210" s="212"/>
      <c r="AW210" s="212"/>
      <c r="AX210" s="212"/>
      <c r="AY210" s="212"/>
      <c r="AZ210" s="212"/>
      <c r="BA210" s="212"/>
      <c r="BB210" s="212"/>
      <c r="BC210" s="212"/>
      <c r="BD210" s="212"/>
      <c r="BE210" s="212"/>
      <c r="BF210" s="212"/>
      <c r="BG210" s="212"/>
      <c r="BH210" s="212"/>
    </row>
    <row r="211" spans="1:60" outlineLevel="1" x14ac:dyDescent="0.2">
      <c r="A211" s="219"/>
      <c r="B211" s="220"/>
      <c r="C211" s="263" t="s">
        <v>972</v>
      </c>
      <c r="D211" s="252"/>
      <c r="E211" s="253">
        <v>11.7</v>
      </c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2"/>
      <c r="W211" s="222"/>
      <c r="X211" s="222"/>
      <c r="Y211" s="212"/>
      <c r="Z211" s="212"/>
      <c r="AA211" s="212"/>
      <c r="AB211" s="212"/>
      <c r="AC211" s="212"/>
      <c r="AD211" s="212"/>
      <c r="AE211" s="212"/>
      <c r="AF211" s="212"/>
      <c r="AG211" s="212" t="s">
        <v>255</v>
      </c>
      <c r="AH211" s="212">
        <v>0</v>
      </c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  <c r="AT211" s="212"/>
      <c r="AU211" s="212"/>
      <c r="AV211" s="212"/>
      <c r="AW211" s="212"/>
      <c r="AX211" s="212"/>
      <c r="AY211" s="212"/>
      <c r="AZ211" s="212"/>
      <c r="BA211" s="212"/>
      <c r="BB211" s="212"/>
      <c r="BC211" s="212"/>
      <c r="BD211" s="212"/>
      <c r="BE211" s="212"/>
      <c r="BF211" s="212"/>
      <c r="BG211" s="212"/>
      <c r="BH211" s="212"/>
    </row>
    <row r="212" spans="1:60" ht="22.5" outlineLevel="1" x14ac:dyDescent="0.2">
      <c r="A212" s="234">
        <v>68</v>
      </c>
      <c r="B212" s="235" t="s">
        <v>973</v>
      </c>
      <c r="C212" s="246" t="s">
        <v>974</v>
      </c>
      <c r="D212" s="236" t="s">
        <v>307</v>
      </c>
      <c r="E212" s="237">
        <v>23.6037</v>
      </c>
      <c r="F212" s="238"/>
      <c r="G212" s="239">
        <f>ROUND(E212*F212,2)</f>
        <v>0</v>
      </c>
      <c r="H212" s="238"/>
      <c r="I212" s="239">
        <f>ROUND(E212*H212,2)</f>
        <v>0</v>
      </c>
      <c r="J212" s="238"/>
      <c r="K212" s="239">
        <f>ROUND(E212*J212,2)</f>
        <v>0</v>
      </c>
      <c r="L212" s="239">
        <v>21</v>
      </c>
      <c r="M212" s="239">
        <f>G212*(1+L212/100)</f>
        <v>0</v>
      </c>
      <c r="N212" s="239">
        <v>1.452E-2</v>
      </c>
      <c r="O212" s="239">
        <f>ROUND(E212*N212,2)</f>
        <v>0.34</v>
      </c>
      <c r="P212" s="239">
        <v>0</v>
      </c>
      <c r="Q212" s="239">
        <f>ROUND(E212*P212,2)</f>
        <v>0</v>
      </c>
      <c r="R212" s="239" t="s">
        <v>962</v>
      </c>
      <c r="S212" s="239" t="s">
        <v>209</v>
      </c>
      <c r="T212" s="240" t="s">
        <v>209</v>
      </c>
      <c r="U212" s="222">
        <v>0.27</v>
      </c>
      <c r="V212" s="222">
        <f>ROUND(E212*U212,2)</f>
        <v>6.37</v>
      </c>
      <c r="W212" s="222"/>
      <c r="X212" s="222" t="s">
        <v>250</v>
      </c>
      <c r="Y212" s="212"/>
      <c r="Z212" s="212"/>
      <c r="AA212" s="212"/>
      <c r="AB212" s="212"/>
      <c r="AC212" s="212"/>
      <c r="AD212" s="212"/>
      <c r="AE212" s="212"/>
      <c r="AF212" s="212"/>
      <c r="AG212" s="212" t="s">
        <v>251</v>
      </c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AX212" s="212"/>
      <c r="AY212" s="212"/>
      <c r="AZ212" s="212"/>
      <c r="BA212" s="212"/>
      <c r="BB212" s="212"/>
      <c r="BC212" s="212"/>
      <c r="BD212" s="212"/>
      <c r="BE212" s="212"/>
      <c r="BF212" s="212"/>
      <c r="BG212" s="212"/>
      <c r="BH212" s="212"/>
    </row>
    <row r="213" spans="1:60" outlineLevel="1" x14ac:dyDescent="0.2">
      <c r="A213" s="219"/>
      <c r="B213" s="220"/>
      <c r="C213" s="263" t="s">
        <v>975</v>
      </c>
      <c r="D213" s="252"/>
      <c r="E213" s="253">
        <v>6.7404000000000002</v>
      </c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12"/>
      <c r="Z213" s="212"/>
      <c r="AA213" s="212"/>
      <c r="AB213" s="212"/>
      <c r="AC213" s="212"/>
      <c r="AD213" s="212"/>
      <c r="AE213" s="212"/>
      <c r="AF213" s="212"/>
      <c r="AG213" s="212" t="s">
        <v>255</v>
      </c>
      <c r="AH213" s="212">
        <v>0</v>
      </c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AX213" s="212"/>
      <c r="AY213" s="212"/>
      <c r="AZ213" s="212"/>
      <c r="BA213" s="212"/>
      <c r="BB213" s="212"/>
      <c r="BC213" s="212"/>
      <c r="BD213" s="212"/>
      <c r="BE213" s="212"/>
      <c r="BF213" s="212"/>
      <c r="BG213" s="212"/>
      <c r="BH213" s="212"/>
    </row>
    <row r="214" spans="1:60" outlineLevel="1" x14ac:dyDescent="0.2">
      <c r="A214" s="219"/>
      <c r="B214" s="220"/>
      <c r="C214" s="263" t="s">
        <v>976</v>
      </c>
      <c r="D214" s="252"/>
      <c r="E214" s="253">
        <v>8.109</v>
      </c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12"/>
      <c r="Z214" s="212"/>
      <c r="AA214" s="212"/>
      <c r="AB214" s="212"/>
      <c r="AC214" s="212"/>
      <c r="AD214" s="212"/>
      <c r="AE214" s="212"/>
      <c r="AF214" s="212"/>
      <c r="AG214" s="212" t="s">
        <v>255</v>
      </c>
      <c r="AH214" s="212">
        <v>0</v>
      </c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AX214" s="212"/>
      <c r="AY214" s="212"/>
      <c r="AZ214" s="212"/>
      <c r="BA214" s="212"/>
      <c r="BB214" s="212"/>
      <c r="BC214" s="212"/>
      <c r="BD214" s="212"/>
      <c r="BE214" s="212"/>
      <c r="BF214" s="212"/>
      <c r="BG214" s="212"/>
      <c r="BH214" s="212"/>
    </row>
    <row r="215" spans="1:60" outlineLevel="1" x14ac:dyDescent="0.2">
      <c r="A215" s="219"/>
      <c r="B215" s="220"/>
      <c r="C215" s="263" t="s">
        <v>977</v>
      </c>
      <c r="D215" s="252"/>
      <c r="E215" s="253">
        <v>3.4935</v>
      </c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12"/>
      <c r="Z215" s="212"/>
      <c r="AA215" s="212"/>
      <c r="AB215" s="212"/>
      <c r="AC215" s="212"/>
      <c r="AD215" s="212"/>
      <c r="AE215" s="212"/>
      <c r="AF215" s="212"/>
      <c r="AG215" s="212" t="s">
        <v>255</v>
      </c>
      <c r="AH215" s="212">
        <v>0</v>
      </c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AX215" s="212"/>
      <c r="AY215" s="212"/>
      <c r="AZ215" s="212"/>
      <c r="BA215" s="212"/>
      <c r="BB215" s="212"/>
      <c r="BC215" s="212"/>
      <c r="BD215" s="212"/>
      <c r="BE215" s="212"/>
      <c r="BF215" s="212"/>
      <c r="BG215" s="212"/>
      <c r="BH215" s="212"/>
    </row>
    <row r="216" spans="1:60" outlineLevel="1" x14ac:dyDescent="0.2">
      <c r="A216" s="219"/>
      <c r="B216" s="220"/>
      <c r="C216" s="263" t="s">
        <v>978</v>
      </c>
      <c r="D216" s="252"/>
      <c r="E216" s="253">
        <v>5.2607999999999997</v>
      </c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12"/>
      <c r="Z216" s="212"/>
      <c r="AA216" s="212"/>
      <c r="AB216" s="212"/>
      <c r="AC216" s="212"/>
      <c r="AD216" s="212"/>
      <c r="AE216" s="212"/>
      <c r="AF216" s="212"/>
      <c r="AG216" s="212" t="s">
        <v>255</v>
      </c>
      <c r="AH216" s="212">
        <v>0</v>
      </c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212"/>
      <c r="AS216" s="212"/>
      <c r="AT216" s="212"/>
      <c r="AU216" s="212"/>
      <c r="AV216" s="212"/>
      <c r="AW216" s="212"/>
      <c r="AX216" s="212"/>
      <c r="AY216" s="212"/>
      <c r="AZ216" s="212"/>
      <c r="BA216" s="212"/>
      <c r="BB216" s="212"/>
      <c r="BC216" s="212"/>
      <c r="BD216" s="212"/>
      <c r="BE216" s="212"/>
      <c r="BF216" s="212"/>
      <c r="BG216" s="212"/>
      <c r="BH216" s="212"/>
    </row>
    <row r="217" spans="1:60" ht="33.75" outlineLevel="1" x14ac:dyDescent="0.2">
      <c r="A217" s="234">
        <v>69</v>
      </c>
      <c r="B217" s="235" t="s">
        <v>979</v>
      </c>
      <c r="C217" s="246" t="s">
        <v>980</v>
      </c>
      <c r="D217" s="236" t="s">
        <v>307</v>
      </c>
      <c r="E217" s="237">
        <v>3.8</v>
      </c>
      <c r="F217" s="238"/>
      <c r="G217" s="239">
        <f>ROUND(E217*F217,2)</f>
        <v>0</v>
      </c>
      <c r="H217" s="238"/>
      <c r="I217" s="239">
        <f>ROUND(E217*H217,2)</f>
        <v>0</v>
      </c>
      <c r="J217" s="238"/>
      <c r="K217" s="239">
        <f>ROUND(E217*J217,2)</f>
        <v>0</v>
      </c>
      <c r="L217" s="239">
        <v>21</v>
      </c>
      <c r="M217" s="239">
        <f>G217*(1+L217/100)</f>
        <v>0</v>
      </c>
      <c r="N217" s="239">
        <v>1.452E-2</v>
      </c>
      <c r="O217" s="239">
        <f>ROUND(E217*N217,2)</f>
        <v>0.06</v>
      </c>
      <c r="P217" s="239">
        <v>0</v>
      </c>
      <c r="Q217" s="239">
        <f>ROUND(E217*P217,2)</f>
        <v>0</v>
      </c>
      <c r="R217" s="239" t="s">
        <v>962</v>
      </c>
      <c r="S217" s="239" t="s">
        <v>209</v>
      </c>
      <c r="T217" s="240" t="s">
        <v>209</v>
      </c>
      <c r="U217" s="222">
        <v>0.746</v>
      </c>
      <c r="V217" s="222">
        <f>ROUND(E217*U217,2)</f>
        <v>2.83</v>
      </c>
      <c r="W217" s="222"/>
      <c r="X217" s="222" t="s">
        <v>250</v>
      </c>
      <c r="Y217" s="212"/>
      <c r="Z217" s="212"/>
      <c r="AA217" s="212"/>
      <c r="AB217" s="212"/>
      <c r="AC217" s="212"/>
      <c r="AD217" s="212"/>
      <c r="AE217" s="212"/>
      <c r="AF217" s="212"/>
      <c r="AG217" s="212" t="s">
        <v>251</v>
      </c>
      <c r="AH217" s="212"/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  <c r="AS217" s="212"/>
      <c r="AT217" s="212"/>
      <c r="AU217" s="212"/>
      <c r="AV217" s="212"/>
      <c r="AW217" s="212"/>
      <c r="AX217" s="212"/>
      <c r="AY217" s="212"/>
      <c r="AZ217" s="212"/>
      <c r="BA217" s="212"/>
      <c r="BB217" s="212"/>
      <c r="BC217" s="212"/>
      <c r="BD217" s="212"/>
      <c r="BE217" s="212"/>
      <c r="BF217" s="212"/>
      <c r="BG217" s="212"/>
      <c r="BH217" s="212"/>
    </row>
    <row r="218" spans="1:60" outlineLevel="1" x14ac:dyDescent="0.2">
      <c r="A218" s="219"/>
      <c r="B218" s="220"/>
      <c r="C218" s="263" t="s">
        <v>981</v>
      </c>
      <c r="D218" s="252"/>
      <c r="E218" s="253">
        <v>3.8</v>
      </c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12"/>
      <c r="Z218" s="212"/>
      <c r="AA218" s="212"/>
      <c r="AB218" s="212"/>
      <c r="AC218" s="212"/>
      <c r="AD218" s="212"/>
      <c r="AE218" s="212"/>
      <c r="AF218" s="212"/>
      <c r="AG218" s="212" t="s">
        <v>255</v>
      </c>
      <c r="AH218" s="212">
        <v>0</v>
      </c>
      <c r="AI218" s="212"/>
      <c r="AJ218" s="212"/>
      <c r="AK218" s="212"/>
      <c r="AL218" s="212"/>
      <c r="AM218" s="212"/>
      <c r="AN218" s="212"/>
      <c r="AO218" s="212"/>
      <c r="AP218" s="212"/>
      <c r="AQ218" s="212"/>
      <c r="AR218" s="212"/>
      <c r="AS218" s="212"/>
      <c r="AT218" s="212"/>
      <c r="AU218" s="212"/>
      <c r="AV218" s="212"/>
      <c r="AW218" s="212"/>
      <c r="AX218" s="212"/>
      <c r="AY218" s="212"/>
      <c r="AZ218" s="212"/>
      <c r="BA218" s="212"/>
      <c r="BB218" s="212"/>
      <c r="BC218" s="212"/>
      <c r="BD218" s="212"/>
      <c r="BE218" s="212"/>
      <c r="BF218" s="212"/>
      <c r="BG218" s="212"/>
      <c r="BH218" s="212"/>
    </row>
    <row r="219" spans="1:60" ht="22.5" outlineLevel="1" x14ac:dyDescent="0.2">
      <c r="A219" s="234">
        <v>70</v>
      </c>
      <c r="B219" s="235" t="s">
        <v>982</v>
      </c>
      <c r="C219" s="246" t="s">
        <v>983</v>
      </c>
      <c r="D219" s="236" t="s">
        <v>307</v>
      </c>
      <c r="E219" s="237">
        <v>23.6037</v>
      </c>
      <c r="F219" s="238"/>
      <c r="G219" s="239">
        <f>ROUND(E219*F219,2)</f>
        <v>0</v>
      </c>
      <c r="H219" s="238"/>
      <c r="I219" s="239">
        <f>ROUND(E219*H219,2)</f>
        <v>0</v>
      </c>
      <c r="J219" s="238"/>
      <c r="K219" s="239">
        <f>ROUND(E219*J219,2)</f>
        <v>0</v>
      </c>
      <c r="L219" s="239">
        <v>21</v>
      </c>
      <c r="M219" s="239">
        <f>G219*(1+L219/100)</f>
        <v>0</v>
      </c>
      <c r="N219" s="239">
        <v>6.6E-3</v>
      </c>
      <c r="O219" s="239">
        <f>ROUND(E219*N219,2)</f>
        <v>0.16</v>
      </c>
      <c r="P219" s="239">
        <v>0</v>
      </c>
      <c r="Q219" s="239">
        <f>ROUND(E219*P219,2)</f>
        <v>0</v>
      </c>
      <c r="R219" s="239" t="s">
        <v>962</v>
      </c>
      <c r="S219" s="239" t="s">
        <v>209</v>
      </c>
      <c r="T219" s="240" t="s">
        <v>209</v>
      </c>
      <c r="U219" s="222">
        <v>0.20799999999999999</v>
      </c>
      <c r="V219" s="222">
        <f>ROUND(E219*U219,2)</f>
        <v>4.91</v>
      </c>
      <c r="W219" s="222"/>
      <c r="X219" s="222" t="s">
        <v>250</v>
      </c>
      <c r="Y219" s="212"/>
      <c r="Z219" s="212"/>
      <c r="AA219" s="212"/>
      <c r="AB219" s="212"/>
      <c r="AC219" s="212"/>
      <c r="AD219" s="212"/>
      <c r="AE219" s="212"/>
      <c r="AF219" s="212"/>
      <c r="AG219" s="212" t="s">
        <v>251</v>
      </c>
      <c r="AH219" s="212"/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D219" s="212"/>
      <c r="BE219" s="212"/>
      <c r="BF219" s="212"/>
      <c r="BG219" s="212"/>
      <c r="BH219" s="212"/>
    </row>
    <row r="220" spans="1:60" outlineLevel="1" x14ac:dyDescent="0.2">
      <c r="A220" s="219"/>
      <c r="B220" s="220"/>
      <c r="C220" s="263" t="s">
        <v>984</v>
      </c>
      <c r="D220" s="252"/>
      <c r="E220" s="253">
        <v>23.6037</v>
      </c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12"/>
      <c r="Z220" s="212"/>
      <c r="AA220" s="212"/>
      <c r="AB220" s="212"/>
      <c r="AC220" s="212"/>
      <c r="AD220" s="212"/>
      <c r="AE220" s="212"/>
      <c r="AF220" s="212"/>
      <c r="AG220" s="212" t="s">
        <v>255</v>
      </c>
      <c r="AH220" s="212">
        <v>5</v>
      </c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</row>
    <row r="221" spans="1:60" outlineLevel="1" x14ac:dyDescent="0.2">
      <c r="A221" s="234">
        <v>71</v>
      </c>
      <c r="B221" s="235" t="s">
        <v>985</v>
      </c>
      <c r="C221" s="246" t="s">
        <v>986</v>
      </c>
      <c r="D221" s="236" t="s">
        <v>248</v>
      </c>
      <c r="E221" s="237">
        <v>0.87614999999999998</v>
      </c>
      <c r="F221" s="238"/>
      <c r="G221" s="239">
        <f>ROUND(E221*F221,2)</f>
        <v>0</v>
      </c>
      <c r="H221" s="238"/>
      <c r="I221" s="239">
        <f>ROUND(E221*H221,2)</f>
        <v>0</v>
      </c>
      <c r="J221" s="238"/>
      <c r="K221" s="239">
        <f>ROUND(E221*J221,2)</f>
        <v>0</v>
      </c>
      <c r="L221" s="239">
        <v>21</v>
      </c>
      <c r="M221" s="239">
        <f>G221*(1+L221/100)</f>
        <v>0</v>
      </c>
      <c r="N221" s="239">
        <v>2.3570000000000001E-2</v>
      </c>
      <c r="O221" s="239">
        <f>ROUND(E221*N221,2)</f>
        <v>0.02</v>
      </c>
      <c r="P221" s="239">
        <v>0</v>
      </c>
      <c r="Q221" s="239">
        <f>ROUND(E221*P221,2)</f>
        <v>0</v>
      </c>
      <c r="R221" s="239" t="s">
        <v>962</v>
      </c>
      <c r="S221" s="239" t="s">
        <v>209</v>
      </c>
      <c r="T221" s="240" t="s">
        <v>963</v>
      </c>
      <c r="U221" s="222">
        <v>0</v>
      </c>
      <c r="V221" s="222">
        <f>ROUND(E221*U221,2)</f>
        <v>0</v>
      </c>
      <c r="W221" s="222"/>
      <c r="X221" s="222" t="s">
        <v>250</v>
      </c>
      <c r="Y221" s="212"/>
      <c r="Z221" s="212"/>
      <c r="AA221" s="212"/>
      <c r="AB221" s="212"/>
      <c r="AC221" s="212"/>
      <c r="AD221" s="212"/>
      <c r="AE221" s="212"/>
      <c r="AF221" s="212"/>
      <c r="AG221" s="212" t="s">
        <v>251</v>
      </c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</row>
    <row r="222" spans="1:60" outlineLevel="1" x14ac:dyDescent="0.2">
      <c r="A222" s="219"/>
      <c r="B222" s="220"/>
      <c r="C222" s="263" t="s">
        <v>987</v>
      </c>
      <c r="D222" s="252"/>
      <c r="E222" s="253">
        <v>0.3332</v>
      </c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12"/>
      <c r="Z222" s="212"/>
      <c r="AA222" s="212"/>
      <c r="AB222" s="212"/>
      <c r="AC222" s="212"/>
      <c r="AD222" s="212"/>
      <c r="AE222" s="212"/>
      <c r="AF222" s="212"/>
      <c r="AG222" s="212" t="s">
        <v>255</v>
      </c>
      <c r="AH222" s="212">
        <v>0</v>
      </c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AX222" s="212"/>
      <c r="AY222" s="212"/>
      <c r="AZ222" s="212"/>
      <c r="BA222" s="212"/>
      <c r="BB222" s="212"/>
      <c r="BC222" s="212"/>
      <c r="BD222" s="212"/>
      <c r="BE222" s="212"/>
      <c r="BF222" s="212"/>
      <c r="BG222" s="212"/>
      <c r="BH222" s="212"/>
    </row>
    <row r="223" spans="1:60" outlineLevel="1" x14ac:dyDescent="0.2">
      <c r="A223" s="219"/>
      <c r="B223" s="220"/>
      <c r="C223" s="263" t="s">
        <v>988</v>
      </c>
      <c r="D223" s="252"/>
      <c r="E223" s="253">
        <v>0.1404</v>
      </c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12"/>
      <c r="Z223" s="212"/>
      <c r="AA223" s="212"/>
      <c r="AB223" s="212"/>
      <c r="AC223" s="212"/>
      <c r="AD223" s="212"/>
      <c r="AE223" s="212"/>
      <c r="AF223" s="212"/>
      <c r="AG223" s="212" t="s">
        <v>255</v>
      </c>
      <c r="AH223" s="212">
        <v>0</v>
      </c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AX223" s="212"/>
      <c r="AY223" s="212"/>
      <c r="AZ223" s="212"/>
      <c r="BA223" s="212"/>
      <c r="BB223" s="212"/>
      <c r="BC223" s="212"/>
      <c r="BD223" s="212"/>
      <c r="BE223" s="212"/>
      <c r="BF223" s="212"/>
      <c r="BG223" s="212"/>
      <c r="BH223" s="212"/>
    </row>
    <row r="224" spans="1:60" outlineLevel="1" x14ac:dyDescent="0.2">
      <c r="A224" s="219"/>
      <c r="B224" s="220"/>
      <c r="C224" s="263" t="s">
        <v>989</v>
      </c>
      <c r="D224" s="252"/>
      <c r="E224" s="253">
        <v>1.555E-2</v>
      </c>
      <c r="F224" s="222"/>
      <c r="G224" s="222"/>
      <c r="H224" s="222"/>
      <c r="I224" s="222"/>
      <c r="J224" s="222"/>
      <c r="K224" s="222"/>
      <c r="L224" s="222"/>
      <c r="M224" s="222"/>
      <c r="N224" s="222"/>
      <c r="O224" s="222"/>
      <c r="P224" s="222"/>
      <c r="Q224" s="222"/>
      <c r="R224" s="222"/>
      <c r="S224" s="222"/>
      <c r="T224" s="222"/>
      <c r="U224" s="222"/>
      <c r="V224" s="222"/>
      <c r="W224" s="222"/>
      <c r="X224" s="222"/>
      <c r="Y224" s="212"/>
      <c r="Z224" s="212"/>
      <c r="AA224" s="212"/>
      <c r="AB224" s="212"/>
      <c r="AC224" s="212"/>
      <c r="AD224" s="212"/>
      <c r="AE224" s="212"/>
      <c r="AF224" s="212"/>
      <c r="AG224" s="212" t="s">
        <v>255</v>
      </c>
      <c r="AH224" s="212">
        <v>0</v>
      </c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AX224" s="212"/>
      <c r="AY224" s="212"/>
      <c r="AZ224" s="212"/>
      <c r="BA224" s="212"/>
      <c r="BB224" s="212"/>
      <c r="BC224" s="212"/>
      <c r="BD224" s="212"/>
      <c r="BE224" s="212"/>
      <c r="BF224" s="212"/>
      <c r="BG224" s="212"/>
      <c r="BH224" s="212"/>
    </row>
    <row r="225" spans="1:60" outlineLevel="1" x14ac:dyDescent="0.2">
      <c r="A225" s="219"/>
      <c r="B225" s="220"/>
      <c r="C225" s="263" t="s">
        <v>990</v>
      </c>
      <c r="D225" s="252"/>
      <c r="E225" s="253">
        <v>0.17580000000000001</v>
      </c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  <c r="W225" s="222"/>
      <c r="X225" s="222"/>
      <c r="Y225" s="212"/>
      <c r="Z225" s="212"/>
      <c r="AA225" s="212"/>
      <c r="AB225" s="212"/>
      <c r="AC225" s="212"/>
      <c r="AD225" s="212"/>
      <c r="AE225" s="212"/>
      <c r="AF225" s="212"/>
      <c r="AG225" s="212" t="s">
        <v>255</v>
      </c>
      <c r="AH225" s="212">
        <v>0</v>
      </c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AX225" s="212"/>
      <c r="AY225" s="212"/>
      <c r="AZ225" s="212"/>
      <c r="BA225" s="212"/>
      <c r="BB225" s="212"/>
      <c r="BC225" s="212"/>
      <c r="BD225" s="212"/>
      <c r="BE225" s="212"/>
      <c r="BF225" s="212"/>
      <c r="BG225" s="212"/>
      <c r="BH225" s="212"/>
    </row>
    <row r="226" spans="1:60" outlineLevel="1" x14ac:dyDescent="0.2">
      <c r="A226" s="219"/>
      <c r="B226" s="220"/>
      <c r="C226" s="263" t="s">
        <v>991</v>
      </c>
      <c r="D226" s="252"/>
      <c r="E226" s="253">
        <v>0.13888</v>
      </c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12"/>
      <c r="Z226" s="212"/>
      <c r="AA226" s="212"/>
      <c r="AB226" s="212"/>
      <c r="AC226" s="212"/>
      <c r="AD226" s="212"/>
      <c r="AE226" s="212"/>
      <c r="AF226" s="212"/>
      <c r="AG226" s="212" t="s">
        <v>255</v>
      </c>
      <c r="AH226" s="212">
        <v>0</v>
      </c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AX226" s="212"/>
      <c r="AY226" s="212"/>
      <c r="AZ226" s="212"/>
      <c r="BA226" s="212"/>
      <c r="BB226" s="212"/>
      <c r="BC226" s="212"/>
      <c r="BD226" s="212"/>
      <c r="BE226" s="212"/>
      <c r="BF226" s="212"/>
      <c r="BG226" s="212"/>
      <c r="BH226" s="212"/>
    </row>
    <row r="227" spans="1:60" outlineLevel="1" x14ac:dyDescent="0.2">
      <c r="A227" s="219"/>
      <c r="B227" s="220"/>
      <c r="C227" s="263" t="s">
        <v>992</v>
      </c>
      <c r="D227" s="252"/>
      <c r="E227" s="253">
        <v>5.9520000000000003E-2</v>
      </c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12"/>
      <c r="Z227" s="212"/>
      <c r="AA227" s="212"/>
      <c r="AB227" s="212"/>
      <c r="AC227" s="212"/>
      <c r="AD227" s="212"/>
      <c r="AE227" s="212"/>
      <c r="AF227" s="212"/>
      <c r="AG227" s="212" t="s">
        <v>255</v>
      </c>
      <c r="AH227" s="212">
        <v>0</v>
      </c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AX227" s="212"/>
      <c r="AY227" s="212"/>
      <c r="AZ227" s="212"/>
      <c r="BA227" s="212"/>
      <c r="BB227" s="212"/>
      <c r="BC227" s="212"/>
      <c r="BD227" s="212"/>
      <c r="BE227" s="212"/>
      <c r="BF227" s="212"/>
      <c r="BG227" s="212"/>
      <c r="BH227" s="212"/>
    </row>
    <row r="228" spans="1:60" outlineLevel="1" x14ac:dyDescent="0.2">
      <c r="A228" s="219"/>
      <c r="B228" s="220"/>
      <c r="C228" s="263" t="s">
        <v>993</v>
      </c>
      <c r="D228" s="252"/>
      <c r="E228" s="253">
        <v>1.2800000000000001E-2</v>
      </c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12"/>
      <c r="Z228" s="212"/>
      <c r="AA228" s="212"/>
      <c r="AB228" s="212"/>
      <c r="AC228" s="212"/>
      <c r="AD228" s="212"/>
      <c r="AE228" s="212"/>
      <c r="AF228" s="212"/>
      <c r="AG228" s="212" t="s">
        <v>255</v>
      </c>
      <c r="AH228" s="212">
        <v>0</v>
      </c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AX228" s="212"/>
      <c r="AY228" s="212"/>
      <c r="AZ228" s="212"/>
      <c r="BA228" s="212"/>
      <c r="BB228" s="212"/>
      <c r="BC228" s="212"/>
      <c r="BD228" s="212"/>
      <c r="BE228" s="212"/>
      <c r="BF228" s="212"/>
      <c r="BG228" s="212"/>
      <c r="BH228" s="212"/>
    </row>
    <row r="229" spans="1:60" ht="22.5" outlineLevel="1" x14ac:dyDescent="0.2">
      <c r="A229" s="255">
        <v>72</v>
      </c>
      <c r="B229" s="256" t="s">
        <v>994</v>
      </c>
      <c r="C229" s="264" t="s">
        <v>995</v>
      </c>
      <c r="D229" s="257" t="s">
        <v>248</v>
      </c>
      <c r="E229" s="258">
        <v>6.8599999999999994E-2</v>
      </c>
      <c r="F229" s="259"/>
      <c r="G229" s="260">
        <f>ROUND(E229*F229,2)</f>
        <v>0</v>
      </c>
      <c r="H229" s="259"/>
      <c r="I229" s="260">
        <f>ROUND(E229*H229,2)</f>
        <v>0</v>
      </c>
      <c r="J229" s="259"/>
      <c r="K229" s="260">
        <f>ROUND(E229*J229,2)</f>
        <v>0</v>
      </c>
      <c r="L229" s="260">
        <v>21</v>
      </c>
      <c r="M229" s="260">
        <f>G229*(1+L229/100)</f>
        <v>0</v>
      </c>
      <c r="N229" s="260">
        <v>1.6500000000000001E-2</v>
      </c>
      <c r="O229" s="260">
        <f>ROUND(E229*N229,2)</f>
        <v>0</v>
      </c>
      <c r="P229" s="260">
        <v>0</v>
      </c>
      <c r="Q229" s="260">
        <f>ROUND(E229*P229,2)</f>
        <v>0</v>
      </c>
      <c r="R229" s="260" t="s">
        <v>962</v>
      </c>
      <c r="S229" s="260" t="s">
        <v>209</v>
      </c>
      <c r="T229" s="261" t="s">
        <v>963</v>
      </c>
      <c r="U229" s="222">
        <v>0</v>
      </c>
      <c r="V229" s="222">
        <f>ROUND(E229*U229,2)</f>
        <v>0</v>
      </c>
      <c r="W229" s="222"/>
      <c r="X229" s="222" t="s">
        <v>250</v>
      </c>
      <c r="Y229" s="212"/>
      <c r="Z229" s="212"/>
      <c r="AA229" s="212"/>
      <c r="AB229" s="212"/>
      <c r="AC229" s="212"/>
      <c r="AD229" s="212"/>
      <c r="AE229" s="212"/>
      <c r="AF229" s="212"/>
      <c r="AG229" s="212" t="s">
        <v>251</v>
      </c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AX229" s="212"/>
      <c r="AY229" s="212"/>
      <c r="AZ229" s="212"/>
      <c r="BA229" s="212"/>
      <c r="BB229" s="212"/>
      <c r="BC229" s="212"/>
      <c r="BD229" s="212"/>
      <c r="BE229" s="212"/>
      <c r="BF229" s="212"/>
      <c r="BG229" s="212"/>
      <c r="BH229" s="212"/>
    </row>
    <row r="230" spans="1:60" outlineLevel="1" x14ac:dyDescent="0.2">
      <c r="A230" s="255">
        <v>73</v>
      </c>
      <c r="B230" s="256" t="s">
        <v>420</v>
      </c>
      <c r="C230" s="264" t="s">
        <v>996</v>
      </c>
      <c r="D230" s="257" t="s">
        <v>241</v>
      </c>
      <c r="E230" s="258">
        <v>1</v>
      </c>
      <c r="F230" s="259"/>
      <c r="G230" s="260">
        <f>ROUND(E230*F230,2)</f>
        <v>0</v>
      </c>
      <c r="H230" s="259"/>
      <c r="I230" s="260">
        <f>ROUND(E230*H230,2)</f>
        <v>0</v>
      </c>
      <c r="J230" s="259"/>
      <c r="K230" s="260">
        <f>ROUND(E230*J230,2)</f>
        <v>0</v>
      </c>
      <c r="L230" s="260">
        <v>21</v>
      </c>
      <c r="M230" s="260">
        <f>G230*(1+L230/100)</f>
        <v>0</v>
      </c>
      <c r="N230" s="260">
        <v>0</v>
      </c>
      <c r="O230" s="260">
        <f>ROUND(E230*N230,2)</f>
        <v>0</v>
      </c>
      <c r="P230" s="260">
        <v>0</v>
      </c>
      <c r="Q230" s="260">
        <f>ROUND(E230*P230,2)</f>
        <v>0</v>
      </c>
      <c r="R230" s="260"/>
      <c r="S230" s="260" t="s">
        <v>242</v>
      </c>
      <c r="T230" s="261" t="s">
        <v>210</v>
      </c>
      <c r="U230" s="222">
        <v>0</v>
      </c>
      <c r="V230" s="222">
        <f>ROUND(E230*U230,2)</f>
        <v>0</v>
      </c>
      <c r="W230" s="222"/>
      <c r="X230" s="222" t="s">
        <v>250</v>
      </c>
      <c r="Y230" s="212"/>
      <c r="Z230" s="212"/>
      <c r="AA230" s="212"/>
      <c r="AB230" s="212"/>
      <c r="AC230" s="212"/>
      <c r="AD230" s="212"/>
      <c r="AE230" s="212"/>
      <c r="AF230" s="212"/>
      <c r="AG230" s="212" t="s">
        <v>251</v>
      </c>
      <c r="AH230" s="212"/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AX230" s="212"/>
      <c r="AY230" s="212"/>
      <c r="AZ230" s="212"/>
      <c r="BA230" s="212"/>
      <c r="BB230" s="212"/>
      <c r="BC230" s="212"/>
      <c r="BD230" s="212"/>
      <c r="BE230" s="212"/>
      <c r="BF230" s="212"/>
      <c r="BG230" s="212"/>
      <c r="BH230" s="212"/>
    </row>
    <row r="231" spans="1:60" outlineLevel="1" x14ac:dyDescent="0.2">
      <c r="A231" s="234">
        <v>74</v>
      </c>
      <c r="B231" s="235" t="s">
        <v>997</v>
      </c>
      <c r="C231" s="246" t="s">
        <v>998</v>
      </c>
      <c r="D231" s="236" t="s">
        <v>248</v>
      </c>
      <c r="E231" s="237">
        <v>0.96377000000000002</v>
      </c>
      <c r="F231" s="238"/>
      <c r="G231" s="239">
        <f>ROUND(E231*F231,2)</f>
        <v>0</v>
      </c>
      <c r="H231" s="238"/>
      <c r="I231" s="239">
        <f>ROUND(E231*H231,2)</f>
        <v>0</v>
      </c>
      <c r="J231" s="238"/>
      <c r="K231" s="239">
        <f>ROUND(E231*J231,2)</f>
        <v>0</v>
      </c>
      <c r="L231" s="239">
        <v>21</v>
      </c>
      <c r="M231" s="239">
        <f>G231*(1+L231/100)</f>
        <v>0</v>
      </c>
      <c r="N231" s="239">
        <v>0.55000000000000004</v>
      </c>
      <c r="O231" s="239">
        <f>ROUND(E231*N231,2)</f>
        <v>0.53</v>
      </c>
      <c r="P231" s="239">
        <v>0</v>
      </c>
      <c r="Q231" s="239">
        <f>ROUND(E231*P231,2)</f>
        <v>0</v>
      </c>
      <c r="R231" s="239" t="s">
        <v>352</v>
      </c>
      <c r="S231" s="239" t="s">
        <v>209</v>
      </c>
      <c r="T231" s="240" t="s">
        <v>209</v>
      </c>
      <c r="U231" s="222">
        <v>0</v>
      </c>
      <c r="V231" s="222">
        <f>ROUND(E231*U231,2)</f>
        <v>0</v>
      </c>
      <c r="W231" s="222"/>
      <c r="X231" s="222" t="s">
        <v>347</v>
      </c>
      <c r="Y231" s="212"/>
      <c r="Z231" s="212"/>
      <c r="AA231" s="212"/>
      <c r="AB231" s="212"/>
      <c r="AC231" s="212"/>
      <c r="AD231" s="212"/>
      <c r="AE231" s="212"/>
      <c r="AF231" s="212"/>
      <c r="AG231" s="212" t="s">
        <v>348</v>
      </c>
      <c r="AH231" s="212"/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AX231" s="212"/>
      <c r="AY231" s="212"/>
      <c r="AZ231" s="212"/>
      <c r="BA231" s="212"/>
      <c r="BB231" s="212"/>
      <c r="BC231" s="212"/>
      <c r="BD231" s="212"/>
      <c r="BE231" s="212"/>
      <c r="BF231" s="212"/>
      <c r="BG231" s="212"/>
      <c r="BH231" s="212"/>
    </row>
    <row r="232" spans="1:60" outlineLevel="1" x14ac:dyDescent="0.2">
      <c r="A232" s="219"/>
      <c r="B232" s="220"/>
      <c r="C232" s="263" t="s">
        <v>987</v>
      </c>
      <c r="D232" s="252"/>
      <c r="E232" s="253">
        <v>0.3332</v>
      </c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12"/>
      <c r="Z232" s="212"/>
      <c r="AA232" s="212"/>
      <c r="AB232" s="212"/>
      <c r="AC232" s="212"/>
      <c r="AD232" s="212"/>
      <c r="AE232" s="212"/>
      <c r="AF232" s="212"/>
      <c r="AG232" s="212" t="s">
        <v>255</v>
      </c>
      <c r="AH232" s="212">
        <v>0</v>
      </c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AX232" s="212"/>
      <c r="AY232" s="212"/>
      <c r="AZ232" s="212"/>
      <c r="BA232" s="212"/>
      <c r="BB232" s="212"/>
      <c r="BC232" s="212"/>
      <c r="BD232" s="212"/>
      <c r="BE232" s="212"/>
      <c r="BF232" s="212"/>
      <c r="BG232" s="212"/>
      <c r="BH232" s="212"/>
    </row>
    <row r="233" spans="1:60" outlineLevel="1" x14ac:dyDescent="0.2">
      <c r="A233" s="219"/>
      <c r="B233" s="220"/>
      <c r="C233" s="263" t="s">
        <v>988</v>
      </c>
      <c r="D233" s="252"/>
      <c r="E233" s="253">
        <v>0.1404</v>
      </c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12"/>
      <c r="Z233" s="212"/>
      <c r="AA233" s="212"/>
      <c r="AB233" s="212"/>
      <c r="AC233" s="212"/>
      <c r="AD233" s="212"/>
      <c r="AE233" s="212"/>
      <c r="AF233" s="212"/>
      <c r="AG233" s="212" t="s">
        <v>255</v>
      </c>
      <c r="AH233" s="212">
        <v>0</v>
      </c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  <c r="AT233" s="212"/>
      <c r="AU233" s="212"/>
      <c r="AV233" s="212"/>
      <c r="AW233" s="212"/>
      <c r="AX233" s="212"/>
      <c r="AY233" s="212"/>
      <c r="AZ233" s="212"/>
      <c r="BA233" s="212"/>
      <c r="BB233" s="212"/>
      <c r="BC233" s="212"/>
      <c r="BD233" s="212"/>
      <c r="BE233" s="212"/>
      <c r="BF233" s="212"/>
      <c r="BG233" s="212"/>
      <c r="BH233" s="212"/>
    </row>
    <row r="234" spans="1:60" outlineLevel="1" x14ac:dyDescent="0.2">
      <c r="A234" s="219"/>
      <c r="B234" s="220"/>
      <c r="C234" s="263" t="s">
        <v>989</v>
      </c>
      <c r="D234" s="252"/>
      <c r="E234" s="253">
        <v>1.555E-2</v>
      </c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12"/>
      <c r="Z234" s="212"/>
      <c r="AA234" s="212"/>
      <c r="AB234" s="212"/>
      <c r="AC234" s="212"/>
      <c r="AD234" s="212"/>
      <c r="AE234" s="212"/>
      <c r="AF234" s="212"/>
      <c r="AG234" s="212" t="s">
        <v>255</v>
      </c>
      <c r="AH234" s="212">
        <v>0</v>
      </c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  <c r="AT234" s="212"/>
      <c r="AU234" s="212"/>
      <c r="AV234" s="212"/>
      <c r="AW234" s="212"/>
      <c r="AX234" s="212"/>
      <c r="AY234" s="212"/>
      <c r="AZ234" s="212"/>
      <c r="BA234" s="212"/>
      <c r="BB234" s="212"/>
      <c r="BC234" s="212"/>
      <c r="BD234" s="212"/>
      <c r="BE234" s="212"/>
      <c r="BF234" s="212"/>
      <c r="BG234" s="212"/>
      <c r="BH234" s="212"/>
    </row>
    <row r="235" spans="1:60" outlineLevel="1" x14ac:dyDescent="0.2">
      <c r="A235" s="219"/>
      <c r="B235" s="220"/>
      <c r="C235" s="263" t="s">
        <v>990</v>
      </c>
      <c r="D235" s="252"/>
      <c r="E235" s="253">
        <v>0.17580000000000001</v>
      </c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12"/>
      <c r="Z235" s="212"/>
      <c r="AA235" s="212"/>
      <c r="AB235" s="212"/>
      <c r="AC235" s="212"/>
      <c r="AD235" s="212"/>
      <c r="AE235" s="212"/>
      <c r="AF235" s="212"/>
      <c r="AG235" s="212" t="s">
        <v>255</v>
      </c>
      <c r="AH235" s="212">
        <v>0</v>
      </c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AX235" s="212"/>
      <c r="AY235" s="212"/>
      <c r="AZ235" s="212"/>
      <c r="BA235" s="212"/>
      <c r="BB235" s="212"/>
      <c r="BC235" s="212"/>
      <c r="BD235" s="212"/>
      <c r="BE235" s="212"/>
      <c r="BF235" s="212"/>
      <c r="BG235" s="212"/>
      <c r="BH235" s="212"/>
    </row>
    <row r="236" spans="1:60" outlineLevel="1" x14ac:dyDescent="0.2">
      <c r="A236" s="219"/>
      <c r="B236" s="220"/>
      <c r="C236" s="263" t="s">
        <v>991</v>
      </c>
      <c r="D236" s="252"/>
      <c r="E236" s="253">
        <v>0.13888</v>
      </c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12"/>
      <c r="Z236" s="212"/>
      <c r="AA236" s="212"/>
      <c r="AB236" s="212"/>
      <c r="AC236" s="212"/>
      <c r="AD236" s="212"/>
      <c r="AE236" s="212"/>
      <c r="AF236" s="212"/>
      <c r="AG236" s="212" t="s">
        <v>255</v>
      </c>
      <c r="AH236" s="212">
        <v>0</v>
      </c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  <c r="AT236" s="212"/>
      <c r="AU236" s="212"/>
      <c r="AV236" s="212"/>
      <c r="AW236" s="212"/>
      <c r="AX236" s="212"/>
      <c r="AY236" s="212"/>
      <c r="AZ236" s="212"/>
      <c r="BA236" s="212"/>
      <c r="BB236" s="212"/>
      <c r="BC236" s="212"/>
      <c r="BD236" s="212"/>
      <c r="BE236" s="212"/>
      <c r="BF236" s="212"/>
      <c r="BG236" s="212"/>
      <c r="BH236" s="212"/>
    </row>
    <row r="237" spans="1:60" outlineLevel="1" x14ac:dyDescent="0.2">
      <c r="A237" s="219"/>
      <c r="B237" s="220"/>
      <c r="C237" s="263" t="s">
        <v>992</v>
      </c>
      <c r="D237" s="252"/>
      <c r="E237" s="253">
        <v>5.9520000000000003E-2</v>
      </c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12"/>
      <c r="Z237" s="212"/>
      <c r="AA237" s="212"/>
      <c r="AB237" s="212"/>
      <c r="AC237" s="212"/>
      <c r="AD237" s="212"/>
      <c r="AE237" s="212"/>
      <c r="AF237" s="212"/>
      <c r="AG237" s="212" t="s">
        <v>255</v>
      </c>
      <c r="AH237" s="212">
        <v>0</v>
      </c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  <c r="AT237" s="212"/>
      <c r="AU237" s="212"/>
      <c r="AV237" s="212"/>
      <c r="AW237" s="212"/>
      <c r="AX237" s="212"/>
      <c r="AY237" s="212"/>
      <c r="AZ237" s="212"/>
      <c r="BA237" s="212"/>
      <c r="BB237" s="212"/>
      <c r="BC237" s="212"/>
      <c r="BD237" s="212"/>
      <c r="BE237" s="212"/>
      <c r="BF237" s="212"/>
      <c r="BG237" s="212"/>
      <c r="BH237" s="212"/>
    </row>
    <row r="238" spans="1:60" outlineLevel="1" x14ac:dyDescent="0.2">
      <c r="A238" s="219"/>
      <c r="B238" s="220"/>
      <c r="C238" s="263" t="s">
        <v>993</v>
      </c>
      <c r="D238" s="252"/>
      <c r="E238" s="253">
        <v>1.2800000000000001E-2</v>
      </c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12"/>
      <c r="Z238" s="212"/>
      <c r="AA238" s="212"/>
      <c r="AB238" s="212"/>
      <c r="AC238" s="212"/>
      <c r="AD238" s="212"/>
      <c r="AE238" s="212"/>
      <c r="AF238" s="212"/>
      <c r="AG238" s="212" t="s">
        <v>255</v>
      </c>
      <c r="AH238" s="212">
        <v>0</v>
      </c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AX238" s="212"/>
      <c r="AY238" s="212"/>
      <c r="AZ238" s="212"/>
      <c r="BA238" s="212"/>
      <c r="BB238" s="212"/>
      <c r="BC238" s="212"/>
      <c r="BD238" s="212"/>
      <c r="BE238" s="212"/>
      <c r="BF238" s="212"/>
      <c r="BG238" s="212"/>
      <c r="BH238" s="212"/>
    </row>
    <row r="239" spans="1:60" outlineLevel="1" x14ac:dyDescent="0.2">
      <c r="A239" s="219"/>
      <c r="B239" s="220"/>
      <c r="C239" s="271" t="s">
        <v>999</v>
      </c>
      <c r="D239" s="265"/>
      <c r="E239" s="266">
        <v>8.7620000000000003E-2</v>
      </c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12"/>
      <c r="Z239" s="212"/>
      <c r="AA239" s="212"/>
      <c r="AB239" s="212"/>
      <c r="AC239" s="212"/>
      <c r="AD239" s="212"/>
      <c r="AE239" s="212"/>
      <c r="AF239" s="212"/>
      <c r="AG239" s="212" t="s">
        <v>255</v>
      </c>
      <c r="AH239" s="212">
        <v>4</v>
      </c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AX239" s="212"/>
      <c r="AY239" s="212"/>
      <c r="AZ239" s="212"/>
      <c r="BA239" s="212"/>
      <c r="BB239" s="212"/>
      <c r="BC239" s="212"/>
      <c r="BD239" s="212"/>
      <c r="BE239" s="212"/>
      <c r="BF239" s="212"/>
      <c r="BG239" s="212"/>
      <c r="BH239" s="212"/>
    </row>
    <row r="240" spans="1:60" outlineLevel="1" x14ac:dyDescent="0.2">
      <c r="A240" s="219"/>
      <c r="B240" s="220"/>
      <c r="C240" s="271" t="s">
        <v>953</v>
      </c>
      <c r="D240" s="265"/>
      <c r="E240" s="266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12"/>
      <c r="Z240" s="212"/>
      <c r="AA240" s="212"/>
      <c r="AB240" s="212"/>
      <c r="AC240" s="212"/>
      <c r="AD240" s="212"/>
      <c r="AE240" s="212"/>
      <c r="AF240" s="212"/>
      <c r="AG240" s="212" t="s">
        <v>255</v>
      </c>
      <c r="AH240" s="212">
        <v>4</v>
      </c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2"/>
      <c r="AU240" s="212"/>
      <c r="AV240" s="212"/>
      <c r="AW240" s="212"/>
      <c r="AX240" s="212"/>
      <c r="AY240" s="212"/>
      <c r="AZ240" s="212"/>
      <c r="BA240" s="212"/>
      <c r="BB240" s="212"/>
      <c r="BC240" s="212"/>
      <c r="BD240" s="212"/>
      <c r="BE240" s="212"/>
      <c r="BF240" s="212"/>
      <c r="BG240" s="212"/>
      <c r="BH240" s="212"/>
    </row>
    <row r="241" spans="1:60" outlineLevel="1" x14ac:dyDescent="0.2">
      <c r="A241" s="219">
        <v>75</v>
      </c>
      <c r="B241" s="220" t="s">
        <v>1000</v>
      </c>
      <c r="C241" s="269" t="s">
        <v>1001</v>
      </c>
      <c r="D241" s="221" t="s">
        <v>0</v>
      </c>
      <c r="E241" s="267"/>
      <c r="F241" s="223"/>
      <c r="G241" s="222">
        <f>ROUND(E241*F241,2)</f>
        <v>0</v>
      </c>
      <c r="H241" s="223"/>
      <c r="I241" s="222">
        <f>ROUND(E241*H241,2)</f>
        <v>0</v>
      </c>
      <c r="J241" s="223"/>
      <c r="K241" s="222">
        <f>ROUND(E241*J241,2)</f>
        <v>0</v>
      </c>
      <c r="L241" s="222">
        <v>21</v>
      </c>
      <c r="M241" s="222">
        <f>G241*(1+L241/100)</f>
        <v>0</v>
      </c>
      <c r="N241" s="222">
        <v>0</v>
      </c>
      <c r="O241" s="222">
        <f>ROUND(E241*N241,2)</f>
        <v>0</v>
      </c>
      <c r="P241" s="222">
        <v>0</v>
      </c>
      <c r="Q241" s="222">
        <f>ROUND(E241*P241,2)</f>
        <v>0</v>
      </c>
      <c r="R241" s="222" t="s">
        <v>962</v>
      </c>
      <c r="S241" s="222" t="s">
        <v>209</v>
      </c>
      <c r="T241" s="222" t="s">
        <v>209</v>
      </c>
      <c r="U241" s="222">
        <v>0</v>
      </c>
      <c r="V241" s="222">
        <f>ROUND(E241*U241,2)</f>
        <v>0</v>
      </c>
      <c r="W241" s="222"/>
      <c r="X241" s="222" t="s">
        <v>133</v>
      </c>
      <c r="Y241" s="212"/>
      <c r="Z241" s="212"/>
      <c r="AA241" s="212"/>
      <c r="AB241" s="212"/>
      <c r="AC241" s="212"/>
      <c r="AD241" s="212"/>
      <c r="AE241" s="212"/>
      <c r="AF241" s="212"/>
      <c r="AG241" s="212" t="s">
        <v>442</v>
      </c>
      <c r="AH241" s="212"/>
      <c r="AI241" s="212"/>
      <c r="AJ241" s="212"/>
      <c r="AK241" s="212"/>
      <c r="AL241" s="212"/>
      <c r="AM241" s="212"/>
      <c r="AN241" s="212"/>
      <c r="AO241" s="212"/>
      <c r="AP241" s="212"/>
      <c r="AQ241" s="212"/>
      <c r="AR241" s="212"/>
      <c r="AS241" s="212"/>
      <c r="AT241" s="212"/>
      <c r="AU241" s="212"/>
      <c r="AV241" s="212"/>
      <c r="AW241" s="212"/>
      <c r="AX241" s="212"/>
      <c r="AY241" s="212"/>
      <c r="AZ241" s="212"/>
      <c r="BA241" s="212"/>
      <c r="BB241" s="212"/>
      <c r="BC241" s="212"/>
      <c r="BD241" s="212"/>
      <c r="BE241" s="212"/>
      <c r="BF241" s="212"/>
      <c r="BG241" s="212"/>
      <c r="BH241" s="212"/>
    </row>
    <row r="242" spans="1:60" outlineLevel="1" x14ac:dyDescent="0.2">
      <c r="A242" s="219"/>
      <c r="B242" s="220"/>
      <c r="C242" s="270" t="s">
        <v>959</v>
      </c>
      <c r="D242" s="268"/>
      <c r="E242" s="268"/>
      <c r="F242" s="268"/>
      <c r="G242" s="268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12"/>
      <c r="Z242" s="212"/>
      <c r="AA242" s="212"/>
      <c r="AB242" s="212"/>
      <c r="AC242" s="212"/>
      <c r="AD242" s="212"/>
      <c r="AE242" s="212"/>
      <c r="AF242" s="212"/>
      <c r="AG242" s="212" t="s">
        <v>253</v>
      </c>
      <c r="AH242" s="212"/>
      <c r="AI242" s="212"/>
      <c r="AJ242" s="212"/>
      <c r="AK242" s="212"/>
      <c r="AL242" s="212"/>
      <c r="AM242" s="212"/>
      <c r="AN242" s="212"/>
      <c r="AO242" s="212"/>
      <c r="AP242" s="212"/>
      <c r="AQ242" s="212"/>
      <c r="AR242" s="212"/>
      <c r="AS242" s="212"/>
      <c r="AT242" s="212"/>
      <c r="AU242" s="212"/>
      <c r="AV242" s="212"/>
      <c r="AW242" s="212"/>
      <c r="AX242" s="212"/>
      <c r="AY242" s="212"/>
      <c r="AZ242" s="212"/>
      <c r="BA242" s="212"/>
      <c r="BB242" s="212"/>
      <c r="BC242" s="212"/>
      <c r="BD242" s="212"/>
      <c r="BE242" s="212"/>
      <c r="BF242" s="212"/>
      <c r="BG242" s="212"/>
      <c r="BH242" s="212"/>
    </row>
    <row r="243" spans="1:60" x14ac:dyDescent="0.2">
      <c r="A243" s="228" t="s">
        <v>204</v>
      </c>
      <c r="B243" s="229" t="s">
        <v>156</v>
      </c>
      <c r="C243" s="245" t="s">
        <v>157</v>
      </c>
      <c r="D243" s="230"/>
      <c r="E243" s="231"/>
      <c r="F243" s="232"/>
      <c r="G243" s="232">
        <f>SUMIF(AG244:AG265,"&lt;&gt;NOR",G244:G265)</f>
        <v>0</v>
      </c>
      <c r="H243" s="232"/>
      <c r="I243" s="232">
        <f>SUM(I244:I265)</f>
        <v>0</v>
      </c>
      <c r="J243" s="232"/>
      <c r="K243" s="232">
        <f>SUM(K244:K265)</f>
        <v>0</v>
      </c>
      <c r="L243" s="232"/>
      <c r="M243" s="232">
        <f>SUM(M244:M265)</f>
        <v>0</v>
      </c>
      <c r="N243" s="232"/>
      <c r="O243" s="232">
        <f>SUM(O244:O265)</f>
        <v>7.0000000000000007E-2</v>
      </c>
      <c r="P243" s="232"/>
      <c r="Q243" s="232">
        <f>SUM(Q244:Q265)</f>
        <v>0</v>
      </c>
      <c r="R243" s="232"/>
      <c r="S243" s="232"/>
      <c r="T243" s="233"/>
      <c r="U243" s="227"/>
      <c r="V243" s="227">
        <f>SUM(V244:V265)</f>
        <v>16.43</v>
      </c>
      <c r="W243" s="227"/>
      <c r="X243" s="227"/>
      <c r="AG243" t="s">
        <v>205</v>
      </c>
    </row>
    <row r="244" spans="1:60" ht="22.5" outlineLevel="1" x14ac:dyDescent="0.2">
      <c r="A244" s="234">
        <v>76</v>
      </c>
      <c r="B244" s="235" t="s">
        <v>1002</v>
      </c>
      <c r="C244" s="246" t="s">
        <v>1003</v>
      </c>
      <c r="D244" s="236" t="s">
        <v>370</v>
      </c>
      <c r="E244" s="237">
        <v>5.2</v>
      </c>
      <c r="F244" s="238"/>
      <c r="G244" s="239">
        <f>ROUND(E244*F244,2)</f>
        <v>0</v>
      </c>
      <c r="H244" s="238"/>
      <c r="I244" s="239">
        <f>ROUND(E244*H244,2)</f>
        <v>0</v>
      </c>
      <c r="J244" s="238"/>
      <c r="K244" s="239">
        <f>ROUND(E244*J244,2)</f>
        <v>0</v>
      </c>
      <c r="L244" s="239">
        <v>21</v>
      </c>
      <c r="M244" s="239">
        <f>G244*(1+L244/100)</f>
        <v>0</v>
      </c>
      <c r="N244" s="239">
        <v>2.6700000000000001E-3</v>
      </c>
      <c r="O244" s="239">
        <f>ROUND(E244*N244,2)</f>
        <v>0.01</v>
      </c>
      <c r="P244" s="239">
        <v>0</v>
      </c>
      <c r="Q244" s="239">
        <f>ROUND(E244*P244,2)</f>
        <v>0</v>
      </c>
      <c r="R244" s="239" t="s">
        <v>1004</v>
      </c>
      <c r="S244" s="239" t="s">
        <v>209</v>
      </c>
      <c r="T244" s="240" t="s">
        <v>209</v>
      </c>
      <c r="U244" s="222">
        <v>0.29399999999999998</v>
      </c>
      <c r="V244" s="222">
        <f>ROUND(E244*U244,2)</f>
        <v>1.53</v>
      </c>
      <c r="W244" s="222"/>
      <c r="X244" s="222" t="s">
        <v>250</v>
      </c>
      <c r="Y244" s="212"/>
      <c r="Z244" s="212"/>
      <c r="AA244" s="212"/>
      <c r="AB244" s="212"/>
      <c r="AC244" s="212"/>
      <c r="AD244" s="212"/>
      <c r="AE244" s="212"/>
      <c r="AF244" s="212"/>
      <c r="AG244" s="212" t="s">
        <v>251</v>
      </c>
      <c r="AH244" s="212"/>
      <c r="AI244" s="212"/>
      <c r="AJ244" s="212"/>
      <c r="AK244" s="212"/>
      <c r="AL244" s="212"/>
      <c r="AM244" s="212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</row>
    <row r="245" spans="1:60" outlineLevel="1" x14ac:dyDescent="0.2">
      <c r="A245" s="219"/>
      <c r="B245" s="220"/>
      <c r="C245" s="247" t="s">
        <v>1005</v>
      </c>
      <c r="D245" s="241"/>
      <c r="E245" s="241"/>
      <c r="F245" s="241"/>
      <c r="G245" s="241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12"/>
      <c r="Z245" s="212"/>
      <c r="AA245" s="212"/>
      <c r="AB245" s="212"/>
      <c r="AC245" s="212"/>
      <c r="AD245" s="212"/>
      <c r="AE245" s="212"/>
      <c r="AF245" s="212"/>
      <c r="AG245" s="212" t="s">
        <v>213</v>
      </c>
      <c r="AH245" s="212"/>
      <c r="AI245" s="212"/>
      <c r="AJ245" s="212"/>
      <c r="AK245" s="212"/>
      <c r="AL245" s="212"/>
      <c r="AM245" s="212"/>
      <c r="AN245" s="212"/>
      <c r="AO245" s="212"/>
      <c r="AP245" s="212"/>
      <c r="AQ245" s="212"/>
      <c r="AR245" s="212"/>
      <c r="AS245" s="212"/>
      <c r="AT245" s="212"/>
      <c r="AU245" s="212"/>
      <c r="AV245" s="212"/>
      <c r="AW245" s="212"/>
      <c r="AX245" s="212"/>
      <c r="AY245" s="212"/>
      <c r="AZ245" s="212"/>
      <c r="BA245" s="212"/>
      <c r="BB245" s="212"/>
      <c r="BC245" s="212"/>
      <c r="BD245" s="212"/>
      <c r="BE245" s="212"/>
      <c r="BF245" s="212"/>
      <c r="BG245" s="212"/>
      <c r="BH245" s="212"/>
    </row>
    <row r="246" spans="1:60" outlineLevel="1" x14ac:dyDescent="0.2">
      <c r="A246" s="219"/>
      <c r="B246" s="220"/>
      <c r="C246" s="263" t="s">
        <v>1006</v>
      </c>
      <c r="D246" s="252"/>
      <c r="E246" s="253">
        <v>5.2</v>
      </c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12"/>
      <c r="Z246" s="212"/>
      <c r="AA246" s="212"/>
      <c r="AB246" s="212"/>
      <c r="AC246" s="212"/>
      <c r="AD246" s="212"/>
      <c r="AE246" s="212"/>
      <c r="AF246" s="212"/>
      <c r="AG246" s="212" t="s">
        <v>255</v>
      </c>
      <c r="AH246" s="212">
        <v>0</v>
      </c>
      <c r="AI246" s="212"/>
      <c r="AJ246" s="212"/>
      <c r="AK246" s="212"/>
      <c r="AL246" s="212"/>
      <c r="AM246" s="212"/>
      <c r="AN246" s="212"/>
      <c r="AO246" s="212"/>
      <c r="AP246" s="212"/>
      <c r="AQ246" s="212"/>
      <c r="AR246" s="212"/>
      <c r="AS246" s="212"/>
      <c r="AT246" s="212"/>
      <c r="AU246" s="212"/>
      <c r="AV246" s="212"/>
      <c r="AW246" s="212"/>
      <c r="AX246" s="212"/>
      <c r="AY246" s="212"/>
      <c r="AZ246" s="212"/>
      <c r="BA246" s="212"/>
      <c r="BB246" s="212"/>
      <c r="BC246" s="212"/>
      <c r="BD246" s="212"/>
      <c r="BE246" s="212"/>
      <c r="BF246" s="212"/>
      <c r="BG246" s="212"/>
      <c r="BH246" s="212"/>
    </row>
    <row r="247" spans="1:60" ht="22.5" outlineLevel="1" x14ac:dyDescent="0.2">
      <c r="A247" s="234">
        <v>77</v>
      </c>
      <c r="B247" s="235" t="s">
        <v>1007</v>
      </c>
      <c r="C247" s="246" t="s">
        <v>1008</v>
      </c>
      <c r="D247" s="236" t="s">
        <v>370</v>
      </c>
      <c r="E247" s="237">
        <v>19</v>
      </c>
      <c r="F247" s="238"/>
      <c r="G247" s="239">
        <f>ROUND(E247*F247,2)</f>
        <v>0</v>
      </c>
      <c r="H247" s="238"/>
      <c r="I247" s="239">
        <f>ROUND(E247*H247,2)</f>
        <v>0</v>
      </c>
      <c r="J247" s="238"/>
      <c r="K247" s="239">
        <f>ROUND(E247*J247,2)</f>
        <v>0</v>
      </c>
      <c r="L247" s="239">
        <v>21</v>
      </c>
      <c r="M247" s="239">
        <f>G247*(1+L247/100)</f>
        <v>0</v>
      </c>
      <c r="N247" s="239">
        <v>1.64E-3</v>
      </c>
      <c r="O247" s="239">
        <f>ROUND(E247*N247,2)</f>
        <v>0.03</v>
      </c>
      <c r="P247" s="239">
        <v>0</v>
      </c>
      <c r="Q247" s="239">
        <f>ROUND(E247*P247,2)</f>
        <v>0</v>
      </c>
      <c r="R247" s="239" t="s">
        <v>1004</v>
      </c>
      <c r="S247" s="239" t="s">
        <v>209</v>
      </c>
      <c r="T247" s="240" t="s">
        <v>209</v>
      </c>
      <c r="U247" s="222">
        <v>0.37</v>
      </c>
      <c r="V247" s="222">
        <f>ROUND(E247*U247,2)</f>
        <v>7.03</v>
      </c>
      <c r="W247" s="222"/>
      <c r="X247" s="222" t="s">
        <v>250</v>
      </c>
      <c r="Y247" s="212"/>
      <c r="Z247" s="212"/>
      <c r="AA247" s="212"/>
      <c r="AB247" s="212"/>
      <c r="AC247" s="212"/>
      <c r="AD247" s="212"/>
      <c r="AE247" s="212"/>
      <c r="AF247" s="212"/>
      <c r="AG247" s="212" t="s">
        <v>251</v>
      </c>
      <c r="AH247" s="212"/>
      <c r="AI247" s="212"/>
      <c r="AJ247" s="212"/>
      <c r="AK247" s="212"/>
      <c r="AL247" s="212"/>
      <c r="AM247" s="212"/>
      <c r="AN247" s="212"/>
      <c r="AO247" s="212"/>
      <c r="AP247" s="212"/>
      <c r="AQ247" s="212"/>
      <c r="AR247" s="212"/>
      <c r="AS247" s="212"/>
      <c r="AT247" s="212"/>
      <c r="AU247" s="212"/>
      <c r="AV247" s="212"/>
      <c r="AW247" s="212"/>
      <c r="AX247" s="212"/>
      <c r="AY247" s="212"/>
      <c r="AZ247" s="212"/>
      <c r="BA247" s="212"/>
      <c r="BB247" s="212"/>
      <c r="BC247" s="212"/>
      <c r="BD247" s="212"/>
      <c r="BE247" s="212"/>
      <c r="BF247" s="212"/>
      <c r="BG247" s="212"/>
      <c r="BH247" s="212"/>
    </row>
    <row r="248" spans="1:60" outlineLevel="1" x14ac:dyDescent="0.2">
      <c r="A248" s="219"/>
      <c r="B248" s="220"/>
      <c r="C248" s="262" t="s">
        <v>1009</v>
      </c>
      <c r="D248" s="254"/>
      <c r="E248" s="254"/>
      <c r="F248" s="254"/>
      <c r="G248" s="254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222"/>
      <c r="U248" s="222"/>
      <c r="V248" s="222"/>
      <c r="W248" s="222"/>
      <c r="X248" s="222"/>
      <c r="Y248" s="212"/>
      <c r="Z248" s="212"/>
      <c r="AA248" s="212"/>
      <c r="AB248" s="212"/>
      <c r="AC248" s="212"/>
      <c r="AD248" s="212"/>
      <c r="AE248" s="212"/>
      <c r="AF248" s="212"/>
      <c r="AG248" s="212" t="s">
        <v>253</v>
      </c>
      <c r="AH248" s="212"/>
      <c r="AI248" s="212"/>
      <c r="AJ248" s="212"/>
      <c r="AK248" s="212"/>
      <c r="AL248" s="212"/>
      <c r="AM248" s="212"/>
      <c r="AN248" s="212"/>
      <c r="AO248" s="212"/>
      <c r="AP248" s="212"/>
      <c r="AQ248" s="212"/>
      <c r="AR248" s="212"/>
      <c r="AS248" s="212"/>
      <c r="AT248" s="212"/>
      <c r="AU248" s="212"/>
      <c r="AV248" s="212"/>
      <c r="AW248" s="212"/>
      <c r="AX248" s="212"/>
      <c r="AY248" s="212"/>
      <c r="AZ248" s="212"/>
      <c r="BA248" s="212"/>
      <c r="BB248" s="212"/>
      <c r="BC248" s="212"/>
      <c r="BD248" s="212"/>
      <c r="BE248" s="212"/>
      <c r="BF248" s="212"/>
      <c r="BG248" s="212"/>
      <c r="BH248" s="212"/>
    </row>
    <row r="249" spans="1:60" outlineLevel="1" x14ac:dyDescent="0.2">
      <c r="A249" s="219"/>
      <c r="B249" s="220"/>
      <c r="C249" s="248" t="s">
        <v>1010</v>
      </c>
      <c r="D249" s="243"/>
      <c r="E249" s="243"/>
      <c r="F249" s="243"/>
      <c r="G249" s="243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12"/>
      <c r="Z249" s="212"/>
      <c r="AA249" s="212"/>
      <c r="AB249" s="212"/>
      <c r="AC249" s="212"/>
      <c r="AD249" s="212"/>
      <c r="AE249" s="212"/>
      <c r="AF249" s="212"/>
      <c r="AG249" s="212" t="s">
        <v>213</v>
      </c>
      <c r="AH249" s="212"/>
      <c r="AI249" s="212"/>
      <c r="AJ249" s="212"/>
      <c r="AK249" s="212"/>
      <c r="AL249" s="212"/>
      <c r="AM249" s="212"/>
      <c r="AN249" s="212"/>
      <c r="AO249" s="212"/>
      <c r="AP249" s="212"/>
      <c r="AQ249" s="212"/>
      <c r="AR249" s="212"/>
      <c r="AS249" s="212"/>
      <c r="AT249" s="212"/>
      <c r="AU249" s="212"/>
      <c r="AV249" s="212"/>
      <c r="AW249" s="212"/>
      <c r="AX249" s="212"/>
      <c r="AY249" s="212"/>
      <c r="AZ249" s="212"/>
      <c r="BA249" s="212"/>
      <c r="BB249" s="212"/>
      <c r="BC249" s="212"/>
      <c r="BD249" s="212"/>
      <c r="BE249" s="212"/>
      <c r="BF249" s="212"/>
      <c r="BG249" s="212"/>
      <c r="BH249" s="212"/>
    </row>
    <row r="250" spans="1:60" outlineLevel="1" x14ac:dyDescent="0.2">
      <c r="A250" s="219"/>
      <c r="B250" s="220"/>
      <c r="C250" s="263" t="s">
        <v>1011</v>
      </c>
      <c r="D250" s="252"/>
      <c r="E250" s="253">
        <v>19</v>
      </c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12"/>
      <c r="Z250" s="212"/>
      <c r="AA250" s="212"/>
      <c r="AB250" s="212"/>
      <c r="AC250" s="212"/>
      <c r="AD250" s="212"/>
      <c r="AE250" s="212"/>
      <c r="AF250" s="212"/>
      <c r="AG250" s="212" t="s">
        <v>255</v>
      </c>
      <c r="AH250" s="212">
        <v>0</v>
      </c>
      <c r="AI250" s="212"/>
      <c r="AJ250" s="212"/>
      <c r="AK250" s="212"/>
      <c r="AL250" s="212"/>
      <c r="AM250" s="212"/>
      <c r="AN250" s="212"/>
      <c r="AO250" s="212"/>
      <c r="AP250" s="212"/>
      <c r="AQ250" s="212"/>
      <c r="AR250" s="212"/>
      <c r="AS250" s="212"/>
      <c r="AT250" s="212"/>
      <c r="AU250" s="212"/>
      <c r="AV250" s="212"/>
      <c r="AW250" s="212"/>
      <c r="AX250" s="212"/>
      <c r="AY250" s="212"/>
      <c r="AZ250" s="212"/>
      <c r="BA250" s="212"/>
      <c r="BB250" s="212"/>
      <c r="BC250" s="212"/>
      <c r="BD250" s="212"/>
      <c r="BE250" s="212"/>
      <c r="BF250" s="212"/>
      <c r="BG250" s="212"/>
      <c r="BH250" s="212"/>
    </row>
    <row r="251" spans="1:60" ht="33.75" outlineLevel="1" x14ac:dyDescent="0.2">
      <c r="A251" s="255">
        <v>78</v>
      </c>
      <c r="B251" s="256" t="s">
        <v>1012</v>
      </c>
      <c r="C251" s="264" t="s">
        <v>1013</v>
      </c>
      <c r="D251" s="257" t="s">
        <v>378</v>
      </c>
      <c r="E251" s="258">
        <v>2</v>
      </c>
      <c r="F251" s="259"/>
      <c r="G251" s="260">
        <f>ROUND(E251*F251,2)</f>
        <v>0</v>
      </c>
      <c r="H251" s="259"/>
      <c r="I251" s="260">
        <f>ROUND(E251*H251,2)</f>
        <v>0</v>
      </c>
      <c r="J251" s="259"/>
      <c r="K251" s="260">
        <f>ROUND(E251*J251,2)</f>
        <v>0</v>
      </c>
      <c r="L251" s="260">
        <v>21</v>
      </c>
      <c r="M251" s="260">
        <f>G251*(1+L251/100)</f>
        <v>0</v>
      </c>
      <c r="N251" s="260">
        <v>4.0999999999999999E-4</v>
      </c>
      <c r="O251" s="260">
        <f>ROUND(E251*N251,2)</f>
        <v>0</v>
      </c>
      <c r="P251" s="260">
        <v>0</v>
      </c>
      <c r="Q251" s="260">
        <f>ROUND(E251*P251,2)</f>
        <v>0</v>
      </c>
      <c r="R251" s="260" t="s">
        <v>1004</v>
      </c>
      <c r="S251" s="260" t="s">
        <v>209</v>
      </c>
      <c r="T251" s="261" t="s">
        <v>209</v>
      </c>
      <c r="U251" s="222">
        <v>0.30299999999999999</v>
      </c>
      <c r="V251" s="222">
        <f>ROUND(E251*U251,2)</f>
        <v>0.61</v>
      </c>
      <c r="W251" s="222"/>
      <c r="X251" s="222" t="s">
        <v>250</v>
      </c>
      <c r="Y251" s="212"/>
      <c r="Z251" s="212"/>
      <c r="AA251" s="212"/>
      <c r="AB251" s="212"/>
      <c r="AC251" s="212"/>
      <c r="AD251" s="212"/>
      <c r="AE251" s="212"/>
      <c r="AF251" s="212"/>
      <c r="AG251" s="212" t="s">
        <v>251</v>
      </c>
      <c r="AH251" s="212"/>
      <c r="AI251" s="212"/>
      <c r="AJ251" s="212"/>
      <c r="AK251" s="212"/>
      <c r="AL251" s="212"/>
      <c r="AM251" s="212"/>
      <c r="AN251" s="212"/>
      <c r="AO251" s="212"/>
      <c r="AP251" s="212"/>
      <c r="AQ251" s="212"/>
      <c r="AR251" s="212"/>
      <c r="AS251" s="212"/>
      <c r="AT251" s="212"/>
      <c r="AU251" s="212"/>
      <c r="AV251" s="212"/>
      <c r="AW251" s="212"/>
      <c r="AX251" s="212"/>
      <c r="AY251" s="212"/>
      <c r="AZ251" s="212"/>
      <c r="BA251" s="212"/>
      <c r="BB251" s="212"/>
      <c r="BC251" s="212"/>
      <c r="BD251" s="212"/>
      <c r="BE251" s="212"/>
      <c r="BF251" s="212"/>
      <c r="BG251" s="212"/>
      <c r="BH251" s="212"/>
    </row>
    <row r="252" spans="1:60" ht="22.5" outlineLevel="1" x14ac:dyDescent="0.2">
      <c r="A252" s="234">
        <v>79</v>
      </c>
      <c r="B252" s="235" t="s">
        <v>1014</v>
      </c>
      <c r="C252" s="246" t="s">
        <v>1015</v>
      </c>
      <c r="D252" s="236" t="s">
        <v>370</v>
      </c>
      <c r="E252" s="237">
        <v>2</v>
      </c>
      <c r="F252" s="238"/>
      <c r="G252" s="239">
        <f>ROUND(E252*F252,2)</f>
        <v>0</v>
      </c>
      <c r="H252" s="238"/>
      <c r="I252" s="239">
        <f>ROUND(E252*H252,2)</f>
        <v>0</v>
      </c>
      <c r="J252" s="238"/>
      <c r="K252" s="239">
        <f>ROUND(E252*J252,2)</f>
        <v>0</v>
      </c>
      <c r="L252" s="239">
        <v>21</v>
      </c>
      <c r="M252" s="239">
        <f>G252*(1+L252/100)</f>
        <v>0</v>
      </c>
      <c r="N252" s="239">
        <v>1.73E-3</v>
      </c>
      <c r="O252" s="239">
        <f>ROUND(E252*N252,2)</f>
        <v>0</v>
      </c>
      <c r="P252" s="239">
        <v>0</v>
      </c>
      <c r="Q252" s="239">
        <f>ROUND(E252*P252,2)</f>
        <v>0</v>
      </c>
      <c r="R252" s="239" t="s">
        <v>1004</v>
      </c>
      <c r="S252" s="239" t="s">
        <v>209</v>
      </c>
      <c r="T252" s="240" t="s">
        <v>209</v>
      </c>
      <c r="U252" s="222">
        <v>0.28039999999999998</v>
      </c>
      <c r="V252" s="222">
        <f>ROUND(E252*U252,2)</f>
        <v>0.56000000000000005</v>
      </c>
      <c r="W252" s="222"/>
      <c r="X252" s="222" t="s">
        <v>250</v>
      </c>
      <c r="Y252" s="212"/>
      <c r="Z252" s="212"/>
      <c r="AA252" s="212"/>
      <c r="AB252" s="212"/>
      <c r="AC252" s="212"/>
      <c r="AD252" s="212"/>
      <c r="AE252" s="212"/>
      <c r="AF252" s="212"/>
      <c r="AG252" s="212" t="s">
        <v>251</v>
      </c>
      <c r="AH252" s="212"/>
      <c r="AI252" s="212"/>
      <c r="AJ252" s="212"/>
      <c r="AK252" s="212"/>
      <c r="AL252" s="212"/>
      <c r="AM252" s="212"/>
      <c r="AN252" s="212"/>
      <c r="AO252" s="212"/>
      <c r="AP252" s="212"/>
      <c r="AQ252" s="212"/>
      <c r="AR252" s="212"/>
      <c r="AS252" s="212"/>
      <c r="AT252" s="212"/>
      <c r="AU252" s="212"/>
      <c r="AV252" s="212"/>
      <c r="AW252" s="212"/>
      <c r="AX252" s="212"/>
      <c r="AY252" s="212"/>
      <c r="AZ252" s="212"/>
      <c r="BA252" s="212"/>
      <c r="BB252" s="212"/>
      <c r="BC252" s="212"/>
      <c r="BD252" s="212"/>
      <c r="BE252" s="212"/>
      <c r="BF252" s="212"/>
      <c r="BG252" s="212"/>
      <c r="BH252" s="212"/>
    </row>
    <row r="253" spans="1:60" outlineLevel="1" x14ac:dyDescent="0.2">
      <c r="A253" s="219"/>
      <c r="B253" s="220"/>
      <c r="C253" s="262" t="s">
        <v>1016</v>
      </c>
      <c r="D253" s="254"/>
      <c r="E253" s="254"/>
      <c r="F253" s="254"/>
      <c r="G253" s="254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12"/>
      <c r="Z253" s="212"/>
      <c r="AA253" s="212"/>
      <c r="AB253" s="212"/>
      <c r="AC253" s="212"/>
      <c r="AD253" s="212"/>
      <c r="AE253" s="212"/>
      <c r="AF253" s="212"/>
      <c r="AG253" s="212" t="s">
        <v>253</v>
      </c>
      <c r="AH253" s="212"/>
      <c r="AI253" s="212"/>
      <c r="AJ253" s="212"/>
      <c r="AK253" s="212"/>
      <c r="AL253" s="212"/>
      <c r="AM253" s="212"/>
      <c r="AN253" s="212"/>
      <c r="AO253" s="212"/>
      <c r="AP253" s="212"/>
      <c r="AQ253" s="212"/>
      <c r="AR253" s="212"/>
      <c r="AS253" s="212"/>
      <c r="AT253" s="212"/>
      <c r="AU253" s="212"/>
      <c r="AV253" s="212"/>
      <c r="AW253" s="212"/>
      <c r="AX253" s="212"/>
      <c r="AY253" s="212"/>
      <c r="AZ253" s="212"/>
      <c r="BA253" s="212"/>
      <c r="BB253" s="212"/>
      <c r="BC253" s="212"/>
      <c r="BD253" s="212"/>
      <c r="BE253" s="212"/>
      <c r="BF253" s="212"/>
      <c r="BG253" s="212"/>
      <c r="BH253" s="212"/>
    </row>
    <row r="254" spans="1:60" outlineLevel="1" x14ac:dyDescent="0.2">
      <c r="A254" s="219"/>
      <c r="B254" s="220"/>
      <c r="C254" s="248" t="s">
        <v>1017</v>
      </c>
      <c r="D254" s="243"/>
      <c r="E254" s="243"/>
      <c r="F254" s="243"/>
      <c r="G254" s="243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12"/>
      <c r="Z254" s="212"/>
      <c r="AA254" s="212"/>
      <c r="AB254" s="212"/>
      <c r="AC254" s="212"/>
      <c r="AD254" s="212"/>
      <c r="AE254" s="212"/>
      <c r="AF254" s="212"/>
      <c r="AG254" s="212" t="s">
        <v>213</v>
      </c>
      <c r="AH254" s="212"/>
      <c r="AI254" s="212"/>
      <c r="AJ254" s="212"/>
      <c r="AK254" s="212"/>
      <c r="AL254" s="212"/>
      <c r="AM254" s="212"/>
      <c r="AN254" s="212"/>
      <c r="AO254" s="212"/>
      <c r="AP254" s="212"/>
      <c r="AQ254" s="212"/>
      <c r="AR254" s="212"/>
      <c r="AS254" s="212"/>
      <c r="AT254" s="212"/>
      <c r="AU254" s="212"/>
      <c r="AV254" s="212"/>
      <c r="AW254" s="212"/>
      <c r="AX254" s="212"/>
      <c r="AY254" s="212"/>
      <c r="AZ254" s="212"/>
      <c r="BA254" s="212"/>
      <c r="BB254" s="212"/>
      <c r="BC254" s="212"/>
      <c r="BD254" s="212"/>
      <c r="BE254" s="212"/>
      <c r="BF254" s="212"/>
      <c r="BG254" s="212"/>
      <c r="BH254" s="212"/>
    </row>
    <row r="255" spans="1:60" outlineLevel="1" x14ac:dyDescent="0.2">
      <c r="A255" s="219"/>
      <c r="B255" s="220"/>
      <c r="C255" s="263" t="s">
        <v>885</v>
      </c>
      <c r="D255" s="252"/>
      <c r="E255" s="253">
        <v>2</v>
      </c>
      <c r="F255" s="222"/>
      <c r="G255" s="222"/>
      <c r="H255" s="222"/>
      <c r="I255" s="222"/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22"/>
      <c r="U255" s="222"/>
      <c r="V255" s="222"/>
      <c r="W255" s="222"/>
      <c r="X255" s="222"/>
      <c r="Y255" s="212"/>
      <c r="Z255" s="212"/>
      <c r="AA255" s="212"/>
      <c r="AB255" s="212"/>
      <c r="AC255" s="212"/>
      <c r="AD255" s="212"/>
      <c r="AE255" s="212"/>
      <c r="AF255" s="212"/>
      <c r="AG255" s="212" t="s">
        <v>255</v>
      </c>
      <c r="AH255" s="212">
        <v>0</v>
      </c>
      <c r="AI255" s="212"/>
      <c r="AJ255" s="212"/>
      <c r="AK255" s="212"/>
      <c r="AL255" s="212"/>
      <c r="AM255" s="212"/>
      <c r="AN255" s="212"/>
      <c r="AO255" s="212"/>
      <c r="AP255" s="212"/>
      <c r="AQ255" s="212"/>
      <c r="AR255" s="212"/>
      <c r="AS255" s="212"/>
      <c r="AT255" s="212"/>
      <c r="AU255" s="212"/>
      <c r="AV255" s="212"/>
      <c r="AW255" s="212"/>
      <c r="AX255" s="212"/>
      <c r="AY255" s="212"/>
      <c r="AZ255" s="212"/>
      <c r="BA255" s="212"/>
      <c r="BB255" s="212"/>
      <c r="BC255" s="212"/>
      <c r="BD255" s="212"/>
      <c r="BE255" s="212"/>
      <c r="BF255" s="212"/>
      <c r="BG255" s="212"/>
      <c r="BH255" s="212"/>
    </row>
    <row r="256" spans="1:60" outlineLevel="1" x14ac:dyDescent="0.2">
      <c r="A256" s="234">
        <v>80</v>
      </c>
      <c r="B256" s="235" t="s">
        <v>1018</v>
      </c>
      <c r="C256" s="246" t="s">
        <v>1019</v>
      </c>
      <c r="D256" s="236" t="s">
        <v>370</v>
      </c>
      <c r="E256" s="237">
        <v>18.899999999999999</v>
      </c>
      <c r="F256" s="238"/>
      <c r="G256" s="239">
        <f>ROUND(E256*F256,2)</f>
        <v>0</v>
      </c>
      <c r="H256" s="238"/>
      <c r="I256" s="239">
        <f>ROUND(E256*H256,2)</f>
        <v>0</v>
      </c>
      <c r="J256" s="238"/>
      <c r="K256" s="239">
        <f>ROUND(E256*J256,2)</f>
        <v>0</v>
      </c>
      <c r="L256" s="239">
        <v>21</v>
      </c>
      <c r="M256" s="239">
        <f>G256*(1+L256/100)</f>
        <v>0</v>
      </c>
      <c r="N256" s="239">
        <v>2.7E-4</v>
      </c>
      <c r="O256" s="239">
        <f>ROUND(E256*N256,2)</f>
        <v>0.01</v>
      </c>
      <c r="P256" s="239">
        <v>0</v>
      </c>
      <c r="Q256" s="239">
        <f>ROUND(E256*P256,2)</f>
        <v>0</v>
      </c>
      <c r="R256" s="239"/>
      <c r="S256" s="239" t="s">
        <v>242</v>
      </c>
      <c r="T256" s="240" t="s">
        <v>209</v>
      </c>
      <c r="U256" s="222">
        <v>7.7049999999999993E-2</v>
      </c>
      <c r="V256" s="222">
        <f>ROUND(E256*U256,2)</f>
        <v>1.46</v>
      </c>
      <c r="W256" s="222"/>
      <c r="X256" s="222" t="s">
        <v>250</v>
      </c>
      <c r="Y256" s="212"/>
      <c r="Z256" s="212"/>
      <c r="AA256" s="212"/>
      <c r="AB256" s="212"/>
      <c r="AC256" s="212"/>
      <c r="AD256" s="212"/>
      <c r="AE256" s="212"/>
      <c r="AF256" s="212"/>
      <c r="AG256" s="212" t="s">
        <v>251</v>
      </c>
      <c r="AH256" s="212"/>
      <c r="AI256" s="212"/>
      <c r="AJ256" s="212"/>
      <c r="AK256" s="212"/>
      <c r="AL256" s="212"/>
      <c r="AM256" s="212"/>
      <c r="AN256" s="212"/>
      <c r="AO256" s="212"/>
      <c r="AP256" s="212"/>
      <c r="AQ256" s="212"/>
      <c r="AR256" s="212"/>
      <c r="AS256" s="212"/>
      <c r="AT256" s="212"/>
      <c r="AU256" s="212"/>
      <c r="AV256" s="212"/>
      <c r="AW256" s="212"/>
      <c r="AX256" s="212"/>
      <c r="AY256" s="212"/>
      <c r="AZ256" s="212"/>
      <c r="BA256" s="212"/>
      <c r="BB256" s="212"/>
      <c r="BC256" s="212"/>
      <c r="BD256" s="212"/>
      <c r="BE256" s="212"/>
      <c r="BF256" s="212"/>
      <c r="BG256" s="212"/>
      <c r="BH256" s="212"/>
    </row>
    <row r="257" spans="1:60" outlineLevel="1" x14ac:dyDescent="0.2">
      <c r="A257" s="219"/>
      <c r="B257" s="220"/>
      <c r="C257" s="247" t="s">
        <v>1020</v>
      </c>
      <c r="D257" s="241"/>
      <c r="E257" s="241"/>
      <c r="F257" s="241"/>
      <c r="G257" s="241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12"/>
      <c r="Z257" s="212"/>
      <c r="AA257" s="212"/>
      <c r="AB257" s="212"/>
      <c r="AC257" s="212"/>
      <c r="AD257" s="212"/>
      <c r="AE257" s="212"/>
      <c r="AF257" s="212"/>
      <c r="AG257" s="212" t="s">
        <v>213</v>
      </c>
      <c r="AH257" s="212"/>
      <c r="AI257" s="212"/>
      <c r="AJ257" s="212"/>
      <c r="AK257" s="212"/>
      <c r="AL257" s="212"/>
      <c r="AM257" s="212"/>
      <c r="AN257" s="212"/>
      <c r="AO257" s="212"/>
      <c r="AP257" s="212"/>
      <c r="AQ257" s="212"/>
      <c r="AR257" s="212"/>
      <c r="AS257" s="212"/>
      <c r="AT257" s="212"/>
      <c r="AU257" s="212"/>
      <c r="AV257" s="212"/>
      <c r="AW257" s="212"/>
      <c r="AX257" s="212"/>
      <c r="AY257" s="212"/>
      <c r="AZ257" s="212"/>
      <c r="BA257" s="212"/>
      <c r="BB257" s="212"/>
      <c r="BC257" s="212"/>
      <c r="BD257" s="212"/>
      <c r="BE257" s="212"/>
      <c r="BF257" s="212"/>
      <c r="BG257" s="212"/>
      <c r="BH257" s="212"/>
    </row>
    <row r="258" spans="1:60" outlineLevel="1" x14ac:dyDescent="0.2">
      <c r="A258" s="219"/>
      <c r="B258" s="220"/>
      <c r="C258" s="263" t="s">
        <v>1021</v>
      </c>
      <c r="D258" s="252"/>
      <c r="E258" s="253">
        <v>18.899999999999999</v>
      </c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12"/>
      <c r="Z258" s="212"/>
      <c r="AA258" s="212"/>
      <c r="AB258" s="212"/>
      <c r="AC258" s="212"/>
      <c r="AD258" s="212"/>
      <c r="AE258" s="212"/>
      <c r="AF258" s="212"/>
      <c r="AG258" s="212" t="s">
        <v>255</v>
      </c>
      <c r="AH258" s="212">
        <v>0</v>
      </c>
      <c r="AI258" s="212"/>
      <c r="AJ258" s="212"/>
      <c r="AK258" s="212"/>
      <c r="AL258" s="212"/>
      <c r="AM258" s="212"/>
      <c r="AN258" s="212"/>
      <c r="AO258" s="212"/>
      <c r="AP258" s="212"/>
      <c r="AQ258" s="212"/>
      <c r="AR258" s="212"/>
      <c r="AS258" s="212"/>
      <c r="AT258" s="212"/>
      <c r="AU258" s="212"/>
      <c r="AV258" s="212"/>
      <c r="AW258" s="212"/>
      <c r="AX258" s="212"/>
      <c r="AY258" s="212"/>
      <c r="AZ258" s="212"/>
      <c r="BA258" s="212"/>
      <c r="BB258" s="212"/>
      <c r="BC258" s="212"/>
      <c r="BD258" s="212"/>
      <c r="BE258" s="212"/>
      <c r="BF258" s="212"/>
      <c r="BG258" s="212"/>
      <c r="BH258" s="212"/>
    </row>
    <row r="259" spans="1:60" ht="22.5" outlineLevel="1" x14ac:dyDescent="0.2">
      <c r="A259" s="234">
        <v>81</v>
      </c>
      <c r="B259" s="235" t="s">
        <v>1022</v>
      </c>
      <c r="C259" s="246" t="s">
        <v>1023</v>
      </c>
      <c r="D259" s="236" t="s">
        <v>370</v>
      </c>
      <c r="E259" s="237">
        <v>38</v>
      </c>
      <c r="F259" s="238"/>
      <c r="G259" s="239">
        <f>ROUND(E259*F259,2)</f>
        <v>0</v>
      </c>
      <c r="H259" s="238"/>
      <c r="I259" s="239">
        <f>ROUND(E259*H259,2)</f>
        <v>0</v>
      </c>
      <c r="J259" s="238"/>
      <c r="K259" s="239">
        <f>ROUND(E259*J259,2)</f>
        <v>0</v>
      </c>
      <c r="L259" s="239">
        <v>21</v>
      </c>
      <c r="M259" s="239">
        <f>G259*(1+L259/100)</f>
        <v>0</v>
      </c>
      <c r="N259" s="239">
        <v>5.1999999999999995E-4</v>
      </c>
      <c r="O259" s="239">
        <f>ROUND(E259*N259,2)</f>
        <v>0.02</v>
      </c>
      <c r="P259" s="239">
        <v>0</v>
      </c>
      <c r="Q259" s="239">
        <f>ROUND(E259*P259,2)</f>
        <v>0</v>
      </c>
      <c r="R259" s="239"/>
      <c r="S259" s="239" t="s">
        <v>242</v>
      </c>
      <c r="T259" s="240" t="s">
        <v>210</v>
      </c>
      <c r="U259" s="222">
        <v>0.13800000000000001</v>
      </c>
      <c r="V259" s="222">
        <f>ROUND(E259*U259,2)</f>
        <v>5.24</v>
      </c>
      <c r="W259" s="222"/>
      <c r="X259" s="222" t="s">
        <v>250</v>
      </c>
      <c r="Y259" s="212"/>
      <c r="Z259" s="212"/>
      <c r="AA259" s="212"/>
      <c r="AB259" s="212"/>
      <c r="AC259" s="212"/>
      <c r="AD259" s="212"/>
      <c r="AE259" s="212"/>
      <c r="AF259" s="212"/>
      <c r="AG259" s="212" t="s">
        <v>251</v>
      </c>
      <c r="AH259" s="212"/>
      <c r="AI259" s="212"/>
      <c r="AJ259" s="212"/>
      <c r="AK259" s="212"/>
      <c r="AL259" s="212"/>
      <c r="AM259" s="212"/>
      <c r="AN259" s="212"/>
      <c r="AO259" s="212"/>
      <c r="AP259" s="212"/>
      <c r="AQ259" s="212"/>
      <c r="AR259" s="212"/>
      <c r="AS259" s="212"/>
      <c r="AT259" s="212"/>
      <c r="AU259" s="212"/>
      <c r="AV259" s="212"/>
      <c r="AW259" s="212"/>
      <c r="AX259" s="212"/>
      <c r="AY259" s="212"/>
      <c r="AZ259" s="212"/>
      <c r="BA259" s="212"/>
      <c r="BB259" s="212"/>
      <c r="BC259" s="212"/>
      <c r="BD259" s="212"/>
      <c r="BE259" s="212"/>
      <c r="BF259" s="212"/>
      <c r="BG259" s="212"/>
      <c r="BH259" s="212"/>
    </row>
    <row r="260" spans="1:60" outlineLevel="1" x14ac:dyDescent="0.2">
      <c r="A260" s="219"/>
      <c r="B260" s="220"/>
      <c r="C260" s="247" t="s">
        <v>1020</v>
      </c>
      <c r="D260" s="241"/>
      <c r="E260" s="241"/>
      <c r="F260" s="241"/>
      <c r="G260" s="241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12"/>
      <c r="Z260" s="212"/>
      <c r="AA260" s="212"/>
      <c r="AB260" s="212"/>
      <c r="AC260" s="212"/>
      <c r="AD260" s="212"/>
      <c r="AE260" s="212"/>
      <c r="AF260" s="212"/>
      <c r="AG260" s="212" t="s">
        <v>213</v>
      </c>
      <c r="AH260" s="212"/>
      <c r="AI260" s="212"/>
      <c r="AJ260" s="212"/>
      <c r="AK260" s="212"/>
      <c r="AL260" s="212"/>
      <c r="AM260" s="212"/>
      <c r="AN260" s="212"/>
      <c r="AO260" s="212"/>
      <c r="AP260" s="212"/>
      <c r="AQ260" s="212"/>
      <c r="AR260" s="212"/>
      <c r="AS260" s="212"/>
      <c r="AT260" s="212"/>
      <c r="AU260" s="212"/>
      <c r="AV260" s="212"/>
      <c r="AW260" s="212"/>
      <c r="AX260" s="212"/>
      <c r="AY260" s="212"/>
      <c r="AZ260" s="212"/>
      <c r="BA260" s="212"/>
      <c r="BB260" s="212"/>
      <c r="BC260" s="212"/>
      <c r="BD260" s="212"/>
      <c r="BE260" s="212"/>
      <c r="BF260" s="212"/>
      <c r="BG260" s="212"/>
      <c r="BH260" s="212"/>
    </row>
    <row r="261" spans="1:60" outlineLevel="1" x14ac:dyDescent="0.2">
      <c r="A261" s="219"/>
      <c r="B261" s="220"/>
      <c r="C261" s="263" t="s">
        <v>1024</v>
      </c>
      <c r="D261" s="252"/>
      <c r="E261" s="253">
        <v>38</v>
      </c>
      <c r="F261" s="222"/>
      <c r="G261" s="222"/>
      <c r="H261" s="222"/>
      <c r="I261" s="222"/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22"/>
      <c r="U261" s="222"/>
      <c r="V261" s="222"/>
      <c r="W261" s="222"/>
      <c r="X261" s="222"/>
      <c r="Y261" s="212"/>
      <c r="Z261" s="212"/>
      <c r="AA261" s="212"/>
      <c r="AB261" s="212"/>
      <c r="AC261" s="212"/>
      <c r="AD261" s="212"/>
      <c r="AE261" s="212"/>
      <c r="AF261" s="212"/>
      <c r="AG261" s="212" t="s">
        <v>255</v>
      </c>
      <c r="AH261" s="212">
        <v>0</v>
      </c>
      <c r="AI261" s="212"/>
      <c r="AJ261" s="212"/>
      <c r="AK261" s="212"/>
      <c r="AL261" s="212"/>
      <c r="AM261" s="212"/>
      <c r="AN261" s="212"/>
      <c r="AO261" s="212"/>
      <c r="AP261" s="212"/>
      <c r="AQ261" s="212"/>
      <c r="AR261" s="212"/>
      <c r="AS261" s="212"/>
      <c r="AT261" s="212"/>
      <c r="AU261" s="212"/>
      <c r="AV261" s="212"/>
      <c r="AW261" s="212"/>
      <c r="AX261" s="212"/>
      <c r="AY261" s="212"/>
      <c r="AZ261" s="212"/>
      <c r="BA261" s="212"/>
      <c r="BB261" s="212"/>
      <c r="BC261" s="212"/>
      <c r="BD261" s="212"/>
      <c r="BE261" s="212"/>
      <c r="BF261" s="212"/>
      <c r="BG261" s="212"/>
      <c r="BH261" s="212"/>
    </row>
    <row r="262" spans="1:60" ht="22.5" outlineLevel="1" x14ac:dyDescent="0.2">
      <c r="A262" s="234">
        <v>82</v>
      </c>
      <c r="B262" s="235" t="s">
        <v>1025</v>
      </c>
      <c r="C262" s="246" t="s">
        <v>1026</v>
      </c>
      <c r="D262" s="236" t="s">
        <v>370</v>
      </c>
      <c r="E262" s="237">
        <v>19</v>
      </c>
      <c r="F262" s="238"/>
      <c r="G262" s="239">
        <f>ROUND(E262*F262,2)</f>
        <v>0</v>
      </c>
      <c r="H262" s="238"/>
      <c r="I262" s="239">
        <f>ROUND(E262*H262,2)</f>
        <v>0</v>
      </c>
      <c r="J262" s="238"/>
      <c r="K262" s="239">
        <f>ROUND(E262*J262,2)</f>
        <v>0</v>
      </c>
      <c r="L262" s="239">
        <v>21</v>
      </c>
      <c r="M262" s="239">
        <f>G262*(1+L262/100)</f>
        <v>0</v>
      </c>
      <c r="N262" s="239">
        <v>0</v>
      </c>
      <c r="O262" s="239">
        <f>ROUND(E262*N262,2)</f>
        <v>0</v>
      </c>
      <c r="P262" s="239">
        <v>0</v>
      </c>
      <c r="Q262" s="239">
        <f>ROUND(E262*P262,2)</f>
        <v>0</v>
      </c>
      <c r="R262" s="239"/>
      <c r="S262" s="239" t="s">
        <v>242</v>
      </c>
      <c r="T262" s="240" t="s">
        <v>210</v>
      </c>
      <c r="U262" s="222">
        <v>0</v>
      </c>
      <c r="V262" s="222">
        <f>ROUND(E262*U262,2)</f>
        <v>0</v>
      </c>
      <c r="W262" s="222"/>
      <c r="X262" s="222" t="s">
        <v>250</v>
      </c>
      <c r="Y262" s="212"/>
      <c r="Z262" s="212"/>
      <c r="AA262" s="212"/>
      <c r="AB262" s="212"/>
      <c r="AC262" s="212"/>
      <c r="AD262" s="212"/>
      <c r="AE262" s="212"/>
      <c r="AF262" s="212"/>
      <c r="AG262" s="212" t="s">
        <v>251</v>
      </c>
      <c r="AH262" s="212"/>
      <c r="AI262" s="212"/>
      <c r="AJ262" s="212"/>
      <c r="AK262" s="212"/>
      <c r="AL262" s="212"/>
      <c r="AM262" s="212"/>
      <c r="AN262" s="212"/>
      <c r="AO262" s="212"/>
      <c r="AP262" s="212"/>
      <c r="AQ262" s="212"/>
      <c r="AR262" s="212"/>
      <c r="AS262" s="212"/>
      <c r="AT262" s="212"/>
      <c r="AU262" s="212"/>
      <c r="AV262" s="212"/>
      <c r="AW262" s="212"/>
      <c r="AX262" s="212"/>
      <c r="AY262" s="212"/>
      <c r="AZ262" s="212"/>
      <c r="BA262" s="212"/>
      <c r="BB262" s="212"/>
      <c r="BC262" s="212"/>
      <c r="BD262" s="212"/>
      <c r="BE262" s="212"/>
      <c r="BF262" s="212"/>
      <c r="BG262" s="212"/>
      <c r="BH262" s="212"/>
    </row>
    <row r="263" spans="1:60" outlineLevel="1" x14ac:dyDescent="0.2">
      <c r="A263" s="219"/>
      <c r="B263" s="220"/>
      <c r="C263" s="263" t="s">
        <v>1027</v>
      </c>
      <c r="D263" s="252"/>
      <c r="E263" s="253">
        <v>19</v>
      </c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12"/>
      <c r="Z263" s="212"/>
      <c r="AA263" s="212"/>
      <c r="AB263" s="212"/>
      <c r="AC263" s="212"/>
      <c r="AD263" s="212"/>
      <c r="AE263" s="212"/>
      <c r="AF263" s="212"/>
      <c r="AG263" s="212" t="s">
        <v>255</v>
      </c>
      <c r="AH263" s="212">
        <v>0</v>
      </c>
      <c r="AI263" s="212"/>
      <c r="AJ263" s="212"/>
      <c r="AK263" s="212"/>
      <c r="AL263" s="212"/>
      <c r="AM263" s="212"/>
      <c r="AN263" s="212"/>
      <c r="AO263" s="212"/>
      <c r="AP263" s="212"/>
      <c r="AQ263" s="212"/>
      <c r="AR263" s="212"/>
      <c r="AS263" s="212"/>
      <c r="AT263" s="212"/>
      <c r="AU263" s="212"/>
      <c r="AV263" s="212"/>
      <c r="AW263" s="212"/>
      <c r="AX263" s="212"/>
      <c r="AY263" s="212"/>
      <c r="AZ263" s="212"/>
      <c r="BA263" s="212"/>
      <c r="BB263" s="212"/>
      <c r="BC263" s="212"/>
      <c r="BD263" s="212"/>
      <c r="BE263" s="212"/>
      <c r="BF263" s="212"/>
      <c r="BG263" s="212"/>
      <c r="BH263" s="212"/>
    </row>
    <row r="264" spans="1:60" outlineLevel="1" x14ac:dyDescent="0.2">
      <c r="A264" s="219">
        <v>83</v>
      </c>
      <c r="B264" s="220" t="s">
        <v>1028</v>
      </c>
      <c r="C264" s="269" t="s">
        <v>1029</v>
      </c>
      <c r="D264" s="221" t="s">
        <v>0</v>
      </c>
      <c r="E264" s="267"/>
      <c r="F264" s="223"/>
      <c r="G264" s="222">
        <f>ROUND(E264*F264,2)</f>
        <v>0</v>
      </c>
      <c r="H264" s="223"/>
      <c r="I264" s="222">
        <f>ROUND(E264*H264,2)</f>
        <v>0</v>
      </c>
      <c r="J264" s="223"/>
      <c r="K264" s="222">
        <f>ROUND(E264*J264,2)</f>
        <v>0</v>
      </c>
      <c r="L264" s="222">
        <v>21</v>
      </c>
      <c r="M264" s="222">
        <f>G264*(1+L264/100)</f>
        <v>0</v>
      </c>
      <c r="N264" s="222">
        <v>0</v>
      </c>
      <c r="O264" s="222">
        <f>ROUND(E264*N264,2)</f>
        <v>0</v>
      </c>
      <c r="P264" s="222">
        <v>0</v>
      </c>
      <c r="Q264" s="222">
        <f>ROUND(E264*P264,2)</f>
        <v>0</v>
      </c>
      <c r="R264" s="222" t="s">
        <v>1004</v>
      </c>
      <c r="S264" s="222" t="s">
        <v>209</v>
      </c>
      <c r="T264" s="222" t="s">
        <v>209</v>
      </c>
      <c r="U264" s="222">
        <v>0</v>
      </c>
      <c r="V264" s="222">
        <f>ROUND(E264*U264,2)</f>
        <v>0</v>
      </c>
      <c r="W264" s="222"/>
      <c r="X264" s="222" t="s">
        <v>133</v>
      </c>
      <c r="Y264" s="212"/>
      <c r="Z264" s="212"/>
      <c r="AA264" s="212"/>
      <c r="AB264" s="212"/>
      <c r="AC264" s="212"/>
      <c r="AD264" s="212"/>
      <c r="AE264" s="212"/>
      <c r="AF264" s="212"/>
      <c r="AG264" s="212" t="s">
        <v>442</v>
      </c>
      <c r="AH264" s="212"/>
      <c r="AI264" s="212"/>
      <c r="AJ264" s="212"/>
      <c r="AK264" s="212"/>
      <c r="AL264" s="212"/>
      <c r="AM264" s="212"/>
      <c r="AN264" s="212"/>
      <c r="AO264" s="212"/>
      <c r="AP264" s="212"/>
      <c r="AQ264" s="212"/>
      <c r="AR264" s="212"/>
      <c r="AS264" s="212"/>
      <c r="AT264" s="212"/>
      <c r="AU264" s="212"/>
      <c r="AV264" s="212"/>
      <c r="AW264" s="212"/>
      <c r="AX264" s="212"/>
      <c r="AY264" s="212"/>
      <c r="AZ264" s="212"/>
      <c r="BA264" s="212"/>
      <c r="BB264" s="212"/>
      <c r="BC264" s="212"/>
      <c r="BD264" s="212"/>
      <c r="BE264" s="212"/>
      <c r="BF264" s="212"/>
      <c r="BG264" s="212"/>
      <c r="BH264" s="212"/>
    </row>
    <row r="265" spans="1:60" outlineLevel="1" x14ac:dyDescent="0.2">
      <c r="A265" s="219"/>
      <c r="B265" s="220"/>
      <c r="C265" s="270" t="s">
        <v>959</v>
      </c>
      <c r="D265" s="268"/>
      <c r="E265" s="268"/>
      <c r="F265" s="268"/>
      <c r="G265" s="268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12"/>
      <c r="Z265" s="212"/>
      <c r="AA265" s="212"/>
      <c r="AB265" s="212"/>
      <c r="AC265" s="212"/>
      <c r="AD265" s="212"/>
      <c r="AE265" s="212"/>
      <c r="AF265" s="212"/>
      <c r="AG265" s="212" t="s">
        <v>253</v>
      </c>
      <c r="AH265" s="212"/>
      <c r="AI265" s="212"/>
      <c r="AJ265" s="212"/>
      <c r="AK265" s="212"/>
      <c r="AL265" s="212"/>
      <c r="AM265" s="212"/>
      <c r="AN265" s="212"/>
      <c r="AO265" s="212"/>
      <c r="AP265" s="212"/>
      <c r="AQ265" s="212"/>
      <c r="AR265" s="212"/>
      <c r="AS265" s="212"/>
      <c r="AT265" s="212"/>
      <c r="AU265" s="212"/>
      <c r="AV265" s="212"/>
      <c r="AW265" s="212"/>
      <c r="AX265" s="212"/>
      <c r="AY265" s="212"/>
      <c r="AZ265" s="212"/>
      <c r="BA265" s="212"/>
      <c r="BB265" s="212"/>
      <c r="BC265" s="212"/>
      <c r="BD265" s="212"/>
      <c r="BE265" s="212"/>
      <c r="BF265" s="212"/>
      <c r="BG265" s="212"/>
      <c r="BH265" s="212"/>
    </row>
    <row r="266" spans="1:60" x14ac:dyDescent="0.2">
      <c r="A266" s="228" t="s">
        <v>204</v>
      </c>
      <c r="B266" s="229" t="s">
        <v>158</v>
      </c>
      <c r="C266" s="245" t="s">
        <v>159</v>
      </c>
      <c r="D266" s="230"/>
      <c r="E266" s="231"/>
      <c r="F266" s="232"/>
      <c r="G266" s="232">
        <f>SUMIF(AG267:AG278,"&lt;&gt;NOR",G267:G278)</f>
        <v>0</v>
      </c>
      <c r="H266" s="232"/>
      <c r="I266" s="232">
        <f>SUM(I267:I278)</f>
        <v>0</v>
      </c>
      <c r="J266" s="232"/>
      <c r="K266" s="232">
        <f>SUM(K267:K278)</f>
        <v>0</v>
      </c>
      <c r="L266" s="232"/>
      <c r="M266" s="232">
        <f>SUM(M267:M278)</f>
        <v>0</v>
      </c>
      <c r="N266" s="232"/>
      <c r="O266" s="232">
        <f>SUM(O267:O278)</f>
        <v>0.72</v>
      </c>
      <c r="P266" s="232"/>
      <c r="Q266" s="232">
        <f>SUM(Q267:Q278)</f>
        <v>0</v>
      </c>
      <c r="R266" s="232"/>
      <c r="S266" s="232"/>
      <c r="T266" s="233"/>
      <c r="U266" s="227"/>
      <c r="V266" s="227">
        <f>SUM(V267:V278)</f>
        <v>28.18</v>
      </c>
      <c r="W266" s="227"/>
      <c r="X266" s="227"/>
      <c r="AG266" t="s">
        <v>205</v>
      </c>
    </row>
    <row r="267" spans="1:60" ht="22.5" outlineLevel="1" x14ac:dyDescent="0.2">
      <c r="A267" s="234">
        <v>84</v>
      </c>
      <c r="B267" s="235" t="s">
        <v>1030</v>
      </c>
      <c r="C267" s="246" t="s">
        <v>1031</v>
      </c>
      <c r="D267" s="236" t="s">
        <v>307</v>
      </c>
      <c r="E267" s="237">
        <v>23.6037</v>
      </c>
      <c r="F267" s="238"/>
      <c r="G267" s="239">
        <f>ROUND(E267*F267,2)</f>
        <v>0</v>
      </c>
      <c r="H267" s="238"/>
      <c r="I267" s="239">
        <f>ROUND(E267*H267,2)</f>
        <v>0</v>
      </c>
      <c r="J267" s="238"/>
      <c r="K267" s="239">
        <f>ROUND(E267*J267,2)</f>
        <v>0</v>
      </c>
      <c r="L267" s="239">
        <v>21</v>
      </c>
      <c r="M267" s="239">
        <f>G267*(1+L267/100)</f>
        <v>0</v>
      </c>
      <c r="N267" s="239">
        <v>3.0290000000000001E-2</v>
      </c>
      <c r="O267" s="239">
        <f>ROUND(E267*N267,2)</f>
        <v>0.71</v>
      </c>
      <c r="P267" s="239">
        <v>0</v>
      </c>
      <c r="Q267" s="239">
        <f>ROUND(E267*P267,2)</f>
        <v>0</v>
      </c>
      <c r="R267" s="239" t="s">
        <v>1032</v>
      </c>
      <c r="S267" s="239" t="s">
        <v>209</v>
      </c>
      <c r="T267" s="240" t="s">
        <v>209</v>
      </c>
      <c r="U267" s="222">
        <v>0.92400000000000004</v>
      </c>
      <c r="V267" s="222">
        <f>ROUND(E267*U267,2)</f>
        <v>21.81</v>
      </c>
      <c r="W267" s="222"/>
      <c r="X267" s="222" t="s">
        <v>250</v>
      </c>
      <c r="Y267" s="212"/>
      <c r="Z267" s="212"/>
      <c r="AA267" s="212"/>
      <c r="AB267" s="212"/>
      <c r="AC267" s="212"/>
      <c r="AD267" s="212"/>
      <c r="AE267" s="212"/>
      <c r="AF267" s="212"/>
      <c r="AG267" s="212" t="s">
        <v>251</v>
      </c>
      <c r="AH267" s="212"/>
      <c r="AI267" s="212"/>
      <c r="AJ267" s="212"/>
      <c r="AK267" s="212"/>
      <c r="AL267" s="212"/>
      <c r="AM267" s="212"/>
      <c r="AN267" s="212"/>
      <c r="AO267" s="212"/>
      <c r="AP267" s="212"/>
      <c r="AQ267" s="212"/>
      <c r="AR267" s="212"/>
      <c r="AS267" s="212"/>
      <c r="AT267" s="212"/>
      <c r="AU267" s="212"/>
      <c r="AV267" s="212"/>
      <c r="AW267" s="212"/>
      <c r="AX267" s="212"/>
      <c r="AY267" s="212"/>
      <c r="AZ267" s="212"/>
      <c r="BA267" s="212"/>
      <c r="BB267" s="212"/>
      <c r="BC267" s="212"/>
      <c r="BD267" s="212"/>
      <c r="BE267" s="212"/>
      <c r="BF267" s="212"/>
      <c r="BG267" s="212"/>
      <c r="BH267" s="212"/>
    </row>
    <row r="268" spans="1:60" outlineLevel="1" x14ac:dyDescent="0.2">
      <c r="A268" s="219"/>
      <c r="B268" s="220"/>
      <c r="C268" s="262" t="s">
        <v>1033</v>
      </c>
      <c r="D268" s="254"/>
      <c r="E268" s="254"/>
      <c r="F268" s="254"/>
      <c r="G268" s="254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12"/>
      <c r="Z268" s="212"/>
      <c r="AA268" s="212"/>
      <c r="AB268" s="212"/>
      <c r="AC268" s="212"/>
      <c r="AD268" s="212"/>
      <c r="AE268" s="212"/>
      <c r="AF268" s="212"/>
      <c r="AG268" s="212" t="s">
        <v>253</v>
      </c>
      <c r="AH268" s="212"/>
      <c r="AI268" s="212"/>
      <c r="AJ268" s="212"/>
      <c r="AK268" s="212"/>
      <c r="AL268" s="212"/>
      <c r="AM268" s="212"/>
      <c r="AN268" s="212"/>
      <c r="AO268" s="212"/>
      <c r="AP268" s="212"/>
      <c r="AQ268" s="212"/>
      <c r="AR268" s="212"/>
      <c r="AS268" s="212"/>
      <c r="AT268" s="212"/>
      <c r="AU268" s="212"/>
      <c r="AV268" s="212"/>
      <c r="AW268" s="212"/>
      <c r="AX268" s="212"/>
      <c r="AY268" s="212"/>
      <c r="AZ268" s="212"/>
      <c r="BA268" s="212"/>
      <c r="BB268" s="212"/>
      <c r="BC268" s="212"/>
      <c r="BD268" s="212"/>
      <c r="BE268" s="212"/>
      <c r="BF268" s="212"/>
      <c r="BG268" s="212"/>
      <c r="BH268" s="212"/>
    </row>
    <row r="269" spans="1:60" outlineLevel="1" x14ac:dyDescent="0.2">
      <c r="A269" s="219"/>
      <c r="B269" s="220"/>
      <c r="C269" s="248" t="s">
        <v>1034</v>
      </c>
      <c r="D269" s="243"/>
      <c r="E269" s="243"/>
      <c r="F269" s="243"/>
      <c r="G269" s="243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12"/>
      <c r="Z269" s="212"/>
      <c r="AA269" s="212"/>
      <c r="AB269" s="212"/>
      <c r="AC269" s="212"/>
      <c r="AD269" s="212"/>
      <c r="AE269" s="212"/>
      <c r="AF269" s="212"/>
      <c r="AG269" s="212" t="s">
        <v>213</v>
      </c>
      <c r="AH269" s="212"/>
      <c r="AI269" s="212"/>
      <c r="AJ269" s="212"/>
      <c r="AK269" s="212"/>
      <c r="AL269" s="212"/>
      <c r="AM269" s="212"/>
      <c r="AN269" s="212"/>
      <c r="AO269" s="212"/>
      <c r="AP269" s="212"/>
      <c r="AQ269" s="212"/>
      <c r="AR269" s="212"/>
      <c r="AS269" s="212"/>
      <c r="AT269" s="212"/>
      <c r="AU269" s="212"/>
      <c r="AV269" s="212"/>
      <c r="AW269" s="212"/>
      <c r="AX269" s="212"/>
      <c r="AY269" s="212"/>
      <c r="AZ269" s="212"/>
      <c r="BA269" s="212"/>
      <c r="BB269" s="212"/>
      <c r="BC269" s="212"/>
      <c r="BD269" s="212"/>
      <c r="BE269" s="212"/>
      <c r="BF269" s="212"/>
      <c r="BG269" s="212"/>
      <c r="BH269" s="212"/>
    </row>
    <row r="270" spans="1:60" outlineLevel="1" x14ac:dyDescent="0.2">
      <c r="A270" s="219"/>
      <c r="B270" s="220"/>
      <c r="C270" s="263" t="s">
        <v>984</v>
      </c>
      <c r="D270" s="252"/>
      <c r="E270" s="253">
        <v>23.6037</v>
      </c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12"/>
      <c r="Z270" s="212"/>
      <c r="AA270" s="212"/>
      <c r="AB270" s="212"/>
      <c r="AC270" s="212"/>
      <c r="AD270" s="212"/>
      <c r="AE270" s="212"/>
      <c r="AF270" s="212"/>
      <c r="AG270" s="212" t="s">
        <v>255</v>
      </c>
      <c r="AH270" s="212">
        <v>5</v>
      </c>
      <c r="AI270" s="212"/>
      <c r="AJ270" s="212"/>
      <c r="AK270" s="212"/>
      <c r="AL270" s="212"/>
      <c r="AM270" s="212"/>
      <c r="AN270" s="212"/>
      <c r="AO270" s="212"/>
      <c r="AP270" s="212"/>
      <c r="AQ270" s="212"/>
      <c r="AR270" s="212"/>
      <c r="AS270" s="212"/>
      <c r="AT270" s="212"/>
      <c r="AU270" s="212"/>
      <c r="AV270" s="212"/>
      <c r="AW270" s="212"/>
      <c r="AX270" s="212"/>
      <c r="AY270" s="212"/>
      <c r="AZ270" s="212"/>
      <c r="BA270" s="212"/>
      <c r="BB270" s="212"/>
      <c r="BC270" s="212"/>
      <c r="BD270" s="212"/>
      <c r="BE270" s="212"/>
      <c r="BF270" s="212"/>
      <c r="BG270" s="212"/>
      <c r="BH270" s="212"/>
    </row>
    <row r="271" spans="1:60" outlineLevel="1" x14ac:dyDescent="0.2">
      <c r="A271" s="234">
        <v>85</v>
      </c>
      <c r="B271" s="235" t="s">
        <v>1035</v>
      </c>
      <c r="C271" s="246" t="s">
        <v>1036</v>
      </c>
      <c r="D271" s="236" t="s">
        <v>307</v>
      </c>
      <c r="E271" s="237">
        <v>23.6037</v>
      </c>
      <c r="F271" s="238"/>
      <c r="G271" s="239">
        <f>ROUND(E271*F271,2)</f>
        <v>0</v>
      </c>
      <c r="H271" s="238"/>
      <c r="I271" s="239">
        <f>ROUND(E271*H271,2)</f>
        <v>0</v>
      </c>
      <c r="J271" s="238"/>
      <c r="K271" s="239">
        <f>ROUND(E271*J271,2)</f>
        <v>0</v>
      </c>
      <c r="L271" s="239">
        <v>21</v>
      </c>
      <c r="M271" s="239">
        <f>G271*(1+L271/100)</f>
        <v>0</v>
      </c>
      <c r="N271" s="239">
        <v>1.8000000000000001E-4</v>
      </c>
      <c r="O271" s="239">
        <f>ROUND(E271*N271,2)</f>
        <v>0</v>
      </c>
      <c r="P271" s="239">
        <v>0</v>
      </c>
      <c r="Q271" s="239">
        <f>ROUND(E271*P271,2)</f>
        <v>0</v>
      </c>
      <c r="R271" s="239" t="s">
        <v>1032</v>
      </c>
      <c r="S271" s="239" t="s">
        <v>209</v>
      </c>
      <c r="T271" s="240" t="s">
        <v>209</v>
      </c>
      <c r="U271" s="222">
        <v>0.1</v>
      </c>
      <c r="V271" s="222">
        <f>ROUND(E271*U271,2)</f>
        <v>2.36</v>
      </c>
      <c r="W271" s="222"/>
      <c r="X271" s="222" t="s">
        <v>250</v>
      </c>
      <c r="Y271" s="212"/>
      <c r="Z271" s="212"/>
      <c r="AA271" s="212"/>
      <c r="AB271" s="212"/>
      <c r="AC271" s="212"/>
      <c r="AD271" s="212"/>
      <c r="AE271" s="212"/>
      <c r="AF271" s="212"/>
      <c r="AG271" s="212" t="s">
        <v>251</v>
      </c>
      <c r="AH271" s="212"/>
      <c r="AI271" s="212"/>
      <c r="AJ271" s="212"/>
      <c r="AK271" s="212"/>
      <c r="AL271" s="212"/>
      <c r="AM271" s="212"/>
      <c r="AN271" s="212"/>
      <c r="AO271" s="212"/>
      <c r="AP271" s="212"/>
      <c r="AQ271" s="212"/>
      <c r="AR271" s="212"/>
      <c r="AS271" s="212"/>
      <c r="AT271" s="212"/>
      <c r="AU271" s="212"/>
      <c r="AV271" s="212"/>
      <c r="AW271" s="212"/>
      <c r="AX271" s="212"/>
      <c r="AY271" s="212"/>
      <c r="AZ271" s="212"/>
      <c r="BA271" s="212"/>
      <c r="BB271" s="212"/>
      <c r="BC271" s="212"/>
      <c r="BD271" s="212"/>
      <c r="BE271" s="212"/>
      <c r="BF271" s="212"/>
      <c r="BG271" s="212"/>
      <c r="BH271" s="212"/>
    </row>
    <row r="272" spans="1:60" outlineLevel="1" x14ac:dyDescent="0.2">
      <c r="A272" s="219"/>
      <c r="B272" s="220"/>
      <c r="C272" s="247" t="s">
        <v>1037</v>
      </c>
      <c r="D272" s="241"/>
      <c r="E272" s="241"/>
      <c r="F272" s="241"/>
      <c r="G272" s="241"/>
      <c r="H272" s="222"/>
      <c r="I272" s="222"/>
      <c r="J272" s="222"/>
      <c r="K272" s="222"/>
      <c r="L272" s="222"/>
      <c r="M272" s="222"/>
      <c r="N272" s="222"/>
      <c r="O272" s="222"/>
      <c r="P272" s="222"/>
      <c r="Q272" s="222"/>
      <c r="R272" s="222"/>
      <c r="S272" s="222"/>
      <c r="T272" s="222"/>
      <c r="U272" s="222"/>
      <c r="V272" s="222"/>
      <c r="W272" s="222"/>
      <c r="X272" s="222"/>
      <c r="Y272" s="212"/>
      <c r="Z272" s="212"/>
      <c r="AA272" s="212"/>
      <c r="AB272" s="212"/>
      <c r="AC272" s="212"/>
      <c r="AD272" s="212"/>
      <c r="AE272" s="212"/>
      <c r="AF272" s="212"/>
      <c r="AG272" s="212" t="s">
        <v>213</v>
      </c>
      <c r="AH272" s="212"/>
      <c r="AI272" s="212"/>
      <c r="AJ272" s="212"/>
      <c r="AK272" s="212"/>
      <c r="AL272" s="212"/>
      <c r="AM272" s="212"/>
      <c r="AN272" s="212"/>
      <c r="AO272" s="212"/>
      <c r="AP272" s="212"/>
      <c r="AQ272" s="212"/>
      <c r="AR272" s="212"/>
      <c r="AS272" s="212"/>
      <c r="AT272" s="212"/>
      <c r="AU272" s="212"/>
      <c r="AV272" s="212"/>
      <c r="AW272" s="212"/>
      <c r="AX272" s="212"/>
      <c r="AY272" s="212"/>
      <c r="AZ272" s="212"/>
      <c r="BA272" s="212"/>
      <c r="BB272" s="212"/>
      <c r="BC272" s="212"/>
      <c r="BD272" s="212"/>
      <c r="BE272" s="212"/>
      <c r="BF272" s="212"/>
      <c r="BG272" s="212"/>
      <c r="BH272" s="212"/>
    </row>
    <row r="273" spans="1:60" outlineLevel="1" x14ac:dyDescent="0.2">
      <c r="A273" s="219"/>
      <c r="B273" s="220"/>
      <c r="C273" s="263" t="s">
        <v>984</v>
      </c>
      <c r="D273" s="252"/>
      <c r="E273" s="253">
        <v>23.6037</v>
      </c>
      <c r="F273" s="222"/>
      <c r="G273" s="222"/>
      <c r="H273" s="222"/>
      <c r="I273" s="222"/>
      <c r="J273" s="222"/>
      <c r="K273" s="222"/>
      <c r="L273" s="222"/>
      <c r="M273" s="222"/>
      <c r="N273" s="222"/>
      <c r="O273" s="222"/>
      <c r="P273" s="222"/>
      <c r="Q273" s="222"/>
      <c r="R273" s="222"/>
      <c r="S273" s="222"/>
      <c r="T273" s="222"/>
      <c r="U273" s="222"/>
      <c r="V273" s="222"/>
      <c r="W273" s="222"/>
      <c r="X273" s="222"/>
      <c r="Y273" s="212"/>
      <c r="Z273" s="212"/>
      <c r="AA273" s="212"/>
      <c r="AB273" s="212"/>
      <c r="AC273" s="212"/>
      <c r="AD273" s="212"/>
      <c r="AE273" s="212"/>
      <c r="AF273" s="212"/>
      <c r="AG273" s="212" t="s">
        <v>255</v>
      </c>
      <c r="AH273" s="212">
        <v>5</v>
      </c>
      <c r="AI273" s="212"/>
      <c r="AJ273" s="212"/>
      <c r="AK273" s="212"/>
      <c r="AL273" s="212"/>
      <c r="AM273" s="212"/>
      <c r="AN273" s="212"/>
      <c r="AO273" s="212"/>
      <c r="AP273" s="212"/>
      <c r="AQ273" s="212"/>
      <c r="AR273" s="212"/>
      <c r="AS273" s="212"/>
      <c r="AT273" s="212"/>
      <c r="AU273" s="212"/>
      <c r="AV273" s="212"/>
      <c r="AW273" s="212"/>
      <c r="AX273" s="212"/>
      <c r="AY273" s="212"/>
      <c r="AZ273" s="212"/>
      <c r="BA273" s="212"/>
      <c r="BB273" s="212"/>
      <c r="BC273" s="212"/>
      <c r="BD273" s="212"/>
      <c r="BE273" s="212"/>
      <c r="BF273" s="212"/>
      <c r="BG273" s="212"/>
      <c r="BH273" s="212"/>
    </row>
    <row r="274" spans="1:60" ht="22.5" outlineLevel="1" x14ac:dyDescent="0.2">
      <c r="A274" s="234">
        <v>86</v>
      </c>
      <c r="B274" s="235" t="s">
        <v>1038</v>
      </c>
      <c r="C274" s="246" t="s">
        <v>1039</v>
      </c>
      <c r="D274" s="236" t="s">
        <v>307</v>
      </c>
      <c r="E274" s="237">
        <v>23.6037</v>
      </c>
      <c r="F274" s="238"/>
      <c r="G274" s="239">
        <f>ROUND(E274*F274,2)</f>
        <v>0</v>
      </c>
      <c r="H274" s="238"/>
      <c r="I274" s="239">
        <f>ROUND(E274*H274,2)</f>
        <v>0</v>
      </c>
      <c r="J274" s="238"/>
      <c r="K274" s="239">
        <f>ROUND(E274*J274,2)</f>
        <v>0</v>
      </c>
      <c r="L274" s="239">
        <v>21</v>
      </c>
      <c r="M274" s="239">
        <f>G274*(1+L274/100)</f>
        <v>0</v>
      </c>
      <c r="N274" s="239">
        <v>6.0999999999999997E-4</v>
      </c>
      <c r="O274" s="239">
        <f>ROUND(E274*N274,2)</f>
        <v>0.01</v>
      </c>
      <c r="P274" s="239">
        <v>0</v>
      </c>
      <c r="Q274" s="239">
        <f>ROUND(E274*P274,2)</f>
        <v>0</v>
      </c>
      <c r="R274" s="239" t="s">
        <v>1032</v>
      </c>
      <c r="S274" s="239" t="s">
        <v>209</v>
      </c>
      <c r="T274" s="240" t="s">
        <v>209</v>
      </c>
      <c r="U274" s="222">
        <v>0.17</v>
      </c>
      <c r="V274" s="222">
        <f>ROUND(E274*U274,2)</f>
        <v>4.01</v>
      </c>
      <c r="W274" s="222"/>
      <c r="X274" s="222" t="s">
        <v>250</v>
      </c>
      <c r="Y274" s="212"/>
      <c r="Z274" s="212"/>
      <c r="AA274" s="212"/>
      <c r="AB274" s="212"/>
      <c r="AC274" s="212"/>
      <c r="AD274" s="212"/>
      <c r="AE274" s="212"/>
      <c r="AF274" s="212"/>
      <c r="AG274" s="212" t="s">
        <v>251</v>
      </c>
      <c r="AH274" s="212"/>
      <c r="AI274" s="212"/>
      <c r="AJ274" s="212"/>
      <c r="AK274" s="212"/>
      <c r="AL274" s="212"/>
      <c r="AM274" s="212"/>
      <c r="AN274" s="212"/>
      <c r="AO274" s="212"/>
      <c r="AP274" s="212"/>
      <c r="AQ274" s="212"/>
      <c r="AR274" s="212"/>
      <c r="AS274" s="212"/>
      <c r="AT274" s="212"/>
      <c r="AU274" s="212"/>
      <c r="AV274" s="212"/>
      <c r="AW274" s="212"/>
      <c r="AX274" s="212"/>
      <c r="AY274" s="212"/>
      <c r="AZ274" s="212"/>
      <c r="BA274" s="212"/>
      <c r="BB274" s="212"/>
      <c r="BC274" s="212"/>
      <c r="BD274" s="212"/>
      <c r="BE274" s="212"/>
      <c r="BF274" s="212"/>
      <c r="BG274" s="212"/>
      <c r="BH274" s="212"/>
    </row>
    <row r="275" spans="1:60" outlineLevel="1" x14ac:dyDescent="0.2">
      <c r="A275" s="219"/>
      <c r="B275" s="220"/>
      <c r="C275" s="247" t="s">
        <v>1040</v>
      </c>
      <c r="D275" s="241"/>
      <c r="E275" s="241"/>
      <c r="F275" s="241"/>
      <c r="G275" s="241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/>
      <c r="W275" s="222"/>
      <c r="X275" s="222"/>
      <c r="Y275" s="212"/>
      <c r="Z275" s="212"/>
      <c r="AA275" s="212"/>
      <c r="AB275" s="212"/>
      <c r="AC275" s="212"/>
      <c r="AD275" s="212"/>
      <c r="AE275" s="212"/>
      <c r="AF275" s="212"/>
      <c r="AG275" s="212" t="s">
        <v>213</v>
      </c>
      <c r="AH275" s="212"/>
      <c r="AI275" s="212"/>
      <c r="AJ275" s="212"/>
      <c r="AK275" s="212"/>
      <c r="AL275" s="212"/>
      <c r="AM275" s="212"/>
      <c r="AN275" s="212"/>
      <c r="AO275" s="212"/>
      <c r="AP275" s="212"/>
      <c r="AQ275" s="212"/>
      <c r="AR275" s="212"/>
      <c r="AS275" s="212"/>
      <c r="AT275" s="212"/>
      <c r="AU275" s="212"/>
      <c r="AV275" s="212"/>
      <c r="AW275" s="212"/>
      <c r="AX275" s="212"/>
      <c r="AY275" s="212"/>
      <c r="AZ275" s="212"/>
      <c r="BA275" s="212"/>
      <c r="BB275" s="212"/>
      <c r="BC275" s="212"/>
      <c r="BD275" s="212"/>
      <c r="BE275" s="212"/>
      <c r="BF275" s="212"/>
      <c r="BG275" s="212"/>
      <c r="BH275" s="212"/>
    </row>
    <row r="276" spans="1:60" outlineLevel="1" x14ac:dyDescent="0.2">
      <c r="A276" s="219"/>
      <c r="B276" s="220"/>
      <c r="C276" s="263" t="s">
        <v>1041</v>
      </c>
      <c r="D276" s="252"/>
      <c r="E276" s="253">
        <v>23.6037</v>
      </c>
      <c r="F276" s="222"/>
      <c r="G276" s="222"/>
      <c r="H276" s="222"/>
      <c r="I276" s="222"/>
      <c r="J276" s="222"/>
      <c r="K276" s="222"/>
      <c r="L276" s="222"/>
      <c r="M276" s="222"/>
      <c r="N276" s="222"/>
      <c r="O276" s="222"/>
      <c r="P276" s="222"/>
      <c r="Q276" s="222"/>
      <c r="R276" s="222"/>
      <c r="S276" s="222"/>
      <c r="T276" s="222"/>
      <c r="U276" s="222"/>
      <c r="V276" s="222"/>
      <c r="W276" s="222"/>
      <c r="X276" s="222"/>
      <c r="Y276" s="212"/>
      <c r="Z276" s="212"/>
      <c r="AA276" s="212"/>
      <c r="AB276" s="212"/>
      <c r="AC276" s="212"/>
      <c r="AD276" s="212"/>
      <c r="AE276" s="212"/>
      <c r="AF276" s="212"/>
      <c r="AG276" s="212" t="s">
        <v>255</v>
      </c>
      <c r="AH276" s="212">
        <v>5</v>
      </c>
      <c r="AI276" s="212"/>
      <c r="AJ276" s="212"/>
      <c r="AK276" s="212"/>
      <c r="AL276" s="212"/>
      <c r="AM276" s="212"/>
      <c r="AN276" s="212"/>
      <c r="AO276" s="212"/>
      <c r="AP276" s="212"/>
      <c r="AQ276" s="212"/>
      <c r="AR276" s="212"/>
      <c r="AS276" s="212"/>
      <c r="AT276" s="212"/>
      <c r="AU276" s="212"/>
      <c r="AV276" s="212"/>
      <c r="AW276" s="212"/>
      <c r="AX276" s="212"/>
      <c r="AY276" s="212"/>
      <c r="AZ276" s="212"/>
      <c r="BA276" s="212"/>
      <c r="BB276" s="212"/>
      <c r="BC276" s="212"/>
      <c r="BD276" s="212"/>
      <c r="BE276" s="212"/>
      <c r="BF276" s="212"/>
      <c r="BG276" s="212"/>
      <c r="BH276" s="212"/>
    </row>
    <row r="277" spans="1:60" outlineLevel="1" x14ac:dyDescent="0.2">
      <c r="A277" s="219">
        <v>87</v>
      </c>
      <c r="B277" s="220" t="s">
        <v>1042</v>
      </c>
      <c r="C277" s="269" t="s">
        <v>1043</v>
      </c>
      <c r="D277" s="221" t="s">
        <v>0</v>
      </c>
      <c r="E277" s="267"/>
      <c r="F277" s="223"/>
      <c r="G277" s="222">
        <f>ROUND(E277*F277,2)</f>
        <v>0</v>
      </c>
      <c r="H277" s="223"/>
      <c r="I277" s="222">
        <f>ROUND(E277*H277,2)</f>
        <v>0</v>
      </c>
      <c r="J277" s="223"/>
      <c r="K277" s="222">
        <f>ROUND(E277*J277,2)</f>
        <v>0</v>
      </c>
      <c r="L277" s="222">
        <v>21</v>
      </c>
      <c r="M277" s="222">
        <f>G277*(1+L277/100)</f>
        <v>0</v>
      </c>
      <c r="N277" s="222">
        <v>0</v>
      </c>
      <c r="O277" s="222">
        <f>ROUND(E277*N277,2)</f>
        <v>0</v>
      </c>
      <c r="P277" s="222">
        <v>0</v>
      </c>
      <c r="Q277" s="222">
        <f>ROUND(E277*P277,2)</f>
        <v>0</v>
      </c>
      <c r="R277" s="222" t="s">
        <v>1032</v>
      </c>
      <c r="S277" s="222" t="s">
        <v>209</v>
      </c>
      <c r="T277" s="222" t="s">
        <v>209</v>
      </c>
      <c r="U277" s="222">
        <v>0.02</v>
      </c>
      <c r="V277" s="222">
        <f>ROUND(E277*U277,2)</f>
        <v>0</v>
      </c>
      <c r="W277" s="222"/>
      <c r="X277" s="222" t="s">
        <v>133</v>
      </c>
      <c r="Y277" s="212"/>
      <c r="Z277" s="212"/>
      <c r="AA277" s="212"/>
      <c r="AB277" s="212"/>
      <c r="AC277" s="212"/>
      <c r="AD277" s="212"/>
      <c r="AE277" s="212"/>
      <c r="AF277" s="212"/>
      <c r="AG277" s="212" t="s">
        <v>442</v>
      </c>
      <c r="AH277" s="212"/>
      <c r="AI277" s="212"/>
      <c r="AJ277" s="212"/>
      <c r="AK277" s="212"/>
      <c r="AL277" s="212"/>
      <c r="AM277" s="212"/>
      <c r="AN277" s="212"/>
      <c r="AO277" s="212"/>
      <c r="AP277" s="212"/>
      <c r="AQ277" s="212"/>
      <c r="AR277" s="212"/>
      <c r="AS277" s="212"/>
      <c r="AT277" s="212"/>
      <c r="AU277" s="212"/>
      <c r="AV277" s="212"/>
      <c r="AW277" s="212"/>
      <c r="AX277" s="212"/>
      <c r="AY277" s="212"/>
      <c r="AZ277" s="212"/>
      <c r="BA277" s="212"/>
      <c r="BB277" s="212"/>
      <c r="BC277" s="212"/>
      <c r="BD277" s="212"/>
      <c r="BE277" s="212"/>
      <c r="BF277" s="212"/>
      <c r="BG277" s="212"/>
      <c r="BH277" s="212"/>
    </row>
    <row r="278" spans="1:60" outlineLevel="1" x14ac:dyDescent="0.2">
      <c r="A278" s="219"/>
      <c r="B278" s="220"/>
      <c r="C278" s="270" t="s">
        <v>959</v>
      </c>
      <c r="D278" s="268"/>
      <c r="E278" s="268"/>
      <c r="F278" s="268"/>
      <c r="G278" s="268"/>
      <c r="H278" s="222"/>
      <c r="I278" s="222"/>
      <c r="J278" s="222"/>
      <c r="K278" s="222"/>
      <c r="L278" s="222"/>
      <c r="M278" s="222"/>
      <c r="N278" s="222"/>
      <c r="O278" s="222"/>
      <c r="P278" s="222"/>
      <c r="Q278" s="222"/>
      <c r="R278" s="222"/>
      <c r="S278" s="222"/>
      <c r="T278" s="222"/>
      <c r="U278" s="222"/>
      <c r="V278" s="222"/>
      <c r="W278" s="222"/>
      <c r="X278" s="222"/>
      <c r="Y278" s="212"/>
      <c r="Z278" s="212"/>
      <c r="AA278" s="212"/>
      <c r="AB278" s="212"/>
      <c r="AC278" s="212"/>
      <c r="AD278" s="212"/>
      <c r="AE278" s="212"/>
      <c r="AF278" s="212"/>
      <c r="AG278" s="212" t="s">
        <v>253</v>
      </c>
      <c r="AH278" s="212"/>
      <c r="AI278" s="212"/>
      <c r="AJ278" s="212"/>
      <c r="AK278" s="212"/>
      <c r="AL278" s="212"/>
      <c r="AM278" s="212"/>
      <c r="AN278" s="212"/>
      <c r="AO278" s="212"/>
      <c r="AP278" s="212"/>
      <c r="AQ278" s="212"/>
      <c r="AR278" s="212"/>
      <c r="AS278" s="212"/>
      <c r="AT278" s="212"/>
      <c r="AU278" s="212"/>
      <c r="AV278" s="212"/>
      <c r="AW278" s="212"/>
      <c r="AX278" s="212"/>
      <c r="AY278" s="212"/>
      <c r="AZ278" s="212"/>
      <c r="BA278" s="212"/>
      <c r="BB278" s="212"/>
      <c r="BC278" s="212"/>
      <c r="BD278" s="212"/>
      <c r="BE278" s="212"/>
      <c r="BF278" s="212"/>
      <c r="BG278" s="212"/>
      <c r="BH278" s="212"/>
    </row>
    <row r="279" spans="1:60" x14ac:dyDescent="0.2">
      <c r="A279" s="228" t="s">
        <v>204</v>
      </c>
      <c r="B279" s="229" t="s">
        <v>160</v>
      </c>
      <c r="C279" s="245" t="s">
        <v>161</v>
      </c>
      <c r="D279" s="230"/>
      <c r="E279" s="231"/>
      <c r="F279" s="232"/>
      <c r="G279" s="232">
        <f>SUMIF(AG280:AG291,"&lt;&gt;NOR",G280:G291)</f>
        <v>0</v>
      </c>
      <c r="H279" s="232"/>
      <c r="I279" s="232">
        <f>SUM(I280:I291)</f>
        <v>0</v>
      </c>
      <c r="J279" s="232"/>
      <c r="K279" s="232">
        <f>SUM(K280:K291)</f>
        <v>0</v>
      </c>
      <c r="L279" s="232"/>
      <c r="M279" s="232">
        <f>SUM(M280:M291)</f>
        <v>0</v>
      </c>
      <c r="N279" s="232"/>
      <c r="O279" s="232">
        <f>SUM(O280:O291)</f>
        <v>0</v>
      </c>
      <c r="P279" s="232"/>
      <c r="Q279" s="232">
        <f>SUM(Q280:Q291)</f>
        <v>0</v>
      </c>
      <c r="R279" s="232"/>
      <c r="S279" s="232"/>
      <c r="T279" s="233"/>
      <c r="U279" s="227"/>
      <c r="V279" s="227">
        <f>SUM(V280:V291)</f>
        <v>4.42</v>
      </c>
      <c r="W279" s="227"/>
      <c r="X279" s="227"/>
      <c r="AG279" t="s">
        <v>205</v>
      </c>
    </row>
    <row r="280" spans="1:60" ht="33.75" outlineLevel="1" x14ac:dyDescent="0.2">
      <c r="A280" s="234">
        <v>88</v>
      </c>
      <c r="B280" s="235" t="s">
        <v>1044</v>
      </c>
      <c r="C280" s="246" t="s">
        <v>1045</v>
      </c>
      <c r="D280" s="236" t="s">
        <v>370</v>
      </c>
      <c r="E280" s="237">
        <v>17</v>
      </c>
      <c r="F280" s="238"/>
      <c r="G280" s="239">
        <f>ROUND(E280*F280,2)</f>
        <v>0</v>
      </c>
      <c r="H280" s="238"/>
      <c r="I280" s="239">
        <f>ROUND(E280*H280,2)</f>
        <v>0</v>
      </c>
      <c r="J280" s="238"/>
      <c r="K280" s="239">
        <f>ROUND(E280*J280,2)</f>
        <v>0</v>
      </c>
      <c r="L280" s="239">
        <v>21</v>
      </c>
      <c r="M280" s="239">
        <f>G280*(1+L280/100)</f>
        <v>0</v>
      </c>
      <c r="N280" s="239">
        <v>0</v>
      </c>
      <c r="O280" s="239">
        <f>ROUND(E280*N280,2)</f>
        <v>0</v>
      </c>
      <c r="P280" s="239">
        <v>0</v>
      </c>
      <c r="Q280" s="239">
        <f>ROUND(E280*P280,2)</f>
        <v>0</v>
      </c>
      <c r="R280" s="239" t="s">
        <v>1046</v>
      </c>
      <c r="S280" s="239" t="s">
        <v>209</v>
      </c>
      <c r="T280" s="240" t="s">
        <v>209</v>
      </c>
      <c r="U280" s="222">
        <v>0.26</v>
      </c>
      <c r="V280" s="222">
        <f>ROUND(E280*U280,2)</f>
        <v>4.42</v>
      </c>
      <c r="W280" s="222"/>
      <c r="X280" s="222" t="s">
        <v>250</v>
      </c>
      <c r="Y280" s="212"/>
      <c r="Z280" s="212"/>
      <c r="AA280" s="212"/>
      <c r="AB280" s="212"/>
      <c r="AC280" s="212"/>
      <c r="AD280" s="212"/>
      <c r="AE280" s="212"/>
      <c r="AF280" s="212"/>
      <c r="AG280" s="212" t="s">
        <v>251</v>
      </c>
      <c r="AH280" s="212"/>
      <c r="AI280" s="212"/>
      <c r="AJ280" s="212"/>
      <c r="AK280" s="212"/>
      <c r="AL280" s="212"/>
      <c r="AM280" s="212"/>
      <c r="AN280" s="212"/>
      <c r="AO280" s="212"/>
      <c r="AP280" s="212"/>
      <c r="AQ280" s="212"/>
      <c r="AR280" s="212"/>
      <c r="AS280" s="212"/>
      <c r="AT280" s="212"/>
      <c r="AU280" s="212"/>
      <c r="AV280" s="212"/>
      <c r="AW280" s="212"/>
      <c r="AX280" s="212"/>
      <c r="AY280" s="212"/>
      <c r="AZ280" s="212"/>
      <c r="BA280" s="212"/>
      <c r="BB280" s="212"/>
      <c r="BC280" s="212"/>
      <c r="BD280" s="212"/>
      <c r="BE280" s="212"/>
      <c r="BF280" s="212"/>
      <c r="BG280" s="212"/>
      <c r="BH280" s="212"/>
    </row>
    <row r="281" spans="1:60" outlineLevel="1" x14ac:dyDescent="0.2">
      <c r="A281" s="219"/>
      <c r="B281" s="220"/>
      <c r="C281" s="247" t="s">
        <v>1047</v>
      </c>
      <c r="D281" s="241"/>
      <c r="E281" s="241"/>
      <c r="F281" s="241"/>
      <c r="G281" s="241"/>
      <c r="H281" s="222"/>
      <c r="I281" s="222"/>
      <c r="J281" s="222"/>
      <c r="K281" s="222"/>
      <c r="L281" s="222"/>
      <c r="M281" s="222"/>
      <c r="N281" s="222"/>
      <c r="O281" s="222"/>
      <c r="P281" s="222"/>
      <c r="Q281" s="222"/>
      <c r="R281" s="222"/>
      <c r="S281" s="222"/>
      <c r="T281" s="222"/>
      <c r="U281" s="222"/>
      <c r="V281" s="222"/>
      <c r="W281" s="222"/>
      <c r="X281" s="222"/>
      <c r="Y281" s="212"/>
      <c r="Z281" s="212"/>
      <c r="AA281" s="212"/>
      <c r="AB281" s="212"/>
      <c r="AC281" s="212"/>
      <c r="AD281" s="212"/>
      <c r="AE281" s="212"/>
      <c r="AF281" s="212"/>
      <c r="AG281" s="212" t="s">
        <v>213</v>
      </c>
      <c r="AH281" s="212"/>
      <c r="AI281" s="212"/>
      <c r="AJ281" s="212"/>
      <c r="AK281" s="212"/>
      <c r="AL281" s="212"/>
      <c r="AM281" s="212"/>
      <c r="AN281" s="212"/>
      <c r="AO281" s="212"/>
      <c r="AP281" s="212"/>
      <c r="AQ281" s="212"/>
      <c r="AR281" s="212"/>
      <c r="AS281" s="212"/>
      <c r="AT281" s="212"/>
      <c r="AU281" s="212"/>
      <c r="AV281" s="212"/>
      <c r="AW281" s="212"/>
      <c r="AX281" s="212"/>
      <c r="AY281" s="212"/>
      <c r="AZ281" s="212"/>
      <c r="BA281" s="212"/>
      <c r="BB281" s="212"/>
      <c r="BC281" s="212"/>
      <c r="BD281" s="212"/>
      <c r="BE281" s="212"/>
      <c r="BF281" s="212"/>
      <c r="BG281" s="212"/>
      <c r="BH281" s="212"/>
    </row>
    <row r="282" spans="1:60" outlineLevel="1" x14ac:dyDescent="0.2">
      <c r="A282" s="219"/>
      <c r="B282" s="220"/>
      <c r="C282" s="263" t="s">
        <v>1048</v>
      </c>
      <c r="D282" s="252"/>
      <c r="E282" s="253">
        <v>7</v>
      </c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2"/>
      <c r="Y282" s="212"/>
      <c r="Z282" s="212"/>
      <c r="AA282" s="212"/>
      <c r="AB282" s="212"/>
      <c r="AC282" s="212"/>
      <c r="AD282" s="212"/>
      <c r="AE282" s="212"/>
      <c r="AF282" s="212"/>
      <c r="AG282" s="212" t="s">
        <v>255</v>
      </c>
      <c r="AH282" s="212">
        <v>0</v>
      </c>
      <c r="AI282" s="212"/>
      <c r="AJ282" s="212"/>
      <c r="AK282" s="212"/>
      <c r="AL282" s="212"/>
      <c r="AM282" s="212"/>
      <c r="AN282" s="212"/>
      <c r="AO282" s="212"/>
      <c r="AP282" s="212"/>
      <c r="AQ282" s="212"/>
      <c r="AR282" s="212"/>
      <c r="AS282" s="212"/>
      <c r="AT282" s="212"/>
      <c r="AU282" s="212"/>
      <c r="AV282" s="212"/>
      <c r="AW282" s="212"/>
      <c r="AX282" s="212"/>
      <c r="AY282" s="212"/>
      <c r="AZ282" s="212"/>
      <c r="BA282" s="212"/>
      <c r="BB282" s="212"/>
      <c r="BC282" s="212"/>
      <c r="BD282" s="212"/>
      <c r="BE282" s="212"/>
      <c r="BF282" s="212"/>
      <c r="BG282" s="212"/>
      <c r="BH282" s="212"/>
    </row>
    <row r="283" spans="1:60" outlineLevel="1" x14ac:dyDescent="0.2">
      <c r="A283" s="219"/>
      <c r="B283" s="220"/>
      <c r="C283" s="263" t="s">
        <v>1049</v>
      </c>
      <c r="D283" s="252"/>
      <c r="E283" s="253">
        <v>10</v>
      </c>
      <c r="F283" s="222"/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2"/>
      <c r="Y283" s="212"/>
      <c r="Z283" s="212"/>
      <c r="AA283" s="212"/>
      <c r="AB283" s="212"/>
      <c r="AC283" s="212"/>
      <c r="AD283" s="212"/>
      <c r="AE283" s="212"/>
      <c r="AF283" s="212"/>
      <c r="AG283" s="212" t="s">
        <v>255</v>
      </c>
      <c r="AH283" s="212">
        <v>0</v>
      </c>
      <c r="AI283" s="212"/>
      <c r="AJ283" s="212"/>
      <c r="AK283" s="212"/>
      <c r="AL283" s="212"/>
      <c r="AM283" s="212"/>
      <c r="AN283" s="212"/>
      <c r="AO283" s="212"/>
      <c r="AP283" s="212"/>
      <c r="AQ283" s="212"/>
      <c r="AR283" s="212"/>
      <c r="AS283" s="212"/>
      <c r="AT283" s="212"/>
      <c r="AU283" s="212"/>
      <c r="AV283" s="212"/>
      <c r="AW283" s="212"/>
      <c r="AX283" s="212"/>
      <c r="AY283" s="212"/>
      <c r="AZ283" s="212"/>
      <c r="BA283" s="212"/>
      <c r="BB283" s="212"/>
      <c r="BC283" s="212"/>
      <c r="BD283" s="212"/>
      <c r="BE283" s="212"/>
      <c r="BF283" s="212"/>
      <c r="BG283" s="212"/>
      <c r="BH283" s="212"/>
    </row>
    <row r="284" spans="1:60" outlineLevel="1" x14ac:dyDescent="0.2">
      <c r="A284" s="234">
        <v>89</v>
      </c>
      <c r="B284" s="235" t="s">
        <v>1050</v>
      </c>
      <c r="C284" s="246" t="s">
        <v>1051</v>
      </c>
      <c r="D284" s="236" t="s">
        <v>378</v>
      </c>
      <c r="E284" s="237">
        <v>2</v>
      </c>
      <c r="F284" s="238"/>
      <c r="G284" s="239">
        <f>ROUND(E284*F284,2)</f>
        <v>0</v>
      </c>
      <c r="H284" s="238"/>
      <c r="I284" s="239">
        <f>ROUND(E284*H284,2)</f>
        <v>0</v>
      </c>
      <c r="J284" s="238"/>
      <c r="K284" s="239">
        <f>ROUND(E284*J284,2)</f>
        <v>0</v>
      </c>
      <c r="L284" s="239">
        <v>21</v>
      </c>
      <c r="M284" s="239">
        <f>G284*(1+L284/100)</f>
        <v>0</v>
      </c>
      <c r="N284" s="239">
        <v>0</v>
      </c>
      <c r="O284" s="239">
        <f>ROUND(E284*N284,2)</f>
        <v>0</v>
      </c>
      <c r="P284" s="239">
        <v>0</v>
      </c>
      <c r="Q284" s="239">
        <f>ROUND(E284*P284,2)</f>
        <v>0</v>
      </c>
      <c r="R284" s="239"/>
      <c r="S284" s="239" t="s">
        <v>242</v>
      </c>
      <c r="T284" s="240" t="s">
        <v>210</v>
      </c>
      <c r="U284" s="222">
        <v>0</v>
      </c>
      <c r="V284" s="222">
        <f>ROUND(E284*U284,2)</f>
        <v>0</v>
      </c>
      <c r="W284" s="222"/>
      <c r="X284" s="222" t="s">
        <v>250</v>
      </c>
      <c r="Y284" s="212"/>
      <c r="Z284" s="212"/>
      <c r="AA284" s="212"/>
      <c r="AB284" s="212"/>
      <c r="AC284" s="212"/>
      <c r="AD284" s="212"/>
      <c r="AE284" s="212"/>
      <c r="AF284" s="212"/>
      <c r="AG284" s="212" t="s">
        <v>251</v>
      </c>
      <c r="AH284" s="212"/>
      <c r="AI284" s="212"/>
      <c r="AJ284" s="212"/>
      <c r="AK284" s="212"/>
      <c r="AL284" s="212"/>
      <c r="AM284" s="212"/>
      <c r="AN284" s="212"/>
      <c r="AO284" s="212"/>
      <c r="AP284" s="212"/>
      <c r="AQ284" s="212"/>
      <c r="AR284" s="212"/>
      <c r="AS284" s="212"/>
      <c r="AT284" s="212"/>
      <c r="AU284" s="212"/>
      <c r="AV284" s="212"/>
      <c r="AW284" s="212"/>
      <c r="AX284" s="212"/>
      <c r="AY284" s="212"/>
      <c r="AZ284" s="212"/>
      <c r="BA284" s="212"/>
      <c r="BB284" s="212"/>
      <c r="BC284" s="212"/>
      <c r="BD284" s="212"/>
      <c r="BE284" s="212"/>
      <c r="BF284" s="212"/>
      <c r="BG284" s="212"/>
      <c r="BH284" s="212"/>
    </row>
    <row r="285" spans="1:60" outlineLevel="1" x14ac:dyDescent="0.2">
      <c r="A285" s="219"/>
      <c r="B285" s="220"/>
      <c r="C285" s="247" t="s">
        <v>1052</v>
      </c>
      <c r="D285" s="241"/>
      <c r="E285" s="241"/>
      <c r="F285" s="241"/>
      <c r="G285" s="241"/>
      <c r="H285" s="222"/>
      <c r="I285" s="222"/>
      <c r="J285" s="222"/>
      <c r="K285" s="222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Y285" s="212"/>
      <c r="Z285" s="212"/>
      <c r="AA285" s="212"/>
      <c r="AB285" s="212"/>
      <c r="AC285" s="212"/>
      <c r="AD285" s="212"/>
      <c r="AE285" s="212"/>
      <c r="AF285" s="212"/>
      <c r="AG285" s="212" t="s">
        <v>213</v>
      </c>
      <c r="AH285" s="212"/>
      <c r="AI285" s="212"/>
      <c r="AJ285" s="212"/>
      <c r="AK285" s="212"/>
      <c r="AL285" s="212"/>
      <c r="AM285" s="212"/>
      <c r="AN285" s="212"/>
      <c r="AO285" s="212"/>
      <c r="AP285" s="212"/>
      <c r="AQ285" s="212"/>
      <c r="AR285" s="212"/>
      <c r="AS285" s="212"/>
      <c r="AT285" s="212"/>
      <c r="AU285" s="212"/>
      <c r="AV285" s="212"/>
      <c r="AW285" s="212"/>
      <c r="AX285" s="212"/>
      <c r="AY285" s="212"/>
      <c r="AZ285" s="212"/>
      <c r="BA285" s="212"/>
      <c r="BB285" s="212"/>
      <c r="BC285" s="212"/>
      <c r="BD285" s="212"/>
      <c r="BE285" s="212"/>
      <c r="BF285" s="212"/>
      <c r="BG285" s="212"/>
      <c r="BH285" s="212"/>
    </row>
    <row r="286" spans="1:60" outlineLevel="1" x14ac:dyDescent="0.2">
      <c r="A286" s="219"/>
      <c r="B286" s="220"/>
      <c r="C286" s="248" t="s">
        <v>1053</v>
      </c>
      <c r="D286" s="243"/>
      <c r="E286" s="243"/>
      <c r="F286" s="243"/>
      <c r="G286" s="243"/>
      <c r="H286" s="222"/>
      <c r="I286" s="222"/>
      <c r="J286" s="222"/>
      <c r="K286" s="222"/>
      <c r="L286" s="222"/>
      <c r="M286" s="222"/>
      <c r="N286" s="222"/>
      <c r="O286" s="222"/>
      <c r="P286" s="222"/>
      <c r="Q286" s="222"/>
      <c r="R286" s="222"/>
      <c r="S286" s="222"/>
      <c r="T286" s="222"/>
      <c r="U286" s="222"/>
      <c r="V286" s="222"/>
      <c r="W286" s="222"/>
      <c r="X286" s="222"/>
      <c r="Y286" s="212"/>
      <c r="Z286" s="212"/>
      <c r="AA286" s="212"/>
      <c r="AB286" s="212"/>
      <c r="AC286" s="212"/>
      <c r="AD286" s="212"/>
      <c r="AE286" s="212"/>
      <c r="AF286" s="212"/>
      <c r="AG286" s="212" t="s">
        <v>213</v>
      </c>
      <c r="AH286" s="212"/>
      <c r="AI286" s="212"/>
      <c r="AJ286" s="212"/>
      <c r="AK286" s="212"/>
      <c r="AL286" s="212"/>
      <c r="AM286" s="212"/>
      <c r="AN286" s="212"/>
      <c r="AO286" s="212"/>
      <c r="AP286" s="212"/>
      <c r="AQ286" s="212"/>
      <c r="AR286" s="212"/>
      <c r="AS286" s="212"/>
      <c r="AT286" s="212"/>
      <c r="AU286" s="212"/>
      <c r="AV286" s="212"/>
      <c r="AW286" s="212"/>
      <c r="AX286" s="212"/>
      <c r="AY286" s="212"/>
      <c r="AZ286" s="212"/>
      <c r="BA286" s="212"/>
      <c r="BB286" s="212"/>
      <c r="BC286" s="212"/>
      <c r="BD286" s="212"/>
      <c r="BE286" s="212"/>
      <c r="BF286" s="212"/>
      <c r="BG286" s="212"/>
      <c r="BH286" s="212"/>
    </row>
    <row r="287" spans="1:60" outlineLevel="1" x14ac:dyDescent="0.2">
      <c r="A287" s="234">
        <v>90</v>
      </c>
      <c r="B287" s="235" t="s">
        <v>1054</v>
      </c>
      <c r="C287" s="246" t="s">
        <v>1055</v>
      </c>
      <c r="D287" s="236" t="s">
        <v>378</v>
      </c>
      <c r="E287" s="237">
        <v>2</v>
      </c>
      <c r="F287" s="238"/>
      <c r="G287" s="239">
        <f>ROUND(E287*F287,2)</f>
        <v>0</v>
      </c>
      <c r="H287" s="238"/>
      <c r="I287" s="239">
        <f>ROUND(E287*H287,2)</f>
        <v>0</v>
      </c>
      <c r="J287" s="238"/>
      <c r="K287" s="239">
        <f>ROUND(E287*J287,2)</f>
        <v>0</v>
      </c>
      <c r="L287" s="239">
        <v>21</v>
      </c>
      <c r="M287" s="239">
        <f>G287*(1+L287/100)</f>
        <v>0</v>
      </c>
      <c r="N287" s="239">
        <v>0</v>
      </c>
      <c r="O287" s="239">
        <f>ROUND(E287*N287,2)</f>
        <v>0</v>
      </c>
      <c r="P287" s="239">
        <v>0</v>
      </c>
      <c r="Q287" s="239">
        <f>ROUND(E287*P287,2)</f>
        <v>0</v>
      </c>
      <c r="R287" s="239"/>
      <c r="S287" s="239" t="s">
        <v>242</v>
      </c>
      <c r="T287" s="240" t="s">
        <v>210</v>
      </c>
      <c r="U287" s="222">
        <v>0</v>
      </c>
      <c r="V287" s="222">
        <f>ROUND(E287*U287,2)</f>
        <v>0</v>
      </c>
      <c r="W287" s="222"/>
      <c r="X287" s="222" t="s">
        <v>250</v>
      </c>
      <c r="Y287" s="212"/>
      <c r="Z287" s="212"/>
      <c r="AA287" s="212"/>
      <c r="AB287" s="212"/>
      <c r="AC287" s="212"/>
      <c r="AD287" s="212"/>
      <c r="AE287" s="212"/>
      <c r="AF287" s="212"/>
      <c r="AG287" s="212" t="s">
        <v>251</v>
      </c>
      <c r="AH287" s="212"/>
      <c r="AI287" s="212"/>
      <c r="AJ287" s="212"/>
      <c r="AK287" s="212"/>
      <c r="AL287" s="212"/>
      <c r="AM287" s="212"/>
      <c r="AN287" s="212"/>
      <c r="AO287" s="212"/>
      <c r="AP287" s="212"/>
      <c r="AQ287" s="212"/>
      <c r="AR287" s="212"/>
      <c r="AS287" s="212"/>
      <c r="AT287" s="212"/>
      <c r="AU287" s="212"/>
      <c r="AV287" s="212"/>
      <c r="AW287" s="212"/>
      <c r="AX287" s="212"/>
      <c r="AY287" s="212"/>
      <c r="AZ287" s="212"/>
      <c r="BA287" s="212"/>
      <c r="BB287" s="212"/>
      <c r="BC287" s="212"/>
      <c r="BD287" s="212"/>
      <c r="BE287" s="212"/>
      <c r="BF287" s="212"/>
      <c r="BG287" s="212"/>
      <c r="BH287" s="212"/>
    </row>
    <row r="288" spans="1:60" outlineLevel="1" x14ac:dyDescent="0.2">
      <c r="A288" s="219"/>
      <c r="B288" s="220"/>
      <c r="C288" s="247" t="s">
        <v>1052</v>
      </c>
      <c r="D288" s="241"/>
      <c r="E288" s="241"/>
      <c r="F288" s="241"/>
      <c r="G288" s="241"/>
      <c r="H288" s="222"/>
      <c r="I288" s="222"/>
      <c r="J288" s="222"/>
      <c r="K288" s="222"/>
      <c r="L288" s="222"/>
      <c r="M288" s="222"/>
      <c r="N288" s="222"/>
      <c r="O288" s="222"/>
      <c r="P288" s="222"/>
      <c r="Q288" s="222"/>
      <c r="R288" s="222"/>
      <c r="S288" s="222"/>
      <c r="T288" s="222"/>
      <c r="U288" s="222"/>
      <c r="V288" s="222"/>
      <c r="W288" s="222"/>
      <c r="X288" s="222"/>
      <c r="Y288" s="212"/>
      <c r="Z288" s="212"/>
      <c r="AA288" s="212"/>
      <c r="AB288" s="212"/>
      <c r="AC288" s="212"/>
      <c r="AD288" s="212"/>
      <c r="AE288" s="212"/>
      <c r="AF288" s="212"/>
      <c r="AG288" s="212" t="s">
        <v>213</v>
      </c>
      <c r="AH288" s="212"/>
      <c r="AI288" s="212"/>
      <c r="AJ288" s="212"/>
      <c r="AK288" s="212"/>
      <c r="AL288" s="212"/>
      <c r="AM288" s="212"/>
      <c r="AN288" s="212"/>
      <c r="AO288" s="212"/>
      <c r="AP288" s="212"/>
      <c r="AQ288" s="212"/>
      <c r="AR288" s="212"/>
      <c r="AS288" s="212"/>
      <c r="AT288" s="212"/>
      <c r="AU288" s="212"/>
      <c r="AV288" s="212"/>
      <c r="AW288" s="212"/>
      <c r="AX288" s="212"/>
      <c r="AY288" s="212"/>
      <c r="AZ288" s="212"/>
      <c r="BA288" s="212"/>
      <c r="BB288" s="212"/>
      <c r="BC288" s="212"/>
      <c r="BD288" s="212"/>
      <c r="BE288" s="212"/>
      <c r="BF288" s="212"/>
      <c r="BG288" s="212"/>
      <c r="BH288" s="212"/>
    </row>
    <row r="289" spans="1:60" outlineLevel="1" x14ac:dyDescent="0.2">
      <c r="A289" s="219"/>
      <c r="B289" s="220"/>
      <c r="C289" s="248" t="s">
        <v>1053</v>
      </c>
      <c r="D289" s="243"/>
      <c r="E289" s="243"/>
      <c r="F289" s="243"/>
      <c r="G289" s="243"/>
      <c r="H289" s="222"/>
      <c r="I289" s="222"/>
      <c r="J289" s="222"/>
      <c r="K289" s="222"/>
      <c r="L289" s="222"/>
      <c r="M289" s="222"/>
      <c r="N289" s="222"/>
      <c r="O289" s="222"/>
      <c r="P289" s="222"/>
      <c r="Q289" s="222"/>
      <c r="R289" s="222"/>
      <c r="S289" s="222"/>
      <c r="T289" s="222"/>
      <c r="U289" s="222"/>
      <c r="V289" s="222"/>
      <c r="W289" s="222"/>
      <c r="X289" s="222"/>
      <c r="Y289" s="212"/>
      <c r="Z289" s="212"/>
      <c r="AA289" s="212"/>
      <c r="AB289" s="212"/>
      <c r="AC289" s="212"/>
      <c r="AD289" s="212"/>
      <c r="AE289" s="212"/>
      <c r="AF289" s="212"/>
      <c r="AG289" s="212" t="s">
        <v>213</v>
      </c>
      <c r="AH289" s="212"/>
      <c r="AI289" s="212"/>
      <c r="AJ289" s="212"/>
      <c r="AK289" s="212"/>
      <c r="AL289" s="212"/>
      <c r="AM289" s="212"/>
      <c r="AN289" s="212"/>
      <c r="AO289" s="212"/>
      <c r="AP289" s="212"/>
      <c r="AQ289" s="212"/>
      <c r="AR289" s="212"/>
      <c r="AS289" s="212"/>
      <c r="AT289" s="212"/>
      <c r="AU289" s="212"/>
      <c r="AV289" s="212"/>
      <c r="AW289" s="212"/>
      <c r="AX289" s="212"/>
      <c r="AY289" s="212"/>
      <c r="AZ289" s="212"/>
      <c r="BA289" s="212"/>
      <c r="BB289" s="212"/>
      <c r="BC289" s="212"/>
      <c r="BD289" s="212"/>
      <c r="BE289" s="212"/>
      <c r="BF289" s="212"/>
      <c r="BG289" s="212"/>
      <c r="BH289" s="212"/>
    </row>
    <row r="290" spans="1:60" outlineLevel="1" x14ac:dyDescent="0.2">
      <c r="A290" s="219">
        <v>91</v>
      </c>
      <c r="B290" s="220" t="s">
        <v>1056</v>
      </c>
      <c r="C290" s="269" t="s">
        <v>1057</v>
      </c>
      <c r="D290" s="221" t="s">
        <v>0</v>
      </c>
      <c r="E290" s="267"/>
      <c r="F290" s="223"/>
      <c r="G290" s="222">
        <f>ROUND(E290*F290,2)</f>
        <v>0</v>
      </c>
      <c r="H290" s="223"/>
      <c r="I290" s="222">
        <f>ROUND(E290*H290,2)</f>
        <v>0</v>
      </c>
      <c r="J290" s="223"/>
      <c r="K290" s="222">
        <f>ROUND(E290*J290,2)</f>
        <v>0</v>
      </c>
      <c r="L290" s="222">
        <v>21</v>
      </c>
      <c r="M290" s="222">
        <f>G290*(1+L290/100)</f>
        <v>0</v>
      </c>
      <c r="N290" s="222">
        <v>0</v>
      </c>
      <c r="O290" s="222">
        <f>ROUND(E290*N290,2)</f>
        <v>0</v>
      </c>
      <c r="P290" s="222">
        <v>0</v>
      </c>
      <c r="Q290" s="222">
        <f>ROUND(E290*P290,2)</f>
        <v>0</v>
      </c>
      <c r="R290" s="222" t="s">
        <v>1046</v>
      </c>
      <c r="S290" s="222" t="s">
        <v>209</v>
      </c>
      <c r="T290" s="222" t="s">
        <v>209</v>
      </c>
      <c r="U290" s="222">
        <v>0</v>
      </c>
      <c r="V290" s="222">
        <f>ROUND(E290*U290,2)</f>
        <v>0</v>
      </c>
      <c r="W290" s="222"/>
      <c r="X290" s="222" t="s">
        <v>133</v>
      </c>
      <c r="Y290" s="212"/>
      <c r="Z290" s="212"/>
      <c r="AA290" s="212"/>
      <c r="AB290" s="212"/>
      <c r="AC290" s="212"/>
      <c r="AD290" s="212"/>
      <c r="AE290" s="212"/>
      <c r="AF290" s="212"/>
      <c r="AG290" s="212" t="s">
        <v>442</v>
      </c>
      <c r="AH290" s="212"/>
      <c r="AI290" s="212"/>
      <c r="AJ290" s="212"/>
      <c r="AK290" s="212"/>
      <c r="AL290" s="212"/>
      <c r="AM290" s="212"/>
      <c r="AN290" s="212"/>
      <c r="AO290" s="212"/>
      <c r="AP290" s="212"/>
      <c r="AQ290" s="212"/>
      <c r="AR290" s="212"/>
      <c r="AS290" s="212"/>
      <c r="AT290" s="212"/>
      <c r="AU290" s="212"/>
      <c r="AV290" s="212"/>
      <c r="AW290" s="212"/>
      <c r="AX290" s="212"/>
      <c r="AY290" s="212"/>
      <c r="AZ290" s="212"/>
      <c r="BA290" s="212"/>
      <c r="BB290" s="212"/>
      <c r="BC290" s="212"/>
      <c r="BD290" s="212"/>
      <c r="BE290" s="212"/>
      <c r="BF290" s="212"/>
      <c r="BG290" s="212"/>
      <c r="BH290" s="212"/>
    </row>
    <row r="291" spans="1:60" outlineLevel="1" x14ac:dyDescent="0.2">
      <c r="A291" s="219"/>
      <c r="B291" s="220"/>
      <c r="C291" s="270" t="s">
        <v>959</v>
      </c>
      <c r="D291" s="268"/>
      <c r="E291" s="268"/>
      <c r="F291" s="268"/>
      <c r="G291" s="268"/>
      <c r="H291" s="222"/>
      <c r="I291" s="222"/>
      <c r="J291" s="222"/>
      <c r="K291" s="222"/>
      <c r="L291" s="222"/>
      <c r="M291" s="222"/>
      <c r="N291" s="222"/>
      <c r="O291" s="222"/>
      <c r="P291" s="222"/>
      <c r="Q291" s="222"/>
      <c r="R291" s="222"/>
      <c r="S291" s="222"/>
      <c r="T291" s="222"/>
      <c r="U291" s="222"/>
      <c r="V291" s="222"/>
      <c r="W291" s="222"/>
      <c r="X291" s="222"/>
      <c r="Y291" s="212"/>
      <c r="Z291" s="212"/>
      <c r="AA291" s="212"/>
      <c r="AB291" s="212"/>
      <c r="AC291" s="212"/>
      <c r="AD291" s="212"/>
      <c r="AE291" s="212"/>
      <c r="AF291" s="212"/>
      <c r="AG291" s="212" t="s">
        <v>253</v>
      </c>
      <c r="AH291" s="212"/>
      <c r="AI291" s="212"/>
      <c r="AJ291" s="212"/>
      <c r="AK291" s="212"/>
      <c r="AL291" s="212"/>
      <c r="AM291" s="212"/>
      <c r="AN291" s="212"/>
      <c r="AO291" s="212"/>
      <c r="AP291" s="212"/>
      <c r="AQ291" s="212"/>
      <c r="AR291" s="212"/>
      <c r="AS291" s="212"/>
      <c r="AT291" s="212"/>
      <c r="AU291" s="212"/>
      <c r="AV291" s="212"/>
      <c r="AW291" s="212"/>
      <c r="AX291" s="212"/>
      <c r="AY291" s="212"/>
      <c r="AZ291" s="212"/>
      <c r="BA291" s="212"/>
      <c r="BB291" s="212"/>
      <c r="BC291" s="212"/>
      <c r="BD291" s="212"/>
      <c r="BE291" s="212"/>
      <c r="BF291" s="212"/>
      <c r="BG291" s="212"/>
      <c r="BH291" s="212"/>
    </row>
    <row r="292" spans="1:60" x14ac:dyDescent="0.2">
      <c r="A292" s="228" t="s">
        <v>204</v>
      </c>
      <c r="B292" s="229" t="s">
        <v>164</v>
      </c>
      <c r="C292" s="245" t="s">
        <v>165</v>
      </c>
      <c r="D292" s="230"/>
      <c r="E292" s="231"/>
      <c r="F292" s="232"/>
      <c r="G292" s="232">
        <f>SUMIF(AG293:AG308,"&lt;&gt;NOR",G293:G308)</f>
        <v>0</v>
      </c>
      <c r="H292" s="232"/>
      <c r="I292" s="232">
        <f>SUM(I293:I308)</f>
        <v>0</v>
      </c>
      <c r="J292" s="232"/>
      <c r="K292" s="232">
        <f>SUM(K293:K308)</f>
        <v>0</v>
      </c>
      <c r="L292" s="232"/>
      <c r="M292" s="232">
        <f>SUM(M293:M308)</f>
        <v>0</v>
      </c>
      <c r="N292" s="232"/>
      <c r="O292" s="232">
        <f>SUM(O293:O308)</f>
        <v>0.34</v>
      </c>
      <c r="P292" s="232"/>
      <c r="Q292" s="232">
        <f>SUM(Q293:Q308)</f>
        <v>0</v>
      </c>
      <c r="R292" s="232"/>
      <c r="S292" s="232"/>
      <c r="T292" s="233"/>
      <c r="U292" s="227"/>
      <c r="V292" s="227">
        <f>SUM(V293:V308)</f>
        <v>17.399999999999999</v>
      </c>
      <c r="W292" s="227"/>
      <c r="X292" s="227"/>
      <c r="AG292" t="s">
        <v>205</v>
      </c>
    </row>
    <row r="293" spans="1:60" outlineLevel="1" x14ac:dyDescent="0.2">
      <c r="A293" s="234">
        <v>92</v>
      </c>
      <c r="B293" s="235" t="s">
        <v>1058</v>
      </c>
      <c r="C293" s="246" t="s">
        <v>1059</v>
      </c>
      <c r="D293" s="236" t="s">
        <v>307</v>
      </c>
      <c r="E293" s="237">
        <v>12.13</v>
      </c>
      <c r="F293" s="238"/>
      <c r="G293" s="239">
        <f>ROUND(E293*F293,2)</f>
        <v>0</v>
      </c>
      <c r="H293" s="238"/>
      <c r="I293" s="239">
        <f>ROUND(E293*H293,2)</f>
        <v>0</v>
      </c>
      <c r="J293" s="238"/>
      <c r="K293" s="239">
        <f>ROUND(E293*J293,2)</f>
        <v>0</v>
      </c>
      <c r="L293" s="239">
        <v>21</v>
      </c>
      <c r="M293" s="239">
        <f>G293*(1+L293/100)</f>
        <v>0</v>
      </c>
      <c r="N293" s="239">
        <v>2.1000000000000001E-4</v>
      </c>
      <c r="O293" s="239">
        <f>ROUND(E293*N293,2)</f>
        <v>0</v>
      </c>
      <c r="P293" s="239">
        <v>0</v>
      </c>
      <c r="Q293" s="239">
        <f>ROUND(E293*P293,2)</f>
        <v>0</v>
      </c>
      <c r="R293" s="239" t="s">
        <v>1060</v>
      </c>
      <c r="S293" s="239" t="s">
        <v>209</v>
      </c>
      <c r="T293" s="240" t="s">
        <v>209</v>
      </c>
      <c r="U293" s="222">
        <v>0.05</v>
      </c>
      <c r="V293" s="222">
        <f>ROUND(E293*U293,2)</f>
        <v>0.61</v>
      </c>
      <c r="W293" s="222"/>
      <c r="X293" s="222" t="s">
        <v>250</v>
      </c>
      <c r="Y293" s="212"/>
      <c r="Z293" s="212"/>
      <c r="AA293" s="212"/>
      <c r="AB293" s="212"/>
      <c r="AC293" s="212"/>
      <c r="AD293" s="212"/>
      <c r="AE293" s="212"/>
      <c r="AF293" s="212"/>
      <c r="AG293" s="212" t="s">
        <v>541</v>
      </c>
      <c r="AH293" s="212"/>
      <c r="AI293" s="212"/>
      <c r="AJ293" s="212"/>
      <c r="AK293" s="212"/>
      <c r="AL293" s="212"/>
      <c r="AM293" s="212"/>
      <c r="AN293" s="212"/>
      <c r="AO293" s="212"/>
      <c r="AP293" s="212"/>
      <c r="AQ293" s="212"/>
      <c r="AR293" s="212"/>
      <c r="AS293" s="212"/>
      <c r="AT293" s="212"/>
      <c r="AU293" s="212"/>
      <c r="AV293" s="212"/>
      <c r="AW293" s="212"/>
      <c r="AX293" s="212"/>
      <c r="AY293" s="212"/>
      <c r="AZ293" s="212"/>
      <c r="BA293" s="212"/>
      <c r="BB293" s="212"/>
      <c r="BC293" s="212"/>
      <c r="BD293" s="212"/>
      <c r="BE293" s="212"/>
      <c r="BF293" s="212"/>
      <c r="BG293" s="212"/>
      <c r="BH293" s="212"/>
    </row>
    <row r="294" spans="1:60" outlineLevel="1" x14ac:dyDescent="0.2">
      <c r="A294" s="219"/>
      <c r="B294" s="220"/>
      <c r="C294" s="263" t="s">
        <v>1061</v>
      </c>
      <c r="D294" s="252"/>
      <c r="E294" s="253">
        <v>12.13</v>
      </c>
      <c r="F294" s="222"/>
      <c r="G294" s="222"/>
      <c r="H294" s="222"/>
      <c r="I294" s="222"/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222"/>
      <c r="U294" s="222"/>
      <c r="V294" s="222"/>
      <c r="W294" s="222"/>
      <c r="X294" s="222"/>
      <c r="Y294" s="212"/>
      <c r="Z294" s="212"/>
      <c r="AA294" s="212"/>
      <c r="AB294" s="212"/>
      <c r="AC294" s="212"/>
      <c r="AD294" s="212"/>
      <c r="AE294" s="212"/>
      <c r="AF294" s="212"/>
      <c r="AG294" s="212" t="s">
        <v>255</v>
      </c>
      <c r="AH294" s="212">
        <v>5</v>
      </c>
      <c r="AI294" s="212"/>
      <c r="AJ294" s="212"/>
      <c r="AK294" s="212"/>
      <c r="AL294" s="212"/>
      <c r="AM294" s="212"/>
      <c r="AN294" s="212"/>
      <c r="AO294" s="212"/>
      <c r="AP294" s="212"/>
      <c r="AQ294" s="212"/>
      <c r="AR294" s="212"/>
      <c r="AS294" s="212"/>
      <c r="AT294" s="212"/>
      <c r="AU294" s="212"/>
      <c r="AV294" s="212"/>
      <c r="AW294" s="212"/>
      <c r="AX294" s="212"/>
      <c r="AY294" s="212"/>
      <c r="AZ294" s="212"/>
      <c r="BA294" s="212"/>
      <c r="BB294" s="212"/>
      <c r="BC294" s="212"/>
      <c r="BD294" s="212"/>
      <c r="BE294" s="212"/>
      <c r="BF294" s="212"/>
      <c r="BG294" s="212"/>
      <c r="BH294" s="212"/>
    </row>
    <row r="295" spans="1:60" ht="22.5" outlineLevel="1" x14ac:dyDescent="0.2">
      <c r="A295" s="234">
        <v>93</v>
      </c>
      <c r="B295" s="235" t="s">
        <v>1062</v>
      </c>
      <c r="C295" s="246" t="s">
        <v>1063</v>
      </c>
      <c r="D295" s="236" t="s">
        <v>370</v>
      </c>
      <c r="E295" s="237">
        <v>10</v>
      </c>
      <c r="F295" s="238"/>
      <c r="G295" s="239">
        <f>ROUND(E295*F295,2)</f>
        <v>0</v>
      </c>
      <c r="H295" s="238"/>
      <c r="I295" s="239">
        <f>ROUND(E295*H295,2)</f>
        <v>0</v>
      </c>
      <c r="J295" s="238"/>
      <c r="K295" s="239">
        <f>ROUND(E295*J295,2)</f>
        <v>0</v>
      </c>
      <c r="L295" s="239">
        <v>21</v>
      </c>
      <c r="M295" s="239">
        <f>G295*(1+L295/100)</f>
        <v>0</v>
      </c>
      <c r="N295" s="239">
        <v>3.2000000000000003E-4</v>
      </c>
      <c r="O295" s="239">
        <f>ROUND(E295*N295,2)</f>
        <v>0</v>
      </c>
      <c r="P295" s="239">
        <v>0</v>
      </c>
      <c r="Q295" s="239">
        <f>ROUND(E295*P295,2)</f>
        <v>0</v>
      </c>
      <c r="R295" s="239" t="s">
        <v>1060</v>
      </c>
      <c r="S295" s="239" t="s">
        <v>209</v>
      </c>
      <c r="T295" s="240" t="s">
        <v>209</v>
      </c>
      <c r="U295" s="222">
        <v>0.23599999999999999</v>
      </c>
      <c r="V295" s="222">
        <f>ROUND(E295*U295,2)</f>
        <v>2.36</v>
      </c>
      <c r="W295" s="222"/>
      <c r="X295" s="222" t="s">
        <v>250</v>
      </c>
      <c r="Y295" s="212"/>
      <c r="Z295" s="212"/>
      <c r="AA295" s="212"/>
      <c r="AB295" s="212"/>
      <c r="AC295" s="212"/>
      <c r="AD295" s="212"/>
      <c r="AE295" s="212"/>
      <c r="AF295" s="212"/>
      <c r="AG295" s="212" t="s">
        <v>541</v>
      </c>
      <c r="AH295" s="212"/>
      <c r="AI295" s="212"/>
      <c r="AJ295" s="212"/>
      <c r="AK295" s="212"/>
      <c r="AL295" s="212"/>
      <c r="AM295" s="212"/>
      <c r="AN295" s="212"/>
      <c r="AO295" s="212"/>
      <c r="AP295" s="212"/>
      <c r="AQ295" s="212"/>
      <c r="AR295" s="212"/>
      <c r="AS295" s="212"/>
      <c r="AT295" s="212"/>
      <c r="AU295" s="212"/>
      <c r="AV295" s="212"/>
      <c r="AW295" s="212"/>
      <c r="AX295" s="212"/>
      <c r="AY295" s="212"/>
      <c r="AZ295" s="212"/>
      <c r="BA295" s="212"/>
      <c r="BB295" s="212"/>
      <c r="BC295" s="212"/>
      <c r="BD295" s="212"/>
      <c r="BE295" s="212"/>
      <c r="BF295" s="212"/>
      <c r="BG295" s="212"/>
      <c r="BH295" s="212"/>
    </row>
    <row r="296" spans="1:60" outlineLevel="1" x14ac:dyDescent="0.2">
      <c r="A296" s="219"/>
      <c r="B296" s="220"/>
      <c r="C296" s="263" t="s">
        <v>1064</v>
      </c>
      <c r="D296" s="252"/>
      <c r="E296" s="253">
        <v>10</v>
      </c>
      <c r="F296" s="222"/>
      <c r="G296" s="222"/>
      <c r="H296" s="222"/>
      <c r="I296" s="222"/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12"/>
      <c r="Z296" s="212"/>
      <c r="AA296" s="212"/>
      <c r="AB296" s="212"/>
      <c r="AC296" s="212"/>
      <c r="AD296" s="212"/>
      <c r="AE296" s="212"/>
      <c r="AF296" s="212"/>
      <c r="AG296" s="212" t="s">
        <v>255</v>
      </c>
      <c r="AH296" s="212">
        <v>0</v>
      </c>
      <c r="AI296" s="212"/>
      <c r="AJ296" s="212"/>
      <c r="AK296" s="212"/>
      <c r="AL296" s="212"/>
      <c r="AM296" s="212"/>
      <c r="AN296" s="212"/>
      <c r="AO296" s="212"/>
      <c r="AP296" s="212"/>
      <c r="AQ296" s="212"/>
      <c r="AR296" s="212"/>
      <c r="AS296" s="212"/>
      <c r="AT296" s="212"/>
      <c r="AU296" s="212"/>
      <c r="AV296" s="212"/>
      <c r="AW296" s="212"/>
      <c r="AX296" s="212"/>
      <c r="AY296" s="212"/>
      <c r="AZ296" s="212"/>
      <c r="BA296" s="212"/>
      <c r="BB296" s="212"/>
      <c r="BC296" s="212"/>
      <c r="BD296" s="212"/>
      <c r="BE296" s="212"/>
      <c r="BF296" s="212"/>
      <c r="BG296" s="212"/>
      <c r="BH296" s="212"/>
    </row>
    <row r="297" spans="1:60" outlineLevel="1" x14ac:dyDescent="0.2">
      <c r="A297" s="234">
        <v>94</v>
      </c>
      <c r="B297" s="235" t="s">
        <v>1065</v>
      </c>
      <c r="C297" s="246" t="s">
        <v>1066</v>
      </c>
      <c r="D297" s="236" t="s">
        <v>370</v>
      </c>
      <c r="E297" s="237">
        <v>10</v>
      </c>
      <c r="F297" s="238"/>
      <c r="G297" s="239">
        <f>ROUND(E297*F297,2)</f>
        <v>0</v>
      </c>
      <c r="H297" s="238"/>
      <c r="I297" s="239">
        <f>ROUND(E297*H297,2)</f>
        <v>0</v>
      </c>
      <c r="J297" s="238"/>
      <c r="K297" s="239">
        <f>ROUND(E297*J297,2)</f>
        <v>0</v>
      </c>
      <c r="L297" s="239">
        <v>21</v>
      </c>
      <c r="M297" s="239">
        <f>G297*(1+L297/100)</f>
        <v>0</v>
      </c>
      <c r="N297" s="239">
        <v>0</v>
      </c>
      <c r="O297" s="239">
        <f>ROUND(E297*N297,2)</f>
        <v>0</v>
      </c>
      <c r="P297" s="239">
        <v>0</v>
      </c>
      <c r="Q297" s="239">
        <f>ROUND(E297*P297,2)</f>
        <v>0</v>
      </c>
      <c r="R297" s="239" t="s">
        <v>1060</v>
      </c>
      <c r="S297" s="239" t="s">
        <v>209</v>
      </c>
      <c r="T297" s="240" t="s">
        <v>209</v>
      </c>
      <c r="U297" s="222">
        <v>0.154</v>
      </c>
      <c r="V297" s="222">
        <f>ROUND(E297*U297,2)</f>
        <v>1.54</v>
      </c>
      <c r="W297" s="222"/>
      <c r="X297" s="222" t="s">
        <v>250</v>
      </c>
      <c r="Y297" s="212"/>
      <c r="Z297" s="212"/>
      <c r="AA297" s="212"/>
      <c r="AB297" s="212"/>
      <c r="AC297" s="212"/>
      <c r="AD297" s="212"/>
      <c r="AE297" s="212"/>
      <c r="AF297" s="212"/>
      <c r="AG297" s="212" t="s">
        <v>541</v>
      </c>
      <c r="AH297" s="212"/>
      <c r="AI297" s="212"/>
      <c r="AJ297" s="212"/>
      <c r="AK297" s="212"/>
      <c r="AL297" s="212"/>
      <c r="AM297" s="212"/>
      <c r="AN297" s="212"/>
      <c r="AO297" s="212"/>
      <c r="AP297" s="212"/>
      <c r="AQ297" s="212"/>
      <c r="AR297" s="212"/>
      <c r="AS297" s="212"/>
      <c r="AT297" s="212"/>
      <c r="AU297" s="212"/>
      <c r="AV297" s="212"/>
      <c r="AW297" s="212"/>
      <c r="AX297" s="212"/>
      <c r="AY297" s="212"/>
      <c r="AZ297" s="212"/>
      <c r="BA297" s="212"/>
      <c r="BB297" s="212"/>
      <c r="BC297" s="212"/>
      <c r="BD297" s="212"/>
      <c r="BE297" s="212"/>
      <c r="BF297" s="212"/>
      <c r="BG297" s="212"/>
      <c r="BH297" s="212"/>
    </row>
    <row r="298" spans="1:60" outlineLevel="1" x14ac:dyDescent="0.2">
      <c r="A298" s="219"/>
      <c r="B298" s="220"/>
      <c r="C298" s="263" t="s">
        <v>1067</v>
      </c>
      <c r="D298" s="252"/>
      <c r="E298" s="253">
        <v>10</v>
      </c>
      <c r="F298" s="222"/>
      <c r="G298" s="222"/>
      <c r="H298" s="222"/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12"/>
      <c r="Z298" s="212"/>
      <c r="AA298" s="212"/>
      <c r="AB298" s="212"/>
      <c r="AC298" s="212"/>
      <c r="AD298" s="212"/>
      <c r="AE298" s="212"/>
      <c r="AF298" s="212"/>
      <c r="AG298" s="212" t="s">
        <v>255</v>
      </c>
      <c r="AH298" s="212">
        <v>5</v>
      </c>
      <c r="AI298" s="212"/>
      <c r="AJ298" s="212"/>
      <c r="AK298" s="212"/>
      <c r="AL298" s="212"/>
      <c r="AM298" s="212"/>
      <c r="AN298" s="212"/>
      <c r="AO298" s="212"/>
      <c r="AP298" s="212"/>
      <c r="AQ298" s="212"/>
      <c r="AR298" s="212"/>
      <c r="AS298" s="212"/>
      <c r="AT298" s="212"/>
      <c r="AU298" s="212"/>
      <c r="AV298" s="212"/>
      <c r="AW298" s="212"/>
      <c r="AX298" s="212"/>
      <c r="AY298" s="212"/>
      <c r="AZ298" s="212"/>
      <c r="BA298" s="212"/>
      <c r="BB298" s="212"/>
      <c r="BC298" s="212"/>
      <c r="BD298" s="212"/>
      <c r="BE298" s="212"/>
      <c r="BF298" s="212"/>
      <c r="BG298" s="212"/>
      <c r="BH298" s="212"/>
    </row>
    <row r="299" spans="1:60" ht="22.5" outlineLevel="1" x14ac:dyDescent="0.2">
      <c r="A299" s="234">
        <v>95</v>
      </c>
      <c r="B299" s="235" t="s">
        <v>1068</v>
      </c>
      <c r="C299" s="246" t="s">
        <v>1069</v>
      </c>
      <c r="D299" s="236" t="s">
        <v>307</v>
      </c>
      <c r="E299" s="237">
        <v>12.13</v>
      </c>
      <c r="F299" s="238"/>
      <c r="G299" s="239">
        <f>ROUND(E299*F299,2)</f>
        <v>0</v>
      </c>
      <c r="H299" s="238"/>
      <c r="I299" s="239">
        <f>ROUND(E299*H299,2)</f>
        <v>0</v>
      </c>
      <c r="J299" s="238"/>
      <c r="K299" s="239">
        <f>ROUND(E299*J299,2)</f>
        <v>0</v>
      </c>
      <c r="L299" s="239">
        <v>21</v>
      </c>
      <c r="M299" s="239">
        <f>G299*(1+L299/100)</f>
        <v>0</v>
      </c>
      <c r="N299" s="239">
        <v>5.1500000000000001E-3</v>
      </c>
      <c r="O299" s="239">
        <f>ROUND(E299*N299,2)</f>
        <v>0.06</v>
      </c>
      <c r="P299" s="239">
        <v>0</v>
      </c>
      <c r="Q299" s="239">
        <f>ROUND(E299*P299,2)</f>
        <v>0</v>
      </c>
      <c r="R299" s="239" t="s">
        <v>1060</v>
      </c>
      <c r="S299" s="239" t="s">
        <v>209</v>
      </c>
      <c r="T299" s="240" t="s">
        <v>209</v>
      </c>
      <c r="U299" s="222">
        <v>1.04</v>
      </c>
      <c r="V299" s="222">
        <f>ROUND(E299*U299,2)</f>
        <v>12.62</v>
      </c>
      <c r="W299" s="222"/>
      <c r="X299" s="222" t="s">
        <v>250</v>
      </c>
      <c r="Y299" s="212"/>
      <c r="Z299" s="212"/>
      <c r="AA299" s="212"/>
      <c r="AB299" s="212"/>
      <c r="AC299" s="212"/>
      <c r="AD299" s="212"/>
      <c r="AE299" s="212"/>
      <c r="AF299" s="212"/>
      <c r="AG299" s="212" t="s">
        <v>541</v>
      </c>
      <c r="AH299" s="212"/>
      <c r="AI299" s="212"/>
      <c r="AJ299" s="212"/>
      <c r="AK299" s="212"/>
      <c r="AL299" s="212"/>
      <c r="AM299" s="212"/>
      <c r="AN299" s="212"/>
      <c r="AO299" s="212"/>
      <c r="AP299" s="212"/>
      <c r="AQ299" s="212"/>
      <c r="AR299" s="212"/>
      <c r="AS299" s="212"/>
      <c r="AT299" s="212"/>
      <c r="AU299" s="212"/>
      <c r="AV299" s="212"/>
      <c r="AW299" s="212"/>
      <c r="AX299" s="212"/>
      <c r="AY299" s="212"/>
      <c r="AZ299" s="212"/>
      <c r="BA299" s="212"/>
      <c r="BB299" s="212"/>
      <c r="BC299" s="212"/>
      <c r="BD299" s="212"/>
      <c r="BE299" s="212"/>
      <c r="BF299" s="212"/>
      <c r="BG299" s="212"/>
      <c r="BH299" s="212"/>
    </row>
    <row r="300" spans="1:60" outlineLevel="1" x14ac:dyDescent="0.2">
      <c r="A300" s="219"/>
      <c r="B300" s="220"/>
      <c r="C300" s="263" t="s">
        <v>833</v>
      </c>
      <c r="D300" s="252"/>
      <c r="E300" s="253">
        <v>4.75</v>
      </c>
      <c r="F300" s="222"/>
      <c r="G300" s="222"/>
      <c r="H300" s="222"/>
      <c r="I300" s="222"/>
      <c r="J300" s="222"/>
      <c r="K300" s="222"/>
      <c r="L300" s="222"/>
      <c r="M300" s="222"/>
      <c r="N300" s="222"/>
      <c r="O300" s="222"/>
      <c r="P300" s="222"/>
      <c r="Q300" s="222"/>
      <c r="R300" s="222"/>
      <c r="S300" s="222"/>
      <c r="T300" s="222"/>
      <c r="U300" s="222"/>
      <c r="V300" s="222"/>
      <c r="W300" s="222"/>
      <c r="X300" s="222"/>
      <c r="Y300" s="212"/>
      <c r="Z300" s="212"/>
      <c r="AA300" s="212"/>
      <c r="AB300" s="212"/>
      <c r="AC300" s="212"/>
      <c r="AD300" s="212"/>
      <c r="AE300" s="212"/>
      <c r="AF300" s="212"/>
      <c r="AG300" s="212" t="s">
        <v>255</v>
      </c>
      <c r="AH300" s="212">
        <v>0</v>
      </c>
      <c r="AI300" s="212"/>
      <c r="AJ300" s="212"/>
      <c r="AK300" s="212"/>
      <c r="AL300" s="212"/>
      <c r="AM300" s="212"/>
      <c r="AN300" s="212"/>
      <c r="AO300" s="212"/>
      <c r="AP300" s="212"/>
      <c r="AQ300" s="212"/>
      <c r="AR300" s="212"/>
      <c r="AS300" s="212"/>
      <c r="AT300" s="212"/>
      <c r="AU300" s="212"/>
      <c r="AV300" s="212"/>
      <c r="AW300" s="212"/>
      <c r="AX300" s="212"/>
      <c r="AY300" s="212"/>
      <c r="AZ300" s="212"/>
      <c r="BA300" s="212"/>
      <c r="BB300" s="212"/>
      <c r="BC300" s="212"/>
      <c r="BD300" s="212"/>
      <c r="BE300" s="212"/>
      <c r="BF300" s="212"/>
      <c r="BG300" s="212"/>
      <c r="BH300" s="212"/>
    </row>
    <row r="301" spans="1:60" outlineLevel="1" x14ac:dyDescent="0.2">
      <c r="A301" s="219"/>
      <c r="B301" s="220"/>
      <c r="C301" s="263" t="s">
        <v>834</v>
      </c>
      <c r="D301" s="252"/>
      <c r="E301" s="253">
        <v>7.38</v>
      </c>
      <c r="F301" s="222"/>
      <c r="G301" s="222"/>
      <c r="H301" s="222"/>
      <c r="I301" s="222"/>
      <c r="J301" s="222"/>
      <c r="K301" s="222"/>
      <c r="L301" s="222"/>
      <c r="M301" s="222"/>
      <c r="N301" s="222"/>
      <c r="O301" s="222"/>
      <c r="P301" s="222"/>
      <c r="Q301" s="222"/>
      <c r="R301" s="222"/>
      <c r="S301" s="222"/>
      <c r="T301" s="222"/>
      <c r="U301" s="222"/>
      <c r="V301" s="222"/>
      <c r="W301" s="222"/>
      <c r="X301" s="222"/>
      <c r="Y301" s="212"/>
      <c r="Z301" s="212"/>
      <c r="AA301" s="212"/>
      <c r="AB301" s="212"/>
      <c r="AC301" s="212"/>
      <c r="AD301" s="212"/>
      <c r="AE301" s="212"/>
      <c r="AF301" s="212"/>
      <c r="AG301" s="212" t="s">
        <v>255</v>
      </c>
      <c r="AH301" s="212">
        <v>0</v>
      </c>
      <c r="AI301" s="212"/>
      <c r="AJ301" s="212"/>
      <c r="AK301" s="212"/>
      <c r="AL301" s="212"/>
      <c r="AM301" s="212"/>
      <c r="AN301" s="212"/>
      <c r="AO301" s="212"/>
      <c r="AP301" s="212"/>
      <c r="AQ301" s="212"/>
      <c r="AR301" s="212"/>
      <c r="AS301" s="212"/>
      <c r="AT301" s="212"/>
      <c r="AU301" s="212"/>
      <c r="AV301" s="212"/>
      <c r="AW301" s="212"/>
      <c r="AX301" s="212"/>
      <c r="AY301" s="212"/>
      <c r="AZ301" s="212"/>
      <c r="BA301" s="212"/>
      <c r="BB301" s="212"/>
      <c r="BC301" s="212"/>
      <c r="BD301" s="212"/>
      <c r="BE301" s="212"/>
      <c r="BF301" s="212"/>
      <c r="BG301" s="212"/>
      <c r="BH301" s="212"/>
    </row>
    <row r="302" spans="1:60" ht="33.75" outlineLevel="1" x14ac:dyDescent="0.2">
      <c r="A302" s="234">
        <v>96</v>
      </c>
      <c r="B302" s="235" t="s">
        <v>1070</v>
      </c>
      <c r="C302" s="246" t="s">
        <v>1071</v>
      </c>
      <c r="D302" s="236" t="s">
        <v>370</v>
      </c>
      <c r="E302" s="237">
        <v>1.8</v>
      </c>
      <c r="F302" s="238"/>
      <c r="G302" s="239">
        <f>ROUND(E302*F302,2)</f>
        <v>0</v>
      </c>
      <c r="H302" s="238"/>
      <c r="I302" s="239">
        <f>ROUND(E302*H302,2)</f>
        <v>0</v>
      </c>
      <c r="J302" s="238"/>
      <c r="K302" s="239">
        <f>ROUND(E302*J302,2)</f>
        <v>0</v>
      </c>
      <c r="L302" s="239">
        <v>21</v>
      </c>
      <c r="M302" s="239">
        <f>G302*(1+L302/100)</f>
        <v>0</v>
      </c>
      <c r="N302" s="239">
        <v>1.4999999999999999E-4</v>
      </c>
      <c r="O302" s="239">
        <f>ROUND(E302*N302,2)</f>
        <v>0</v>
      </c>
      <c r="P302" s="239">
        <v>0</v>
      </c>
      <c r="Q302" s="239">
        <f>ROUND(E302*P302,2)</f>
        <v>0</v>
      </c>
      <c r="R302" s="239" t="s">
        <v>1060</v>
      </c>
      <c r="S302" s="239" t="s">
        <v>209</v>
      </c>
      <c r="T302" s="240" t="s">
        <v>209</v>
      </c>
      <c r="U302" s="222">
        <v>0.15</v>
      </c>
      <c r="V302" s="222">
        <f>ROUND(E302*U302,2)</f>
        <v>0.27</v>
      </c>
      <c r="W302" s="222"/>
      <c r="X302" s="222" t="s">
        <v>250</v>
      </c>
      <c r="Y302" s="212"/>
      <c r="Z302" s="212"/>
      <c r="AA302" s="212"/>
      <c r="AB302" s="212"/>
      <c r="AC302" s="212"/>
      <c r="AD302" s="212"/>
      <c r="AE302" s="212"/>
      <c r="AF302" s="212"/>
      <c r="AG302" s="212" t="s">
        <v>251</v>
      </c>
      <c r="AH302" s="212"/>
      <c r="AI302" s="212"/>
      <c r="AJ302" s="212"/>
      <c r="AK302" s="212"/>
      <c r="AL302" s="212"/>
      <c r="AM302" s="212"/>
      <c r="AN302" s="212"/>
      <c r="AO302" s="212"/>
      <c r="AP302" s="212"/>
      <c r="AQ302" s="212"/>
      <c r="AR302" s="212"/>
      <c r="AS302" s="212"/>
      <c r="AT302" s="212"/>
      <c r="AU302" s="212"/>
      <c r="AV302" s="212"/>
      <c r="AW302" s="212"/>
      <c r="AX302" s="212"/>
      <c r="AY302" s="212"/>
      <c r="AZ302" s="212"/>
      <c r="BA302" s="212"/>
      <c r="BB302" s="212"/>
      <c r="BC302" s="212"/>
      <c r="BD302" s="212"/>
      <c r="BE302" s="212"/>
      <c r="BF302" s="212"/>
      <c r="BG302" s="212"/>
      <c r="BH302" s="212"/>
    </row>
    <row r="303" spans="1:60" outlineLevel="1" x14ac:dyDescent="0.2">
      <c r="A303" s="219"/>
      <c r="B303" s="220"/>
      <c r="C303" s="263" t="s">
        <v>1072</v>
      </c>
      <c r="D303" s="252"/>
      <c r="E303" s="253">
        <v>1.8</v>
      </c>
      <c r="F303" s="222"/>
      <c r="G303" s="222"/>
      <c r="H303" s="222"/>
      <c r="I303" s="222"/>
      <c r="J303" s="222"/>
      <c r="K303" s="222"/>
      <c r="L303" s="222"/>
      <c r="M303" s="222"/>
      <c r="N303" s="222"/>
      <c r="O303" s="222"/>
      <c r="P303" s="222"/>
      <c r="Q303" s="222"/>
      <c r="R303" s="222"/>
      <c r="S303" s="222"/>
      <c r="T303" s="222"/>
      <c r="U303" s="222"/>
      <c r="V303" s="222"/>
      <c r="W303" s="222"/>
      <c r="X303" s="222"/>
      <c r="Y303" s="212"/>
      <c r="Z303" s="212"/>
      <c r="AA303" s="212"/>
      <c r="AB303" s="212"/>
      <c r="AC303" s="212"/>
      <c r="AD303" s="212"/>
      <c r="AE303" s="212"/>
      <c r="AF303" s="212"/>
      <c r="AG303" s="212" t="s">
        <v>255</v>
      </c>
      <c r="AH303" s="212">
        <v>0</v>
      </c>
      <c r="AI303" s="212"/>
      <c r="AJ303" s="212"/>
      <c r="AK303" s="212"/>
      <c r="AL303" s="212"/>
      <c r="AM303" s="212"/>
      <c r="AN303" s="212"/>
      <c r="AO303" s="212"/>
      <c r="AP303" s="212"/>
      <c r="AQ303" s="212"/>
      <c r="AR303" s="212"/>
      <c r="AS303" s="212"/>
      <c r="AT303" s="212"/>
      <c r="AU303" s="212"/>
      <c r="AV303" s="212"/>
      <c r="AW303" s="212"/>
      <c r="AX303" s="212"/>
      <c r="AY303" s="212"/>
      <c r="AZ303" s="212"/>
      <c r="BA303" s="212"/>
      <c r="BB303" s="212"/>
      <c r="BC303" s="212"/>
      <c r="BD303" s="212"/>
      <c r="BE303" s="212"/>
      <c r="BF303" s="212"/>
      <c r="BG303" s="212"/>
      <c r="BH303" s="212"/>
    </row>
    <row r="304" spans="1:60" ht="22.5" outlineLevel="1" x14ac:dyDescent="0.2">
      <c r="A304" s="234">
        <v>97</v>
      </c>
      <c r="B304" s="235" t="s">
        <v>1073</v>
      </c>
      <c r="C304" s="246" t="s">
        <v>1074</v>
      </c>
      <c r="D304" s="236" t="s">
        <v>307</v>
      </c>
      <c r="E304" s="237">
        <v>14.443</v>
      </c>
      <c r="F304" s="238"/>
      <c r="G304" s="239">
        <f>ROUND(E304*F304,2)</f>
        <v>0</v>
      </c>
      <c r="H304" s="238"/>
      <c r="I304" s="239">
        <f>ROUND(E304*H304,2)</f>
        <v>0</v>
      </c>
      <c r="J304" s="238"/>
      <c r="K304" s="239">
        <f>ROUND(E304*J304,2)</f>
        <v>0</v>
      </c>
      <c r="L304" s="239">
        <v>21</v>
      </c>
      <c r="M304" s="239">
        <f>G304*(1+L304/100)</f>
        <v>0</v>
      </c>
      <c r="N304" s="239">
        <v>1.9199999999999998E-2</v>
      </c>
      <c r="O304" s="239">
        <f>ROUND(E304*N304,2)</f>
        <v>0.28000000000000003</v>
      </c>
      <c r="P304" s="239">
        <v>0</v>
      </c>
      <c r="Q304" s="239">
        <f>ROUND(E304*P304,2)</f>
        <v>0</v>
      </c>
      <c r="R304" s="239" t="s">
        <v>352</v>
      </c>
      <c r="S304" s="239" t="s">
        <v>209</v>
      </c>
      <c r="T304" s="240" t="s">
        <v>209</v>
      </c>
      <c r="U304" s="222">
        <v>0</v>
      </c>
      <c r="V304" s="222">
        <f>ROUND(E304*U304,2)</f>
        <v>0</v>
      </c>
      <c r="W304" s="222"/>
      <c r="X304" s="222" t="s">
        <v>347</v>
      </c>
      <c r="Y304" s="212"/>
      <c r="Z304" s="212"/>
      <c r="AA304" s="212"/>
      <c r="AB304" s="212"/>
      <c r="AC304" s="212"/>
      <c r="AD304" s="212"/>
      <c r="AE304" s="212"/>
      <c r="AF304" s="212"/>
      <c r="AG304" s="212" t="s">
        <v>950</v>
      </c>
      <c r="AH304" s="212"/>
      <c r="AI304" s="212"/>
      <c r="AJ304" s="212"/>
      <c r="AK304" s="212"/>
      <c r="AL304" s="212"/>
      <c r="AM304" s="212"/>
      <c r="AN304" s="212"/>
      <c r="AO304" s="212"/>
      <c r="AP304" s="212"/>
      <c r="AQ304" s="212"/>
      <c r="AR304" s="212"/>
      <c r="AS304" s="212"/>
      <c r="AT304" s="212"/>
      <c r="AU304" s="212"/>
      <c r="AV304" s="212"/>
      <c r="AW304" s="212"/>
      <c r="AX304" s="212"/>
      <c r="AY304" s="212"/>
      <c r="AZ304" s="212"/>
      <c r="BA304" s="212"/>
      <c r="BB304" s="212"/>
      <c r="BC304" s="212"/>
      <c r="BD304" s="212"/>
      <c r="BE304" s="212"/>
      <c r="BF304" s="212"/>
      <c r="BG304" s="212"/>
      <c r="BH304" s="212"/>
    </row>
    <row r="305" spans="1:60" outlineLevel="1" x14ac:dyDescent="0.2">
      <c r="A305" s="219"/>
      <c r="B305" s="220"/>
      <c r="C305" s="263" t="s">
        <v>1075</v>
      </c>
      <c r="D305" s="252"/>
      <c r="E305" s="253">
        <v>13.343</v>
      </c>
      <c r="F305" s="222"/>
      <c r="G305" s="222"/>
      <c r="H305" s="222"/>
      <c r="I305" s="222"/>
      <c r="J305" s="222"/>
      <c r="K305" s="222"/>
      <c r="L305" s="222"/>
      <c r="M305" s="222"/>
      <c r="N305" s="222"/>
      <c r="O305" s="222"/>
      <c r="P305" s="222"/>
      <c r="Q305" s="222"/>
      <c r="R305" s="222"/>
      <c r="S305" s="222"/>
      <c r="T305" s="222"/>
      <c r="U305" s="222"/>
      <c r="V305" s="222"/>
      <c r="W305" s="222"/>
      <c r="X305" s="222"/>
      <c r="Y305" s="212"/>
      <c r="Z305" s="212"/>
      <c r="AA305" s="212"/>
      <c r="AB305" s="212"/>
      <c r="AC305" s="212"/>
      <c r="AD305" s="212"/>
      <c r="AE305" s="212"/>
      <c r="AF305" s="212"/>
      <c r="AG305" s="212" t="s">
        <v>255</v>
      </c>
      <c r="AH305" s="212">
        <v>5</v>
      </c>
      <c r="AI305" s="212"/>
      <c r="AJ305" s="212"/>
      <c r="AK305" s="212"/>
      <c r="AL305" s="212"/>
      <c r="AM305" s="212"/>
      <c r="AN305" s="212"/>
      <c r="AO305" s="212"/>
      <c r="AP305" s="212"/>
      <c r="AQ305" s="212"/>
      <c r="AR305" s="212"/>
      <c r="AS305" s="212"/>
      <c r="AT305" s="212"/>
      <c r="AU305" s="212"/>
      <c r="AV305" s="212"/>
      <c r="AW305" s="212"/>
      <c r="AX305" s="212"/>
      <c r="AY305" s="212"/>
      <c r="AZ305" s="212"/>
      <c r="BA305" s="212"/>
      <c r="BB305" s="212"/>
      <c r="BC305" s="212"/>
      <c r="BD305" s="212"/>
      <c r="BE305" s="212"/>
      <c r="BF305" s="212"/>
      <c r="BG305" s="212"/>
      <c r="BH305" s="212"/>
    </row>
    <row r="306" spans="1:60" outlineLevel="1" x14ac:dyDescent="0.2">
      <c r="A306" s="219"/>
      <c r="B306" s="220"/>
      <c r="C306" s="263" t="s">
        <v>1076</v>
      </c>
      <c r="D306" s="252"/>
      <c r="E306" s="253">
        <v>1.1000000000000001</v>
      </c>
      <c r="F306" s="222"/>
      <c r="G306" s="222"/>
      <c r="H306" s="222"/>
      <c r="I306" s="222"/>
      <c r="J306" s="222"/>
      <c r="K306" s="222"/>
      <c r="L306" s="222"/>
      <c r="M306" s="222"/>
      <c r="N306" s="222"/>
      <c r="O306" s="222"/>
      <c r="P306" s="222"/>
      <c r="Q306" s="222"/>
      <c r="R306" s="222"/>
      <c r="S306" s="222"/>
      <c r="T306" s="222"/>
      <c r="U306" s="222"/>
      <c r="V306" s="222"/>
      <c r="W306" s="222"/>
      <c r="X306" s="222"/>
      <c r="Y306" s="212"/>
      <c r="Z306" s="212"/>
      <c r="AA306" s="212"/>
      <c r="AB306" s="212"/>
      <c r="AC306" s="212"/>
      <c r="AD306" s="212"/>
      <c r="AE306" s="212"/>
      <c r="AF306" s="212"/>
      <c r="AG306" s="212" t="s">
        <v>255</v>
      </c>
      <c r="AH306" s="212">
        <v>0</v>
      </c>
      <c r="AI306" s="212"/>
      <c r="AJ306" s="212"/>
      <c r="AK306" s="212"/>
      <c r="AL306" s="212"/>
      <c r="AM306" s="212"/>
      <c r="AN306" s="212"/>
      <c r="AO306" s="212"/>
      <c r="AP306" s="212"/>
      <c r="AQ306" s="212"/>
      <c r="AR306" s="212"/>
      <c r="AS306" s="212"/>
      <c r="AT306" s="212"/>
      <c r="AU306" s="212"/>
      <c r="AV306" s="212"/>
      <c r="AW306" s="212"/>
      <c r="AX306" s="212"/>
      <c r="AY306" s="212"/>
      <c r="AZ306" s="212"/>
      <c r="BA306" s="212"/>
      <c r="BB306" s="212"/>
      <c r="BC306" s="212"/>
      <c r="BD306" s="212"/>
      <c r="BE306" s="212"/>
      <c r="BF306" s="212"/>
      <c r="BG306" s="212"/>
      <c r="BH306" s="212"/>
    </row>
    <row r="307" spans="1:60" outlineLevel="1" x14ac:dyDescent="0.2">
      <c r="A307" s="219">
        <v>98</v>
      </c>
      <c r="B307" s="220" t="s">
        <v>1077</v>
      </c>
      <c r="C307" s="269" t="s">
        <v>1078</v>
      </c>
      <c r="D307" s="221" t="s">
        <v>0</v>
      </c>
      <c r="E307" s="267"/>
      <c r="F307" s="223"/>
      <c r="G307" s="222">
        <f>ROUND(E307*F307,2)</f>
        <v>0</v>
      </c>
      <c r="H307" s="223"/>
      <c r="I307" s="222">
        <f>ROUND(E307*H307,2)</f>
        <v>0</v>
      </c>
      <c r="J307" s="223"/>
      <c r="K307" s="222">
        <f>ROUND(E307*J307,2)</f>
        <v>0</v>
      </c>
      <c r="L307" s="222">
        <v>21</v>
      </c>
      <c r="M307" s="222">
        <f>G307*(1+L307/100)</f>
        <v>0</v>
      </c>
      <c r="N307" s="222">
        <v>0</v>
      </c>
      <c r="O307" s="222">
        <f>ROUND(E307*N307,2)</f>
        <v>0</v>
      </c>
      <c r="P307" s="222">
        <v>0</v>
      </c>
      <c r="Q307" s="222">
        <f>ROUND(E307*P307,2)</f>
        <v>0</v>
      </c>
      <c r="R307" s="222" t="s">
        <v>1060</v>
      </c>
      <c r="S307" s="222" t="s">
        <v>209</v>
      </c>
      <c r="T307" s="222" t="s">
        <v>209</v>
      </c>
      <c r="U307" s="222">
        <v>0</v>
      </c>
      <c r="V307" s="222">
        <f>ROUND(E307*U307,2)</f>
        <v>0</v>
      </c>
      <c r="W307" s="222"/>
      <c r="X307" s="222" t="s">
        <v>133</v>
      </c>
      <c r="Y307" s="212"/>
      <c r="Z307" s="212"/>
      <c r="AA307" s="212"/>
      <c r="AB307" s="212"/>
      <c r="AC307" s="212"/>
      <c r="AD307" s="212"/>
      <c r="AE307" s="212"/>
      <c r="AF307" s="212"/>
      <c r="AG307" s="212" t="s">
        <v>442</v>
      </c>
      <c r="AH307" s="212"/>
      <c r="AI307" s="212"/>
      <c r="AJ307" s="212"/>
      <c r="AK307" s="212"/>
      <c r="AL307" s="212"/>
      <c r="AM307" s="212"/>
      <c r="AN307" s="212"/>
      <c r="AO307" s="212"/>
      <c r="AP307" s="212"/>
      <c r="AQ307" s="212"/>
      <c r="AR307" s="212"/>
      <c r="AS307" s="212"/>
      <c r="AT307" s="212"/>
      <c r="AU307" s="212"/>
      <c r="AV307" s="212"/>
      <c r="AW307" s="212"/>
      <c r="AX307" s="212"/>
      <c r="AY307" s="212"/>
      <c r="AZ307" s="212"/>
      <c r="BA307" s="212"/>
      <c r="BB307" s="212"/>
      <c r="BC307" s="212"/>
      <c r="BD307" s="212"/>
      <c r="BE307" s="212"/>
      <c r="BF307" s="212"/>
      <c r="BG307" s="212"/>
      <c r="BH307" s="212"/>
    </row>
    <row r="308" spans="1:60" outlineLevel="1" x14ac:dyDescent="0.2">
      <c r="A308" s="219"/>
      <c r="B308" s="220"/>
      <c r="C308" s="270" t="s">
        <v>959</v>
      </c>
      <c r="D308" s="268"/>
      <c r="E308" s="268"/>
      <c r="F308" s="268"/>
      <c r="G308" s="268"/>
      <c r="H308" s="222"/>
      <c r="I308" s="222"/>
      <c r="J308" s="222"/>
      <c r="K308" s="222"/>
      <c r="L308" s="222"/>
      <c r="M308" s="222"/>
      <c r="N308" s="222"/>
      <c r="O308" s="222"/>
      <c r="P308" s="222"/>
      <c r="Q308" s="222"/>
      <c r="R308" s="222"/>
      <c r="S308" s="222"/>
      <c r="T308" s="222"/>
      <c r="U308" s="222"/>
      <c r="V308" s="222"/>
      <c r="W308" s="222"/>
      <c r="X308" s="222"/>
      <c r="Y308" s="212"/>
      <c r="Z308" s="212"/>
      <c r="AA308" s="212"/>
      <c r="AB308" s="212"/>
      <c r="AC308" s="212"/>
      <c r="AD308" s="212"/>
      <c r="AE308" s="212"/>
      <c r="AF308" s="212"/>
      <c r="AG308" s="212" t="s">
        <v>253</v>
      </c>
      <c r="AH308" s="212"/>
      <c r="AI308" s="212"/>
      <c r="AJ308" s="212"/>
      <c r="AK308" s="212"/>
      <c r="AL308" s="212"/>
      <c r="AM308" s="212"/>
      <c r="AN308" s="212"/>
      <c r="AO308" s="212"/>
      <c r="AP308" s="212"/>
      <c r="AQ308" s="212"/>
      <c r="AR308" s="212"/>
      <c r="AS308" s="212"/>
      <c r="AT308" s="212"/>
      <c r="AU308" s="212"/>
      <c r="AV308" s="212"/>
      <c r="AW308" s="212"/>
      <c r="AX308" s="212"/>
      <c r="AY308" s="212"/>
      <c r="AZ308" s="212"/>
      <c r="BA308" s="212"/>
      <c r="BB308" s="212"/>
      <c r="BC308" s="212"/>
      <c r="BD308" s="212"/>
      <c r="BE308" s="212"/>
      <c r="BF308" s="212"/>
      <c r="BG308" s="212"/>
      <c r="BH308" s="212"/>
    </row>
    <row r="309" spans="1:60" x14ac:dyDescent="0.2">
      <c r="A309" s="228" t="s">
        <v>204</v>
      </c>
      <c r="B309" s="229" t="s">
        <v>166</v>
      </c>
      <c r="C309" s="245" t="s">
        <v>167</v>
      </c>
      <c r="D309" s="230"/>
      <c r="E309" s="231"/>
      <c r="F309" s="232"/>
      <c r="G309" s="232">
        <f>SUMIF(AG310:AG321,"&lt;&gt;NOR",G310:G321)</f>
        <v>0</v>
      </c>
      <c r="H309" s="232"/>
      <c r="I309" s="232">
        <f>SUM(I310:I321)</f>
        <v>0</v>
      </c>
      <c r="J309" s="232"/>
      <c r="K309" s="232">
        <f>SUM(K310:K321)</f>
        <v>0</v>
      </c>
      <c r="L309" s="232"/>
      <c r="M309" s="232">
        <f>SUM(M310:M321)</f>
        <v>0</v>
      </c>
      <c r="N309" s="232"/>
      <c r="O309" s="232">
        <f>SUM(O310:O321)</f>
        <v>0.47</v>
      </c>
      <c r="P309" s="232"/>
      <c r="Q309" s="232">
        <f>SUM(Q310:Q321)</f>
        <v>0</v>
      </c>
      <c r="R309" s="232"/>
      <c r="S309" s="232"/>
      <c r="T309" s="233"/>
      <c r="U309" s="227"/>
      <c r="V309" s="227">
        <f>SUM(V310:V321)</f>
        <v>25.479999999999997</v>
      </c>
      <c r="W309" s="227"/>
      <c r="X309" s="227"/>
      <c r="AG309" t="s">
        <v>205</v>
      </c>
    </row>
    <row r="310" spans="1:60" outlineLevel="1" x14ac:dyDescent="0.2">
      <c r="A310" s="234">
        <v>99</v>
      </c>
      <c r="B310" s="235" t="s">
        <v>1079</v>
      </c>
      <c r="C310" s="246" t="s">
        <v>1080</v>
      </c>
      <c r="D310" s="236" t="s">
        <v>307</v>
      </c>
      <c r="E310" s="237">
        <v>17.57</v>
      </c>
      <c r="F310" s="238"/>
      <c r="G310" s="239">
        <f>ROUND(E310*F310,2)</f>
        <v>0</v>
      </c>
      <c r="H310" s="238"/>
      <c r="I310" s="239">
        <f>ROUND(E310*H310,2)</f>
        <v>0</v>
      </c>
      <c r="J310" s="238"/>
      <c r="K310" s="239">
        <f>ROUND(E310*J310,2)</f>
        <v>0</v>
      </c>
      <c r="L310" s="239">
        <v>21</v>
      </c>
      <c r="M310" s="239">
        <f>G310*(1+L310/100)</f>
        <v>0</v>
      </c>
      <c r="N310" s="239">
        <v>1.6000000000000001E-4</v>
      </c>
      <c r="O310" s="239">
        <f>ROUND(E310*N310,2)</f>
        <v>0</v>
      </c>
      <c r="P310" s="239">
        <v>0</v>
      </c>
      <c r="Q310" s="239">
        <f>ROUND(E310*P310,2)</f>
        <v>0</v>
      </c>
      <c r="R310" s="239" t="s">
        <v>1060</v>
      </c>
      <c r="S310" s="239" t="s">
        <v>209</v>
      </c>
      <c r="T310" s="240" t="s">
        <v>209</v>
      </c>
      <c r="U310" s="222">
        <v>0.05</v>
      </c>
      <c r="V310" s="222">
        <f>ROUND(E310*U310,2)</f>
        <v>0.88</v>
      </c>
      <c r="W310" s="222"/>
      <c r="X310" s="222" t="s">
        <v>250</v>
      </c>
      <c r="Y310" s="212"/>
      <c r="Z310" s="212"/>
      <c r="AA310" s="212"/>
      <c r="AB310" s="212"/>
      <c r="AC310" s="212"/>
      <c r="AD310" s="212"/>
      <c r="AE310" s="212"/>
      <c r="AF310" s="212"/>
      <c r="AG310" s="212" t="s">
        <v>541</v>
      </c>
      <c r="AH310" s="212"/>
      <c r="AI310" s="212"/>
      <c r="AJ310" s="212"/>
      <c r="AK310" s="212"/>
      <c r="AL310" s="212"/>
      <c r="AM310" s="212"/>
      <c r="AN310" s="212"/>
      <c r="AO310" s="212"/>
      <c r="AP310" s="212"/>
      <c r="AQ310" s="212"/>
      <c r="AR310" s="212"/>
      <c r="AS310" s="212"/>
      <c r="AT310" s="212"/>
      <c r="AU310" s="212"/>
      <c r="AV310" s="212"/>
      <c r="AW310" s="212"/>
      <c r="AX310" s="212"/>
      <c r="AY310" s="212"/>
      <c r="AZ310" s="212"/>
      <c r="BA310" s="212"/>
      <c r="BB310" s="212"/>
      <c r="BC310" s="212"/>
      <c r="BD310" s="212"/>
      <c r="BE310" s="212"/>
      <c r="BF310" s="212"/>
      <c r="BG310" s="212"/>
      <c r="BH310" s="212"/>
    </row>
    <row r="311" spans="1:60" outlineLevel="1" x14ac:dyDescent="0.2">
      <c r="A311" s="219"/>
      <c r="B311" s="220"/>
      <c r="C311" s="247" t="s">
        <v>1081</v>
      </c>
      <c r="D311" s="241"/>
      <c r="E311" s="241"/>
      <c r="F311" s="241"/>
      <c r="G311" s="241"/>
      <c r="H311" s="222"/>
      <c r="I311" s="222"/>
      <c r="J311" s="222"/>
      <c r="K311" s="222"/>
      <c r="L311" s="222"/>
      <c r="M311" s="222"/>
      <c r="N311" s="222"/>
      <c r="O311" s="222"/>
      <c r="P311" s="222"/>
      <c r="Q311" s="222"/>
      <c r="R311" s="222"/>
      <c r="S311" s="222"/>
      <c r="T311" s="222"/>
      <c r="U311" s="222"/>
      <c r="V311" s="222"/>
      <c r="W311" s="222"/>
      <c r="X311" s="222"/>
      <c r="Y311" s="212"/>
      <c r="Z311" s="212"/>
      <c r="AA311" s="212"/>
      <c r="AB311" s="212"/>
      <c r="AC311" s="212"/>
      <c r="AD311" s="212"/>
      <c r="AE311" s="212"/>
      <c r="AF311" s="212"/>
      <c r="AG311" s="212" t="s">
        <v>213</v>
      </c>
      <c r="AH311" s="212"/>
      <c r="AI311" s="212"/>
      <c r="AJ311" s="212"/>
      <c r="AK311" s="212"/>
      <c r="AL311" s="212"/>
      <c r="AM311" s="212"/>
      <c r="AN311" s="212"/>
      <c r="AO311" s="212"/>
      <c r="AP311" s="212"/>
      <c r="AQ311" s="212"/>
      <c r="AR311" s="212"/>
      <c r="AS311" s="212"/>
      <c r="AT311" s="212"/>
      <c r="AU311" s="212"/>
      <c r="AV311" s="212"/>
      <c r="AW311" s="212"/>
      <c r="AX311" s="212"/>
      <c r="AY311" s="212"/>
      <c r="AZ311" s="212"/>
      <c r="BA311" s="212"/>
      <c r="BB311" s="212"/>
      <c r="BC311" s="212"/>
      <c r="BD311" s="212"/>
      <c r="BE311" s="212"/>
      <c r="BF311" s="212"/>
      <c r="BG311" s="212"/>
      <c r="BH311" s="212"/>
    </row>
    <row r="312" spans="1:60" outlineLevel="1" x14ac:dyDescent="0.2">
      <c r="A312" s="219"/>
      <c r="B312" s="220"/>
      <c r="C312" s="263" t="s">
        <v>860</v>
      </c>
      <c r="D312" s="252"/>
      <c r="E312" s="253">
        <v>17.57</v>
      </c>
      <c r="F312" s="222"/>
      <c r="G312" s="222"/>
      <c r="H312" s="222"/>
      <c r="I312" s="222"/>
      <c r="J312" s="222"/>
      <c r="K312" s="222"/>
      <c r="L312" s="222"/>
      <c r="M312" s="222"/>
      <c r="N312" s="222"/>
      <c r="O312" s="222"/>
      <c r="P312" s="222"/>
      <c r="Q312" s="222"/>
      <c r="R312" s="222"/>
      <c r="S312" s="222"/>
      <c r="T312" s="222"/>
      <c r="U312" s="222"/>
      <c r="V312" s="222"/>
      <c r="W312" s="222"/>
      <c r="X312" s="222"/>
      <c r="Y312" s="212"/>
      <c r="Z312" s="212"/>
      <c r="AA312" s="212"/>
      <c r="AB312" s="212"/>
      <c r="AC312" s="212"/>
      <c r="AD312" s="212"/>
      <c r="AE312" s="212"/>
      <c r="AF312" s="212"/>
      <c r="AG312" s="212" t="s">
        <v>255</v>
      </c>
      <c r="AH312" s="212">
        <v>5</v>
      </c>
      <c r="AI312" s="212"/>
      <c r="AJ312" s="212"/>
      <c r="AK312" s="212"/>
      <c r="AL312" s="212"/>
      <c r="AM312" s="212"/>
      <c r="AN312" s="212"/>
      <c r="AO312" s="212"/>
      <c r="AP312" s="212"/>
      <c r="AQ312" s="212"/>
      <c r="AR312" s="212"/>
      <c r="AS312" s="212"/>
      <c r="AT312" s="212"/>
      <c r="AU312" s="212"/>
      <c r="AV312" s="212"/>
      <c r="AW312" s="212"/>
      <c r="AX312" s="212"/>
      <c r="AY312" s="212"/>
      <c r="AZ312" s="212"/>
      <c r="BA312" s="212"/>
      <c r="BB312" s="212"/>
      <c r="BC312" s="212"/>
      <c r="BD312" s="212"/>
      <c r="BE312" s="212"/>
      <c r="BF312" s="212"/>
      <c r="BG312" s="212"/>
      <c r="BH312" s="212"/>
    </row>
    <row r="313" spans="1:60" ht="22.5" outlineLevel="1" x14ac:dyDescent="0.2">
      <c r="A313" s="234">
        <v>100</v>
      </c>
      <c r="B313" s="235" t="s">
        <v>1082</v>
      </c>
      <c r="C313" s="246" t="s">
        <v>1083</v>
      </c>
      <c r="D313" s="236" t="s">
        <v>307</v>
      </c>
      <c r="E313" s="237">
        <v>17.57</v>
      </c>
      <c r="F313" s="238"/>
      <c r="G313" s="239">
        <f>ROUND(E313*F313,2)</f>
        <v>0</v>
      </c>
      <c r="H313" s="238"/>
      <c r="I313" s="239">
        <f>ROUND(E313*H313,2)</f>
        <v>0</v>
      </c>
      <c r="J313" s="238"/>
      <c r="K313" s="239">
        <f>ROUND(E313*J313,2)</f>
        <v>0</v>
      </c>
      <c r="L313" s="239">
        <v>21</v>
      </c>
      <c r="M313" s="239">
        <f>G313*(1+L313/100)</f>
        <v>0</v>
      </c>
      <c r="N313" s="239">
        <v>5.0400000000000002E-3</v>
      </c>
      <c r="O313" s="239">
        <f>ROUND(E313*N313,2)</f>
        <v>0.09</v>
      </c>
      <c r="P313" s="239">
        <v>0</v>
      </c>
      <c r="Q313" s="239">
        <f>ROUND(E313*P313,2)</f>
        <v>0</v>
      </c>
      <c r="R313" s="239" t="s">
        <v>1060</v>
      </c>
      <c r="S313" s="239" t="s">
        <v>209</v>
      </c>
      <c r="T313" s="240" t="s">
        <v>209</v>
      </c>
      <c r="U313" s="222">
        <v>1.288</v>
      </c>
      <c r="V313" s="222">
        <f>ROUND(E313*U313,2)</f>
        <v>22.63</v>
      </c>
      <c r="W313" s="222"/>
      <c r="X313" s="222" t="s">
        <v>250</v>
      </c>
      <c r="Y313" s="212"/>
      <c r="Z313" s="212"/>
      <c r="AA313" s="212"/>
      <c r="AB313" s="212"/>
      <c r="AC313" s="212"/>
      <c r="AD313" s="212"/>
      <c r="AE313" s="212"/>
      <c r="AF313" s="212"/>
      <c r="AG313" s="212" t="s">
        <v>541</v>
      </c>
      <c r="AH313" s="212"/>
      <c r="AI313" s="212"/>
      <c r="AJ313" s="212"/>
      <c r="AK313" s="212"/>
      <c r="AL313" s="212"/>
      <c r="AM313" s="212"/>
      <c r="AN313" s="212"/>
      <c r="AO313" s="212"/>
      <c r="AP313" s="212"/>
      <c r="AQ313" s="212"/>
      <c r="AR313" s="212"/>
      <c r="AS313" s="212"/>
      <c r="AT313" s="212"/>
      <c r="AU313" s="212"/>
      <c r="AV313" s="212"/>
      <c r="AW313" s="212"/>
      <c r="AX313" s="212"/>
      <c r="AY313" s="212"/>
      <c r="AZ313" s="212"/>
      <c r="BA313" s="212"/>
      <c r="BB313" s="212"/>
      <c r="BC313" s="212"/>
      <c r="BD313" s="212"/>
      <c r="BE313" s="212"/>
      <c r="BF313" s="212"/>
      <c r="BG313" s="212"/>
      <c r="BH313" s="212"/>
    </row>
    <row r="314" spans="1:60" outlineLevel="1" x14ac:dyDescent="0.2">
      <c r="A314" s="219"/>
      <c r="B314" s="220"/>
      <c r="C314" s="263" t="s">
        <v>1084</v>
      </c>
      <c r="D314" s="252"/>
      <c r="E314" s="253">
        <v>15.05</v>
      </c>
      <c r="F314" s="222"/>
      <c r="G314" s="222"/>
      <c r="H314" s="222"/>
      <c r="I314" s="222"/>
      <c r="J314" s="222"/>
      <c r="K314" s="222"/>
      <c r="L314" s="222"/>
      <c r="M314" s="222"/>
      <c r="N314" s="222"/>
      <c r="O314" s="222"/>
      <c r="P314" s="222"/>
      <c r="Q314" s="222"/>
      <c r="R314" s="222"/>
      <c r="S314" s="222"/>
      <c r="T314" s="222"/>
      <c r="U314" s="222"/>
      <c r="V314" s="222"/>
      <c r="W314" s="222"/>
      <c r="X314" s="222"/>
      <c r="Y314" s="212"/>
      <c r="Z314" s="212"/>
      <c r="AA314" s="212"/>
      <c r="AB314" s="212"/>
      <c r="AC314" s="212"/>
      <c r="AD314" s="212"/>
      <c r="AE314" s="212"/>
      <c r="AF314" s="212"/>
      <c r="AG314" s="212" t="s">
        <v>255</v>
      </c>
      <c r="AH314" s="212">
        <v>0</v>
      </c>
      <c r="AI314" s="212"/>
      <c r="AJ314" s="212"/>
      <c r="AK314" s="212"/>
      <c r="AL314" s="212"/>
      <c r="AM314" s="212"/>
      <c r="AN314" s="212"/>
      <c r="AO314" s="212"/>
      <c r="AP314" s="212"/>
      <c r="AQ314" s="212"/>
      <c r="AR314" s="212"/>
      <c r="AS314" s="212"/>
      <c r="AT314" s="212"/>
      <c r="AU314" s="212"/>
      <c r="AV314" s="212"/>
      <c r="AW314" s="212"/>
      <c r="AX314" s="212"/>
      <c r="AY314" s="212"/>
      <c r="AZ314" s="212"/>
      <c r="BA314" s="212"/>
      <c r="BB314" s="212"/>
      <c r="BC314" s="212"/>
      <c r="BD314" s="212"/>
      <c r="BE314" s="212"/>
      <c r="BF314" s="212"/>
      <c r="BG314" s="212"/>
      <c r="BH314" s="212"/>
    </row>
    <row r="315" spans="1:60" outlineLevel="1" x14ac:dyDescent="0.2">
      <c r="A315" s="219"/>
      <c r="B315" s="220"/>
      <c r="C315" s="263" t="s">
        <v>1085</v>
      </c>
      <c r="D315" s="252"/>
      <c r="E315" s="253">
        <v>1.05</v>
      </c>
      <c r="F315" s="222"/>
      <c r="G315" s="222"/>
      <c r="H315" s="222"/>
      <c r="I315" s="222"/>
      <c r="J315" s="222"/>
      <c r="K315" s="222"/>
      <c r="L315" s="222"/>
      <c r="M315" s="222"/>
      <c r="N315" s="222"/>
      <c r="O315" s="222"/>
      <c r="P315" s="222"/>
      <c r="Q315" s="222"/>
      <c r="R315" s="222"/>
      <c r="S315" s="222"/>
      <c r="T315" s="222"/>
      <c r="U315" s="222"/>
      <c r="V315" s="222"/>
      <c r="W315" s="222"/>
      <c r="X315" s="222"/>
      <c r="Y315" s="212"/>
      <c r="Z315" s="212"/>
      <c r="AA315" s="212"/>
      <c r="AB315" s="212"/>
      <c r="AC315" s="212"/>
      <c r="AD315" s="212"/>
      <c r="AE315" s="212"/>
      <c r="AF315" s="212"/>
      <c r="AG315" s="212" t="s">
        <v>255</v>
      </c>
      <c r="AH315" s="212">
        <v>0</v>
      </c>
      <c r="AI315" s="212"/>
      <c r="AJ315" s="212"/>
      <c r="AK315" s="212"/>
      <c r="AL315" s="212"/>
      <c r="AM315" s="212"/>
      <c r="AN315" s="212"/>
      <c r="AO315" s="212"/>
      <c r="AP315" s="212"/>
      <c r="AQ315" s="212"/>
      <c r="AR315" s="212"/>
      <c r="AS315" s="212"/>
      <c r="AT315" s="212"/>
      <c r="AU315" s="212"/>
      <c r="AV315" s="212"/>
      <c r="AW315" s="212"/>
      <c r="AX315" s="212"/>
      <c r="AY315" s="212"/>
      <c r="AZ315" s="212"/>
      <c r="BA315" s="212"/>
      <c r="BB315" s="212"/>
      <c r="BC315" s="212"/>
      <c r="BD315" s="212"/>
      <c r="BE315" s="212"/>
      <c r="BF315" s="212"/>
      <c r="BG315" s="212"/>
      <c r="BH315" s="212"/>
    </row>
    <row r="316" spans="1:60" outlineLevel="1" x14ac:dyDescent="0.2">
      <c r="A316" s="219"/>
      <c r="B316" s="220"/>
      <c r="C316" s="263" t="s">
        <v>1086</v>
      </c>
      <c r="D316" s="252"/>
      <c r="E316" s="253">
        <v>1.47</v>
      </c>
      <c r="F316" s="222"/>
      <c r="G316" s="222"/>
      <c r="H316" s="222"/>
      <c r="I316" s="222"/>
      <c r="J316" s="222"/>
      <c r="K316" s="222"/>
      <c r="L316" s="222"/>
      <c r="M316" s="222"/>
      <c r="N316" s="222"/>
      <c r="O316" s="222"/>
      <c r="P316" s="222"/>
      <c r="Q316" s="222"/>
      <c r="R316" s="222"/>
      <c r="S316" s="222"/>
      <c r="T316" s="222"/>
      <c r="U316" s="222"/>
      <c r="V316" s="222"/>
      <c r="W316" s="222"/>
      <c r="X316" s="222"/>
      <c r="Y316" s="212"/>
      <c r="Z316" s="212"/>
      <c r="AA316" s="212"/>
      <c r="AB316" s="212"/>
      <c r="AC316" s="212"/>
      <c r="AD316" s="212"/>
      <c r="AE316" s="212"/>
      <c r="AF316" s="212"/>
      <c r="AG316" s="212" t="s">
        <v>255</v>
      </c>
      <c r="AH316" s="212">
        <v>0</v>
      </c>
      <c r="AI316" s="212"/>
      <c r="AJ316" s="212"/>
      <c r="AK316" s="212"/>
      <c r="AL316" s="212"/>
      <c r="AM316" s="212"/>
      <c r="AN316" s="212"/>
      <c r="AO316" s="212"/>
      <c r="AP316" s="212"/>
      <c r="AQ316" s="212"/>
      <c r="AR316" s="212"/>
      <c r="AS316" s="212"/>
      <c r="AT316" s="212"/>
      <c r="AU316" s="212"/>
      <c r="AV316" s="212"/>
      <c r="AW316" s="212"/>
      <c r="AX316" s="212"/>
      <c r="AY316" s="212"/>
      <c r="AZ316" s="212"/>
      <c r="BA316" s="212"/>
      <c r="BB316" s="212"/>
      <c r="BC316" s="212"/>
      <c r="BD316" s="212"/>
      <c r="BE316" s="212"/>
      <c r="BF316" s="212"/>
      <c r="BG316" s="212"/>
      <c r="BH316" s="212"/>
    </row>
    <row r="317" spans="1:60" outlineLevel="1" x14ac:dyDescent="0.2">
      <c r="A317" s="234">
        <v>101</v>
      </c>
      <c r="B317" s="235" t="s">
        <v>1087</v>
      </c>
      <c r="C317" s="246" t="s">
        <v>1088</v>
      </c>
      <c r="D317" s="236" t="s">
        <v>370</v>
      </c>
      <c r="E317" s="237">
        <v>16.399999999999999</v>
      </c>
      <c r="F317" s="238"/>
      <c r="G317" s="239">
        <f>ROUND(E317*F317,2)</f>
        <v>0</v>
      </c>
      <c r="H317" s="238"/>
      <c r="I317" s="239">
        <f>ROUND(E317*H317,2)</f>
        <v>0</v>
      </c>
      <c r="J317" s="238"/>
      <c r="K317" s="239">
        <f>ROUND(E317*J317,2)</f>
        <v>0</v>
      </c>
      <c r="L317" s="239">
        <v>21</v>
      </c>
      <c r="M317" s="239">
        <f>G317*(1+L317/100)</f>
        <v>0</v>
      </c>
      <c r="N317" s="239">
        <v>1E-4</v>
      </c>
      <c r="O317" s="239">
        <f>ROUND(E317*N317,2)</f>
        <v>0</v>
      </c>
      <c r="P317" s="239">
        <v>0</v>
      </c>
      <c r="Q317" s="239">
        <f>ROUND(E317*P317,2)</f>
        <v>0</v>
      </c>
      <c r="R317" s="239" t="s">
        <v>1060</v>
      </c>
      <c r="S317" s="239" t="s">
        <v>209</v>
      </c>
      <c r="T317" s="240" t="s">
        <v>209</v>
      </c>
      <c r="U317" s="222">
        <v>0.12</v>
      </c>
      <c r="V317" s="222">
        <f>ROUND(E317*U317,2)</f>
        <v>1.97</v>
      </c>
      <c r="W317" s="222"/>
      <c r="X317" s="222" t="s">
        <v>250</v>
      </c>
      <c r="Y317" s="212"/>
      <c r="Z317" s="212"/>
      <c r="AA317" s="212"/>
      <c r="AB317" s="212"/>
      <c r="AC317" s="212"/>
      <c r="AD317" s="212"/>
      <c r="AE317" s="212"/>
      <c r="AF317" s="212"/>
      <c r="AG317" s="212" t="s">
        <v>446</v>
      </c>
      <c r="AH317" s="212"/>
      <c r="AI317" s="212"/>
      <c r="AJ317" s="212"/>
      <c r="AK317" s="212"/>
      <c r="AL317" s="212"/>
      <c r="AM317" s="212"/>
      <c r="AN317" s="212"/>
      <c r="AO317" s="212"/>
      <c r="AP317" s="212"/>
      <c r="AQ317" s="212"/>
      <c r="AR317" s="212"/>
      <c r="AS317" s="212"/>
      <c r="AT317" s="212"/>
      <c r="AU317" s="212"/>
      <c r="AV317" s="212"/>
      <c r="AW317" s="212"/>
      <c r="AX317" s="212"/>
      <c r="AY317" s="212"/>
      <c r="AZ317" s="212"/>
      <c r="BA317" s="212"/>
      <c r="BB317" s="212"/>
      <c r="BC317" s="212"/>
      <c r="BD317" s="212"/>
      <c r="BE317" s="212"/>
      <c r="BF317" s="212"/>
      <c r="BG317" s="212"/>
      <c r="BH317" s="212"/>
    </row>
    <row r="318" spans="1:60" outlineLevel="1" x14ac:dyDescent="0.2">
      <c r="A318" s="219"/>
      <c r="B318" s="220"/>
      <c r="C318" s="263" t="s">
        <v>1089</v>
      </c>
      <c r="D318" s="252"/>
      <c r="E318" s="253">
        <v>16.399999999999999</v>
      </c>
      <c r="F318" s="222"/>
      <c r="G318" s="222"/>
      <c r="H318" s="222"/>
      <c r="I318" s="222"/>
      <c r="J318" s="222"/>
      <c r="K318" s="222"/>
      <c r="L318" s="222"/>
      <c r="M318" s="222"/>
      <c r="N318" s="222"/>
      <c r="O318" s="222"/>
      <c r="P318" s="222"/>
      <c r="Q318" s="222"/>
      <c r="R318" s="222"/>
      <c r="S318" s="222"/>
      <c r="T318" s="222"/>
      <c r="U318" s="222"/>
      <c r="V318" s="222"/>
      <c r="W318" s="222"/>
      <c r="X318" s="222"/>
      <c r="Y318" s="212"/>
      <c r="Z318" s="212"/>
      <c r="AA318" s="212"/>
      <c r="AB318" s="212"/>
      <c r="AC318" s="212"/>
      <c r="AD318" s="212"/>
      <c r="AE318" s="212"/>
      <c r="AF318" s="212"/>
      <c r="AG318" s="212" t="s">
        <v>255</v>
      </c>
      <c r="AH318" s="212">
        <v>0</v>
      </c>
      <c r="AI318" s="212"/>
      <c r="AJ318" s="212"/>
      <c r="AK318" s="212"/>
      <c r="AL318" s="212"/>
      <c r="AM318" s="212"/>
      <c r="AN318" s="212"/>
      <c r="AO318" s="212"/>
      <c r="AP318" s="212"/>
      <c r="AQ318" s="212"/>
      <c r="AR318" s="212"/>
      <c r="AS318" s="212"/>
      <c r="AT318" s="212"/>
      <c r="AU318" s="212"/>
      <c r="AV318" s="212"/>
      <c r="AW318" s="212"/>
      <c r="AX318" s="212"/>
      <c r="AY318" s="212"/>
      <c r="AZ318" s="212"/>
      <c r="BA318" s="212"/>
      <c r="BB318" s="212"/>
      <c r="BC318" s="212"/>
      <c r="BD318" s="212"/>
      <c r="BE318" s="212"/>
      <c r="BF318" s="212"/>
      <c r="BG318" s="212"/>
      <c r="BH318" s="212"/>
    </row>
    <row r="319" spans="1:60" outlineLevel="1" x14ac:dyDescent="0.2">
      <c r="A319" s="234">
        <v>102</v>
      </c>
      <c r="B319" s="235" t="s">
        <v>1090</v>
      </c>
      <c r="C319" s="246" t="s">
        <v>1091</v>
      </c>
      <c r="D319" s="236" t="s">
        <v>307</v>
      </c>
      <c r="E319" s="237">
        <v>19.327000000000002</v>
      </c>
      <c r="F319" s="238"/>
      <c r="G319" s="239">
        <f>ROUND(E319*F319,2)</f>
        <v>0</v>
      </c>
      <c r="H319" s="238"/>
      <c r="I319" s="239">
        <f>ROUND(E319*H319,2)</f>
        <v>0</v>
      </c>
      <c r="J319" s="238"/>
      <c r="K319" s="239">
        <f>ROUND(E319*J319,2)</f>
        <v>0</v>
      </c>
      <c r="L319" s="239">
        <v>21</v>
      </c>
      <c r="M319" s="239">
        <f>G319*(1+L319/100)</f>
        <v>0</v>
      </c>
      <c r="N319" s="239">
        <v>1.9429999999999999E-2</v>
      </c>
      <c r="O319" s="239">
        <f>ROUND(E319*N319,2)</f>
        <v>0.38</v>
      </c>
      <c r="P319" s="239">
        <v>0</v>
      </c>
      <c r="Q319" s="239">
        <f>ROUND(E319*P319,2)</f>
        <v>0</v>
      </c>
      <c r="R319" s="239" t="s">
        <v>352</v>
      </c>
      <c r="S319" s="239" t="s">
        <v>209</v>
      </c>
      <c r="T319" s="240" t="s">
        <v>209</v>
      </c>
      <c r="U319" s="222">
        <v>0</v>
      </c>
      <c r="V319" s="222">
        <f>ROUND(E319*U319,2)</f>
        <v>0</v>
      </c>
      <c r="W319" s="222"/>
      <c r="X319" s="222" t="s">
        <v>347</v>
      </c>
      <c r="Y319" s="212"/>
      <c r="Z319" s="212"/>
      <c r="AA319" s="212"/>
      <c r="AB319" s="212"/>
      <c r="AC319" s="212"/>
      <c r="AD319" s="212"/>
      <c r="AE319" s="212"/>
      <c r="AF319" s="212"/>
      <c r="AG319" s="212" t="s">
        <v>348</v>
      </c>
      <c r="AH319" s="212"/>
      <c r="AI319" s="212"/>
      <c r="AJ319" s="212"/>
      <c r="AK319" s="212"/>
      <c r="AL319" s="212"/>
      <c r="AM319" s="212"/>
      <c r="AN319" s="212"/>
      <c r="AO319" s="212"/>
      <c r="AP319" s="212"/>
      <c r="AQ319" s="212"/>
      <c r="AR319" s="212"/>
      <c r="AS319" s="212"/>
      <c r="AT319" s="212"/>
      <c r="AU319" s="212"/>
      <c r="AV319" s="212"/>
      <c r="AW319" s="212"/>
      <c r="AX319" s="212"/>
      <c r="AY319" s="212"/>
      <c r="AZ319" s="212"/>
      <c r="BA319" s="212"/>
      <c r="BB319" s="212"/>
      <c r="BC319" s="212"/>
      <c r="BD319" s="212"/>
      <c r="BE319" s="212"/>
      <c r="BF319" s="212"/>
      <c r="BG319" s="212"/>
      <c r="BH319" s="212"/>
    </row>
    <row r="320" spans="1:60" outlineLevel="1" x14ac:dyDescent="0.2">
      <c r="A320" s="219"/>
      <c r="B320" s="220"/>
      <c r="C320" s="263" t="s">
        <v>1092</v>
      </c>
      <c r="D320" s="252"/>
      <c r="E320" s="253">
        <v>19.327000000000002</v>
      </c>
      <c r="F320" s="222"/>
      <c r="G320" s="222"/>
      <c r="H320" s="222"/>
      <c r="I320" s="222"/>
      <c r="J320" s="222"/>
      <c r="K320" s="222"/>
      <c r="L320" s="222"/>
      <c r="M320" s="222"/>
      <c r="N320" s="222"/>
      <c r="O320" s="222"/>
      <c r="P320" s="222"/>
      <c r="Q320" s="222"/>
      <c r="R320" s="222"/>
      <c r="S320" s="222"/>
      <c r="T320" s="222"/>
      <c r="U320" s="222"/>
      <c r="V320" s="222"/>
      <c r="W320" s="222"/>
      <c r="X320" s="222"/>
      <c r="Y320" s="212"/>
      <c r="Z320" s="212"/>
      <c r="AA320" s="212"/>
      <c r="AB320" s="212"/>
      <c r="AC320" s="212"/>
      <c r="AD320" s="212"/>
      <c r="AE320" s="212"/>
      <c r="AF320" s="212"/>
      <c r="AG320" s="212" t="s">
        <v>255</v>
      </c>
      <c r="AH320" s="212">
        <v>5</v>
      </c>
      <c r="AI320" s="212"/>
      <c r="AJ320" s="212"/>
      <c r="AK320" s="212"/>
      <c r="AL320" s="212"/>
      <c r="AM320" s="212"/>
      <c r="AN320" s="212"/>
      <c r="AO320" s="212"/>
      <c r="AP320" s="212"/>
      <c r="AQ320" s="212"/>
      <c r="AR320" s="212"/>
      <c r="AS320" s="212"/>
      <c r="AT320" s="212"/>
      <c r="AU320" s="212"/>
      <c r="AV320" s="212"/>
      <c r="AW320" s="212"/>
      <c r="AX320" s="212"/>
      <c r="AY320" s="212"/>
      <c r="AZ320" s="212"/>
      <c r="BA320" s="212"/>
      <c r="BB320" s="212"/>
      <c r="BC320" s="212"/>
      <c r="BD320" s="212"/>
      <c r="BE320" s="212"/>
      <c r="BF320" s="212"/>
      <c r="BG320" s="212"/>
      <c r="BH320" s="212"/>
    </row>
    <row r="321" spans="1:60" outlineLevel="1" x14ac:dyDescent="0.2">
      <c r="A321" s="219">
        <v>103</v>
      </c>
      <c r="B321" s="220" t="s">
        <v>1093</v>
      </c>
      <c r="C321" s="269" t="s">
        <v>1094</v>
      </c>
      <c r="D321" s="221" t="s">
        <v>0</v>
      </c>
      <c r="E321" s="267"/>
      <c r="F321" s="223"/>
      <c r="G321" s="222">
        <f>ROUND(E321*F321,2)</f>
        <v>0</v>
      </c>
      <c r="H321" s="223"/>
      <c r="I321" s="222">
        <f>ROUND(E321*H321,2)</f>
        <v>0</v>
      </c>
      <c r="J321" s="223"/>
      <c r="K321" s="222">
        <f>ROUND(E321*J321,2)</f>
        <v>0</v>
      </c>
      <c r="L321" s="222">
        <v>21</v>
      </c>
      <c r="M321" s="222">
        <f>G321*(1+L321/100)</f>
        <v>0</v>
      </c>
      <c r="N321" s="222">
        <v>0</v>
      </c>
      <c r="O321" s="222">
        <f>ROUND(E321*N321,2)</f>
        <v>0</v>
      </c>
      <c r="P321" s="222">
        <v>0</v>
      </c>
      <c r="Q321" s="222">
        <f>ROUND(E321*P321,2)</f>
        <v>0</v>
      </c>
      <c r="R321" s="222" t="s">
        <v>1060</v>
      </c>
      <c r="S321" s="222" t="s">
        <v>209</v>
      </c>
      <c r="T321" s="222" t="s">
        <v>209</v>
      </c>
      <c r="U321" s="222">
        <v>0</v>
      </c>
      <c r="V321" s="222">
        <f>ROUND(E321*U321,2)</f>
        <v>0</v>
      </c>
      <c r="W321" s="222"/>
      <c r="X321" s="222" t="s">
        <v>133</v>
      </c>
      <c r="Y321" s="212"/>
      <c r="Z321" s="212"/>
      <c r="AA321" s="212"/>
      <c r="AB321" s="212"/>
      <c r="AC321" s="212"/>
      <c r="AD321" s="212"/>
      <c r="AE321" s="212"/>
      <c r="AF321" s="212"/>
      <c r="AG321" s="212" t="s">
        <v>442</v>
      </c>
      <c r="AH321" s="212"/>
      <c r="AI321" s="212"/>
      <c r="AJ321" s="212"/>
      <c r="AK321" s="212"/>
      <c r="AL321" s="212"/>
      <c r="AM321" s="212"/>
      <c r="AN321" s="212"/>
      <c r="AO321" s="212"/>
      <c r="AP321" s="212"/>
      <c r="AQ321" s="212"/>
      <c r="AR321" s="212"/>
      <c r="AS321" s="212"/>
      <c r="AT321" s="212"/>
      <c r="AU321" s="212"/>
      <c r="AV321" s="212"/>
      <c r="AW321" s="212"/>
      <c r="AX321" s="212"/>
      <c r="AY321" s="212"/>
      <c r="AZ321" s="212"/>
      <c r="BA321" s="212"/>
      <c r="BB321" s="212"/>
      <c r="BC321" s="212"/>
      <c r="BD321" s="212"/>
      <c r="BE321" s="212"/>
      <c r="BF321" s="212"/>
      <c r="BG321" s="212"/>
      <c r="BH321" s="212"/>
    </row>
    <row r="322" spans="1:60" x14ac:dyDescent="0.2">
      <c r="A322" s="228" t="s">
        <v>204</v>
      </c>
      <c r="B322" s="229" t="s">
        <v>172</v>
      </c>
      <c r="C322" s="245" t="s">
        <v>173</v>
      </c>
      <c r="D322" s="230"/>
      <c r="E322" s="231"/>
      <c r="F322" s="232"/>
      <c r="G322" s="232">
        <f>SUMIF(AG323:AG327,"&lt;&gt;NOR",G323:G327)</f>
        <v>0</v>
      </c>
      <c r="H322" s="232"/>
      <c r="I322" s="232">
        <f>SUM(I323:I327)</f>
        <v>0</v>
      </c>
      <c r="J322" s="232"/>
      <c r="K322" s="232">
        <f>SUM(K323:K327)</f>
        <v>0</v>
      </c>
      <c r="L322" s="232"/>
      <c r="M322" s="232">
        <f>SUM(M323:M327)</f>
        <v>0</v>
      </c>
      <c r="N322" s="232"/>
      <c r="O322" s="232">
        <f>SUM(O323:O327)</f>
        <v>0.01</v>
      </c>
      <c r="P322" s="232"/>
      <c r="Q322" s="232">
        <f>SUM(Q323:Q327)</f>
        <v>0</v>
      </c>
      <c r="R322" s="232"/>
      <c r="S322" s="232"/>
      <c r="T322" s="233"/>
      <c r="U322" s="227"/>
      <c r="V322" s="227">
        <f>SUM(V323:V327)</f>
        <v>5.9700000000000006</v>
      </c>
      <c r="W322" s="227"/>
      <c r="X322" s="227"/>
      <c r="AG322" t="s">
        <v>205</v>
      </c>
    </row>
    <row r="323" spans="1:60" outlineLevel="1" x14ac:dyDescent="0.2">
      <c r="A323" s="234">
        <v>104</v>
      </c>
      <c r="B323" s="235" t="s">
        <v>1095</v>
      </c>
      <c r="C323" s="246" t="s">
        <v>1096</v>
      </c>
      <c r="D323" s="236" t="s">
        <v>307</v>
      </c>
      <c r="E323" s="237">
        <v>44.465000000000003</v>
      </c>
      <c r="F323" s="238"/>
      <c r="G323" s="239">
        <f>ROUND(E323*F323,2)</f>
        <v>0</v>
      </c>
      <c r="H323" s="238"/>
      <c r="I323" s="239">
        <f>ROUND(E323*H323,2)</f>
        <v>0</v>
      </c>
      <c r="J323" s="238"/>
      <c r="K323" s="239">
        <f>ROUND(E323*J323,2)</f>
        <v>0</v>
      </c>
      <c r="L323" s="239">
        <v>21</v>
      </c>
      <c r="M323" s="239">
        <f>G323*(1+L323/100)</f>
        <v>0</v>
      </c>
      <c r="N323" s="239">
        <v>6.9999999999999994E-5</v>
      </c>
      <c r="O323" s="239">
        <f>ROUND(E323*N323,2)</f>
        <v>0</v>
      </c>
      <c r="P323" s="239">
        <v>0</v>
      </c>
      <c r="Q323" s="239">
        <f>ROUND(E323*P323,2)</f>
        <v>0</v>
      </c>
      <c r="R323" s="239" t="s">
        <v>1097</v>
      </c>
      <c r="S323" s="239" t="s">
        <v>209</v>
      </c>
      <c r="T323" s="240" t="s">
        <v>209</v>
      </c>
      <c r="U323" s="222">
        <v>3.2480000000000002E-2</v>
      </c>
      <c r="V323" s="222">
        <f>ROUND(E323*U323,2)</f>
        <v>1.44</v>
      </c>
      <c r="W323" s="222"/>
      <c r="X323" s="222" t="s">
        <v>250</v>
      </c>
      <c r="Y323" s="212"/>
      <c r="Z323" s="212"/>
      <c r="AA323" s="212"/>
      <c r="AB323" s="212"/>
      <c r="AC323" s="212"/>
      <c r="AD323" s="212"/>
      <c r="AE323" s="212"/>
      <c r="AF323" s="212"/>
      <c r="AG323" s="212" t="s">
        <v>541</v>
      </c>
      <c r="AH323" s="212"/>
      <c r="AI323" s="212"/>
      <c r="AJ323" s="212"/>
      <c r="AK323" s="212"/>
      <c r="AL323" s="212"/>
      <c r="AM323" s="212"/>
      <c r="AN323" s="212"/>
      <c r="AO323" s="212"/>
      <c r="AP323" s="212"/>
      <c r="AQ323" s="212"/>
      <c r="AR323" s="212"/>
      <c r="AS323" s="212"/>
      <c r="AT323" s="212"/>
      <c r="AU323" s="212"/>
      <c r="AV323" s="212"/>
      <c r="AW323" s="212"/>
      <c r="AX323" s="212"/>
      <c r="AY323" s="212"/>
      <c r="AZ323" s="212"/>
      <c r="BA323" s="212"/>
      <c r="BB323" s="212"/>
      <c r="BC323" s="212"/>
      <c r="BD323" s="212"/>
      <c r="BE323" s="212"/>
      <c r="BF323" s="212"/>
      <c r="BG323" s="212"/>
      <c r="BH323" s="212"/>
    </row>
    <row r="324" spans="1:60" outlineLevel="1" x14ac:dyDescent="0.2">
      <c r="A324" s="219"/>
      <c r="B324" s="220"/>
      <c r="C324" s="263" t="s">
        <v>1098</v>
      </c>
      <c r="D324" s="252"/>
      <c r="E324" s="253">
        <v>12.13</v>
      </c>
      <c r="F324" s="222"/>
      <c r="G324" s="222"/>
      <c r="H324" s="222"/>
      <c r="I324" s="222"/>
      <c r="J324" s="222"/>
      <c r="K324" s="222"/>
      <c r="L324" s="222"/>
      <c r="M324" s="222"/>
      <c r="N324" s="222"/>
      <c r="O324" s="222"/>
      <c r="P324" s="222"/>
      <c r="Q324" s="222"/>
      <c r="R324" s="222"/>
      <c r="S324" s="222"/>
      <c r="T324" s="222"/>
      <c r="U324" s="222"/>
      <c r="V324" s="222"/>
      <c r="W324" s="222"/>
      <c r="X324" s="222"/>
      <c r="Y324" s="212"/>
      <c r="Z324" s="212"/>
      <c r="AA324" s="212"/>
      <c r="AB324" s="212"/>
      <c r="AC324" s="212"/>
      <c r="AD324" s="212"/>
      <c r="AE324" s="212"/>
      <c r="AF324" s="212"/>
      <c r="AG324" s="212" t="s">
        <v>255</v>
      </c>
      <c r="AH324" s="212">
        <v>5</v>
      </c>
      <c r="AI324" s="212"/>
      <c r="AJ324" s="212"/>
      <c r="AK324" s="212"/>
      <c r="AL324" s="212"/>
      <c r="AM324" s="212"/>
      <c r="AN324" s="212"/>
      <c r="AO324" s="212"/>
      <c r="AP324" s="212"/>
      <c r="AQ324" s="212"/>
      <c r="AR324" s="212"/>
      <c r="AS324" s="212"/>
      <c r="AT324" s="212"/>
      <c r="AU324" s="212"/>
      <c r="AV324" s="212"/>
      <c r="AW324" s="212"/>
      <c r="AX324" s="212"/>
      <c r="AY324" s="212"/>
      <c r="AZ324" s="212"/>
      <c r="BA324" s="212"/>
      <c r="BB324" s="212"/>
      <c r="BC324" s="212"/>
      <c r="BD324" s="212"/>
      <c r="BE324" s="212"/>
      <c r="BF324" s="212"/>
      <c r="BG324" s="212"/>
      <c r="BH324" s="212"/>
    </row>
    <row r="325" spans="1:60" outlineLevel="1" x14ac:dyDescent="0.2">
      <c r="A325" s="219"/>
      <c r="B325" s="220"/>
      <c r="C325" s="263" t="s">
        <v>868</v>
      </c>
      <c r="D325" s="252"/>
      <c r="E325" s="253">
        <v>32.335000000000001</v>
      </c>
      <c r="F325" s="222"/>
      <c r="G325" s="222"/>
      <c r="H325" s="222"/>
      <c r="I325" s="222"/>
      <c r="J325" s="222"/>
      <c r="K325" s="222"/>
      <c r="L325" s="222"/>
      <c r="M325" s="222"/>
      <c r="N325" s="222"/>
      <c r="O325" s="222"/>
      <c r="P325" s="222"/>
      <c r="Q325" s="222"/>
      <c r="R325" s="222"/>
      <c r="S325" s="222"/>
      <c r="T325" s="222"/>
      <c r="U325" s="222"/>
      <c r="V325" s="222"/>
      <c r="W325" s="222"/>
      <c r="X325" s="222"/>
      <c r="Y325" s="212"/>
      <c r="Z325" s="212"/>
      <c r="AA325" s="212"/>
      <c r="AB325" s="212"/>
      <c r="AC325" s="212"/>
      <c r="AD325" s="212"/>
      <c r="AE325" s="212"/>
      <c r="AF325" s="212"/>
      <c r="AG325" s="212" t="s">
        <v>255</v>
      </c>
      <c r="AH325" s="212">
        <v>5</v>
      </c>
      <c r="AI325" s="212"/>
      <c r="AJ325" s="212"/>
      <c r="AK325" s="212"/>
      <c r="AL325" s="212"/>
      <c r="AM325" s="212"/>
      <c r="AN325" s="212"/>
      <c r="AO325" s="212"/>
      <c r="AP325" s="212"/>
      <c r="AQ325" s="212"/>
      <c r="AR325" s="212"/>
      <c r="AS325" s="212"/>
      <c r="AT325" s="212"/>
      <c r="AU325" s="212"/>
      <c r="AV325" s="212"/>
      <c r="AW325" s="212"/>
      <c r="AX325" s="212"/>
      <c r="AY325" s="212"/>
      <c r="AZ325" s="212"/>
      <c r="BA325" s="212"/>
      <c r="BB325" s="212"/>
      <c r="BC325" s="212"/>
      <c r="BD325" s="212"/>
      <c r="BE325" s="212"/>
      <c r="BF325" s="212"/>
      <c r="BG325" s="212"/>
      <c r="BH325" s="212"/>
    </row>
    <row r="326" spans="1:60" outlineLevel="1" x14ac:dyDescent="0.2">
      <c r="A326" s="234">
        <v>105</v>
      </c>
      <c r="B326" s="235" t="s">
        <v>1099</v>
      </c>
      <c r="C326" s="246" t="s">
        <v>1100</v>
      </c>
      <c r="D326" s="236" t="s">
        <v>307</v>
      </c>
      <c r="E326" s="237">
        <v>44.465000000000003</v>
      </c>
      <c r="F326" s="238"/>
      <c r="G326" s="239">
        <f>ROUND(E326*F326,2)</f>
        <v>0</v>
      </c>
      <c r="H326" s="238"/>
      <c r="I326" s="239">
        <f>ROUND(E326*H326,2)</f>
        <v>0</v>
      </c>
      <c r="J326" s="238"/>
      <c r="K326" s="239">
        <f>ROUND(E326*J326,2)</f>
        <v>0</v>
      </c>
      <c r="L326" s="239">
        <v>21</v>
      </c>
      <c r="M326" s="239">
        <f>G326*(1+L326/100)</f>
        <v>0</v>
      </c>
      <c r="N326" s="239">
        <v>1.4999999999999999E-4</v>
      </c>
      <c r="O326" s="239">
        <f>ROUND(E326*N326,2)</f>
        <v>0.01</v>
      </c>
      <c r="P326" s="239">
        <v>0</v>
      </c>
      <c r="Q326" s="239">
        <f>ROUND(E326*P326,2)</f>
        <v>0</v>
      </c>
      <c r="R326" s="239" t="s">
        <v>1097</v>
      </c>
      <c r="S326" s="239" t="s">
        <v>209</v>
      </c>
      <c r="T326" s="240" t="s">
        <v>209</v>
      </c>
      <c r="U326" s="222">
        <v>0.10191</v>
      </c>
      <c r="V326" s="222">
        <f>ROUND(E326*U326,2)</f>
        <v>4.53</v>
      </c>
      <c r="W326" s="222"/>
      <c r="X326" s="222" t="s">
        <v>250</v>
      </c>
      <c r="Y326" s="212"/>
      <c r="Z326" s="212"/>
      <c r="AA326" s="212"/>
      <c r="AB326" s="212"/>
      <c r="AC326" s="212"/>
      <c r="AD326" s="212"/>
      <c r="AE326" s="212"/>
      <c r="AF326" s="212"/>
      <c r="AG326" s="212" t="s">
        <v>541</v>
      </c>
      <c r="AH326" s="212"/>
      <c r="AI326" s="212"/>
      <c r="AJ326" s="212"/>
      <c r="AK326" s="212"/>
      <c r="AL326" s="212"/>
      <c r="AM326" s="212"/>
      <c r="AN326" s="212"/>
      <c r="AO326" s="212"/>
      <c r="AP326" s="212"/>
      <c r="AQ326" s="212"/>
      <c r="AR326" s="212"/>
      <c r="AS326" s="212"/>
      <c r="AT326" s="212"/>
      <c r="AU326" s="212"/>
      <c r="AV326" s="212"/>
      <c r="AW326" s="212"/>
      <c r="AX326" s="212"/>
      <c r="AY326" s="212"/>
      <c r="AZ326" s="212"/>
      <c r="BA326" s="212"/>
      <c r="BB326" s="212"/>
      <c r="BC326" s="212"/>
      <c r="BD326" s="212"/>
      <c r="BE326" s="212"/>
      <c r="BF326" s="212"/>
      <c r="BG326" s="212"/>
      <c r="BH326" s="212"/>
    </row>
    <row r="327" spans="1:60" outlineLevel="1" x14ac:dyDescent="0.2">
      <c r="A327" s="219"/>
      <c r="B327" s="220"/>
      <c r="C327" s="263" t="s">
        <v>1101</v>
      </c>
      <c r="D327" s="252"/>
      <c r="E327" s="253">
        <v>44.465000000000003</v>
      </c>
      <c r="F327" s="222"/>
      <c r="G327" s="222"/>
      <c r="H327" s="222"/>
      <c r="I327" s="222"/>
      <c r="J327" s="222"/>
      <c r="K327" s="222"/>
      <c r="L327" s="222"/>
      <c r="M327" s="222"/>
      <c r="N327" s="222"/>
      <c r="O327" s="222"/>
      <c r="P327" s="222"/>
      <c r="Q327" s="222"/>
      <c r="R327" s="222"/>
      <c r="S327" s="222"/>
      <c r="T327" s="222"/>
      <c r="U327" s="222"/>
      <c r="V327" s="222"/>
      <c r="W327" s="222"/>
      <c r="X327" s="222"/>
      <c r="Y327" s="212"/>
      <c r="Z327" s="212"/>
      <c r="AA327" s="212"/>
      <c r="AB327" s="212"/>
      <c r="AC327" s="212"/>
      <c r="AD327" s="212"/>
      <c r="AE327" s="212"/>
      <c r="AF327" s="212"/>
      <c r="AG327" s="212" t="s">
        <v>255</v>
      </c>
      <c r="AH327" s="212">
        <v>5</v>
      </c>
      <c r="AI327" s="212"/>
      <c r="AJ327" s="212"/>
      <c r="AK327" s="212"/>
      <c r="AL327" s="212"/>
      <c r="AM327" s="212"/>
      <c r="AN327" s="212"/>
      <c r="AO327" s="212"/>
      <c r="AP327" s="212"/>
      <c r="AQ327" s="212"/>
      <c r="AR327" s="212"/>
      <c r="AS327" s="212"/>
      <c r="AT327" s="212"/>
      <c r="AU327" s="212"/>
      <c r="AV327" s="212"/>
      <c r="AW327" s="212"/>
      <c r="AX327" s="212"/>
      <c r="AY327" s="212"/>
      <c r="AZ327" s="212"/>
      <c r="BA327" s="212"/>
      <c r="BB327" s="212"/>
      <c r="BC327" s="212"/>
      <c r="BD327" s="212"/>
      <c r="BE327" s="212"/>
      <c r="BF327" s="212"/>
      <c r="BG327" s="212"/>
      <c r="BH327" s="212"/>
    </row>
    <row r="328" spans="1:60" x14ac:dyDescent="0.2">
      <c r="A328" s="228" t="s">
        <v>204</v>
      </c>
      <c r="B328" s="229" t="s">
        <v>174</v>
      </c>
      <c r="C328" s="245" t="s">
        <v>175</v>
      </c>
      <c r="D328" s="230"/>
      <c r="E328" s="231"/>
      <c r="F328" s="232"/>
      <c r="G328" s="232">
        <f>SUMIF(AG329:AG330,"&lt;&gt;NOR",G329:G330)</f>
        <v>0</v>
      </c>
      <c r="H328" s="232"/>
      <c r="I328" s="232">
        <f>SUM(I329:I330)</f>
        <v>0</v>
      </c>
      <c r="J328" s="232"/>
      <c r="K328" s="232">
        <f>SUM(K329:K330)</f>
        <v>0</v>
      </c>
      <c r="L328" s="232"/>
      <c r="M328" s="232">
        <f>SUM(M329:M330)</f>
        <v>0</v>
      </c>
      <c r="N328" s="232"/>
      <c r="O328" s="232">
        <f>SUM(O329:O330)</f>
        <v>0</v>
      </c>
      <c r="P328" s="232"/>
      <c r="Q328" s="232">
        <f>SUM(Q329:Q330)</f>
        <v>0</v>
      </c>
      <c r="R328" s="232"/>
      <c r="S328" s="232"/>
      <c r="T328" s="233"/>
      <c r="U328" s="227"/>
      <c r="V328" s="227">
        <f>SUM(V329:V330)</f>
        <v>0.46</v>
      </c>
      <c r="W328" s="227"/>
      <c r="X328" s="227"/>
      <c r="AG328" t="s">
        <v>205</v>
      </c>
    </row>
    <row r="329" spans="1:60" outlineLevel="1" x14ac:dyDescent="0.2">
      <c r="A329" s="255">
        <v>106</v>
      </c>
      <c r="B329" s="256" t="s">
        <v>1102</v>
      </c>
      <c r="C329" s="264" t="s">
        <v>1103</v>
      </c>
      <c r="D329" s="257" t="s">
        <v>378</v>
      </c>
      <c r="E329" s="258">
        <v>1</v>
      </c>
      <c r="F329" s="259"/>
      <c r="G329" s="260">
        <f>ROUND(E329*F329,2)</f>
        <v>0</v>
      </c>
      <c r="H329" s="259"/>
      <c r="I329" s="260">
        <f>ROUND(E329*H329,2)</f>
        <v>0</v>
      </c>
      <c r="J329" s="259"/>
      <c r="K329" s="260">
        <f>ROUND(E329*J329,2)</f>
        <v>0</v>
      </c>
      <c r="L329" s="260">
        <v>21</v>
      </c>
      <c r="M329" s="260">
        <f>G329*(1+L329/100)</f>
        <v>0</v>
      </c>
      <c r="N329" s="260">
        <v>0</v>
      </c>
      <c r="O329" s="260">
        <f>ROUND(E329*N329,2)</f>
        <v>0</v>
      </c>
      <c r="P329" s="260">
        <v>0</v>
      </c>
      <c r="Q329" s="260">
        <f>ROUND(E329*P329,2)</f>
        <v>0</v>
      </c>
      <c r="R329" s="260"/>
      <c r="S329" s="260" t="s">
        <v>209</v>
      </c>
      <c r="T329" s="261" t="s">
        <v>209</v>
      </c>
      <c r="U329" s="222">
        <v>0.45667000000000002</v>
      </c>
      <c r="V329" s="222">
        <f>ROUND(E329*U329,2)</f>
        <v>0.46</v>
      </c>
      <c r="W329" s="222"/>
      <c r="X329" s="222" t="s">
        <v>250</v>
      </c>
      <c r="Y329" s="212"/>
      <c r="Z329" s="212"/>
      <c r="AA329" s="212"/>
      <c r="AB329" s="212"/>
      <c r="AC329" s="212"/>
      <c r="AD329" s="212"/>
      <c r="AE329" s="212"/>
      <c r="AF329" s="212"/>
      <c r="AG329" s="212" t="s">
        <v>251</v>
      </c>
      <c r="AH329" s="212"/>
      <c r="AI329" s="212"/>
      <c r="AJ329" s="212"/>
      <c r="AK329" s="212"/>
      <c r="AL329" s="212"/>
      <c r="AM329" s="212"/>
      <c r="AN329" s="212"/>
      <c r="AO329" s="212"/>
      <c r="AP329" s="212"/>
      <c r="AQ329" s="212"/>
      <c r="AR329" s="212"/>
      <c r="AS329" s="212"/>
      <c r="AT329" s="212"/>
      <c r="AU329" s="212"/>
      <c r="AV329" s="212"/>
      <c r="AW329" s="212"/>
      <c r="AX329" s="212"/>
      <c r="AY329" s="212"/>
      <c r="AZ329" s="212"/>
      <c r="BA329" s="212"/>
      <c r="BB329" s="212"/>
      <c r="BC329" s="212"/>
      <c r="BD329" s="212"/>
      <c r="BE329" s="212"/>
      <c r="BF329" s="212"/>
      <c r="BG329" s="212"/>
      <c r="BH329" s="212"/>
    </row>
    <row r="330" spans="1:60" ht="33.75" outlineLevel="1" x14ac:dyDescent="0.2">
      <c r="A330" s="234">
        <v>107</v>
      </c>
      <c r="B330" s="235" t="s">
        <v>1104</v>
      </c>
      <c r="C330" s="246" t="s">
        <v>1105</v>
      </c>
      <c r="D330" s="236" t="s">
        <v>378</v>
      </c>
      <c r="E330" s="237">
        <v>1</v>
      </c>
      <c r="F330" s="238"/>
      <c r="G330" s="239">
        <f>ROUND(E330*F330,2)</f>
        <v>0</v>
      </c>
      <c r="H330" s="238"/>
      <c r="I330" s="239">
        <f>ROUND(E330*H330,2)</f>
        <v>0</v>
      </c>
      <c r="J330" s="238"/>
      <c r="K330" s="239">
        <f>ROUND(E330*J330,2)</f>
        <v>0</v>
      </c>
      <c r="L330" s="239">
        <v>21</v>
      </c>
      <c r="M330" s="239">
        <f>G330*(1+L330/100)</f>
        <v>0</v>
      </c>
      <c r="N330" s="239">
        <v>1.3999999999999999E-4</v>
      </c>
      <c r="O330" s="239">
        <f>ROUND(E330*N330,2)</f>
        <v>0</v>
      </c>
      <c r="P330" s="239">
        <v>0</v>
      </c>
      <c r="Q330" s="239">
        <f>ROUND(E330*P330,2)</f>
        <v>0</v>
      </c>
      <c r="R330" s="239" t="s">
        <v>352</v>
      </c>
      <c r="S330" s="239" t="s">
        <v>209</v>
      </c>
      <c r="T330" s="240" t="s">
        <v>209</v>
      </c>
      <c r="U330" s="222">
        <v>0</v>
      </c>
      <c r="V330" s="222">
        <f>ROUND(E330*U330,2)</f>
        <v>0</v>
      </c>
      <c r="W330" s="222"/>
      <c r="X330" s="222" t="s">
        <v>347</v>
      </c>
      <c r="Y330" s="212"/>
      <c r="Z330" s="212"/>
      <c r="AA330" s="212"/>
      <c r="AB330" s="212"/>
      <c r="AC330" s="212"/>
      <c r="AD330" s="212"/>
      <c r="AE330" s="212"/>
      <c r="AF330" s="212"/>
      <c r="AG330" s="212" t="s">
        <v>348</v>
      </c>
      <c r="AH330" s="212"/>
      <c r="AI330" s="212"/>
      <c r="AJ330" s="212"/>
      <c r="AK330" s="212"/>
      <c r="AL330" s="212"/>
      <c r="AM330" s="212"/>
      <c r="AN330" s="212"/>
      <c r="AO330" s="212"/>
      <c r="AP330" s="212"/>
      <c r="AQ330" s="212"/>
      <c r="AR330" s="212"/>
      <c r="AS330" s="212"/>
      <c r="AT330" s="212"/>
      <c r="AU330" s="212"/>
      <c r="AV330" s="212"/>
      <c r="AW330" s="212"/>
      <c r="AX330" s="212"/>
      <c r="AY330" s="212"/>
      <c r="AZ330" s="212"/>
      <c r="BA330" s="212"/>
      <c r="BB330" s="212"/>
      <c r="BC330" s="212"/>
      <c r="BD330" s="212"/>
      <c r="BE330" s="212"/>
      <c r="BF330" s="212"/>
      <c r="BG330" s="212"/>
      <c r="BH330" s="212"/>
    </row>
    <row r="331" spans="1:60" x14ac:dyDescent="0.2">
      <c r="A331" s="3"/>
      <c r="B331" s="4"/>
      <c r="C331" s="249"/>
      <c r="D331" s="6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AE331">
        <v>15</v>
      </c>
      <c r="AF331">
        <v>21</v>
      </c>
      <c r="AG331" t="s">
        <v>191</v>
      </c>
    </row>
    <row r="332" spans="1:60" x14ac:dyDescent="0.2">
      <c r="A332" s="215"/>
      <c r="B332" s="216" t="s">
        <v>29</v>
      </c>
      <c r="C332" s="250"/>
      <c r="D332" s="217"/>
      <c r="E332" s="218"/>
      <c r="F332" s="218"/>
      <c r="G332" s="244">
        <f>G8+G52+G79+G101+G116+G129+G141+G145+G148+G159+G164+G167+G181+G202+G243+G266+G279+G292+G309+G322+G328</f>
        <v>0</v>
      </c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AE332">
        <f>SUMIF(L7:L330,AE331,G7:G330)</f>
        <v>0</v>
      </c>
      <c r="AF332">
        <f>SUMIF(L7:L330,AF331,G7:G330)</f>
        <v>0</v>
      </c>
      <c r="AG332" t="s">
        <v>243</v>
      </c>
    </row>
    <row r="333" spans="1:60" x14ac:dyDescent="0.2">
      <c r="C333" s="251"/>
      <c r="D333" s="10"/>
      <c r="AG333" t="s">
        <v>245</v>
      </c>
    </row>
    <row r="334" spans="1:60" x14ac:dyDescent="0.2">
      <c r="D334" s="10"/>
    </row>
    <row r="335" spans="1:60" x14ac:dyDescent="0.2">
      <c r="D335" s="10"/>
    </row>
    <row r="336" spans="1:60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DC33" sheet="1"/>
  <mergeCells count="69">
    <mergeCell ref="C291:G291"/>
    <mergeCell ref="C308:G308"/>
    <mergeCell ref="C311:G311"/>
    <mergeCell ref="C278:G278"/>
    <mergeCell ref="C281:G281"/>
    <mergeCell ref="C285:G285"/>
    <mergeCell ref="C286:G286"/>
    <mergeCell ref="C288:G288"/>
    <mergeCell ref="C289:G289"/>
    <mergeCell ref="C260:G260"/>
    <mergeCell ref="C265:G265"/>
    <mergeCell ref="C268:G268"/>
    <mergeCell ref="C269:G269"/>
    <mergeCell ref="C272:G272"/>
    <mergeCell ref="C275:G275"/>
    <mergeCell ref="C245:G245"/>
    <mergeCell ref="C248:G248"/>
    <mergeCell ref="C249:G249"/>
    <mergeCell ref="C253:G253"/>
    <mergeCell ref="C254:G254"/>
    <mergeCell ref="C257:G257"/>
    <mergeCell ref="C154:G154"/>
    <mergeCell ref="C166:G166"/>
    <mergeCell ref="C180:G180"/>
    <mergeCell ref="C185:G185"/>
    <mergeCell ref="C201:G201"/>
    <mergeCell ref="C242:G242"/>
    <mergeCell ref="C132:G132"/>
    <mergeCell ref="C136:G136"/>
    <mergeCell ref="C139:G139"/>
    <mergeCell ref="C143:G143"/>
    <mergeCell ref="C150:G150"/>
    <mergeCell ref="C151:G151"/>
    <mergeCell ref="C118:G118"/>
    <mergeCell ref="C119:G119"/>
    <mergeCell ref="C122:G122"/>
    <mergeCell ref="C123:G123"/>
    <mergeCell ref="C127:G127"/>
    <mergeCell ref="C131:G131"/>
    <mergeCell ref="C85:G85"/>
    <mergeCell ref="C86:G86"/>
    <mergeCell ref="C87:G87"/>
    <mergeCell ref="C92:G92"/>
    <mergeCell ref="C110:G110"/>
    <mergeCell ref="C113:G113"/>
    <mergeCell ref="C62:G62"/>
    <mergeCell ref="C63:G63"/>
    <mergeCell ref="C66:G66"/>
    <mergeCell ref="C69:G69"/>
    <mergeCell ref="C72:G72"/>
    <mergeCell ref="C75:G75"/>
    <mergeCell ref="C38:G38"/>
    <mergeCell ref="C43:G43"/>
    <mergeCell ref="C44:G44"/>
    <mergeCell ref="C48:G48"/>
    <mergeCell ref="C56:G56"/>
    <mergeCell ref="C59:G59"/>
    <mergeCell ref="C16:G16"/>
    <mergeCell ref="C19:G19"/>
    <mergeCell ref="C22:G22"/>
    <mergeCell ref="C25:G25"/>
    <mergeCell ref="C28:G28"/>
    <mergeCell ref="C33:G33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63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7" t="s">
        <v>178</v>
      </c>
      <c r="B1" s="197"/>
      <c r="C1" s="197"/>
      <c r="D1" s="197"/>
      <c r="E1" s="197"/>
      <c r="F1" s="197"/>
      <c r="G1" s="197"/>
      <c r="AG1" t="s">
        <v>179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180</v>
      </c>
    </row>
    <row r="3" spans="1:60" ht="24.95" customHeight="1" x14ac:dyDescent="0.2">
      <c r="A3" s="198" t="s">
        <v>8</v>
      </c>
      <c r="B3" s="49" t="s">
        <v>71</v>
      </c>
      <c r="C3" s="201" t="s">
        <v>72</v>
      </c>
      <c r="D3" s="199"/>
      <c r="E3" s="199"/>
      <c r="F3" s="199"/>
      <c r="G3" s="200"/>
      <c r="AC3" s="177" t="s">
        <v>180</v>
      </c>
      <c r="AG3" t="s">
        <v>181</v>
      </c>
    </row>
    <row r="4" spans="1:60" ht="24.95" customHeight="1" x14ac:dyDescent="0.2">
      <c r="A4" s="202" t="s">
        <v>9</v>
      </c>
      <c r="B4" s="203" t="s">
        <v>75</v>
      </c>
      <c r="C4" s="204" t="s">
        <v>76</v>
      </c>
      <c r="D4" s="205"/>
      <c r="E4" s="205"/>
      <c r="F4" s="205"/>
      <c r="G4" s="206"/>
      <c r="AG4" t="s">
        <v>182</v>
      </c>
    </row>
    <row r="5" spans="1:60" x14ac:dyDescent="0.2">
      <c r="D5" s="10"/>
    </row>
    <row r="6" spans="1:60" ht="38.25" x14ac:dyDescent="0.2">
      <c r="A6" s="208" t="s">
        <v>183</v>
      </c>
      <c r="B6" s="210" t="s">
        <v>184</v>
      </c>
      <c r="C6" s="210" t="s">
        <v>185</v>
      </c>
      <c r="D6" s="209" t="s">
        <v>186</v>
      </c>
      <c r="E6" s="208" t="s">
        <v>187</v>
      </c>
      <c r="F6" s="207" t="s">
        <v>188</v>
      </c>
      <c r="G6" s="208" t="s">
        <v>29</v>
      </c>
      <c r="H6" s="211" t="s">
        <v>30</v>
      </c>
      <c r="I6" s="211" t="s">
        <v>189</v>
      </c>
      <c r="J6" s="211" t="s">
        <v>31</v>
      </c>
      <c r="K6" s="211" t="s">
        <v>190</v>
      </c>
      <c r="L6" s="211" t="s">
        <v>191</v>
      </c>
      <c r="M6" s="211" t="s">
        <v>192</v>
      </c>
      <c r="N6" s="211" t="s">
        <v>193</v>
      </c>
      <c r="O6" s="211" t="s">
        <v>194</v>
      </c>
      <c r="P6" s="211" t="s">
        <v>195</v>
      </c>
      <c r="Q6" s="211" t="s">
        <v>196</v>
      </c>
      <c r="R6" s="211" t="s">
        <v>197</v>
      </c>
      <c r="S6" s="211" t="s">
        <v>198</v>
      </c>
      <c r="T6" s="211" t="s">
        <v>199</v>
      </c>
      <c r="U6" s="211" t="s">
        <v>200</v>
      </c>
      <c r="V6" s="211" t="s">
        <v>201</v>
      </c>
      <c r="W6" s="211" t="s">
        <v>202</v>
      </c>
      <c r="X6" s="211" t="s">
        <v>203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28" t="s">
        <v>204</v>
      </c>
      <c r="B8" s="229" t="s">
        <v>99</v>
      </c>
      <c r="C8" s="245" t="s">
        <v>100</v>
      </c>
      <c r="D8" s="230"/>
      <c r="E8" s="231"/>
      <c r="F8" s="232"/>
      <c r="G8" s="232">
        <f>SUMIF(AG9:AG14,"&lt;&gt;NOR",G9:G14)</f>
        <v>0</v>
      </c>
      <c r="H8" s="232"/>
      <c r="I8" s="232">
        <f>SUM(I9:I14)</f>
        <v>0</v>
      </c>
      <c r="J8" s="232"/>
      <c r="K8" s="232">
        <f>SUM(K9:K14)</f>
        <v>0</v>
      </c>
      <c r="L8" s="232"/>
      <c r="M8" s="232">
        <f>SUM(M9:M14)</f>
        <v>0</v>
      </c>
      <c r="N8" s="232"/>
      <c r="O8" s="232">
        <f>SUM(O9:O14)</f>
        <v>0</v>
      </c>
      <c r="P8" s="232"/>
      <c r="Q8" s="232">
        <f>SUM(Q9:Q14)</f>
        <v>0</v>
      </c>
      <c r="R8" s="232"/>
      <c r="S8" s="232"/>
      <c r="T8" s="233"/>
      <c r="U8" s="227"/>
      <c r="V8" s="227">
        <f>SUM(V9:V14)</f>
        <v>0</v>
      </c>
      <c r="W8" s="227"/>
      <c r="X8" s="227"/>
      <c r="AG8" t="s">
        <v>205</v>
      </c>
    </row>
    <row r="9" spans="1:60" outlineLevel="1" x14ac:dyDescent="0.2">
      <c r="A9" s="234">
        <v>1</v>
      </c>
      <c r="B9" s="235" t="s">
        <v>1106</v>
      </c>
      <c r="C9" s="246" t="s">
        <v>1107</v>
      </c>
      <c r="D9" s="236" t="s">
        <v>248</v>
      </c>
      <c r="E9" s="237">
        <v>3.24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39"/>
      <c r="S9" s="239" t="s">
        <v>242</v>
      </c>
      <c r="T9" s="240" t="s">
        <v>210</v>
      </c>
      <c r="U9" s="222">
        <v>0</v>
      </c>
      <c r="V9" s="222">
        <f>ROUND(E9*U9,2)</f>
        <v>0</v>
      </c>
      <c r="W9" s="222"/>
      <c r="X9" s="222" t="s">
        <v>250</v>
      </c>
      <c r="Y9" s="212"/>
      <c r="Z9" s="212"/>
      <c r="AA9" s="212"/>
      <c r="AB9" s="212"/>
      <c r="AC9" s="212"/>
      <c r="AD9" s="212"/>
      <c r="AE9" s="212"/>
      <c r="AF9" s="212"/>
      <c r="AG9" s="212" t="s">
        <v>446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9"/>
      <c r="B10" s="220"/>
      <c r="C10" s="263" t="s">
        <v>1108</v>
      </c>
      <c r="D10" s="252"/>
      <c r="E10" s="253">
        <v>3.24</v>
      </c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2"/>
      <c r="Z10" s="212"/>
      <c r="AA10" s="212"/>
      <c r="AB10" s="212"/>
      <c r="AC10" s="212"/>
      <c r="AD10" s="212"/>
      <c r="AE10" s="212"/>
      <c r="AF10" s="212"/>
      <c r="AG10" s="212" t="s">
        <v>255</v>
      </c>
      <c r="AH10" s="212">
        <v>0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55">
        <v>2</v>
      </c>
      <c r="B11" s="256" t="s">
        <v>1109</v>
      </c>
      <c r="C11" s="264" t="s">
        <v>1110</v>
      </c>
      <c r="D11" s="257" t="s">
        <v>248</v>
      </c>
      <c r="E11" s="258">
        <v>3.24</v>
      </c>
      <c r="F11" s="259"/>
      <c r="G11" s="260">
        <f>ROUND(E11*F11,2)</f>
        <v>0</v>
      </c>
      <c r="H11" s="259"/>
      <c r="I11" s="260">
        <f>ROUND(E11*H11,2)</f>
        <v>0</v>
      </c>
      <c r="J11" s="259"/>
      <c r="K11" s="260">
        <f>ROUND(E11*J11,2)</f>
        <v>0</v>
      </c>
      <c r="L11" s="260">
        <v>21</v>
      </c>
      <c r="M11" s="260">
        <f>G11*(1+L11/100)</f>
        <v>0</v>
      </c>
      <c r="N11" s="260">
        <v>0</v>
      </c>
      <c r="O11" s="260">
        <f>ROUND(E11*N11,2)</f>
        <v>0</v>
      </c>
      <c r="P11" s="260">
        <v>0</v>
      </c>
      <c r="Q11" s="260">
        <f>ROUND(E11*P11,2)</f>
        <v>0</v>
      </c>
      <c r="R11" s="260"/>
      <c r="S11" s="260" t="s">
        <v>242</v>
      </c>
      <c r="T11" s="261" t="s">
        <v>210</v>
      </c>
      <c r="U11" s="222">
        <v>0</v>
      </c>
      <c r="V11" s="222">
        <f>ROUND(E11*U11,2)</f>
        <v>0</v>
      </c>
      <c r="W11" s="222"/>
      <c r="X11" s="222" t="s">
        <v>250</v>
      </c>
      <c r="Y11" s="212"/>
      <c r="Z11" s="212"/>
      <c r="AA11" s="212"/>
      <c r="AB11" s="212"/>
      <c r="AC11" s="212"/>
      <c r="AD11" s="212"/>
      <c r="AE11" s="212"/>
      <c r="AF11" s="212"/>
      <c r="AG11" s="212" t="s">
        <v>446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55">
        <v>3</v>
      </c>
      <c r="B12" s="256" t="s">
        <v>1111</v>
      </c>
      <c r="C12" s="264" t="s">
        <v>1112</v>
      </c>
      <c r="D12" s="257" t="s">
        <v>370</v>
      </c>
      <c r="E12" s="258">
        <v>4.5</v>
      </c>
      <c r="F12" s="259"/>
      <c r="G12" s="260">
        <f>ROUND(E12*F12,2)</f>
        <v>0</v>
      </c>
      <c r="H12" s="259"/>
      <c r="I12" s="260">
        <f>ROUND(E12*H12,2)</f>
        <v>0</v>
      </c>
      <c r="J12" s="259"/>
      <c r="K12" s="260">
        <f>ROUND(E12*J12,2)</f>
        <v>0</v>
      </c>
      <c r="L12" s="260">
        <v>21</v>
      </c>
      <c r="M12" s="260">
        <f>G12*(1+L12/100)</f>
        <v>0</v>
      </c>
      <c r="N12" s="260">
        <v>0</v>
      </c>
      <c r="O12" s="260">
        <f>ROUND(E12*N12,2)</f>
        <v>0</v>
      </c>
      <c r="P12" s="260">
        <v>0</v>
      </c>
      <c r="Q12" s="260">
        <f>ROUND(E12*P12,2)</f>
        <v>0</v>
      </c>
      <c r="R12" s="260"/>
      <c r="S12" s="260" t="s">
        <v>242</v>
      </c>
      <c r="T12" s="261" t="s">
        <v>210</v>
      </c>
      <c r="U12" s="222">
        <v>0</v>
      </c>
      <c r="V12" s="222">
        <f>ROUND(E12*U12,2)</f>
        <v>0</v>
      </c>
      <c r="W12" s="222"/>
      <c r="X12" s="222" t="s">
        <v>250</v>
      </c>
      <c r="Y12" s="212"/>
      <c r="Z12" s="212"/>
      <c r="AA12" s="212"/>
      <c r="AB12" s="212"/>
      <c r="AC12" s="212"/>
      <c r="AD12" s="212"/>
      <c r="AE12" s="212"/>
      <c r="AF12" s="212"/>
      <c r="AG12" s="212" t="s">
        <v>446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34">
        <v>4</v>
      </c>
      <c r="B13" s="235" t="s">
        <v>1113</v>
      </c>
      <c r="C13" s="246" t="s">
        <v>1114</v>
      </c>
      <c r="D13" s="236" t="s">
        <v>248</v>
      </c>
      <c r="E13" s="237">
        <v>2.835</v>
      </c>
      <c r="F13" s="238"/>
      <c r="G13" s="239">
        <f>ROUND(E13*F13,2)</f>
        <v>0</v>
      </c>
      <c r="H13" s="238"/>
      <c r="I13" s="239">
        <f>ROUND(E13*H13,2)</f>
        <v>0</v>
      </c>
      <c r="J13" s="238"/>
      <c r="K13" s="239">
        <f>ROUND(E13*J13,2)</f>
        <v>0</v>
      </c>
      <c r="L13" s="239">
        <v>21</v>
      </c>
      <c r="M13" s="239">
        <f>G13*(1+L13/100)</f>
        <v>0</v>
      </c>
      <c r="N13" s="239">
        <v>0</v>
      </c>
      <c r="O13" s="239">
        <f>ROUND(E13*N13,2)</f>
        <v>0</v>
      </c>
      <c r="P13" s="239">
        <v>0</v>
      </c>
      <c r="Q13" s="239">
        <f>ROUND(E13*P13,2)</f>
        <v>0</v>
      </c>
      <c r="R13" s="239"/>
      <c r="S13" s="239" t="s">
        <v>242</v>
      </c>
      <c r="T13" s="240" t="s">
        <v>210</v>
      </c>
      <c r="U13" s="222">
        <v>0</v>
      </c>
      <c r="V13" s="222">
        <f>ROUND(E13*U13,2)</f>
        <v>0</v>
      </c>
      <c r="W13" s="222"/>
      <c r="X13" s="222" t="s">
        <v>250</v>
      </c>
      <c r="Y13" s="212"/>
      <c r="Z13" s="212"/>
      <c r="AA13" s="212"/>
      <c r="AB13" s="212"/>
      <c r="AC13" s="212"/>
      <c r="AD13" s="212"/>
      <c r="AE13" s="212"/>
      <c r="AF13" s="212"/>
      <c r="AG13" s="212" t="s">
        <v>446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19"/>
      <c r="B14" s="220"/>
      <c r="C14" s="263" t="s">
        <v>1115</v>
      </c>
      <c r="D14" s="252"/>
      <c r="E14" s="253">
        <v>2.84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12"/>
      <c r="Z14" s="212"/>
      <c r="AA14" s="212"/>
      <c r="AB14" s="212"/>
      <c r="AC14" s="212"/>
      <c r="AD14" s="212"/>
      <c r="AE14" s="212"/>
      <c r="AF14" s="212"/>
      <c r="AG14" s="212" t="s">
        <v>255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x14ac:dyDescent="0.2">
      <c r="A15" s="228" t="s">
        <v>204</v>
      </c>
      <c r="B15" s="229" t="s">
        <v>106</v>
      </c>
      <c r="C15" s="245" t="s">
        <v>107</v>
      </c>
      <c r="D15" s="230"/>
      <c r="E15" s="231"/>
      <c r="F15" s="232"/>
      <c r="G15" s="232">
        <f>SUMIF(AG16:AG17,"&lt;&gt;NOR",G16:G17)</f>
        <v>0</v>
      </c>
      <c r="H15" s="232"/>
      <c r="I15" s="232">
        <f>SUM(I16:I17)</f>
        <v>0</v>
      </c>
      <c r="J15" s="232"/>
      <c r="K15" s="232">
        <f>SUM(K16:K17)</f>
        <v>0</v>
      </c>
      <c r="L15" s="232"/>
      <c r="M15" s="232">
        <f>SUM(M16:M17)</f>
        <v>0</v>
      </c>
      <c r="N15" s="232"/>
      <c r="O15" s="232">
        <f>SUM(O16:O17)</f>
        <v>0</v>
      </c>
      <c r="P15" s="232"/>
      <c r="Q15" s="232">
        <f>SUM(Q16:Q17)</f>
        <v>0</v>
      </c>
      <c r="R15" s="232"/>
      <c r="S15" s="232"/>
      <c r="T15" s="233"/>
      <c r="U15" s="227"/>
      <c r="V15" s="227">
        <f>SUM(V16:V17)</f>
        <v>0</v>
      </c>
      <c r="W15" s="227"/>
      <c r="X15" s="227"/>
      <c r="AG15" t="s">
        <v>205</v>
      </c>
    </row>
    <row r="16" spans="1:60" outlineLevel="1" x14ac:dyDescent="0.2">
      <c r="A16" s="234">
        <v>5</v>
      </c>
      <c r="B16" s="235" t="s">
        <v>1116</v>
      </c>
      <c r="C16" s="246" t="s">
        <v>1117</v>
      </c>
      <c r="D16" s="236" t="s">
        <v>248</v>
      </c>
      <c r="E16" s="237">
        <v>0.40500000000000003</v>
      </c>
      <c r="F16" s="238"/>
      <c r="G16" s="239">
        <f>ROUND(E16*F16,2)</f>
        <v>0</v>
      </c>
      <c r="H16" s="238"/>
      <c r="I16" s="239">
        <f>ROUND(E16*H16,2)</f>
        <v>0</v>
      </c>
      <c r="J16" s="238"/>
      <c r="K16" s="239">
        <f>ROUND(E16*J16,2)</f>
        <v>0</v>
      </c>
      <c r="L16" s="239">
        <v>21</v>
      </c>
      <c r="M16" s="239">
        <f>G16*(1+L16/100)</f>
        <v>0</v>
      </c>
      <c r="N16" s="239">
        <v>0</v>
      </c>
      <c r="O16" s="239">
        <f>ROUND(E16*N16,2)</f>
        <v>0</v>
      </c>
      <c r="P16" s="239">
        <v>0</v>
      </c>
      <c r="Q16" s="239">
        <f>ROUND(E16*P16,2)</f>
        <v>0</v>
      </c>
      <c r="R16" s="239"/>
      <c r="S16" s="239" t="s">
        <v>242</v>
      </c>
      <c r="T16" s="240" t="s">
        <v>210</v>
      </c>
      <c r="U16" s="222">
        <v>0</v>
      </c>
      <c r="V16" s="222">
        <f>ROUND(E16*U16,2)</f>
        <v>0</v>
      </c>
      <c r="W16" s="222"/>
      <c r="X16" s="222" t="s">
        <v>250</v>
      </c>
      <c r="Y16" s="212"/>
      <c r="Z16" s="212"/>
      <c r="AA16" s="212"/>
      <c r="AB16" s="212"/>
      <c r="AC16" s="212"/>
      <c r="AD16" s="212"/>
      <c r="AE16" s="212"/>
      <c r="AF16" s="212"/>
      <c r="AG16" s="212" t="s">
        <v>446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19"/>
      <c r="B17" s="220"/>
      <c r="C17" s="263" t="s">
        <v>1118</v>
      </c>
      <c r="D17" s="252"/>
      <c r="E17" s="253">
        <v>0.41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2"/>
      <c r="Z17" s="212"/>
      <c r="AA17" s="212"/>
      <c r="AB17" s="212"/>
      <c r="AC17" s="212"/>
      <c r="AD17" s="212"/>
      <c r="AE17" s="212"/>
      <c r="AF17" s="212"/>
      <c r="AG17" s="212" t="s">
        <v>255</v>
      </c>
      <c r="AH17" s="212">
        <v>0</v>
      </c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x14ac:dyDescent="0.2">
      <c r="A18" s="228" t="s">
        <v>204</v>
      </c>
      <c r="B18" s="229" t="s">
        <v>118</v>
      </c>
      <c r="C18" s="245" t="s">
        <v>119</v>
      </c>
      <c r="D18" s="230"/>
      <c r="E18" s="231"/>
      <c r="F18" s="232"/>
      <c r="G18" s="232">
        <f>SUMIF(AG19:AG23,"&lt;&gt;NOR",G19:G23)</f>
        <v>0</v>
      </c>
      <c r="H18" s="232"/>
      <c r="I18" s="232">
        <f>SUM(I19:I23)</f>
        <v>0</v>
      </c>
      <c r="J18" s="232"/>
      <c r="K18" s="232">
        <f>SUM(K19:K23)</f>
        <v>0</v>
      </c>
      <c r="L18" s="232"/>
      <c r="M18" s="232">
        <f>SUM(M19:M23)</f>
        <v>0</v>
      </c>
      <c r="N18" s="232"/>
      <c r="O18" s="232">
        <f>SUM(O19:O23)</f>
        <v>0</v>
      </c>
      <c r="P18" s="232"/>
      <c r="Q18" s="232">
        <f>SUM(Q19:Q23)</f>
        <v>0</v>
      </c>
      <c r="R18" s="232"/>
      <c r="S18" s="232"/>
      <c r="T18" s="233"/>
      <c r="U18" s="227"/>
      <c r="V18" s="227">
        <f>SUM(V19:V23)</f>
        <v>0</v>
      </c>
      <c r="W18" s="227"/>
      <c r="X18" s="227"/>
      <c r="AG18" t="s">
        <v>205</v>
      </c>
    </row>
    <row r="19" spans="1:60" outlineLevel="1" x14ac:dyDescent="0.2">
      <c r="A19" s="234">
        <v>6</v>
      </c>
      <c r="B19" s="235" t="s">
        <v>1119</v>
      </c>
      <c r="C19" s="246" t="s">
        <v>1120</v>
      </c>
      <c r="D19" s="236" t="s">
        <v>378</v>
      </c>
      <c r="E19" s="237">
        <v>1</v>
      </c>
      <c r="F19" s="238"/>
      <c r="G19" s="239">
        <f>ROUND(E19*F19,2)</f>
        <v>0</v>
      </c>
      <c r="H19" s="238"/>
      <c r="I19" s="239">
        <f>ROUND(E19*H19,2)</f>
        <v>0</v>
      </c>
      <c r="J19" s="238"/>
      <c r="K19" s="239">
        <f>ROUND(E19*J19,2)</f>
        <v>0</v>
      </c>
      <c r="L19" s="239">
        <v>21</v>
      </c>
      <c r="M19" s="239">
        <f>G19*(1+L19/100)</f>
        <v>0</v>
      </c>
      <c r="N19" s="239">
        <v>0</v>
      </c>
      <c r="O19" s="239">
        <f>ROUND(E19*N19,2)</f>
        <v>0</v>
      </c>
      <c r="P19" s="239">
        <v>0</v>
      </c>
      <c r="Q19" s="239">
        <f>ROUND(E19*P19,2)</f>
        <v>0</v>
      </c>
      <c r="R19" s="239"/>
      <c r="S19" s="239" t="s">
        <v>242</v>
      </c>
      <c r="T19" s="240" t="s">
        <v>210</v>
      </c>
      <c r="U19" s="222">
        <v>0</v>
      </c>
      <c r="V19" s="222">
        <f>ROUND(E19*U19,2)</f>
        <v>0</v>
      </c>
      <c r="W19" s="222"/>
      <c r="X19" s="222" t="s">
        <v>250</v>
      </c>
      <c r="Y19" s="212"/>
      <c r="Z19" s="212"/>
      <c r="AA19" s="212"/>
      <c r="AB19" s="212"/>
      <c r="AC19" s="212"/>
      <c r="AD19" s="212"/>
      <c r="AE19" s="212"/>
      <c r="AF19" s="212"/>
      <c r="AG19" s="212" t="s">
        <v>446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19"/>
      <c r="B20" s="220"/>
      <c r="C20" s="247" t="s">
        <v>1121</v>
      </c>
      <c r="D20" s="241"/>
      <c r="E20" s="241"/>
      <c r="F20" s="241"/>
      <c r="G20" s="241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12"/>
      <c r="Z20" s="212"/>
      <c r="AA20" s="212"/>
      <c r="AB20" s="212"/>
      <c r="AC20" s="212"/>
      <c r="AD20" s="212"/>
      <c r="AE20" s="212"/>
      <c r="AF20" s="212"/>
      <c r="AG20" s="212" t="s">
        <v>213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55">
        <v>7</v>
      </c>
      <c r="B21" s="256" t="s">
        <v>1122</v>
      </c>
      <c r="C21" s="264" t="s">
        <v>1123</v>
      </c>
      <c r="D21" s="257" t="s">
        <v>378</v>
      </c>
      <c r="E21" s="258">
        <v>1</v>
      </c>
      <c r="F21" s="259"/>
      <c r="G21" s="260">
        <f>ROUND(E21*F21,2)</f>
        <v>0</v>
      </c>
      <c r="H21" s="259"/>
      <c r="I21" s="260">
        <f>ROUND(E21*H21,2)</f>
        <v>0</v>
      </c>
      <c r="J21" s="259"/>
      <c r="K21" s="260">
        <f>ROUND(E21*J21,2)</f>
        <v>0</v>
      </c>
      <c r="L21" s="260">
        <v>21</v>
      </c>
      <c r="M21" s="260">
        <f>G21*(1+L21/100)</f>
        <v>0</v>
      </c>
      <c r="N21" s="260">
        <v>0</v>
      </c>
      <c r="O21" s="260">
        <f>ROUND(E21*N21,2)</f>
        <v>0</v>
      </c>
      <c r="P21" s="260">
        <v>0</v>
      </c>
      <c r="Q21" s="260">
        <f>ROUND(E21*P21,2)</f>
        <v>0</v>
      </c>
      <c r="R21" s="260"/>
      <c r="S21" s="260" t="s">
        <v>242</v>
      </c>
      <c r="T21" s="261" t="s">
        <v>210</v>
      </c>
      <c r="U21" s="222">
        <v>0</v>
      </c>
      <c r="V21" s="222">
        <f>ROUND(E21*U21,2)</f>
        <v>0</v>
      </c>
      <c r="W21" s="222"/>
      <c r="X21" s="222" t="s">
        <v>250</v>
      </c>
      <c r="Y21" s="212"/>
      <c r="Z21" s="212"/>
      <c r="AA21" s="212"/>
      <c r="AB21" s="212"/>
      <c r="AC21" s="212"/>
      <c r="AD21" s="212"/>
      <c r="AE21" s="212"/>
      <c r="AF21" s="212"/>
      <c r="AG21" s="212" t="s">
        <v>446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55">
        <v>8</v>
      </c>
      <c r="B22" s="256" t="s">
        <v>1124</v>
      </c>
      <c r="C22" s="264" t="s">
        <v>1125</v>
      </c>
      <c r="D22" s="257" t="s">
        <v>378</v>
      </c>
      <c r="E22" s="258">
        <v>1</v>
      </c>
      <c r="F22" s="259"/>
      <c r="G22" s="260">
        <f>ROUND(E22*F22,2)</f>
        <v>0</v>
      </c>
      <c r="H22" s="259"/>
      <c r="I22" s="260">
        <f>ROUND(E22*H22,2)</f>
        <v>0</v>
      </c>
      <c r="J22" s="259"/>
      <c r="K22" s="260">
        <f>ROUND(E22*J22,2)</f>
        <v>0</v>
      </c>
      <c r="L22" s="260">
        <v>21</v>
      </c>
      <c r="M22" s="260">
        <f>G22*(1+L22/100)</f>
        <v>0</v>
      </c>
      <c r="N22" s="260">
        <v>0</v>
      </c>
      <c r="O22" s="260">
        <f>ROUND(E22*N22,2)</f>
        <v>0</v>
      </c>
      <c r="P22" s="260">
        <v>0</v>
      </c>
      <c r="Q22" s="260">
        <f>ROUND(E22*P22,2)</f>
        <v>0</v>
      </c>
      <c r="R22" s="260"/>
      <c r="S22" s="260" t="s">
        <v>242</v>
      </c>
      <c r="T22" s="261" t="s">
        <v>210</v>
      </c>
      <c r="U22" s="222">
        <v>0</v>
      </c>
      <c r="V22" s="222">
        <f>ROUND(E22*U22,2)</f>
        <v>0</v>
      </c>
      <c r="W22" s="222"/>
      <c r="X22" s="222" t="s">
        <v>250</v>
      </c>
      <c r="Y22" s="212"/>
      <c r="Z22" s="212"/>
      <c r="AA22" s="212"/>
      <c r="AB22" s="212"/>
      <c r="AC22" s="212"/>
      <c r="AD22" s="212"/>
      <c r="AE22" s="212"/>
      <c r="AF22" s="212"/>
      <c r="AG22" s="212" t="s">
        <v>446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55">
        <v>9</v>
      </c>
      <c r="B23" s="256" t="s">
        <v>1126</v>
      </c>
      <c r="C23" s="264" t="s">
        <v>1127</v>
      </c>
      <c r="D23" s="257" t="s">
        <v>378</v>
      </c>
      <c r="E23" s="258">
        <v>1</v>
      </c>
      <c r="F23" s="259"/>
      <c r="G23" s="260">
        <f>ROUND(E23*F23,2)</f>
        <v>0</v>
      </c>
      <c r="H23" s="259"/>
      <c r="I23" s="260">
        <f>ROUND(E23*H23,2)</f>
        <v>0</v>
      </c>
      <c r="J23" s="259"/>
      <c r="K23" s="260">
        <f>ROUND(E23*J23,2)</f>
        <v>0</v>
      </c>
      <c r="L23" s="260">
        <v>21</v>
      </c>
      <c r="M23" s="260">
        <f>G23*(1+L23/100)</f>
        <v>0</v>
      </c>
      <c r="N23" s="260">
        <v>0</v>
      </c>
      <c r="O23" s="260">
        <f>ROUND(E23*N23,2)</f>
        <v>0</v>
      </c>
      <c r="P23" s="260">
        <v>0</v>
      </c>
      <c r="Q23" s="260">
        <f>ROUND(E23*P23,2)</f>
        <v>0</v>
      </c>
      <c r="R23" s="260"/>
      <c r="S23" s="260" t="s">
        <v>242</v>
      </c>
      <c r="T23" s="261" t="s">
        <v>210</v>
      </c>
      <c r="U23" s="222">
        <v>0</v>
      </c>
      <c r="V23" s="222">
        <f>ROUND(E23*U23,2)</f>
        <v>0</v>
      </c>
      <c r="W23" s="222"/>
      <c r="X23" s="222" t="s">
        <v>347</v>
      </c>
      <c r="Y23" s="212"/>
      <c r="Z23" s="212"/>
      <c r="AA23" s="212"/>
      <c r="AB23" s="212"/>
      <c r="AC23" s="212"/>
      <c r="AD23" s="212"/>
      <c r="AE23" s="212"/>
      <c r="AF23" s="212"/>
      <c r="AG23" s="212" t="s">
        <v>499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x14ac:dyDescent="0.2">
      <c r="A24" s="228" t="s">
        <v>204</v>
      </c>
      <c r="B24" s="229" t="s">
        <v>145</v>
      </c>
      <c r="C24" s="245" t="s">
        <v>146</v>
      </c>
      <c r="D24" s="230"/>
      <c r="E24" s="231"/>
      <c r="F24" s="232"/>
      <c r="G24" s="232">
        <f>SUMIF(AG25:AG43,"&lt;&gt;NOR",G25:G43)</f>
        <v>0</v>
      </c>
      <c r="H24" s="232"/>
      <c r="I24" s="232">
        <f>SUM(I25:I43)</f>
        <v>0</v>
      </c>
      <c r="J24" s="232"/>
      <c r="K24" s="232">
        <f>SUM(K25:K43)</f>
        <v>0</v>
      </c>
      <c r="L24" s="232"/>
      <c r="M24" s="232">
        <f>SUM(M25:M43)</f>
        <v>0</v>
      </c>
      <c r="N24" s="232"/>
      <c r="O24" s="232">
        <f>SUM(O25:O43)</f>
        <v>0</v>
      </c>
      <c r="P24" s="232"/>
      <c r="Q24" s="232">
        <f>SUM(Q25:Q43)</f>
        <v>0</v>
      </c>
      <c r="R24" s="232"/>
      <c r="S24" s="232"/>
      <c r="T24" s="233"/>
      <c r="U24" s="227"/>
      <c r="V24" s="227">
        <f>SUM(V25:V43)</f>
        <v>0</v>
      </c>
      <c r="W24" s="227"/>
      <c r="X24" s="227"/>
      <c r="AG24" t="s">
        <v>205</v>
      </c>
    </row>
    <row r="25" spans="1:60" outlineLevel="1" x14ac:dyDescent="0.2">
      <c r="A25" s="234">
        <v>10</v>
      </c>
      <c r="B25" s="235" t="s">
        <v>1128</v>
      </c>
      <c r="C25" s="246" t="s">
        <v>1129</v>
      </c>
      <c r="D25" s="236" t="s">
        <v>370</v>
      </c>
      <c r="E25" s="237">
        <v>2.875</v>
      </c>
      <c r="F25" s="238"/>
      <c r="G25" s="239">
        <f>ROUND(E25*F25,2)</f>
        <v>0</v>
      </c>
      <c r="H25" s="238"/>
      <c r="I25" s="239">
        <f>ROUND(E25*H25,2)</f>
        <v>0</v>
      </c>
      <c r="J25" s="238"/>
      <c r="K25" s="239">
        <f>ROUND(E25*J25,2)</f>
        <v>0</v>
      </c>
      <c r="L25" s="239">
        <v>21</v>
      </c>
      <c r="M25" s="239">
        <f>G25*(1+L25/100)</f>
        <v>0</v>
      </c>
      <c r="N25" s="239">
        <v>0</v>
      </c>
      <c r="O25" s="239">
        <f>ROUND(E25*N25,2)</f>
        <v>0</v>
      </c>
      <c r="P25" s="239">
        <v>0</v>
      </c>
      <c r="Q25" s="239">
        <f>ROUND(E25*P25,2)</f>
        <v>0</v>
      </c>
      <c r="R25" s="239"/>
      <c r="S25" s="239" t="s">
        <v>242</v>
      </c>
      <c r="T25" s="240" t="s">
        <v>210</v>
      </c>
      <c r="U25" s="222">
        <v>0</v>
      </c>
      <c r="V25" s="222">
        <f>ROUND(E25*U25,2)</f>
        <v>0</v>
      </c>
      <c r="W25" s="222"/>
      <c r="X25" s="222" t="s">
        <v>250</v>
      </c>
      <c r="Y25" s="212"/>
      <c r="Z25" s="212"/>
      <c r="AA25" s="212"/>
      <c r="AB25" s="212"/>
      <c r="AC25" s="212"/>
      <c r="AD25" s="212"/>
      <c r="AE25" s="212"/>
      <c r="AF25" s="212"/>
      <c r="AG25" s="212" t="s">
        <v>541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19"/>
      <c r="B26" s="220"/>
      <c r="C26" s="263" t="s">
        <v>1130</v>
      </c>
      <c r="D26" s="252"/>
      <c r="E26" s="253">
        <v>2.88</v>
      </c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12"/>
      <c r="Z26" s="212"/>
      <c r="AA26" s="212"/>
      <c r="AB26" s="212"/>
      <c r="AC26" s="212"/>
      <c r="AD26" s="212"/>
      <c r="AE26" s="212"/>
      <c r="AF26" s="212"/>
      <c r="AG26" s="212" t="s">
        <v>255</v>
      </c>
      <c r="AH26" s="212">
        <v>0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34">
        <v>11</v>
      </c>
      <c r="B27" s="235" t="s">
        <v>1131</v>
      </c>
      <c r="C27" s="246" t="s">
        <v>1132</v>
      </c>
      <c r="D27" s="236" t="s">
        <v>370</v>
      </c>
      <c r="E27" s="237">
        <v>2.2999999999999998</v>
      </c>
      <c r="F27" s="238"/>
      <c r="G27" s="239">
        <f>ROUND(E27*F27,2)</f>
        <v>0</v>
      </c>
      <c r="H27" s="238"/>
      <c r="I27" s="239">
        <f>ROUND(E27*H27,2)</f>
        <v>0</v>
      </c>
      <c r="J27" s="238"/>
      <c r="K27" s="239">
        <f>ROUND(E27*J27,2)</f>
        <v>0</v>
      </c>
      <c r="L27" s="239">
        <v>21</v>
      </c>
      <c r="M27" s="239">
        <f>G27*(1+L27/100)</f>
        <v>0</v>
      </c>
      <c r="N27" s="239">
        <v>0</v>
      </c>
      <c r="O27" s="239">
        <f>ROUND(E27*N27,2)</f>
        <v>0</v>
      </c>
      <c r="P27" s="239">
        <v>0</v>
      </c>
      <c r="Q27" s="239">
        <f>ROUND(E27*P27,2)</f>
        <v>0</v>
      </c>
      <c r="R27" s="239"/>
      <c r="S27" s="239" t="s">
        <v>242</v>
      </c>
      <c r="T27" s="240" t="s">
        <v>210</v>
      </c>
      <c r="U27" s="222">
        <v>0</v>
      </c>
      <c r="V27" s="222">
        <f>ROUND(E27*U27,2)</f>
        <v>0</v>
      </c>
      <c r="W27" s="222"/>
      <c r="X27" s="222" t="s">
        <v>250</v>
      </c>
      <c r="Y27" s="212"/>
      <c r="Z27" s="212"/>
      <c r="AA27" s="212"/>
      <c r="AB27" s="212"/>
      <c r="AC27" s="212"/>
      <c r="AD27" s="212"/>
      <c r="AE27" s="212"/>
      <c r="AF27" s="212"/>
      <c r="AG27" s="212" t="s">
        <v>541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9"/>
      <c r="B28" s="220"/>
      <c r="C28" s="263" t="s">
        <v>1133</v>
      </c>
      <c r="D28" s="252"/>
      <c r="E28" s="253">
        <v>2.2999999999999998</v>
      </c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12"/>
      <c r="Z28" s="212"/>
      <c r="AA28" s="212"/>
      <c r="AB28" s="212"/>
      <c r="AC28" s="212"/>
      <c r="AD28" s="212"/>
      <c r="AE28" s="212"/>
      <c r="AF28" s="212"/>
      <c r="AG28" s="212" t="s">
        <v>255</v>
      </c>
      <c r="AH28" s="212">
        <v>0</v>
      </c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34">
        <v>12</v>
      </c>
      <c r="B29" s="235" t="s">
        <v>1134</v>
      </c>
      <c r="C29" s="246" t="s">
        <v>1135</v>
      </c>
      <c r="D29" s="236" t="s">
        <v>370</v>
      </c>
      <c r="E29" s="237">
        <v>1.1499999999999999</v>
      </c>
      <c r="F29" s="238"/>
      <c r="G29" s="239">
        <f>ROUND(E29*F29,2)</f>
        <v>0</v>
      </c>
      <c r="H29" s="238"/>
      <c r="I29" s="239">
        <f>ROUND(E29*H29,2)</f>
        <v>0</v>
      </c>
      <c r="J29" s="238"/>
      <c r="K29" s="239">
        <f>ROUND(E29*J29,2)</f>
        <v>0</v>
      </c>
      <c r="L29" s="239">
        <v>21</v>
      </c>
      <c r="M29" s="239">
        <f>G29*(1+L29/100)</f>
        <v>0</v>
      </c>
      <c r="N29" s="239">
        <v>0</v>
      </c>
      <c r="O29" s="239">
        <f>ROUND(E29*N29,2)</f>
        <v>0</v>
      </c>
      <c r="P29" s="239">
        <v>0</v>
      </c>
      <c r="Q29" s="239">
        <f>ROUND(E29*P29,2)</f>
        <v>0</v>
      </c>
      <c r="R29" s="239"/>
      <c r="S29" s="239" t="s">
        <v>242</v>
      </c>
      <c r="T29" s="240" t="s">
        <v>210</v>
      </c>
      <c r="U29" s="222">
        <v>0</v>
      </c>
      <c r="V29" s="222">
        <f>ROUND(E29*U29,2)</f>
        <v>0</v>
      </c>
      <c r="W29" s="222"/>
      <c r="X29" s="222" t="s">
        <v>250</v>
      </c>
      <c r="Y29" s="212"/>
      <c r="Z29" s="212"/>
      <c r="AA29" s="212"/>
      <c r="AB29" s="212"/>
      <c r="AC29" s="212"/>
      <c r="AD29" s="212"/>
      <c r="AE29" s="212"/>
      <c r="AF29" s="212"/>
      <c r="AG29" s="212" t="s">
        <v>541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19"/>
      <c r="B30" s="220"/>
      <c r="C30" s="263" t="s">
        <v>1136</v>
      </c>
      <c r="D30" s="252"/>
      <c r="E30" s="253">
        <v>1.1499999999999999</v>
      </c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12"/>
      <c r="Z30" s="212"/>
      <c r="AA30" s="212"/>
      <c r="AB30" s="212"/>
      <c r="AC30" s="212"/>
      <c r="AD30" s="212"/>
      <c r="AE30" s="212"/>
      <c r="AF30" s="212"/>
      <c r="AG30" s="212" t="s">
        <v>255</v>
      </c>
      <c r="AH30" s="212">
        <v>0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34">
        <v>13</v>
      </c>
      <c r="B31" s="235" t="s">
        <v>1137</v>
      </c>
      <c r="C31" s="246" t="s">
        <v>1138</v>
      </c>
      <c r="D31" s="236" t="s">
        <v>370</v>
      </c>
      <c r="E31" s="237">
        <v>1.1499999999999999</v>
      </c>
      <c r="F31" s="238"/>
      <c r="G31" s="239">
        <f>ROUND(E31*F31,2)</f>
        <v>0</v>
      </c>
      <c r="H31" s="238"/>
      <c r="I31" s="239">
        <f>ROUND(E31*H31,2)</f>
        <v>0</v>
      </c>
      <c r="J31" s="238"/>
      <c r="K31" s="239">
        <f>ROUND(E31*J31,2)</f>
        <v>0</v>
      </c>
      <c r="L31" s="239">
        <v>21</v>
      </c>
      <c r="M31" s="239">
        <f>G31*(1+L31/100)</f>
        <v>0</v>
      </c>
      <c r="N31" s="239">
        <v>0</v>
      </c>
      <c r="O31" s="239">
        <f>ROUND(E31*N31,2)</f>
        <v>0</v>
      </c>
      <c r="P31" s="239">
        <v>0</v>
      </c>
      <c r="Q31" s="239">
        <f>ROUND(E31*P31,2)</f>
        <v>0</v>
      </c>
      <c r="R31" s="239"/>
      <c r="S31" s="239" t="s">
        <v>242</v>
      </c>
      <c r="T31" s="240" t="s">
        <v>210</v>
      </c>
      <c r="U31" s="222">
        <v>0</v>
      </c>
      <c r="V31" s="222">
        <f>ROUND(E31*U31,2)</f>
        <v>0</v>
      </c>
      <c r="W31" s="222"/>
      <c r="X31" s="222" t="s">
        <v>250</v>
      </c>
      <c r="Y31" s="212"/>
      <c r="Z31" s="212"/>
      <c r="AA31" s="212"/>
      <c r="AB31" s="212"/>
      <c r="AC31" s="212"/>
      <c r="AD31" s="212"/>
      <c r="AE31" s="212"/>
      <c r="AF31" s="212"/>
      <c r="AG31" s="212" t="s">
        <v>541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19"/>
      <c r="B32" s="220"/>
      <c r="C32" s="263" t="s">
        <v>1136</v>
      </c>
      <c r="D32" s="252"/>
      <c r="E32" s="253">
        <v>1.1499999999999999</v>
      </c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12"/>
      <c r="Z32" s="212"/>
      <c r="AA32" s="212"/>
      <c r="AB32" s="212"/>
      <c r="AC32" s="212"/>
      <c r="AD32" s="212"/>
      <c r="AE32" s="212"/>
      <c r="AF32" s="212"/>
      <c r="AG32" s="212" t="s">
        <v>255</v>
      </c>
      <c r="AH32" s="212">
        <v>0</v>
      </c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34">
        <v>14</v>
      </c>
      <c r="B33" s="235" t="s">
        <v>1139</v>
      </c>
      <c r="C33" s="246" t="s">
        <v>1140</v>
      </c>
      <c r="D33" s="236" t="s">
        <v>370</v>
      </c>
      <c r="E33" s="237">
        <v>5.1749999999999998</v>
      </c>
      <c r="F33" s="238"/>
      <c r="G33" s="239">
        <f>ROUND(E33*F33,2)</f>
        <v>0</v>
      </c>
      <c r="H33" s="238"/>
      <c r="I33" s="239">
        <f>ROUND(E33*H33,2)</f>
        <v>0</v>
      </c>
      <c r="J33" s="238"/>
      <c r="K33" s="239">
        <f>ROUND(E33*J33,2)</f>
        <v>0</v>
      </c>
      <c r="L33" s="239">
        <v>21</v>
      </c>
      <c r="M33" s="239">
        <f>G33*(1+L33/100)</f>
        <v>0</v>
      </c>
      <c r="N33" s="239">
        <v>0</v>
      </c>
      <c r="O33" s="239">
        <f>ROUND(E33*N33,2)</f>
        <v>0</v>
      </c>
      <c r="P33" s="239">
        <v>0</v>
      </c>
      <c r="Q33" s="239">
        <f>ROUND(E33*P33,2)</f>
        <v>0</v>
      </c>
      <c r="R33" s="239"/>
      <c r="S33" s="239" t="s">
        <v>242</v>
      </c>
      <c r="T33" s="240" t="s">
        <v>210</v>
      </c>
      <c r="U33" s="222">
        <v>0</v>
      </c>
      <c r="V33" s="222">
        <f>ROUND(E33*U33,2)</f>
        <v>0</v>
      </c>
      <c r="W33" s="222"/>
      <c r="X33" s="222" t="s">
        <v>250</v>
      </c>
      <c r="Y33" s="212"/>
      <c r="Z33" s="212"/>
      <c r="AA33" s="212"/>
      <c r="AB33" s="212"/>
      <c r="AC33" s="212"/>
      <c r="AD33" s="212"/>
      <c r="AE33" s="212"/>
      <c r="AF33" s="212"/>
      <c r="AG33" s="212" t="s">
        <v>541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19"/>
      <c r="B34" s="220"/>
      <c r="C34" s="263" t="s">
        <v>1141</v>
      </c>
      <c r="D34" s="252"/>
      <c r="E34" s="253">
        <v>5.17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12"/>
      <c r="Z34" s="212"/>
      <c r="AA34" s="212"/>
      <c r="AB34" s="212"/>
      <c r="AC34" s="212"/>
      <c r="AD34" s="212"/>
      <c r="AE34" s="212"/>
      <c r="AF34" s="212"/>
      <c r="AG34" s="212" t="s">
        <v>255</v>
      </c>
      <c r="AH34" s="212">
        <v>0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55">
        <v>15</v>
      </c>
      <c r="B35" s="256" t="s">
        <v>1142</v>
      </c>
      <c r="C35" s="264" t="s">
        <v>1143</v>
      </c>
      <c r="D35" s="257" t="s">
        <v>378</v>
      </c>
      <c r="E35" s="258">
        <v>1</v>
      </c>
      <c r="F35" s="259"/>
      <c r="G35" s="260">
        <f>ROUND(E35*F35,2)</f>
        <v>0</v>
      </c>
      <c r="H35" s="259"/>
      <c r="I35" s="260">
        <f>ROUND(E35*H35,2)</f>
        <v>0</v>
      </c>
      <c r="J35" s="259"/>
      <c r="K35" s="260">
        <f>ROUND(E35*J35,2)</f>
        <v>0</v>
      </c>
      <c r="L35" s="260">
        <v>21</v>
      </c>
      <c r="M35" s="260">
        <f>G35*(1+L35/100)</f>
        <v>0</v>
      </c>
      <c r="N35" s="260">
        <v>0</v>
      </c>
      <c r="O35" s="260">
        <f>ROUND(E35*N35,2)</f>
        <v>0</v>
      </c>
      <c r="P35" s="260">
        <v>0</v>
      </c>
      <c r="Q35" s="260">
        <f>ROUND(E35*P35,2)</f>
        <v>0</v>
      </c>
      <c r="R35" s="260"/>
      <c r="S35" s="260" t="s">
        <v>242</v>
      </c>
      <c r="T35" s="261" t="s">
        <v>210</v>
      </c>
      <c r="U35" s="222">
        <v>0</v>
      </c>
      <c r="V35" s="222">
        <f>ROUND(E35*U35,2)</f>
        <v>0</v>
      </c>
      <c r="W35" s="222"/>
      <c r="X35" s="222" t="s">
        <v>250</v>
      </c>
      <c r="Y35" s="212"/>
      <c r="Z35" s="212"/>
      <c r="AA35" s="212"/>
      <c r="AB35" s="212"/>
      <c r="AC35" s="212"/>
      <c r="AD35" s="212"/>
      <c r="AE35" s="212"/>
      <c r="AF35" s="212"/>
      <c r="AG35" s="212" t="s">
        <v>541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55">
        <v>16</v>
      </c>
      <c r="B36" s="256" t="s">
        <v>1144</v>
      </c>
      <c r="C36" s="264" t="s">
        <v>1145</v>
      </c>
      <c r="D36" s="257" t="s">
        <v>378</v>
      </c>
      <c r="E36" s="258">
        <v>1</v>
      </c>
      <c r="F36" s="259"/>
      <c r="G36" s="260">
        <f>ROUND(E36*F36,2)</f>
        <v>0</v>
      </c>
      <c r="H36" s="259"/>
      <c r="I36" s="260">
        <f>ROUND(E36*H36,2)</f>
        <v>0</v>
      </c>
      <c r="J36" s="259"/>
      <c r="K36" s="260">
        <f>ROUND(E36*J36,2)</f>
        <v>0</v>
      </c>
      <c r="L36" s="260">
        <v>21</v>
      </c>
      <c r="M36" s="260">
        <f>G36*(1+L36/100)</f>
        <v>0</v>
      </c>
      <c r="N36" s="260">
        <v>0</v>
      </c>
      <c r="O36" s="260">
        <f>ROUND(E36*N36,2)</f>
        <v>0</v>
      </c>
      <c r="P36" s="260">
        <v>0</v>
      </c>
      <c r="Q36" s="260">
        <f>ROUND(E36*P36,2)</f>
        <v>0</v>
      </c>
      <c r="R36" s="260"/>
      <c r="S36" s="260" t="s">
        <v>242</v>
      </c>
      <c r="T36" s="261" t="s">
        <v>210</v>
      </c>
      <c r="U36" s="222">
        <v>0</v>
      </c>
      <c r="V36" s="222">
        <f>ROUND(E36*U36,2)</f>
        <v>0</v>
      </c>
      <c r="W36" s="222"/>
      <c r="X36" s="222" t="s">
        <v>250</v>
      </c>
      <c r="Y36" s="212"/>
      <c r="Z36" s="212"/>
      <c r="AA36" s="212"/>
      <c r="AB36" s="212"/>
      <c r="AC36" s="212"/>
      <c r="AD36" s="212"/>
      <c r="AE36" s="212"/>
      <c r="AF36" s="212"/>
      <c r="AG36" s="212" t="s">
        <v>541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55">
        <v>17</v>
      </c>
      <c r="B37" s="256" t="s">
        <v>1146</v>
      </c>
      <c r="C37" s="264" t="s">
        <v>1147</v>
      </c>
      <c r="D37" s="257" t="s">
        <v>378</v>
      </c>
      <c r="E37" s="258">
        <v>1</v>
      </c>
      <c r="F37" s="259"/>
      <c r="G37" s="260">
        <f>ROUND(E37*F37,2)</f>
        <v>0</v>
      </c>
      <c r="H37" s="259"/>
      <c r="I37" s="260">
        <f>ROUND(E37*H37,2)</f>
        <v>0</v>
      </c>
      <c r="J37" s="259"/>
      <c r="K37" s="260">
        <f>ROUND(E37*J37,2)</f>
        <v>0</v>
      </c>
      <c r="L37" s="260">
        <v>21</v>
      </c>
      <c r="M37" s="260">
        <f>G37*(1+L37/100)</f>
        <v>0</v>
      </c>
      <c r="N37" s="260">
        <v>0</v>
      </c>
      <c r="O37" s="260">
        <f>ROUND(E37*N37,2)</f>
        <v>0</v>
      </c>
      <c r="P37" s="260">
        <v>0</v>
      </c>
      <c r="Q37" s="260">
        <f>ROUND(E37*P37,2)</f>
        <v>0</v>
      </c>
      <c r="R37" s="260"/>
      <c r="S37" s="260" t="s">
        <v>242</v>
      </c>
      <c r="T37" s="261" t="s">
        <v>210</v>
      </c>
      <c r="U37" s="222">
        <v>0</v>
      </c>
      <c r="V37" s="222">
        <f>ROUND(E37*U37,2)</f>
        <v>0</v>
      </c>
      <c r="W37" s="222"/>
      <c r="X37" s="222" t="s">
        <v>250</v>
      </c>
      <c r="Y37" s="212"/>
      <c r="Z37" s="212"/>
      <c r="AA37" s="212"/>
      <c r="AB37" s="212"/>
      <c r="AC37" s="212"/>
      <c r="AD37" s="212"/>
      <c r="AE37" s="212"/>
      <c r="AF37" s="212"/>
      <c r="AG37" s="212" t="s">
        <v>541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55">
        <v>18</v>
      </c>
      <c r="B38" s="256" t="s">
        <v>1148</v>
      </c>
      <c r="C38" s="264" t="s">
        <v>1149</v>
      </c>
      <c r="D38" s="257" t="s">
        <v>378</v>
      </c>
      <c r="E38" s="258">
        <v>1</v>
      </c>
      <c r="F38" s="259"/>
      <c r="G38" s="260">
        <f>ROUND(E38*F38,2)</f>
        <v>0</v>
      </c>
      <c r="H38" s="259"/>
      <c r="I38" s="260">
        <f>ROUND(E38*H38,2)</f>
        <v>0</v>
      </c>
      <c r="J38" s="259"/>
      <c r="K38" s="260">
        <f>ROUND(E38*J38,2)</f>
        <v>0</v>
      </c>
      <c r="L38" s="260">
        <v>21</v>
      </c>
      <c r="M38" s="260">
        <f>G38*(1+L38/100)</f>
        <v>0</v>
      </c>
      <c r="N38" s="260">
        <v>0</v>
      </c>
      <c r="O38" s="260">
        <f>ROUND(E38*N38,2)</f>
        <v>0</v>
      </c>
      <c r="P38" s="260">
        <v>0</v>
      </c>
      <c r="Q38" s="260">
        <f>ROUND(E38*P38,2)</f>
        <v>0</v>
      </c>
      <c r="R38" s="260"/>
      <c r="S38" s="260" t="s">
        <v>242</v>
      </c>
      <c r="T38" s="261" t="s">
        <v>210</v>
      </c>
      <c r="U38" s="222">
        <v>0</v>
      </c>
      <c r="V38" s="222">
        <f>ROUND(E38*U38,2)</f>
        <v>0</v>
      </c>
      <c r="W38" s="222"/>
      <c r="X38" s="222" t="s">
        <v>250</v>
      </c>
      <c r="Y38" s="212"/>
      <c r="Z38" s="212"/>
      <c r="AA38" s="212"/>
      <c r="AB38" s="212"/>
      <c r="AC38" s="212"/>
      <c r="AD38" s="212"/>
      <c r="AE38" s="212"/>
      <c r="AF38" s="212"/>
      <c r="AG38" s="212" t="s">
        <v>541</v>
      </c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55">
        <v>19</v>
      </c>
      <c r="B39" s="256" t="s">
        <v>1150</v>
      </c>
      <c r="C39" s="264" t="s">
        <v>1151</v>
      </c>
      <c r="D39" s="257" t="s">
        <v>378</v>
      </c>
      <c r="E39" s="258">
        <v>1</v>
      </c>
      <c r="F39" s="259"/>
      <c r="G39" s="260">
        <f>ROUND(E39*F39,2)</f>
        <v>0</v>
      </c>
      <c r="H39" s="259"/>
      <c r="I39" s="260">
        <f>ROUND(E39*H39,2)</f>
        <v>0</v>
      </c>
      <c r="J39" s="259"/>
      <c r="K39" s="260">
        <f>ROUND(E39*J39,2)</f>
        <v>0</v>
      </c>
      <c r="L39" s="260">
        <v>21</v>
      </c>
      <c r="M39" s="260">
        <f>G39*(1+L39/100)</f>
        <v>0</v>
      </c>
      <c r="N39" s="260">
        <v>0</v>
      </c>
      <c r="O39" s="260">
        <f>ROUND(E39*N39,2)</f>
        <v>0</v>
      </c>
      <c r="P39" s="260">
        <v>0</v>
      </c>
      <c r="Q39" s="260">
        <f>ROUND(E39*P39,2)</f>
        <v>0</v>
      </c>
      <c r="R39" s="260"/>
      <c r="S39" s="260" t="s">
        <v>242</v>
      </c>
      <c r="T39" s="261" t="s">
        <v>210</v>
      </c>
      <c r="U39" s="222">
        <v>0</v>
      </c>
      <c r="V39" s="222">
        <f>ROUND(E39*U39,2)</f>
        <v>0</v>
      </c>
      <c r="W39" s="222"/>
      <c r="X39" s="222" t="s">
        <v>250</v>
      </c>
      <c r="Y39" s="212"/>
      <c r="Z39" s="212"/>
      <c r="AA39" s="212"/>
      <c r="AB39" s="212"/>
      <c r="AC39" s="212"/>
      <c r="AD39" s="212"/>
      <c r="AE39" s="212"/>
      <c r="AF39" s="212"/>
      <c r="AG39" s="212" t="s">
        <v>541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34">
        <v>20</v>
      </c>
      <c r="B40" s="235" t="s">
        <v>1152</v>
      </c>
      <c r="C40" s="246" t="s">
        <v>1153</v>
      </c>
      <c r="D40" s="236" t="s">
        <v>370</v>
      </c>
      <c r="E40" s="237">
        <v>4.5</v>
      </c>
      <c r="F40" s="238"/>
      <c r="G40" s="239">
        <f>ROUND(E40*F40,2)</f>
        <v>0</v>
      </c>
      <c r="H40" s="238"/>
      <c r="I40" s="239">
        <f>ROUND(E40*H40,2)</f>
        <v>0</v>
      </c>
      <c r="J40" s="238"/>
      <c r="K40" s="239">
        <f>ROUND(E40*J40,2)</f>
        <v>0</v>
      </c>
      <c r="L40" s="239">
        <v>21</v>
      </c>
      <c r="M40" s="239">
        <f>G40*(1+L40/100)</f>
        <v>0</v>
      </c>
      <c r="N40" s="239">
        <v>0</v>
      </c>
      <c r="O40" s="239">
        <f>ROUND(E40*N40,2)</f>
        <v>0</v>
      </c>
      <c r="P40" s="239">
        <v>0</v>
      </c>
      <c r="Q40" s="239">
        <f>ROUND(E40*P40,2)</f>
        <v>0</v>
      </c>
      <c r="R40" s="239"/>
      <c r="S40" s="239" t="s">
        <v>242</v>
      </c>
      <c r="T40" s="240" t="s">
        <v>210</v>
      </c>
      <c r="U40" s="222">
        <v>0</v>
      </c>
      <c r="V40" s="222">
        <f>ROUND(E40*U40,2)</f>
        <v>0</v>
      </c>
      <c r="W40" s="222"/>
      <c r="X40" s="222" t="s">
        <v>250</v>
      </c>
      <c r="Y40" s="212"/>
      <c r="Z40" s="212"/>
      <c r="AA40" s="212"/>
      <c r="AB40" s="212"/>
      <c r="AC40" s="212"/>
      <c r="AD40" s="212"/>
      <c r="AE40" s="212"/>
      <c r="AF40" s="212"/>
      <c r="AG40" s="212" t="s">
        <v>541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19"/>
      <c r="B41" s="220"/>
      <c r="C41" s="263" t="s">
        <v>1154</v>
      </c>
      <c r="D41" s="252"/>
      <c r="E41" s="253">
        <v>4.5</v>
      </c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12"/>
      <c r="Z41" s="212"/>
      <c r="AA41" s="212"/>
      <c r="AB41" s="212"/>
      <c r="AC41" s="212"/>
      <c r="AD41" s="212"/>
      <c r="AE41" s="212"/>
      <c r="AF41" s="212"/>
      <c r="AG41" s="212" t="s">
        <v>255</v>
      </c>
      <c r="AH41" s="212">
        <v>0</v>
      </c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55">
        <v>21</v>
      </c>
      <c r="B42" s="256" t="s">
        <v>1155</v>
      </c>
      <c r="C42" s="264" t="s">
        <v>1156</v>
      </c>
      <c r="D42" s="257" t="s">
        <v>0</v>
      </c>
      <c r="E42" s="258">
        <v>75.592380000000006</v>
      </c>
      <c r="F42" s="259"/>
      <c r="G42" s="260">
        <f>ROUND(E42*F42,2)</f>
        <v>0</v>
      </c>
      <c r="H42" s="259"/>
      <c r="I42" s="260">
        <f>ROUND(E42*H42,2)</f>
        <v>0</v>
      </c>
      <c r="J42" s="259"/>
      <c r="K42" s="260">
        <f>ROUND(E42*J42,2)</f>
        <v>0</v>
      </c>
      <c r="L42" s="260">
        <v>21</v>
      </c>
      <c r="M42" s="260">
        <f>G42*(1+L42/100)</f>
        <v>0</v>
      </c>
      <c r="N42" s="260">
        <v>0</v>
      </c>
      <c r="O42" s="260">
        <f>ROUND(E42*N42,2)</f>
        <v>0</v>
      </c>
      <c r="P42" s="260">
        <v>0</v>
      </c>
      <c r="Q42" s="260">
        <f>ROUND(E42*P42,2)</f>
        <v>0</v>
      </c>
      <c r="R42" s="260"/>
      <c r="S42" s="260" t="s">
        <v>242</v>
      </c>
      <c r="T42" s="261" t="s">
        <v>210</v>
      </c>
      <c r="U42" s="222">
        <v>0</v>
      </c>
      <c r="V42" s="222">
        <f>ROUND(E42*U42,2)</f>
        <v>0</v>
      </c>
      <c r="W42" s="222"/>
      <c r="X42" s="222" t="s">
        <v>250</v>
      </c>
      <c r="Y42" s="212"/>
      <c r="Z42" s="212"/>
      <c r="AA42" s="212"/>
      <c r="AB42" s="212"/>
      <c r="AC42" s="212"/>
      <c r="AD42" s="212"/>
      <c r="AE42" s="212"/>
      <c r="AF42" s="212"/>
      <c r="AG42" s="212" t="s">
        <v>541</v>
      </c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55">
        <v>22</v>
      </c>
      <c r="B43" s="256" t="s">
        <v>99</v>
      </c>
      <c r="C43" s="264" t="s">
        <v>1157</v>
      </c>
      <c r="D43" s="257" t="s">
        <v>1158</v>
      </c>
      <c r="E43" s="258">
        <v>1</v>
      </c>
      <c r="F43" s="259"/>
      <c r="G43" s="260">
        <f>ROUND(E43*F43,2)</f>
        <v>0</v>
      </c>
      <c r="H43" s="259"/>
      <c r="I43" s="260">
        <f>ROUND(E43*H43,2)</f>
        <v>0</v>
      </c>
      <c r="J43" s="259"/>
      <c r="K43" s="260">
        <f>ROUND(E43*J43,2)</f>
        <v>0</v>
      </c>
      <c r="L43" s="260">
        <v>21</v>
      </c>
      <c r="M43" s="260">
        <f>G43*(1+L43/100)</f>
        <v>0</v>
      </c>
      <c r="N43" s="260">
        <v>0</v>
      </c>
      <c r="O43" s="260">
        <f>ROUND(E43*N43,2)</f>
        <v>0</v>
      </c>
      <c r="P43" s="260">
        <v>0</v>
      </c>
      <c r="Q43" s="260">
        <f>ROUND(E43*P43,2)</f>
        <v>0</v>
      </c>
      <c r="R43" s="260"/>
      <c r="S43" s="260" t="s">
        <v>242</v>
      </c>
      <c r="T43" s="261" t="s">
        <v>210</v>
      </c>
      <c r="U43" s="222">
        <v>0</v>
      </c>
      <c r="V43" s="222">
        <f>ROUND(E43*U43,2)</f>
        <v>0</v>
      </c>
      <c r="W43" s="222"/>
      <c r="X43" s="222" t="s">
        <v>347</v>
      </c>
      <c r="Y43" s="212"/>
      <c r="Z43" s="212"/>
      <c r="AA43" s="212"/>
      <c r="AB43" s="212"/>
      <c r="AC43" s="212"/>
      <c r="AD43" s="212"/>
      <c r="AE43" s="212"/>
      <c r="AF43" s="212"/>
      <c r="AG43" s="212" t="s">
        <v>499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x14ac:dyDescent="0.2">
      <c r="A44" s="228" t="s">
        <v>204</v>
      </c>
      <c r="B44" s="229" t="s">
        <v>148</v>
      </c>
      <c r="C44" s="245" t="s">
        <v>149</v>
      </c>
      <c r="D44" s="230"/>
      <c r="E44" s="231"/>
      <c r="F44" s="232"/>
      <c r="G44" s="232">
        <f>SUMIF(AG45:AG58,"&lt;&gt;NOR",G45:G58)</f>
        <v>0</v>
      </c>
      <c r="H44" s="232"/>
      <c r="I44" s="232">
        <f>SUM(I45:I58)</f>
        <v>0</v>
      </c>
      <c r="J44" s="232"/>
      <c r="K44" s="232">
        <f>SUM(K45:K58)</f>
        <v>0</v>
      </c>
      <c r="L44" s="232"/>
      <c r="M44" s="232">
        <f>SUM(M45:M58)</f>
        <v>0</v>
      </c>
      <c r="N44" s="232"/>
      <c r="O44" s="232">
        <f>SUM(O45:O58)</f>
        <v>0</v>
      </c>
      <c r="P44" s="232"/>
      <c r="Q44" s="232">
        <f>SUM(Q45:Q58)</f>
        <v>0</v>
      </c>
      <c r="R44" s="232"/>
      <c r="S44" s="232"/>
      <c r="T44" s="233"/>
      <c r="U44" s="227"/>
      <c r="V44" s="227">
        <f>SUM(V45:V58)</f>
        <v>0</v>
      </c>
      <c r="W44" s="227"/>
      <c r="X44" s="227"/>
      <c r="AG44" t="s">
        <v>205</v>
      </c>
    </row>
    <row r="45" spans="1:60" outlineLevel="1" x14ac:dyDescent="0.2">
      <c r="A45" s="234">
        <v>23</v>
      </c>
      <c r="B45" s="235" t="s">
        <v>1159</v>
      </c>
      <c r="C45" s="246" t="s">
        <v>1160</v>
      </c>
      <c r="D45" s="236" t="s">
        <v>370</v>
      </c>
      <c r="E45" s="237">
        <v>9.6</v>
      </c>
      <c r="F45" s="238"/>
      <c r="G45" s="239">
        <f>ROUND(E45*F45,2)</f>
        <v>0</v>
      </c>
      <c r="H45" s="238"/>
      <c r="I45" s="239">
        <f>ROUND(E45*H45,2)</f>
        <v>0</v>
      </c>
      <c r="J45" s="238"/>
      <c r="K45" s="239">
        <f>ROUND(E45*J45,2)</f>
        <v>0</v>
      </c>
      <c r="L45" s="239">
        <v>21</v>
      </c>
      <c r="M45" s="239">
        <f>G45*(1+L45/100)</f>
        <v>0</v>
      </c>
      <c r="N45" s="239">
        <v>0</v>
      </c>
      <c r="O45" s="239">
        <f>ROUND(E45*N45,2)</f>
        <v>0</v>
      </c>
      <c r="P45" s="239">
        <v>0</v>
      </c>
      <c r="Q45" s="239">
        <f>ROUND(E45*P45,2)</f>
        <v>0</v>
      </c>
      <c r="R45" s="239"/>
      <c r="S45" s="239" t="s">
        <v>242</v>
      </c>
      <c r="T45" s="240" t="s">
        <v>210</v>
      </c>
      <c r="U45" s="222">
        <v>0</v>
      </c>
      <c r="V45" s="222">
        <f>ROUND(E45*U45,2)</f>
        <v>0</v>
      </c>
      <c r="W45" s="222"/>
      <c r="X45" s="222" t="s">
        <v>250</v>
      </c>
      <c r="Y45" s="212"/>
      <c r="Z45" s="212"/>
      <c r="AA45" s="212"/>
      <c r="AB45" s="212"/>
      <c r="AC45" s="212"/>
      <c r="AD45" s="212"/>
      <c r="AE45" s="212"/>
      <c r="AF45" s="212"/>
      <c r="AG45" s="212" t="s">
        <v>541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19"/>
      <c r="B46" s="220"/>
      <c r="C46" s="263" t="s">
        <v>1161</v>
      </c>
      <c r="D46" s="252"/>
      <c r="E46" s="253">
        <v>9.6</v>
      </c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12"/>
      <c r="Z46" s="212"/>
      <c r="AA46" s="212"/>
      <c r="AB46" s="212"/>
      <c r="AC46" s="212"/>
      <c r="AD46" s="212"/>
      <c r="AE46" s="212"/>
      <c r="AF46" s="212"/>
      <c r="AG46" s="212" t="s">
        <v>255</v>
      </c>
      <c r="AH46" s="212">
        <v>0</v>
      </c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55">
        <v>24</v>
      </c>
      <c r="B47" s="256" t="s">
        <v>1162</v>
      </c>
      <c r="C47" s="264" t="s">
        <v>1163</v>
      </c>
      <c r="D47" s="257" t="s">
        <v>370</v>
      </c>
      <c r="E47" s="258">
        <v>9.6</v>
      </c>
      <c r="F47" s="259"/>
      <c r="G47" s="260">
        <f>ROUND(E47*F47,2)</f>
        <v>0</v>
      </c>
      <c r="H47" s="259"/>
      <c r="I47" s="260">
        <f>ROUND(E47*H47,2)</f>
        <v>0</v>
      </c>
      <c r="J47" s="259"/>
      <c r="K47" s="260">
        <f>ROUND(E47*J47,2)</f>
        <v>0</v>
      </c>
      <c r="L47" s="260">
        <v>21</v>
      </c>
      <c r="M47" s="260">
        <f>G47*(1+L47/100)</f>
        <v>0</v>
      </c>
      <c r="N47" s="260">
        <v>0</v>
      </c>
      <c r="O47" s="260">
        <f>ROUND(E47*N47,2)</f>
        <v>0</v>
      </c>
      <c r="P47" s="260">
        <v>0</v>
      </c>
      <c r="Q47" s="260">
        <f>ROUND(E47*P47,2)</f>
        <v>0</v>
      </c>
      <c r="R47" s="260"/>
      <c r="S47" s="260" t="s">
        <v>242</v>
      </c>
      <c r="T47" s="261" t="s">
        <v>210</v>
      </c>
      <c r="U47" s="222">
        <v>0</v>
      </c>
      <c r="V47" s="222">
        <f>ROUND(E47*U47,2)</f>
        <v>0</v>
      </c>
      <c r="W47" s="222"/>
      <c r="X47" s="222" t="s">
        <v>250</v>
      </c>
      <c r="Y47" s="212"/>
      <c r="Z47" s="212"/>
      <c r="AA47" s="212"/>
      <c r="AB47" s="212"/>
      <c r="AC47" s="212"/>
      <c r="AD47" s="212"/>
      <c r="AE47" s="212"/>
      <c r="AF47" s="212"/>
      <c r="AG47" s="212" t="s">
        <v>541</v>
      </c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55">
        <v>25</v>
      </c>
      <c r="B48" s="256" t="s">
        <v>1164</v>
      </c>
      <c r="C48" s="264" t="s">
        <v>1165</v>
      </c>
      <c r="D48" s="257" t="s">
        <v>370</v>
      </c>
      <c r="E48" s="258">
        <v>9.6</v>
      </c>
      <c r="F48" s="259"/>
      <c r="G48" s="260">
        <f>ROUND(E48*F48,2)</f>
        <v>0</v>
      </c>
      <c r="H48" s="259"/>
      <c r="I48" s="260">
        <f>ROUND(E48*H48,2)</f>
        <v>0</v>
      </c>
      <c r="J48" s="259"/>
      <c r="K48" s="260">
        <f>ROUND(E48*J48,2)</f>
        <v>0</v>
      </c>
      <c r="L48" s="260">
        <v>21</v>
      </c>
      <c r="M48" s="260">
        <f>G48*(1+L48/100)</f>
        <v>0</v>
      </c>
      <c r="N48" s="260">
        <v>0</v>
      </c>
      <c r="O48" s="260">
        <f>ROUND(E48*N48,2)</f>
        <v>0</v>
      </c>
      <c r="P48" s="260">
        <v>0</v>
      </c>
      <c r="Q48" s="260">
        <f>ROUND(E48*P48,2)</f>
        <v>0</v>
      </c>
      <c r="R48" s="260"/>
      <c r="S48" s="260" t="s">
        <v>242</v>
      </c>
      <c r="T48" s="261" t="s">
        <v>210</v>
      </c>
      <c r="U48" s="222">
        <v>0</v>
      </c>
      <c r="V48" s="222">
        <f>ROUND(E48*U48,2)</f>
        <v>0</v>
      </c>
      <c r="W48" s="222"/>
      <c r="X48" s="222" t="s">
        <v>347</v>
      </c>
      <c r="Y48" s="212"/>
      <c r="Z48" s="212"/>
      <c r="AA48" s="212"/>
      <c r="AB48" s="212"/>
      <c r="AC48" s="212"/>
      <c r="AD48" s="212"/>
      <c r="AE48" s="212"/>
      <c r="AF48" s="212"/>
      <c r="AG48" s="212" t="s">
        <v>499</v>
      </c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55">
        <v>26</v>
      </c>
      <c r="B49" s="256" t="s">
        <v>1166</v>
      </c>
      <c r="C49" s="264" t="s">
        <v>1167</v>
      </c>
      <c r="D49" s="257" t="s">
        <v>378</v>
      </c>
      <c r="E49" s="258">
        <v>3</v>
      </c>
      <c r="F49" s="259"/>
      <c r="G49" s="260">
        <f>ROUND(E49*F49,2)</f>
        <v>0</v>
      </c>
      <c r="H49" s="259"/>
      <c r="I49" s="260">
        <f>ROUND(E49*H49,2)</f>
        <v>0</v>
      </c>
      <c r="J49" s="259"/>
      <c r="K49" s="260">
        <f>ROUND(E49*J49,2)</f>
        <v>0</v>
      </c>
      <c r="L49" s="260">
        <v>21</v>
      </c>
      <c r="M49" s="260">
        <f>G49*(1+L49/100)</f>
        <v>0</v>
      </c>
      <c r="N49" s="260">
        <v>0</v>
      </c>
      <c r="O49" s="260">
        <f>ROUND(E49*N49,2)</f>
        <v>0</v>
      </c>
      <c r="P49" s="260">
        <v>0</v>
      </c>
      <c r="Q49" s="260">
        <f>ROUND(E49*P49,2)</f>
        <v>0</v>
      </c>
      <c r="R49" s="260"/>
      <c r="S49" s="260" t="s">
        <v>242</v>
      </c>
      <c r="T49" s="261" t="s">
        <v>210</v>
      </c>
      <c r="U49" s="222">
        <v>0</v>
      </c>
      <c r="V49" s="222">
        <f>ROUND(E49*U49,2)</f>
        <v>0</v>
      </c>
      <c r="W49" s="222"/>
      <c r="X49" s="222" t="s">
        <v>250</v>
      </c>
      <c r="Y49" s="212"/>
      <c r="Z49" s="212"/>
      <c r="AA49" s="212"/>
      <c r="AB49" s="212"/>
      <c r="AC49" s="212"/>
      <c r="AD49" s="212"/>
      <c r="AE49" s="212"/>
      <c r="AF49" s="212"/>
      <c r="AG49" s="212" t="s">
        <v>541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55">
        <v>27</v>
      </c>
      <c r="B50" s="256" t="s">
        <v>1168</v>
      </c>
      <c r="C50" s="264" t="s">
        <v>1169</v>
      </c>
      <c r="D50" s="257" t="s">
        <v>378</v>
      </c>
      <c r="E50" s="258">
        <v>3</v>
      </c>
      <c r="F50" s="259"/>
      <c r="G50" s="260">
        <f>ROUND(E50*F50,2)</f>
        <v>0</v>
      </c>
      <c r="H50" s="259"/>
      <c r="I50" s="260">
        <f>ROUND(E50*H50,2)</f>
        <v>0</v>
      </c>
      <c r="J50" s="259"/>
      <c r="K50" s="260">
        <f>ROUND(E50*J50,2)</f>
        <v>0</v>
      </c>
      <c r="L50" s="260">
        <v>21</v>
      </c>
      <c r="M50" s="260">
        <f>G50*(1+L50/100)</f>
        <v>0</v>
      </c>
      <c r="N50" s="260">
        <v>0</v>
      </c>
      <c r="O50" s="260">
        <f>ROUND(E50*N50,2)</f>
        <v>0</v>
      </c>
      <c r="P50" s="260">
        <v>0</v>
      </c>
      <c r="Q50" s="260">
        <f>ROUND(E50*P50,2)</f>
        <v>0</v>
      </c>
      <c r="R50" s="260"/>
      <c r="S50" s="260" t="s">
        <v>242</v>
      </c>
      <c r="T50" s="261" t="s">
        <v>210</v>
      </c>
      <c r="U50" s="222">
        <v>0</v>
      </c>
      <c r="V50" s="222">
        <f>ROUND(E50*U50,2)</f>
        <v>0</v>
      </c>
      <c r="W50" s="222"/>
      <c r="X50" s="222" t="s">
        <v>250</v>
      </c>
      <c r="Y50" s="212"/>
      <c r="Z50" s="212"/>
      <c r="AA50" s="212"/>
      <c r="AB50" s="212"/>
      <c r="AC50" s="212"/>
      <c r="AD50" s="212"/>
      <c r="AE50" s="212"/>
      <c r="AF50" s="212"/>
      <c r="AG50" s="212" t="s">
        <v>541</v>
      </c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55">
        <v>28</v>
      </c>
      <c r="B51" s="256" t="s">
        <v>1170</v>
      </c>
      <c r="C51" s="264" t="s">
        <v>1171</v>
      </c>
      <c r="D51" s="257" t="s">
        <v>378</v>
      </c>
      <c r="E51" s="258">
        <v>1</v>
      </c>
      <c r="F51" s="259"/>
      <c r="G51" s="260">
        <f>ROUND(E51*F51,2)</f>
        <v>0</v>
      </c>
      <c r="H51" s="259"/>
      <c r="I51" s="260">
        <f>ROUND(E51*H51,2)</f>
        <v>0</v>
      </c>
      <c r="J51" s="259"/>
      <c r="K51" s="260">
        <f>ROUND(E51*J51,2)</f>
        <v>0</v>
      </c>
      <c r="L51" s="260">
        <v>21</v>
      </c>
      <c r="M51" s="260">
        <f>G51*(1+L51/100)</f>
        <v>0</v>
      </c>
      <c r="N51" s="260">
        <v>0</v>
      </c>
      <c r="O51" s="260">
        <f>ROUND(E51*N51,2)</f>
        <v>0</v>
      </c>
      <c r="P51" s="260">
        <v>0</v>
      </c>
      <c r="Q51" s="260">
        <f>ROUND(E51*P51,2)</f>
        <v>0</v>
      </c>
      <c r="R51" s="260"/>
      <c r="S51" s="260" t="s">
        <v>242</v>
      </c>
      <c r="T51" s="261" t="s">
        <v>210</v>
      </c>
      <c r="U51" s="222">
        <v>0</v>
      </c>
      <c r="V51" s="222">
        <f>ROUND(E51*U51,2)</f>
        <v>0</v>
      </c>
      <c r="W51" s="222"/>
      <c r="X51" s="222" t="s">
        <v>347</v>
      </c>
      <c r="Y51" s="212"/>
      <c r="Z51" s="212"/>
      <c r="AA51" s="212"/>
      <c r="AB51" s="212"/>
      <c r="AC51" s="212"/>
      <c r="AD51" s="212"/>
      <c r="AE51" s="212"/>
      <c r="AF51" s="212"/>
      <c r="AG51" s="212" t="s">
        <v>499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55">
        <v>29</v>
      </c>
      <c r="B52" s="256" t="s">
        <v>1172</v>
      </c>
      <c r="C52" s="264" t="s">
        <v>1173</v>
      </c>
      <c r="D52" s="257" t="s">
        <v>378</v>
      </c>
      <c r="E52" s="258">
        <v>1</v>
      </c>
      <c r="F52" s="259"/>
      <c r="G52" s="260">
        <f>ROUND(E52*F52,2)</f>
        <v>0</v>
      </c>
      <c r="H52" s="259"/>
      <c r="I52" s="260">
        <f>ROUND(E52*H52,2)</f>
        <v>0</v>
      </c>
      <c r="J52" s="259"/>
      <c r="K52" s="260">
        <f>ROUND(E52*J52,2)</f>
        <v>0</v>
      </c>
      <c r="L52" s="260">
        <v>21</v>
      </c>
      <c r="M52" s="260">
        <f>G52*(1+L52/100)</f>
        <v>0</v>
      </c>
      <c r="N52" s="260">
        <v>0</v>
      </c>
      <c r="O52" s="260">
        <f>ROUND(E52*N52,2)</f>
        <v>0</v>
      </c>
      <c r="P52" s="260">
        <v>0</v>
      </c>
      <c r="Q52" s="260">
        <f>ROUND(E52*P52,2)</f>
        <v>0</v>
      </c>
      <c r="R52" s="260"/>
      <c r="S52" s="260" t="s">
        <v>242</v>
      </c>
      <c r="T52" s="261" t="s">
        <v>210</v>
      </c>
      <c r="U52" s="222">
        <v>0</v>
      </c>
      <c r="V52" s="222">
        <f>ROUND(E52*U52,2)</f>
        <v>0</v>
      </c>
      <c r="W52" s="222"/>
      <c r="X52" s="222" t="s">
        <v>347</v>
      </c>
      <c r="Y52" s="212"/>
      <c r="Z52" s="212"/>
      <c r="AA52" s="212"/>
      <c r="AB52" s="212"/>
      <c r="AC52" s="212"/>
      <c r="AD52" s="212"/>
      <c r="AE52" s="212"/>
      <c r="AF52" s="212"/>
      <c r="AG52" s="212" t="s">
        <v>499</v>
      </c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34">
        <v>30</v>
      </c>
      <c r="B53" s="235" t="s">
        <v>1174</v>
      </c>
      <c r="C53" s="246" t="s">
        <v>1175</v>
      </c>
      <c r="D53" s="236" t="s">
        <v>241</v>
      </c>
      <c r="E53" s="237">
        <v>2</v>
      </c>
      <c r="F53" s="238"/>
      <c r="G53" s="239">
        <f>ROUND(E53*F53,2)</f>
        <v>0</v>
      </c>
      <c r="H53" s="238"/>
      <c r="I53" s="239">
        <f>ROUND(E53*H53,2)</f>
        <v>0</v>
      </c>
      <c r="J53" s="238"/>
      <c r="K53" s="239">
        <f>ROUND(E53*J53,2)</f>
        <v>0</v>
      </c>
      <c r="L53" s="239">
        <v>21</v>
      </c>
      <c r="M53" s="239">
        <f>G53*(1+L53/100)</f>
        <v>0</v>
      </c>
      <c r="N53" s="239">
        <v>0</v>
      </c>
      <c r="O53" s="239">
        <f>ROUND(E53*N53,2)</f>
        <v>0</v>
      </c>
      <c r="P53" s="239">
        <v>0</v>
      </c>
      <c r="Q53" s="239">
        <f>ROUND(E53*P53,2)</f>
        <v>0</v>
      </c>
      <c r="R53" s="239"/>
      <c r="S53" s="239" t="s">
        <v>242</v>
      </c>
      <c r="T53" s="240" t="s">
        <v>210</v>
      </c>
      <c r="U53" s="222">
        <v>0</v>
      </c>
      <c r="V53" s="222">
        <f>ROUND(E53*U53,2)</f>
        <v>0</v>
      </c>
      <c r="W53" s="222"/>
      <c r="X53" s="222" t="s">
        <v>250</v>
      </c>
      <c r="Y53" s="212"/>
      <c r="Z53" s="212"/>
      <c r="AA53" s="212"/>
      <c r="AB53" s="212"/>
      <c r="AC53" s="212"/>
      <c r="AD53" s="212"/>
      <c r="AE53" s="212"/>
      <c r="AF53" s="212"/>
      <c r="AG53" s="212" t="s">
        <v>541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">
      <c r="A54" s="219"/>
      <c r="B54" s="220"/>
      <c r="C54" s="263" t="s">
        <v>1176</v>
      </c>
      <c r="D54" s="252"/>
      <c r="E54" s="253">
        <v>1</v>
      </c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12"/>
      <c r="Z54" s="212"/>
      <c r="AA54" s="212"/>
      <c r="AB54" s="212"/>
      <c r="AC54" s="212"/>
      <c r="AD54" s="212"/>
      <c r="AE54" s="212"/>
      <c r="AF54" s="212"/>
      <c r="AG54" s="212" t="s">
        <v>255</v>
      </c>
      <c r="AH54" s="212">
        <v>0</v>
      </c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19"/>
      <c r="B55" s="220"/>
      <c r="C55" s="263" t="s">
        <v>1177</v>
      </c>
      <c r="D55" s="252"/>
      <c r="E55" s="253">
        <v>1</v>
      </c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12"/>
      <c r="Z55" s="212"/>
      <c r="AA55" s="212"/>
      <c r="AB55" s="212"/>
      <c r="AC55" s="212"/>
      <c r="AD55" s="212"/>
      <c r="AE55" s="212"/>
      <c r="AF55" s="212"/>
      <c r="AG55" s="212" t="s">
        <v>255</v>
      </c>
      <c r="AH55" s="212">
        <v>0</v>
      </c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55">
        <v>31</v>
      </c>
      <c r="B56" s="256" t="s">
        <v>1178</v>
      </c>
      <c r="C56" s="264" t="s">
        <v>1179</v>
      </c>
      <c r="D56" s="257" t="s">
        <v>370</v>
      </c>
      <c r="E56" s="258">
        <v>9.6</v>
      </c>
      <c r="F56" s="259"/>
      <c r="G56" s="260">
        <f>ROUND(E56*F56,2)</f>
        <v>0</v>
      </c>
      <c r="H56" s="259"/>
      <c r="I56" s="260">
        <f>ROUND(E56*H56,2)</f>
        <v>0</v>
      </c>
      <c r="J56" s="259"/>
      <c r="K56" s="260">
        <f>ROUND(E56*J56,2)</f>
        <v>0</v>
      </c>
      <c r="L56" s="260">
        <v>21</v>
      </c>
      <c r="M56" s="260">
        <f>G56*(1+L56/100)</f>
        <v>0</v>
      </c>
      <c r="N56" s="260">
        <v>0</v>
      </c>
      <c r="O56" s="260">
        <f>ROUND(E56*N56,2)</f>
        <v>0</v>
      </c>
      <c r="P56" s="260">
        <v>0</v>
      </c>
      <c r="Q56" s="260">
        <f>ROUND(E56*P56,2)</f>
        <v>0</v>
      </c>
      <c r="R56" s="260"/>
      <c r="S56" s="260" t="s">
        <v>242</v>
      </c>
      <c r="T56" s="261" t="s">
        <v>210</v>
      </c>
      <c r="U56" s="222">
        <v>0</v>
      </c>
      <c r="V56" s="222">
        <f>ROUND(E56*U56,2)</f>
        <v>0</v>
      </c>
      <c r="W56" s="222"/>
      <c r="X56" s="222" t="s">
        <v>250</v>
      </c>
      <c r="Y56" s="212"/>
      <c r="Z56" s="212"/>
      <c r="AA56" s="212"/>
      <c r="AB56" s="212"/>
      <c r="AC56" s="212"/>
      <c r="AD56" s="212"/>
      <c r="AE56" s="212"/>
      <c r="AF56" s="212"/>
      <c r="AG56" s="212" t="s">
        <v>541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55">
        <v>32</v>
      </c>
      <c r="B57" s="256" t="s">
        <v>1180</v>
      </c>
      <c r="C57" s="264" t="s">
        <v>1181</v>
      </c>
      <c r="D57" s="257" t="s">
        <v>370</v>
      </c>
      <c r="E57" s="258">
        <v>9.6</v>
      </c>
      <c r="F57" s="259"/>
      <c r="G57" s="260">
        <f>ROUND(E57*F57,2)</f>
        <v>0</v>
      </c>
      <c r="H57" s="259"/>
      <c r="I57" s="260">
        <f>ROUND(E57*H57,2)</f>
        <v>0</v>
      </c>
      <c r="J57" s="259"/>
      <c r="K57" s="260">
        <f>ROUND(E57*J57,2)</f>
        <v>0</v>
      </c>
      <c r="L57" s="260">
        <v>21</v>
      </c>
      <c r="M57" s="260">
        <f>G57*(1+L57/100)</f>
        <v>0</v>
      </c>
      <c r="N57" s="260">
        <v>0</v>
      </c>
      <c r="O57" s="260">
        <f>ROUND(E57*N57,2)</f>
        <v>0</v>
      </c>
      <c r="P57" s="260">
        <v>0</v>
      </c>
      <c r="Q57" s="260">
        <f>ROUND(E57*P57,2)</f>
        <v>0</v>
      </c>
      <c r="R57" s="260"/>
      <c r="S57" s="260" t="s">
        <v>242</v>
      </c>
      <c r="T57" s="261" t="s">
        <v>210</v>
      </c>
      <c r="U57" s="222">
        <v>0</v>
      </c>
      <c r="V57" s="222">
        <f>ROUND(E57*U57,2)</f>
        <v>0</v>
      </c>
      <c r="W57" s="222"/>
      <c r="X57" s="222" t="s">
        <v>250</v>
      </c>
      <c r="Y57" s="212"/>
      <c r="Z57" s="212"/>
      <c r="AA57" s="212"/>
      <c r="AB57" s="212"/>
      <c r="AC57" s="212"/>
      <c r="AD57" s="212"/>
      <c r="AE57" s="212"/>
      <c r="AF57" s="212"/>
      <c r="AG57" s="212" t="s">
        <v>541</v>
      </c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55">
        <v>33</v>
      </c>
      <c r="B58" s="256" t="s">
        <v>1182</v>
      </c>
      <c r="C58" s="264" t="s">
        <v>1183</v>
      </c>
      <c r="D58" s="257" t="s">
        <v>0</v>
      </c>
      <c r="E58" s="258">
        <v>55.132919999999999</v>
      </c>
      <c r="F58" s="259"/>
      <c r="G58" s="260">
        <f>ROUND(E58*F58,2)</f>
        <v>0</v>
      </c>
      <c r="H58" s="259"/>
      <c r="I58" s="260">
        <f>ROUND(E58*H58,2)</f>
        <v>0</v>
      </c>
      <c r="J58" s="259"/>
      <c r="K58" s="260">
        <f>ROUND(E58*J58,2)</f>
        <v>0</v>
      </c>
      <c r="L58" s="260">
        <v>21</v>
      </c>
      <c r="M58" s="260">
        <f>G58*(1+L58/100)</f>
        <v>0</v>
      </c>
      <c r="N58" s="260">
        <v>0</v>
      </c>
      <c r="O58" s="260">
        <f>ROUND(E58*N58,2)</f>
        <v>0</v>
      </c>
      <c r="P58" s="260">
        <v>0</v>
      </c>
      <c r="Q58" s="260">
        <f>ROUND(E58*P58,2)</f>
        <v>0</v>
      </c>
      <c r="R58" s="260"/>
      <c r="S58" s="260" t="s">
        <v>242</v>
      </c>
      <c r="T58" s="261" t="s">
        <v>210</v>
      </c>
      <c r="U58" s="222">
        <v>0</v>
      </c>
      <c r="V58" s="222">
        <f>ROUND(E58*U58,2)</f>
        <v>0</v>
      </c>
      <c r="W58" s="222"/>
      <c r="X58" s="222" t="s">
        <v>250</v>
      </c>
      <c r="Y58" s="212"/>
      <c r="Z58" s="212"/>
      <c r="AA58" s="212"/>
      <c r="AB58" s="212"/>
      <c r="AC58" s="212"/>
      <c r="AD58" s="212"/>
      <c r="AE58" s="212"/>
      <c r="AF58" s="212"/>
      <c r="AG58" s="212" t="s">
        <v>541</v>
      </c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x14ac:dyDescent="0.2">
      <c r="A59" s="228" t="s">
        <v>204</v>
      </c>
      <c r="B59" s="229" t="s">
        <v>152</v>
      </c>
      <c r="C59" s="245" t="s">
        <v>153</v>
      </c>
      <c r="D59" s="230"/>
      <c r="E59" s="231"/>
      <c r="F59" s="232"/>
      <c r="G59" s="232">
        <f>SUMIF(AG60:AG68,"&lt;&gt;NOR",G60:G68)</f>
        <v>0</v>
      </c>
      <c r="H59" s="232"/>
      <c r="I59" s="232">
        <f>SUM(I60:I68)</f>
        <v>0</v>
      </c>
      <c r="J59" s="232"/>
      <c r="K59" s="232">
        <f>SUM(K60:K68)</f>
        <v>0</v>
      </c>
      <c r="L59" s="232"/>
      <c r="M59" s="232">
        <f>SUM(M60:M68)</f>
        <v>0</v>
      </c>
      <c r="N59" s="232"/>
      <c r="O59" s="232">
        <f>SUM(O60:O68)</f>
        <v>0</v>
      </c>
      <c r="P59" s="232"/>
      <c r="Q59" s="232">
        <f>SUM(Q60:Q68)</f>
        <v>0</v>
      </c>
      <c r="R59" s="232"/>
      <c r="S59" s="232"/>
      <c r="T59" s="233"/>
      <c r="U59" s="227"/>
      <c r="V59" s="227">
        <f>SUM(V60:V68)</f>
        <v>0</v>
      </c>
      <c r="W59" s="227"/>
      <c r="X59" s="227"/>
      <c r="AG59" t="s">
        <v>205</v>
      </c>
    </row>
    <row r="60" spans="1:60" outlineLevel="1" x14ac:dyDescent="0.2">
      <c r="A60" s="255">
        <v>34</v>
      </c>
      <c r="B60" s="256" t="s">
        <v>1184</v>
      </c>
      <c r="C60" s="264" t="s">
        <v>1185</v>
      </c>
      <c r="D60" s="257" t="s">
        <v>241</v>
      </c>
      <c r="E60" s="258">
        <v>1</v>
      </c>
      <c r="F60" s="259"/>
      <c r="G60" s="260">
        <f>ROUND(E60*F60,2)</f>
        <v>0</v>
      </c>
      <c r="H60" s="259"/>
      <c r="I60" s="260">
        <f>ROUND(E60*H60,2)</f>
        <v>0</v>
      </c>
      <c r="J60" s="259"/>
      <c r="K60" s="260">
        <f>ROUND(E60*J60,2)</f>
        <v>0</v>
      </c>
      <c r="L60" s="260">
        <v>21</v>
      </c>
      <c r="M60" s="260">
        <f>G60*(1+L60/100)</f>
        <v>0</v>
      </c>
      <c r="N60" s="260">
        <v>0</v>
      </c>
      <c r="O60" s="260">
        <f>ROUND(E60*N60,2)</f>
        <v>0</v>
      </c>
      <c r="P60" s="260">
        <v>0</v>
      </c>
      <c r="Q60" s="260">
        <f>ROUND(E60*P60,2)</f>
        <v>0</v>
      </c>
      <c r="R60" s="260"/>
      <c r="S60" s="260" t="s">
        <v>242</v>
      </c>
      <c r="T60" s="261" t="s">
        <v>210</v>
      </c>
      <c r="U60" s="222">
        <v>0</v>
      </c>
      <c r="V60" s="222">
        <f>ROUND(E60*U60,2)</f>
        <v>0</v>
      </c>
      <c r="W60" s="222"/>
      <c r="X60" s="222" t="s">
        <v>250</v>
      </c>
      <c r="Y60" s="212"/>
      <c r="Z60" s="212"/>
      <c r="AA60" s="212"/>
      <c r="AB60" s="212"/>
      <c r="AC60" s="212"/>
      <c r="AD60" s="212"/>
      <c r="AE60" s="212"/>
      <c r="AF60" s="212"/>
      <c r="AG60" s="212" t="s">
        <v>541</v>
      </c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55">
        <v>35</v>
      </c>
      <c r="B61" s="256" t="s">
        <v>1186</v>
      </c>
      <c r="C61" s="264" t="s">
        <v>1187</v>
      </c>
      <c r="D61" s="257" t="s">
        <v>241</v>
      </c>
      <c r="E61" s="258">
        <v>1</v>
      </c>
      <c r="F61" s="259"/>
      <c r="G61" s="260">
        <f>ROUND(E61*F61,2)</f>
        <v>0</v>
      </c>
      <c r="H61" s="259"/>
      <c r="I61" s="260">
        <f>ROUND(E61*H61,2)</f>
        <v>0</v>
      </c>
      <c r="J61" s="259"/>
      <c r="K61" s="260">
        <f>ROUND(E61*J61,2)</f>
        <v>0</v>
      </c>
      <c r="L61" s="260">
        <v>21</v>
      </c>
      <c r="M61" s="260">
        <f>G61*(1+L61/100)</f>
        <v>0</v>
      </c>
      <c r="N61" s="260">
        <v>0</v>
      </c>
      <c r="O61" s="260">
        <f>ROUND(E61*N61,2)</f>
        <v>0</v>
      </c>
      <c r="P61" s="260">
        <v>0</v>
      </c>
      <c r="Q61" s="260">
        <f>ROUND(E61*P61,2)</f>
        <v>0</v>
      </c>
      <c r="R61" s="260"/>
      <c r="S61" s="260" t="s">
        <v>242</v>
      </c>
      <c r="T61" s="261" t="s">
        <v>210</v>
      </c>
      <c r="U61" s="222">
        <v>0</v>
      </c>
      <c r="V61" s="222">
        <f>ROUND(E61*U61,2)</f>
        <v>0</v>
      </c>
      <c r="W61" s="222"/>
      <c r="X61" s="222" t="s">
        <v>250</v>
      </c>
      <c r="Y61" s="212"/>
      <c r="Z61" s="212"/>
      <c r="AA61" s="212"/>
      <c r="AB61" s="212"/>
      <c r="AC61" s="212"/>
      <c r="AD61" s="212"/>
      <c r="AE61" s="212"/>
      <c r="AF61" s="212"/>
      <c r="AG61" s="212" t="s">
        <v>541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55">
        <v>36</v>
      </c>
      <c r="B62" s="256" t="s">
        <v>1188</v>
      </c>
      <c r="C62" s="264" t="s">
        <v>1189</v>
      </c>
      <c r="D62" s="257" t="s">
        <v>378</v>
      </c>
      <c r="E62" s="258">
        <v>1</v>
      </c>
      <c r="F62" s="259"/>
      <c r="G62" s="260">
        <f>ROUND(E62*F62,2)</f>
        <v>0</v>
      </c>
      <c r="H62" s="259"/>
      <c r="I62" s="260">
        <f>ROUND(E62*H62,2)</f>
        <v>0</v>
      </c>
      <c r="J62" s="259"/>
      <c r="K62" s="260">
        <f>ROUND(E62*J62,2)</f>
        <v>0</v>
      </c>
      <c r="L62" s="260">
        <v>21</v>
      </c>
      <c r="M62" s="260">
        <f>G62*(1+L62/100)</f>
        <v>0</v>
      </c>
      <c r="N62" s="260">
        <v>0</v>
      </c>
      <c r="O62" s="260">
        <f>ROUND(E62*N62,2)</f>
        <v>0</v>
      </c>
      <c r="P62" s="260">
        <v>0</v>
      </c>
      <c r="Q62" s="260">
        <f>ROUND(E62*P62,2)</f>
        <v>0</v>
      </c>
      <c r="R62" s="260"/>
      <c r="S62" s="260" t="s">
        <v>242</v>
      </c>
      <c r="T62" s="261" t="s">
        <v>210</v>
      </c>
      <c r="U62" s="222">
        <v>0</v>
      </c>
      <c r="V62" s="222">
        <f>ROUND(E62*U62,2)</f>
        <v>0</v>
      </c>
      <c r="W62" s="222"/>
      <c r="X62" s="222" t="s">
        <v>250</v>
      </c>
      <c r="Y62" s="212"/>
      <c r="Z62" s="212"/>
      <c r="AA62" s="212"/>
      <c r="AB62" s="212"/>
      <c r="AC62" s="212"/>
      <c r="AD62" s="212"/>
      <c r="AE62" s="212"/>
      <c r="AF62" s="212"/>
      <c r="AG62" s="212" t="s">
        <v>541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55">
        <v>37</v>
      </c>
      <c r="B63" s="256" t="s">
        <v>1190</v>
      </c>
      <c r="C63" s="264" t="s">
        <v>1191</v>
      </c>
      <c r="D63" s="257" t="s">
        <v>378</v>
      </c>
      <c r="E63" s="258">
        <v>1</v>
      </c>
      <c r="F63" s="259"/>
      <c r="G63" s="260">
        <f>ROUND(E63*F63,2)</f>
        <v>0</v>
      </c>
      <c r="H63" s="259"/>
      <c r="I63" s="260">
        <f>ROUND(E63*H63,2)</f>
        <v>0</v>
      </c>
      <c r="J63" s="259"/>
      <c r="K63" s="260">
        <f>ROUND(E63*J63,2)</f>
        <v>0</v>
      </c>
      <c r="L63" s="260">
        <v>21</v>
      </c>
      <c r="M63" s="260">
        <f>G63*(1+L63/100)</f>
        <v>0</v>
      </c>
      <c r="N63" s="260">
        <v>0</v>
      </c>
      <c r="O63" s="260">
        <f>ROUND(E63*N63,2)</f>
        <v>0</v>
      </c>
      <c r="P63" s="260">
        <v>0</v>
      </c>
      <c r="Q63" s="260">
        <f>ROUND(E63*P63,2)</f>
        <v>0</v>
      </c>
      <c r="R63" s="260"/>
      <c r="S63" s="260" t="s">
        <v>242</v>
      </c>
      <c r="T63" s="261" t="s">
        <v>210</v>
      </c>
      <c r="U63" s="222">
        <v>0</v>
      </c>
      <c r="V63" s="222">
        <f>ROUND(E63*U63,2)</f>
        <v>0</v>
      </c>
      <c r="W63" s="222"/>
      <c r="X63" s="222" t="s">
        <v>347</v>
      </c>
      <c r="Y63" s="212"/>
      <c r="Z63" s="212"/>
      <c r="AA63" s="212"/>
      <c r="AB63" s="212"/>
      <c r="AC63" s="212"/>
      <c r="AD63" s="212"/>
      <c r="AE63" s="212"/>
      <c r="AF63" s="212"/>
      <c r="AG63" s="212" t="s">
        <v>499</v>
      </c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55">
        <v>38</v>
      </c>
      <c r="B64" s="256" t="s">
        <v>1192</v>
      </c>
      <c r="C64" s="264" t="s">
        <v>1193</v>
      </c>
      <c r="D64" s="257" t="s">
        <v>378</v>
      </c>
      <c r="E64" s="258">
        <v>1</v>
      </c>
      <c r="F64" s="259"/>
      <c r="G64" s="260">
        <f>ROUND(E64*F64,2)</f>
        <v>0</v>
      </c>
      <c r="H64" s="259"/>
      <c r="I64" s="260">
        <f>ROUND(E64*H64,2)</f>
        <v>0</v>
      </c>
      <c r="J64" s="259"/>
      <c r="K64" s="260">
        <f>ROUND(E64*J64,2)</f>
        <v>0</v>
      </c>
      <c r="L64" s="260">
        <v>21</v>
      </c>
      <c r="M64" s="260">
        <f>G64*(1+L64/100)</f>
        <v>0</v>
      </c>
      <c r="N64" s="260">
        <v>0</v>
      </c>
      <c r="O64" s="260">
        <f>ROUND(E64*N64,2)</f>
        <v>0</v>
      </c>
      <c r="P64" s="260">
        <v>0</v>
      </c>
      <c r="Q64" s="260">
        <f>ROUND(E64*P64,2)</f>
        <v>0</v>
      </c>
      <c r="R64" s="260"/>
      <c r="S64" s="260" t="s">
        <v>242</v>
      </c>
      <c r="T64" s="261" t="s">
        <v>210</v>
      </c>
      <c r="U64" s="222">
        <v>0</v>
      </c>
      <c r="V64" s="222">
        <f>ROUND(E64*U64,2)</f>
        <v>0</v>
      </c>
      <c r="W64" s="222"/>
      <c r="X64" s="222" t="s">
        <v>347</v>
      </c>
      <c r="Y64" s="212"/>
      <c r="Z64" s="212"/>
      <c r="AA64" s="212"/>
      <c r="AB64" s="212"/>
      <c r="AC64" s="212"/>
      <c r="AD64" s="212"/>
      <c r="AE64" s="212"/>
      <c r="AF64" s="212"/>
      <c r="AG64" s="212" t="s">
        <v>499</v>
      </c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55">
        <v>39</v>
      </c>
      <c r="B65" s="256" t="s">
        <v>1194</v>
      </c>
      <c r="C65" s="264" t="s">
        <v>1195</v>
      </c>
      <c r="D65" s="257" t="s">
        <v>378</v>
      </c>
      <c r="E65" s="258">
        <v>1</v>
      </c>
      <c r="F65" s="259"/>
      <c r="G65" s="260">
        <f>ROUND(E65*F65,2)</f>
        <v>0</v>
      </c>
      <c r="H65" s="259"/>
      <c r="I65" s="260">
        <f>ROUND(E65*H65,2)</f>
        <v>0</v>
      </c>
      <c r="J65" s="259"/>
      <c r="K65" s="260">
        <f>ROUND(E65*J65,2)</f>
        <v>0</v>
      </c>
      <c r="L65" s="260">
        <v>21</v>
      </c>
      <c r="M65" s="260">
        <f>G65*(1+L65/100)</f>
        <v>0</v>
      </c>
      <c r="N65" s="260">
        <v>0</v>
      </c>
      <c r="O65" s="260">
        <f>ROUND(E65*N65,2)</f>
        <v>0</v>
      </c>
      <c r="P65" s="260">
        <v>0</v>
      </c>
      <c r="Q65" s="260">
        <f>ROUND(E65*P65,2)</f>
        <v>0</v>
      </c>
      <c r="R65" s="260"/>
      <c r="S65" s="260" t="s">
        <v>242</v>
      </c>
      <c r="T65" s="261" t="s">
        <v>210</v>
      </c>
      <c r="U65" s="222">
        <v>0</v>
      </c>
      <c r="V65" s="222">
        <f>ROUND(E65*U65,2)</f>
        <v>0</v>
      </c>
      <c r="W65" s="222"/>
      <c r="X65" s="222" t="s">
        <v>347</v>
      </c>
      <c r="Y65" s="212"/>
      <c r="Z65" s="212"/>
      <c r="AA65" s="212"/>
      <c r="AB65" s="212"/>
      <c r="AC65" s="212"/>
      <c r="AD65" s="212"/>
      <c r="AE65" s="212"/>
      <c r="AF65" s="212"/>
      <c r="AG65" s="212" t="s">
        <v>499</v>
      </c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55">
        <v>40</v>
      </c>
      <c r="B66" s="256" t="s">
        <v>1196</v>
      </c>
      <c r="C66" s="264" t="s">
        <v>1197</v>
      </c>
      <c r="D66" s="257" t="s">
        <v>378</v>
      </c>
      <c r="E66" s="258">
        <v>1</v>
      </c>
      <c r="F66" s="259"/>
      <c r="G66" s="260">
        <f>ROUND(E66*F66,2)</f>
        <v>0</v>
      </c>
      <c r="H66" s="259"/>
      <c r="I66" s="260">
        <f>ROUND(E66*H66,2)</f>
        <v>0</v>
      </c>
      <c r="J66" s="259"/>
      <c r="K66" s="260">
        <f>ROUND(E66*J66,2)</f>
        <v>0</v>
      </c>
      <c r="L66" s="260">
        <v>21</v>
      </c>
      <c r="M66" s="260">
        <f>G66*(1+L66/100)</f>
        <v>0</v>
      </c>
      <c r="N66" s="260">
        <v>0</v>
      </c>
      <c r="O66" s="260">
        <f>ROUND(E66*N66,2)</f>
        <v>0</v>
      </c>
      <c r="P66" s="260">
        <v>0</v>
      </c>
      <c r="Q66" s="260">
        <f>ROUND(E66*P66,2)</f>
        <v>0</v>
      </c>
      <c r="R66" s="260"/>
      <c r="S66" s="260" t="s">
        <v>242</v>
      </c>
      <c r="T66" s="261" t="s">
        <v>210</v>
      </c>
      <c r="U66" s="222">
        <v>0</v>
      </c>
      <c r="V66" s="222">
        <f>ROUND(E66*U66,2)</f>
        <v>0</v>
      </c>
      <c r="W66" s="222"/>
      <c r="X66" s="222" t="s">
        <v>347</v>
      </c>
      <c r="Y66" s="212"/>
      <c r="Z66" s="212"/>
      <c r="AA66" s="212"/>
      <c r="AB66" s="212"/>
      <c r="AC66" s="212"/>
      <c r="AD66" s="212"/>
      <c r="AE66" s="212"/>
      <c r="AF66" s="212"/>
      <c r="AG66" s="212" t="s">
        <v>499</v>
      </c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55">
        <v>41</v>
      </c>
      <c r="B67" s="256" t="s">
        <v>1198</v>
      </c>
      <c r="C67" s="264" t="s">
        <v>1199</v>
      </c>
      <c r="D67" s="257" t="s">
        <v>378</v>
      </c>
      <c r="E67" s="258">
        <v>1</v>
      </c>
      <c r="F67" s="259"/>
      <c r="G67" s="260">
        <f>ROUND(E67*F67,2)</f>
        <v>0</v>
      </c>
      <c r="H67" s="259"/>
      <c r="I67" s="260">
        <f>ROUND(E67*H67,2)</f>
        <v>0</v>
      </c>
      <c r="J67" s="259"/>
      <c r="K67" s="260">
        <f>ROUND(E67*J67,2)</f>
        <v>0</v>
      </c>
      <c r="L67" s="260">
        <v>21</v>
      </c>
      <c r="M67" s="260">
        <f>G67*(1+L67/100)</f>
        <v>0</v>
      </c>
      <c r="N67" s="260">
        <v>0</v>
      </c>
      <c r="O67" s="260">
        <f>ROUND(E67*N67,2)</f>
        <v>0</v>
      </c>
      <c r="P67" s="260">
        <v>0</v>
      </c>
      <c r="Q67" s="260">
        <f>ROUND(E67*P67,2)</f>
        <v>0</v>
      </c>
      <c r="R67" s="260"/>
      <c r="S67" s="260" t="s">
        <v>242</v>
      </c>
      <c r="T67" s="261" t="s">
        <v>210</v>
      </c>
      <c r="U67" s="222">
        <v>0</v>
      </c>
      <c r="V67" s="222">
        <f>ROUND(E67*U67,2)</f>
        <v>0</v>
      </c>
      <c r="W67" s="222"/>
      <c r="X67" s="222" t="s">
        <v>250</v>
      </c>
      <c r="Y67" s="212"/>
      <c r="Z67" s="212"/>
      <c r="AA67" s="212"/>
      <c r="AB67" s="212"/>
      <c r="AC67" s="212"/>
      <c r="AD67" s="212"/>
      <c r="AE67" s="212"/>
      <c r="AF67" s="212"/>
      <c r="AG67" s="212" t="s">
        <v>541</v>
      </c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55">
        <v>42</v>
      </c>
      <c r="B68" s="256" t="s">
        <v>1200</v>
      </c>
      <c r="C68" s="264" t="s">
        <v>1201</v>
      </c>
      <c r="D68" s="257" t="s">
        <v>0</v>
      </c>
      <c r="E68" s="258">
        <v>95.103200000000001</v>
      </c>
      <c r="F68" s="259"/>
      <c r="G68" s="260">
        <f>ROUND(E68*F68,2)</f>
        <v>0</v>
      </c>
      <c r="H68" s="259"/>
      <c r="I68" s="260">
        <f>ROUND(E68*H68,2)</f>
        <v>0</v>
      </c>
      <c r="J68" s="259"/>
      <c r="K68" s="260">
        <f>ROUND(E68*J68,2)</f>
        <v>0</v>
      </c>
      <c r="L68" s="260">
        <v>21</v>
      </c>
      <c r="M68" s="260">
        <f>G68*(1+L68/100)</f>
        <v>0</v>
      </c>
      <c r="N68" s="260">
        <v>0</v>
      </c>
      <c r="O68" s="260">
        <f>ROUND(E68*N68,2)</f>
        <v>0</v>
      </c>
      <c r="P68" s="260">
        <v>0</v>
      </c>
      <c r="Q68" s="260">
        <f>ROUND(E68*P68,2)</f>
        <v>0</v>
      </c>
      <c r="R68" s="260"/>
      <c r="S68" s="260" t="s">
        <v>242</v>
      </c>
      <c r="T68" s="261" t="s">
        <v>210</v>
      </c>
      <c r="U68" s="222">
        <v>0</v>
      </c>
      <c r="V68" s="222">
        <f>ROUND(E68*U68,2)</f>
        <v>0</v>
      </c>
      <c r="W68" s="222"/>
      <c r="X68" s="222" t="s">
        <v>250</v>
      </c>
      <c r="Y68" s="212"/>
      <c r="Z68" s="212"/>
      <c r="AA68" s="212"/>
      <c r="AB68" s="212"/>
      <c r="AC68" s="212"/>
      <c r="AD68" s="212"/>
      <c r="AE68" s="212"/>
      <c r="AF68" s="212"/>
      <c r="AG68" s="212" t="s">
        <v>541</v>
      </c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x14ac:dyDescent="0.2">
      <c r="A69" s="228" t="s">
        <v>204</v>
      </c>
      <c r="B69" s="229" t="s">
        <v>176</v>
      </c>
      <c r="C69" s="245" t="s">
        <v>27</v>
      </c>
      <c r="D69" s="230"/>
      <c r="E69" s="231"/>
      <c r="F69" s="232"/>
      <c r="G69" s="232">
        <f>SUMIF(AG70:AG77,"&lt;&gt;NOR",G70:G77)</f>
        <v>0</v>
      </c>
      <c r="H69" s="232"/>
      <c r="I69" s="232">
        <f>SUM(I70:I77)</f>
        <v>0</v>
      </c>
      <c r="J69" s="232"/>
      <c r="K69" s="232">
        <f>SUM(K70:K77)</f>
        <v>0</v>
      </c>
      <c r="L69" s="232"/>
      <c r="M69" s="232">
        <f>SUM(M70:M77)</f>
        <v>0</v>
      </c>
      <c r="N69" s="232"/>
      <c r="O69" s="232">
        <f>SUM(O70:O77)</f>
        <v>0</v>
      </c>
      <c r="P69" s="232"/>
      <c r="Q69" s="232">
        <f>SUM(Q70:Q77)</f>
        <v>0</v>
      </c>
      <c r="R69" s="232"/>
      <c r="S69" s="232"/>
      <c r="T69" s="233"/>
      <c r="U69" s="227"/>
      <c r="V69" s="227">
        <f>SUM(V70:V77)</f>
        <v>0</v>
      </c>
      <c r="W69" s="227"/>
      <c r="X69" s="227"/>
      <c r="AG69" t="s">
        <v>205</v>
      </c>
    </row>
    <row r="70" spans="1:60" outlineLevel="1" x14ac:dyDescent="0.2">
      <c r="A70" s="255">
        <v>43</v>
      </c>
      <c r="B70" s="256" t="s">
        <v>1202</v>
      </c>
      <c r="C70" s="264" t="s">
        <v>1203</v>
      </c>
      <c r="D70" s="257" t="s">
        <v>208</v>
      </c>
      <c r="E70" s="258">
        <v>1</v>
      </c>
      <c r="F70" s="259"/>
      <c r="G70" s="260">
        <f>ROUND(E70*F70,2)</f>
        <v>0</v>
      </c>
      <c r="H70" s="259"/>
      <c r="I70" s="260">
        <f>ROUND(E70*H70,2)</f>
        <v>0</v>
      </c>
      <c r="J70" s="259"/>
      <c r="K70" s="260">
        <f>ROUND(E70*J70,2)</f>
        <v>0</v>
      </c>
      <c r="L70" s="260">
        <v>21</v>
      </c>
      <c r="M70" s="260">
        <f>G70*(1+L70/100)</f>
        <v>0</v>
      </c>
      <c r="N70" s="260">
        <v>0</v>
      </c>
      <c r="O70" s="260">
        <f>ROUND(E70*N70,2)</f>
        <v>0</v>
      </c>
      <c r="P70" s="260">
        <v>0</v>
      </c>
      <c r="Q70" s="260">
        <f>ROUND(E70*P70,2)</f>
        <v>0</v>
      </c>
      <c r="R70" s="260"/>
      <c r="S70" s="260" t="s">
        <v>242</v>
      </c>
      <c r="T70" s="261" t="s">
        <v>210</v>
      </c>
      <c r="U70" s="222">
        <v>0</v>
      </c>
      <c r="V70" s="222">
        <f>ROUND(E70*U70,2)</f>
        <v>0</v>
      </c>
      <c r="W70" s="222"/>
      <c r="X70" s="222" t="s">
        <v>211</v>
      </c>
      <c r="Y70" s="212"/>
      <c r="Z70" s="212"/>
      <c r="AA70" s="212"/>
      <c r="AB70" s="212"/>
      <c r="AC70" s="212"/>
      <c r="AD70" s="212"/>
      <c r="AE70" s="212"/>
      <c r="AF70" s="212"/>
      <c r="AG70" s="212" t="s">
        <v>212</v>
      </c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">
      <c r="A71" s="255">
        <v>44</v>
      </c>
      <c r="B71" s="256" t="s">
        <v>1204</v>
      </c>
      <c r="C71" s="264" t="s">
        <v>1205</v>
      </c>
      <c r="D71" s="257" t="s">
        <v>208</v>
      </c>
      <c r="E71" s="258">
        <v>1</v>
      </c>
      <c r="F71" s="259"/>
      <c r="G71" s="260">
        <f>ROUND(E71*F71,2)</f>
        <v>0</v>
      </c>
      <c r="H71" s="259"/>
      <c r="I71" s="260">
        <f>ROUND(E71*H71,2)</f>
        <v>0</v>
      </c>
      <c r="J71" s="259"/>
      <c r="K71" s="260">
        <f>ROUND(E71*J71,2)</f>
        <v>0</v>
      </c>
      <c r="L71" s="260">
        <v>21</v>
      </c>
      <c r="M71" s="260">
        <f>G71*(1+L71/100)</f>
        <v>0</v>
      </c>
      <c r="N71" s="260">
        <v>0</v>
      </c>
      <c r="O71" s="260">
        <f>ROUND(E71*N71,2)</f>
        <v>0</v>
      </c>
      <c r="P71" s="260">
        <v>0</v>
      </c>
      <c r="Q71" s="260">
        <f>ROUND(E71*P71,2)</f>
        <v>0</v>
      </c>
      <c r="R71" s="260"/>
      <c r="S71" s="260" t="s">
        <v>242</v>
      </c>
      <c r="T71" s="261" t="s">
        <v>210</v>
      </c>
      <c r="U71" s="222">
        <v>0</v>
      </c>
      <c r="V71" s="222">
        <f>ROUND(E71*U71,2)</f>
        <v>0</v>
      </c>
      <c r="W71" s="222"/>
      <c r="X71" s="222" t="s">
        <v>211</v>
      </c>
      <c r="Y71" s="212"/>
      <c r="Z71" s="212"/>
      <c r="AA71" s="212"/>
      <c r="AB71" s="212"/>
      <c r="AC71" s="212"/>
      <c r="AD71" s="212"/>
      <c r="AE71" s="212"/>
      <c r="AF71" s="212"/>
      <c r="AG71" s="212" t="s">
        <v>212</v>
      </c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55">
        <v>45</v>
      </c>
      <c r="B72" s="256" t="s">
        <v>1206</v>
      </c>
      <c r="C72" s="264" t="s">
        <v>1207</v>
      </c>
      <c r="D72" s="257" t="s">
        <v>208</v>
      </c>
      <c r="E72" s="258">
        <v>1</v>
      </c>
      <c r="F72" s="259"/>
      <c r="G72" s="260">
        <f>ROUND(E72*F72,2)</f>
        <v>0</v>
      </c>
      <c r="H72" s="259"/>
      <c r="I72" s="260">
        <f>ROUND(E72*H72,2)</f>
        <v>0</v>
      </c>
      <c r="J72" s="259"/>
      <c r="K72" s="260">
        <f>ROUND(E72*J72,2)</f>
        <v>0</v>
      </c>
      <c r="L72" s="260">
        <v>21</v>
      </c>
      <c r="M72" s="260">
        <f>G72*(1+L72/100)</f>
        <v>0</v>
      </c>
      <c r="N72" s="260">
        <v>0</v>
      </c>
      <c r="O72" s="260">
        <f>ROUND(E72*N72,2)</f>
        <v>0</v>
      </c>
      <c r="P72" s="260">
        <v>0</v>
      </c>
      <c r="Q72" s="260">
        <f>ROUND(E72*P72,2)</f>
        <v>0</v>
      </c>
      <c r="R72" s="260"/>
      <c r="S72" s="260" t="s">
        <v>242</v>
      </c>
      <c r="T72" s="261" t="s">
        <v>210</v>
      </c>
      <c r="U72" s="222">
        <v>0</v>
      </c>
      <c r="V72" s="222">
        <f>ROUND(E72*U72,2)</f>
        <v>0</v>
      </c>
      <c r="W72" s="222"/>
      <c r="X72" s="222" t="s">
        <v>211</v>
      </c>
      <c r="Y72" s="212"/>
      <c r="Z72" s="212"/>
      <c r="AA72" s="212"/>
      <c r="AB72" s="212"/>
      <c r="AC72" s="212"/>
      <c r="AD72" s="212"/>
      <c r="AE72" s="212"/>
      <c r="AF72" s="212"/>
      <c r="AG72" s="212" t="s">
        <v>212</v>
      </c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55">
        <v>46</v>
      </c>
      <c r="B73" s="256" t="s">
        <v>1208</v>
      </c>
      <c r="C73" s="264" t="s">
        <v>1209</v>
      </c>
      <c r="D73" s="257" t="s">
        <v>208</v>
      </c>
      <c r="E73" s="258">
        <v>1</v>
      </c>
      <c r="F73" s="259"/>
      <c r="G73" s="260">
        <f>ROUND(E73*F73,2)</f>
        <v>0</v>
      </c>
      <c r="H73" s="259"/>
      <c r="I73" s="260">
        <f>ROUND(E73*H73,2)</f>
        <v>0</v>
      </c>
      <c r="J73" s="259"/>
      <c r="K73" s="260">
        <f>ROUND(E73*J73,2)</f>
        <v>0</v>
      </c>
      <c r="L73" s="260">
        <v>21</v>
      </c>
      <c r="M73" s="260">
        <f>G73*(1+L73/100)</f>
        <v>0</v>
      </c>
      <c r="N73" s="260">
        <v>0</v>
      </c>
      <c r="O73" s="260">
        <f>ROUND(E73*N73,2)</f>
        <v>0</v>
      </c>
      <c r="P73" s="260">
        <v>0</v>
      </c>
      <c r="Q73" s="260">
        <f>ROUND(E73*P73,2)</f>
        <v>0</v>
      </c>
      <c r="R73" s="260"/>
      <c r="S73" s="260" t="s">
        <v>242</v>
      </c>
      <c r="T73" s="261" t="s">
        <v>210</v>
      </c>
      <c r="U73" s="222">
        <v>0</v>
      </c>
      <c r="V73" s="222">
        <f>ROUND(E73*U73,2)</f>
        <v>0</v>
      </c>
      <c r="W73" s="222"/>
      <c r="X73" s="222" t="s">
        <v>211</v>
      </c>
      <c r="Y73" s="212"/>
      <c r="Z73" s="212"/>
      <c r="AA73" s="212"/>
      <c r="AB73" s="212"/>
      <c r="AC73" s="212"/>
      <c r="AD73" s="212"/>
      <c r="AE73" s="212"/>
      <c r="AF73" s="212"/>
      <c r="AG73" s="212" t="s">
        <v>212</v>
      </c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55">
        <v>47</v>
      </c>
      <c r="B74" s="256" t="s">
        <v>1210</v>
      </c>
      <c r="C74" s="264" t="s">
        <v>1211</v>
      </c>
      <c r="D74" s="257" t="s">
        <v>208</v>
      </c>
      <c r="E74" s="258">
        <v>1</v>
      </c>
      <c r="F74" s="259"/>
      <c r="G74" s="260">
        <f>ROUND(E74*F74,2)</f>
        <v>0</v>
      </c>
      <c r="H74" s="259"/>
      <c r="I74" s="260">
        <f>ROUND(E74*H74,2)</f>
        <v>0</v>
      </c>
      <c r="J74" s="259"/>
      <c r="K74" s="260">
        <f>ROUND(E74*J74,2)</f>
        <v>0</v>
      </c>
      <c r="L74" s="260">
        <v>21</v>
      </c>
      <c r="M74" s="260">
        <f>G74*(1+L74/100)</f>
        <v>0</v>
      </c>
      <c r="N74" s="260">
        <v>0</v>
      </c>
      <c r="O74" s="260">
        <f>ROUND(E74*N74,2)</f>
        <v>0</v>
      </c>
      <c r="P74" s="260">
        <v>0</v>
      </c>
      <c r="Q74" s="260">
        <f>ROUND(E74*P74,2)</f>
        <v>0</v>
      </c>
      <c r="R74" s="260"/>
      <c r="S74" s="260" t="s">
        <v>242</v>
      </c>
      <c r="T74" s="261" t="s">
        <v>210</v>
      </c>
      <c r="U74" s="222">
        <v>0</v>
      </c>
      <c r="V74" s="222">
        <f>ROUND(E74*U74,2)</f>
        <v>0</v>
      </c>
      <c r="W74" s="222"/>
      <c r="X74" s="222" t="s">
        <v>211</v>
      </c>
      <c r="Y74" s="212"/>
      <c r="Z74" s="212"/>
      <c r="AA74" s="212"/>
      <c r="AB74" s="212"/>
      <c r="AC74" s="212"/>
      <c r="AD74" s="212"/>
      <c r="AE74" s="212"/>
      <c r="AF74" s="212"/>
      <c r="AG74" s="212" t="s">
        <v>212</v>
      </c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55">
        <v>48</v>
      </c>
      <c r="B75" s="256" t="s">
        <v>1212</v>
      </c>
      <c r="C75" s="264" t="s">
        <v>1213</v>
      </c>
      <c r="D75" s="257" t="s">
        <v>208</v>
      </c>
      <c r="E75" s="258">
        <v>1</v>
      </c>
      <c r="F75" s="259"/>
      <c r="G75" s="260">
        <f>ROUND(E75*F75,2)</f>
        <v>0</v>
      </c>
      <c r="H75" s="259"/>
      <c r="I75" s="260">
        <f>ROUND(E75*H75,2)</f>
        <v>0</v>
      </c>
      <c r="J75" s="259"/>
      <c r="K75" s="260">
        <f>ROUND(E75*J75,2)</f>
        <v>0</v>
      </c>
      <c r="L75" s="260">
        <v>21</v>
      </c>
      <c r="M75" s="260">
        <f>G75*(1+L75/100)</f>
        <v>0</v>
      </c>
      <c r="N75" s="260">
        <v>0</v>
      </c>
      <c r="O75" s="260">
        <f>ROUND(E75*N75,2)</f>
        <v>0</v>
      </c>
      <c r="P75" s="260">
        <v>0</v>
      </c>
      <c r="Q75" s="260">
        <f>ROUND(E75*P75,2)</f>
        <v>0</v>
      </c>
      <c r="R75" s="260"/>
      <c r="S75" s="260" t="s">
        <v>242</v>
      </c>
      <c r="T75" s="261" t="s">
        <v>210</v>
      </c>
      <c r="U75" s="222">
        <v>0</v>
      </c>
      <c r="V75" s="222">
        <f>ROUND(E75*U75,2)</f>
        <v>0</v>
      </c>
      <c r="W75" s="222"/>
      <c r="X75" s="222" t="s">
        <v>211</v>
      </c>
      <c r="Y75" s="212"/>
      <c r="Z75" s="212"/>
      <c r="AA75" s="212"/>
      <c r="AB75" s="212"/>
      <c r="AC75" s="212"/>
      <c r="AD75" s="212"/>
      <c r="AE75" s="212"/>
      <c r="AF75" s="212"/>
      <c r="AG75" s="212" t="s">
        <v>212</v>
      </c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55">
        <v>49</v>
      </c>
      <c r="B76" s="256" t="s">
        <v>1214</v>
      </c>
      <c r="C76" s="264" t="s">
        <v>1215</v>
      </c>
      <c r="D76" s="257" t="s">
        <v>208</v>
      </c>
      <c r="E76" s="258">
        <v>1</v>
      </c>
      <c r="F76" s="259"/>
      <c r="G76" s="260">
        <f>ROUND(E76*F76,2)</f>
        <v>0</v>
      </c>
      <c r="H76" s="259"/>
      <c r="I76" s="260">
        <f>ROUND(E76*H76,2)</f>
        <v>0</v>
      </c>
      <c r="J76" s="259"/>
      <c r="K76" s="260">
        <f>ROUND(E76*J76,2)</f>
        <v>0</v>
      </c>
      <c r="L76" s="260">
        <v>21</v>
      </c>
      <c r="M76" s="260">
        <f>G76*(1+L76/100)</f>
        <v>0</v>
      </c>
      <c r="N76" s="260">
        <v>0</v>
      </c>
      <c r="O76" s="260">
        <f>ROUND(E76*N76,2)</f>
        <v>0</v>
      </c>
      <c r="P76" s="260">
        <v>0</v>
      </c>
      <c r="Q76" s="260">
        <f>ROUND(E76*P76,2)</f>
        <v>0</v>
      </c>
      <c r="R76" s="260"/>
      <c r="S76" s="260" t="s">
        <v>242</v>
      </c>
      <c r="T76" s="261" t="s">
        <v>210</v>
      </c>
      <c r="U76" s="222">
        <v>0</v>
      </c>
      <c r="V76" s="222">
        <f>ROUND(E76*U76,2)</f>
        <v>0</v>
      </c>
      <c r="W76" s="222"/>
      <c r="X76" s="222" t="s">
        <v>211</v>
      </c>
      <c r="Y76" s="212"/>
      <c r="Z76" s="212"/>
      <c r="AA76" s="212"/>
      <c r="AB76" s="212"/>
      <c r="AC76" s="212"/>
      <c r="AD76" s="212"/>
      <c r="AE76" s="212"/>
      <c r="AF76" s="212"/>
      <c r="AG76" s="212" t="s">
        <v>212</v>
      </c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">
      <c r="A77" s="234">
        <v>50</v>
      </c>
      <c r="B77" s="235" t="s">
        <v>1216</v>
      </c>
      <c r="C77" s="246" t="s">
        <v>1217</v>
      </c>
      <c r="D77" s="236" t="s">
        <v>208</v>
      </c>
      <c r="E77" s="237">
        <v>1</v>
      </c>
      <c r="F77" s="238"/>
      <c r="G77" s="239">
        <f>ROUND(E77*F77,2)</f>
        <v>0</v>
      </c>
      <c r="H77" s="238"/>
      <c r="I77" s="239">
        <f>ROUND(E77*H77,2)</f>
        <v>0</v>
      </c>
      <c r="J77" s="238"/>
      <c r="K77" s="239">
        <f>ROUND(E77*J77,2)</f>
        <v>0</v>
      </c>
      <c r="L77" s="239">
        <v>21</v>
      </c>
      <c r="M77" s="239">
        <f>G77*(1+L77/100)</f>
        <v>0</v>
      </c>
      <c r="N77" s="239">
        <v>0</v>
      </c>
      <c r="O77" s="239">
        <f>ROUND(E77*N77,2)</f>
        <v>0</v>
      </c>
      <c r="P77" s="239">
        <v>0</v>
      </c>
      <c r="Q77" s="239">
        <f>ROUND(E77*P77,2)</f>
        <v>0</v>
      </c>
      <c r="R77" s="239"/>
      <c r="S77" s="239" t="s">
        <v>242</v>
      </c>
      <c r="T77" s="240" t="s">
        <v>210</v>
      </c>
      <c r="U77" s="222">
        <v>0</v>
      </c>
      <c r="V77" s="222">
        <f>ROUND(E77*U77,2)</f>
        <v>0</v>
      </c>
      <c r="W77" s="222"/>
      <c r="X77" s="222" t="s">
        <v>211</v>
      </c>
      <c r="Y77" s="212"/>
      <c r="Z77" s="212"/>
      <c r="AA77" s="212"/>
      <c r="AB77" s="212"/>
      <c r="AC77" s="212"/>
      <c r="AD77" s="212"/>
      <c r="AE77" s="212"/>
      <c r="AF77" s="212"/>
      <c r="AG77" s="212" t="s">
        <v>212</v>
      </c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x14ac:dyDescent="0.2">
      <c r="A78" s="3"/>
      <c r="B78" s="4"/>
      <c r="C78" s="249"/>
      <c r="D78" s="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AE78">
        <v>15</v>
      </c>
      <c r="AF78">
        <v>21</v>
      </c>
      <c r="AG78" t="s">
        <v>191</v>
      </c>
    </row>
    <row r="79" spans="1:60" x14ac:dyDescent="0.2">
      <c r="A79" s="215"/>
      <c r="B79" s="216" t="s">
        <v>29</v>
      </c>
      <c r="C79" s="250"/>
      <c r="D79" s="217"/>
      <c r="E79" s="218"/>
      <c r="F79" s="218"/>
      <c r="G79" s="244">
        <f>G8+G15+G18+G24+G44+G59+G69</f>
        <v>0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AE79">
        <f>SUMIF(L7:L77,AE78,G7:G77)</f>
        <v>0</v>
      </c>
      <c r="AF79">
        <f>SUMIF(L7:L77,AF78,G7:G77)</f>
        <v>0</v>
      </c>
      <c r="AG79" t="s">
        <v>243</v>
      </c>
    </row>
    <row r="80" spans="1:60" x14ac:dyDescent="0.2">
      <c r="C80" s="251"/>
      <c r="D80" s="10"/>
      <c r="AG80" t="s">
        <v>245</v>
      </c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DC33" sheet="1"/>
  <mergeCells count="5">
    <mergeCell ref="A1:G1"/>
    <mergeCell ref="C2:G2"/>
    <mergeCell ref="C3:G3"/>
    <mergeCell ref="C4:G4"/>
    <mergeCell ref="C20:G20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63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7" t="s">
        <v>178</v>
      </c>
      <c r="B1" s="197"/>
      <c r="C1" s="197"/>
      <c r="D1" s="197"/>
      <c r="E1" s="197"/>
      <c r="F1" s="197"/>
      <c r="G1" s="197"/>
      <c r="AG1" t="s">
        <v>179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180</v>
      </c>
    </row>
    <row r="3" spans="1:60" ht="24.95" customHeight="1" x14ac:dyDescent="0.2">
      <c r="A3" s="198" t="s">
        <v>8</v>
      </c>
      <c r="B3" s="49" t="s">
        <v>71</v>
      </c>
      <c r="C3" s="201" t="s">
        <v>72</v>
      </c>
      <c r="D3" s="199"/>
      <c r="E3" s="199"/>
      <c r="F3" s="199"/>
      <c r="G3" s="200"/>
      <c r="AC3" s="177" t="s">
        <v>180</v>
      </c>
      <c r="AG3" t="s">
        <v>181</v>
      </c>
    </row>
    <row r="4" spans="1:60" ht="24.95" customHeight="1" x14ac:dyDescent="0.2">
      <c r="A4" s="202" t="s">
        <v>9</v>
      </c>
      <c r="B4" s="203" t="s">
        <v>77</v>
      </c>
      <c r="C4" s="204" t="s">
        <v>78</v>
      </c>
      <c r="D4" s="205"/>
      <c r="E4" s="205"/>
      <c r="F4" s="205"/>
      <c r="G4" s="206"/>
      <c r="AG4" t="s">
        <v>182</v>
      </c>
    </row>
    <row r="5" spans="1:60" x14ac:dyDescent="0.2">
      <c r="D5" s="10"/>
    </row>
    <row r="6" spans="1:60" ht="38.25" x14ac:dyDescent="0.2">
      <c r="A6" s="208" t="s">
        <v>183</v>
      </c>
      <c r="B6" s="210" t="s">
        <v>184</v>
      </c>
      <c r="C6" s="210" t="s">
        <v>185</v>
      </c>
      <c r="D6" s="209" t="s">
        <v>186</v>
      </c>
      <c r="E6" s="208" t="s">
        <v>187</v>
      </c>
      <c r="F6" s="207" t="s">
        <v>188</v>
      </c>
      <c r="G6" s="208" t="s">
        <v>29</v>
      </c>
      <c r="H6" s="211" t="s">
        <v>30</v>
      </c>
      <c r="I6" s="211" t="s">
        <v>189</v>
      </c>
      <c r="J6" s="211" t="s">
        <v>31</v>
      </c>
      <c r="K6" s="211" t="s">
        <v>190</v>
      </c>
      <c r="L6" s="211" t="s">
        <v>191</v>
      </c>
      <c r="M6" s="211" t="s">
        <v>192</v>
      </c>
      <c r="N6" s="211" t="s">
        <v>193</v>
      </c>
      <c r="O6" s="211" t="s">
        <v>194</v>
      </c>
      <c r="P6" s="211" t="s">
        <v>195</v>
      </c>
      <c r="Q6" s="211" t="s">
        <v>196</v>
      </c>
      <c r="R6" s="211" t="s">
        <v>197</v>
      </c>
      <c r="S6" s="211" t="s">
        <v>198</v>
      </c>
      <c r="T6" s="211" t="s">
        <v>199</v>
      </c>
      <c r="U6" s="211" t="s">
        <v>200</v>
      </c>
      <c r="V6" s="211" t="s">
        <v>201</v>
      </c>
      <c r="W6" s="211" t="s">
        <v>202</v>
      </c>
      <c r="X6" s="211" t="s">
        <v>203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28" t="s">
        <v>204</v>
      </c>
      <c r="B8" s="229" t="s">
        <v>94</v>
      </c>
      <c r="C8" s="245" t="s">
        <v>95</v>
      </c>
      <c r="D8" s="230"/>
      <c r="E8" s="231"/>
      <c r="F8" s="232"/>
      <c r="G8" s="232">
        <f>SUMIF(AG9:AG24,"&lt;&gt;NOR",G9:G24)</f>
        <v>0</v>
      </c>
      <c r="H8" s="232"/>
      <c r="I8" s="232">
        <f>SUM(I9:I24)</f>
        <v>0</v>
      </c>
      <c r="J8" s="232"/>
      <c r="K8" s="232">
        <f>SUM(K9:K24)</f>
        <v>0</v>
      </c>
      <c r="L8" s="232"/>
      <c r="M8" s="232">
        <f>SUM(M9:M24)</f>
        <v>0</v>
      </c>
      <c r="N8" s="232"/>
      <c r="O8" s="232">
        <f>SUM(O9:O24)</f>
        <v>0</v>
      </c>
      <c r="P8" s="232"/>
      <c r="Q8" s="232">
        <f>SUM(Q9:Q24)</f>
        <v>0</v>
      </c>
      <c r="R8" s="232"/>
      <c r="S8" s="232"/>
      <c r="T8" s="233"/>
      <c r="U8" s="227"/>
      <c r="V8" s="227">
        <f>SUM(V9:V24)</f>
        <v>0</v>
      </c>
      <c r="W8" s="227"/>
      <c r="X8" s="227"/>
      <c r="AG8" t="s">
        <v>205</v>
      </c>
    </row>
    <row r="9" spans="1:60" outlineLevel="1" x14ac:dyDescent="0.2">
      <c r="A9" s="255">
        <v>1</v>
      </c>
      <c r="B9" s="256" t="s">
        <v>698</v>
      </c>
      <c r="C9" s="264" t="s">
        <v>1218</v>
      </c>
      <c r="D9" s="257" t="s">
        <v>370</v>
      </c>
      <c r="E9" s="258">
        <v>45</v>
      </c>
      <c r="F9" s="259"/>
      <c r="G9" s="260">
        <f>ROUND(E9*F9,2)</f>
        <v>0</v>
      </c>
      <c r="H9" s="259"/>
      <c r="I9" s="260">
        <f>ROUND(E9*H9,2)</f>
        <v>0</v>
      </c>
      <c r="J9" s="259"/>
      <c r="K9" s="260">
        <f>ROUND(E9*J9,2)</f>
        <v>0</v>
      </c>
      <c r="L9" s="260">
        <v>21</v>
      </c>
      <c r="M9" s="260">
        <f>G9*(1+L9/100)</f>
        <v>0</v>
      </c>
      <c r="N9" s="260">
        <v>0</v>
      </c>
      <c r="O9" s="260">
        <f>ROUND(E9*N9,2)</f>
        <v>0</v>
      </c>
      <c r="P9" s="260">
        <v>0</v>
      </c>
      <c r="Q9" s="260">
        <f>ROUND(E9*P9,2)</f>
        <v>0</v>
      </c>
      <c r="R9" s="260"/>
      <c r="S9" s="260" t="s">
        <v>242</v>
      </c>
      <c r="T9" s="261" t="s">
        <v>210</v>
      </c>
      <c r="U9" s="222">
        <v>0</v>
      </c>
      <c r="V9" s="222">
        <f>ROUND(E9*U9,2)</f>
        <v>0</v>
      </c>
      <c r="W9" s="222"/>
      <c r="X9" s="222" t="s">
        <v>250</v>
      </c>
      <c r="Y9" s="212"/>
      <c r="Z9" s="212"/>
      <c r="AA9" s="212"/>
      <c r="AB9" s="212"/>
      <c r="AC9" s="212"/>
      <c r="AD9" s="212"/>
      <c r="AE9" s="212"/>
      <c r="AF9" s="212"/>
      <c r="AG9" s="212" t="s">
        <v>446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55">
        <v>2</v>
      </c>
      <c r="B10" s="256" t="s">
        <v>701</v>
      </c>
      <c r="C10" s="264" t="s">
        <v>718</v>
      </c>
      <c r="D10" s="257" t="s">
        <v>370</v>
      </c>
      <c r="E10" s="258">
        <v>5</v>
      </c>
      <c r="F10" s="259"/>
      <c r="G10" s="260">
        <f>ROUND(E10*F10,2)</f>
        <v>0</v>
      </c>
      <c r="H10" s="259"/>
      <c r="I10" s="260">
        <f>ROUND(E10*H10,2)</f>
        <v>0</v>
      </c>
      <c r="J10" s="259"/>
      <c r="K10" s="260">
        <f>ROUND(E10*J10,2)</f>
        <v>0</v>
      </c>
      <c r="L10" s="260">
        <v>21</v>
      </c>
      <c r="M10" s="260">
        <f>G10*(1+L10/100)</f>
        <v>0</v>
      </c>
      <c r="N10" s="260">
        <v>0</v>
      </c>
      <c r="O10" s="260">
        <f>ROUND(E10*N10,2)</f>
        <v>0</v>
      </c>
      <c r="P10" s="260">
        <v>0</v>
      </c>
      <c r="Q10" s="260">
        <f>ROUND(E10*P10,2)</f>
        <v>0</v>
      </c>
      <c r="R10" s="260"/>
      <c r="S10" s="260" t="s">
        <v>242</v>
      </c>
      <c r="T10" s="261" t="s">
        <v>210</v>
      </c>
      <c r="U10" s="222">
        <v>0</v>
      </c>
      <c r="V10" s="222">
        <f>ROUND(E10*U10,2)</f>
        <v>0</v>
      </c>
      <c r="W10" s="222"/>
      <c r="X10" s="222" t="s">
        <v>250</v>
      </c>
      <c r="Y10" s="212"/>
      <c r="Z10" s="212"/>
      <c r="AA10" s="212"/>
      <c r="AB10" s="212"/>
      <c r="AC10" s="212"/>
      <c r="AD10" s="212"/>
      <c r="AE10" s="212"/>
      <c r="AF10" s="212"/>
      <c r="AG10" s="212" t="s">
        <v>446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55">
        <v>3</v>
      </c>
      <c r="B11" s="256" t="s">
        <v>703</v>
      </c>
      <c r="C11" s="264" t="s">
        <v>1219</v>
      </c>
      <c r="D11" s="257" t="s">
        <v>700</v>
      </c>
      <c r="E11" s="258">
        <v>20</v>
      </c>
      <c r="F11" s="259"/>
      <c r="G11" s="260">
        <f>ROUND(E11*F11,2)</f>
        <v>0</v>
      </c>
      <c r="H11" s="259"/>
      <c r="I11" s="260">
        <f>ROUND(E11*H11,2)</f>
        <v>0</v>
      </c>
      <c r="J11" s="259"/>
      <c r="K11" s="260">
        <f>ROUND(E11*J11,2)</f>
        <v>0</v>
      </c>
      <c r="L11" s="260">
        <v>21</v>
      </c>
      <c r="M11" s="260">
        <f>G11*(1+L11/100)</f>
        <v>0</v>
      </c>
      <c r="N11" s="260">
        <v>0</v>
      </c>
      <c r="O11" s="260">
        <f>ROUND(E11*N11,2)</f>
        <v>0</v>
      </c>
      <c r="P11" s="260">
        <v>0</v>
      </c>
      <c r="Q11" s="260">
        <f>ROUND(E11*P11,2)</f>
        <v>0</v>
      </c>
      <c r="R11" s="260"/>
      <c r="S11" s="260" t="s">
        <v>242</v>
      </c>
      <c r="T11" s="261" t="s">
        <v>210</v>
      </c>
      <c r="U11" s="222">
        <v>0</v>
      </c>
      <c r="V11" s="222">
        <f>ROUND(E11*U11,2)</f>
        <v>0</v>
      </c>
      <c r="W11" s="222"/>
      <c r="X11" s="222" t="s">
        <v>250</v>
      </c>
      <c r="Y11" s="212"/>
      <c r="Z11" s="212"/>
      <c r="AA11" s="212"/>
      <c r="AB11" s="212"/>
      <c r="AC11" s="212"/>
      <c r="AD11" s="212"/>
      <c r="AE11" s="212"/>
      <c r="AF11" s="212"/>
      <c r="AG11" s="212" t="s">
        <v>446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55">
        <v>4</v>
      </c>
      <c r="B12" s="256" t="s">
        <v>705</v>
      </c>
      <c r="C12" s="264" t="s">
        <v>720</v>
      </c>
      <c r="D12" s="257" t="s">
        <v>370</v>
      </c>
      <c r="E12" s="258">
        <v>35</v>
      </c>
      <c r="F12" s="259"/>
      <c r="G12" s="260">
        <f>ROUND(E12*F12,2)</f>
        <v>0</v>
      </c>
      <c r="H12" s="259"/>
      <c r="I12" s="260">
        <f>ROUND(E12*H12,2)</f>
        <v>0</v>
      </c>
      <c r="J12" s="259"/>
      <c r="K12" s="260">
        <f>ROUND(E12*J12,2)</f>
        <v>0</v>
      </c>
      <c r="L12" s="260">
        <v>21</v>
      </c>
      <c r="M12" s="260">
        <f>G12*(1+L12/100)</f>
        <v>0</v>
      </c>
      <c r="N12" s="260">
        <v>0</v>
      </c>
      <c r="O12" s="260">
        <f>ROUND(E12*N12,2)</f>
        <v>0</v>
      </c>
      <c r="P12" s="260">
        <v>0</v>
      </c>
      <c r="Q12" s="260">
        <f>ROUND(E12*P12,2)</f>
        <v>0</v>
      </c>
      <c r="R12" s="260"/>
      <c r="S12" s="260" t="s">
        <v>242</v>
      </c>
      <c r="T12" s="261" t="s">
        <v>210</v>
      </c>
      <c r="U12" s="222">
        <v>0</v>
      </c>
      <c r="V12" s="222">
        <f>ROUND(E12*U12,2)</f>
        <v>0</v>
      </c>
      <c r="W12" s="222"/>
      <c r="X12" s="222" t="s">
        <v>250</v>
      </c>
      <c r="Y12" s="212"/>
      <c r="Z12" s="212"/>
      <c r="AA12" s="212"/>
      <c r="AB12" s="212"/>
      <c r="AC12" s="212"/>
      <c r="AD12" s="212"/>
      <c r="AE12" s="212"/>
      <c r="AF12" s="212"/>
      <c r="AG12" s="212" t="s">
        <v>446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55">
        <v>5</v>
      </c>
      <c r="B13" s="256" t="s">
        <v>707</v>
      </c>
      <c r="C13" s="264" t="s">
        <v>1220</v>
      </c>
      <c r="D13" s="257" t="s">
        <v>700</v>
      </c>
      <c r="E13" s="258">
        <v>2</v>
      </c>
      <c r="F13" s="259"/>
      <c r="G13" s="260">
        <f>ROUND(E13*F13,2)</f>
        <v>0</v>
      </c>
      <c r="H13" s="259"/>
      <c r="I13" s="260">
        <f>ROUND(E13*H13,2)</f>
        <v>0</v>
      </c>
      <c r="J13" s="259"/>
      <c r="K13" s="260">
        <f>ROUND(E13*J13,2)</f>
        <v>0</v>
      </c>
      <c r="L13" s="260">
        <v>21</v>
      </c>
      <c r="M13" s="260">
        <f>G13*(1+L13/100)</f>
        <v>0</v>
      </c>
      <c r="N13" s="260">
        <v>0</v>
      </c>
      <c r="O13" s="260">
        <f>ROUND(E13*N13,2)</f>
        <v>0</v>
      </c>
      <c r="P13" s="260">
        <v>0</v>
      </c>
      <c r="Q13" s="260">
        <f>ROUND(E13*P13,2)</f>
        <v>0</v>
      </c>
      <c r="R13" s="260"/>
      <c r="S13" s="260" t="s">
        <v>242</v>
      </c>
      <c r="T13" s="261" t="s">
        <v>210</v>
      </c>
      <c r="U13" s="222">
        <v>0</v>
      </c>
      <c r="V13" s="222">
        <f>ROUND(E13*U13,2)</f>
        <v>0</v>
      </c>
      <c r="W13" s="222"/>
      <c r="X13" s="222" t="s">
        <v>250</v>
      </c>
      <c r="Y13" s="212"/>
      <c r="Z13" s="212"/>
      <c r="AA13" s="212"/>
      <c r="AB13" s="212"/>
      <c r="AC13" s="212"/>
      <c r="AD13" s="212"/>
      <c r="AE13" s="212"/>
      <c r="AF13" s="212"/>
      <c r="AG13" s="212" t="s">
        <v>446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55">
        <v>6</v>
      </c>
      <c r="B14" s="256" t="s">
        <v>709</v>
      </c>
      <c r="C14" s="264" t="s">
        <v>722</v>
      </c>
      <c r="D14" s="257" t="s">
        <v>700</v>
      </c>
      <c r="E14" s="258">
        <v>5</v>
      </c>
      <c r="F14" s="259"/>
      <c r="G14" s="260">
        <f>ROUND(E14*F14,2)</f>
        <v>0</v>
      </c>
      <c r="H14" s="259"/>
      <c r="I14" s="260">
        <f>ROUND(E14*H14,2)</f>
        <v>0</v>
      </c>
      <c r="J14" s="259"/>
      <c r="K14" s="260">
        <f>ROUND(E14*J14,2)</f>
        <v>0</v>
      </c>
      <c r="L14" s="260">
        <v>21</v>
      </c>
      <c r="M14" s="260">
        <f>G14*(1+L14/100)</f>
        <v>0</v>
      </c>
      <c r="N14" s="260">
        <v>0</v>
      </c>
      <c r="O14" s="260">
        <f>ROUND(E14*N14,2)</f>
        <v>0</v>
      </c>
      <c r="P14" s="260">
        <v>0</v>
      </c>
      <c r="Q14" s="260">
        <f>ROUND(E14*P14,2)</f>
        <v>0</v>
      </c>
      <c r="R14" s="260"/>
      <c r="S14" s="260" t="s">
        <v>242</v>
      </c>
      <c r="T14" s="261" t="s">
        <v>210</v>
      </c>
      <c r="U14" s="222">
        <v>0</v>
      </c>
      <c r="V14" s="222">
        <f>ROUND(E14*U14,2)</f>
        <v>0</v>
      </c>
      <c r="W14" s="222"/>
      <c r="X14" s="222" t="s">
        <v>250</v>
      </c>
      <c r="Y14" s="212"/>
      <c r="Z14" s="212"/>
      <c r="AA14" s="212"/>
      <c r="AB14" s="212"/>
      <c r="AC14" s="212"/>
      <c r="AD14" s="212"/>
      <c r="AE14" s="212"/>
      <c r="AF14" s="212"/>
      <c r="AG14" s="212" t="s">
        <v>446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55">
        <v>7</v>
      </c>
      <c r="B15" s="256" t="s">
        <v>711</v>
      </c>
      <c r="C15" s="264" t="s">
        <v>724</v>
      </c>
      <c r="D15" s="257" t="s">
        <v>700</v>
      </c>
      <c r="E15" s="258">
        <v>5</v>
      </c>
      <c r="F15" s="259"/>
      <c r="G15" s="260">
        <f>ROUND(E15*F15,2)</f>
        <v>0</v>
      </c>
      <c r="H15" s="259"/>
      <c r="I15" s="260">
        <f>ROUND(E15*H15,2)</f>
        <v>0</v>
      </c>
      <c r="J15" s="259"/>
      <c r="K15" s="260">
        <f>ROUND(E15*J15,2)</f>
        <v>0</v>
      </c>
      <c r="L15" s="260">
        <v>21</v>
      </c>
      <c r="M15" s="260">
        <f>G15*(1+L15/100)</f>
        <v>0</v>
      </c>
      <c r="N15" s="260">
        <v>0</v>
      </c>
      <c r="O15" s="260">
        <f>ROUND(E15*N15,2)</f>
        <v>0</v>
      </c>
      <c r="P15" s="260">
        <v>0</v>
      </c>
      <c r="Q15" s="260">
        <f>ROUND(E15*P15,2)</f>
        <v>0</v>
      </c>
      <c r="R15" s="260"/>
      <c r="S15" s="260" t="s">
        <v>242</v>
      </c>
      <c r="T15" s="261" t="s">
        <v>210</v>
      </c>
      <c r="U15" s="222">
        <v>0</v>
      </c>
      <c r="V15" s="222">
        <f>ROUND(E15*U15,2)</f>
        <v>0</v>
      </c>
      <c r="W15" s="222"/>
      <c r="X15" s="222" t="s">
        <v>250</v>
      </c>
      <c r="Y15" s="212"/>
      <c r="Z15" s="212"/>
      <c r="AA15" s="212"/>
      <c r="AB15" s="212"/>
      <c r="AC15" s="212"/>
      <c r="AD15" s="212"/>
      <c r="AE15" s="212"/>
      <c r="AF15" s="212"/>
      <c r="AG15" s="212" t="s">
        <v>446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55">
        <v>8</v>
      </c>
      <c r="B16" s="256" t="s">
        <v>713</v>
      </c>
      <c r="C16" s="264" t="s">
        <v>1221</v>
      </c>
      <c r="D16" s="257" t="s">
        <v>700</v>
      </c>
      <c r="E16" s="258">
        <v>4</v>
      </c>
      <c r="F16" s="259"/>
      <c r="G16" s="260">
        <f>ROUND(E16*F16,2)</f>
        <v>0</v>
      </c>
      <c r="H16" s="259"/>
      <c r="I16" s="260">
        <f>ROUND(E16*H16,2)</f>
        <v>0</v>
      </c>
      <c r="J16" s="259"/>
      <c r="K16" s="260">
        <f>ROUND(E16*J16,2)</f>
        <v>0</v>
      </c>
      <c r="L16" s="260">
        <v>21</v>
      </c>
      <c r="M16" s="260">
        <f>G16*(1+L16/100)</f>
        <v>0</v>
      </c>
      <c r="N16" s="260">
        <v>0</v>
      </c>
      <c r="O16" s="260">
        <f>ROUND(E16*N16,2)</f>
        <v>0</v>
      </c>
      <c r="P16" s="260">
        <v>0</v>
      </c>
      <c r="Q16" s="260">
        <f>ROUND(E16*P16,2)</f>
        <v>0</v>
      </c>
      <c r="R16" s="260"/>
      <c r="S16" s="260" t="s">
        <v>242</v>
      </c>
      <c r="T16" s="261" t="s">
        <v>210</v>
      </c>
      <c r="U16" s="222">
        <v>0</v>
      </c>
      <c r="V16" s="222">
        <f>ROUND(E16*U16,2)</f>
        <v>0</v>
      </c>
      <c r="W16" s="222"/>
      <c r="X16" s="222" t="s">
        <v>250</v>
      </c>
      <c r="Y16" s="212"/>
      <c r="Z16" s="212"/>
      <c r="AA16" s="212"/>
      <c r="AB16" s="212"/>
      <c r="AC16" s="212"/>
      <c r="AD16" s="212"/>
      <c r="AE16" s="212"/>
      <c r="AF16" s="212"/>
      <c r="AG16" s="212" t="s">
        <v>446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55">
        <v>9</v>
      </c>
      <c r="B17" s="256" t="s">
        <v>715</v>
      </c>
      <c r="C17" s="264" t="s">
        <v>1222</v>
      </c>
      <c r="D17" s="257" t="s">
        <v>700</v>
      </c>
      <c r="E17" s="258">
        <v>10</v>
      </c>
      <c r="F17" s="259"/>
      <c r="G17" s="260">
        <f>ROUND(E17*F17,2)</f>
        <v>0</v>
      </c>
      <c r="H17" s="259"/>
      <c r="I17" s="260">
        <f>ROUND(E17*H17,2)</f>
        <v>0</v>
      </c>
      <c r="J17" s="259"/>
      <c r="K17" s="260">
        <f>ROUND(E17*J17,2)</f>
        <v>0</v>
      </c>
      <c r="L17" s="260">
        <v>21</v>
      </c>
      <c r="M17" s="260">
        <f>G17*(1+L17/100)</f>
        <v>0</v>
      </c>
      <c r="N17" s="260">
        <v>0</v>
      </c>
      <c r="O17" s="260">
        <f>ROUND(E17*N17,2)</f>
        <v>0</v>
      </c>
      <c r="P17" s="260">
        <v>0</v>
      </c>
      <c r="Q17" s="260">
        <f>ROUND(E17*P17,2)</f>
        <v>0</v>
      </c>
      <c r="R17" s="260"/>
      <c r="S17" s="260" t="s">
        <v>242</v>
      </c>
      <c r="T17" s="261" t="s">
        <v>210</v>
      </c>
      <c r="U17" s="222">
        <v>0</v>
      </c>
      <c r="V17" s="222">
        <f>ROUND(E17*U17,2)</f>
        <v>0</v>
      </c>
      <c r="W17" s="222"/>
      <c r="X17" s="222" t="s">
        <v>250</v>
      </c>
      <c r="Y17" s="212"/>
      <c r="Z17" s="212"/>
      <c r="AA17" s="212"/>
      <c r="AB17" s="212"/>
      <c r="AC17" s="212"/>
      <c r="AD17" s="212"/>
      <c r="AE17" s="212"/>
      <c r="AF17" s="212"/>
      <c r="AG17" s="212" t="s">
        <v>446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55">
        <v>10</v>
      </c>
      <c r="B18" s="256" t="s">
        <v>717</v>
      </c>
      <c r="C18" s="264" t="s">
        <v>1223</v>
      </c>
      <c r="D18" s="257" t="s">
        <v>700</v>
      </c>
      <c r="E18" s="258">
        <v>1</v>
      </c>
      <c r="F18" s="259"/>
      <c r="G18" s="260">
        <f>ROUND(E18*F18,2)</f>
        <v>0</v>
      </c>
      <c r="H18" s="259"/>
      <c r="I18" s="260">
        <f>ROUND(E18*H18,2)</f>
        <v>0</v>
      </c>
      <c r="J18" s="259"/>
      <c r="K18" s="260">
        <f>ROUND(E18*J18,2)</f>
        <v>0</v>
      </c>
      <c r="L18" s="260">
        <v>21</v>
      </c>
      <c r="M18" s="260">
        <f>G18*(1+L18/100)</f>
        <v>0</v>
      </c>
      <c r="N18" s="260">
        <v>0</v>
      </c>
      <c r="O18" s="260">
        <f>ROUND(E18*N18,2)</f>
        <v>0</v>
      </c>
      <c r="P18" s="260">
        <v>0</v>
      </c>
      <c r="Q18" s="260">
        <f>ROUND(E18*P18,2)</f>
        <v>0</v>
      </c>
      <c r="R18" s="260"/>
      <c r="S18" s="260" t="s">
        <v>242</v>
      </c>
      <c r="T18" s="261" t="s">
        <v>210</v>
      </c>
      <c r="U18" s="222">
        <v>0</v>
      </c>
      <c r="V18" s="222">
        <f>ROUND(E18*U18,2)</f>
        <v>0</v>
      </c>
      <c r="W18" s="222"/>
      <c r="X18" s="222" t="s">
        <v>250</v>
      </c>
      <c r="Y18" s="212"/>
      <c r="Z18" s="212"/>
      <c r="AA18" s="212"/>
      <c r="AB18" s="212"/>
      <c r="AC18" s="212"/>
      <c r="AD18" s="212"/>
      <c r="AE18" s="212"/>
      <c r="AF18" s="212"/>
      <c r="AG18" s="212" t="s">
        <v>446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55">
        <v>11</v>
      </c>
      <c r="B19" s="256" t="s">
        <v>719</v>
      </c>
      <c r="C19" s="264" t="s">
        <v>1224</v>
      </c>
      <c r="D19" s="257" t="s">
        <v>370</v>
      </c>
      <c r="E19" s="258">
        <v>10</v>
      </c>
      <c r="F19" s="259"/>
      <c r="G19" s="260">
        <f>ROUND(E19*F19,2)</f>
        <v>0</v>
      </c>
      <c r="H19" s="259"/>
      <c r="I19" s="260">
        <f>ROUND(E19*H19,2)</f>
        <v>0</v>
      </c>
      <c r="J19" s="259"/>
      <c r="K19" s="260">
        <f>ROUND(E19*J19,2)</f>
        <v>0</v>
      </c>
      <c r="L19" s="260">
        <v>21</v>
      </c>
      <c r="M19" s="260">
        <f>G19*(1+L19/100)</f>
        <v>0</v>
      </c>
      <c r="N19" s="260">
        <v>0</v>
      </c>
      <c r="O19" s="260">
        <f>ROUND(E19*N19,2)</f>
        <v>0</v>
      </c>
      <c r="P19" s="260">
        <v>0</v>
      </c>
      <c r="Q19" s="260">
        <f>ROUND(E19*P19,2)</f>
        <v>0</v>
      </c>
      <c r="R19" s="260"/>
      <c r="S19" s="260" t="s">
        <v>242</v>
      </c>
      <c r="T19" s="261" t="s">
        <v>210</v>
      </c>
      <c r="U19" s="222">
        <v>0</v>
      </c>
      <c r="V19" s="222">
        <f>ROUND(E19*U19,2)</f>
        <v>0</v>
      </c>
      <c r="W19" s="222"/>
      <c r="X19" s="222" t="s">
        <v>250</v>
      </c>
      <c r="Y19" s="212"/>
      <c r="Z19" s="212"/>
      <c r="AA19" s="212"/>
      <c r="AB19" s="212"/>
      <c r="AC19" s="212"/>
      <c r="AD19" s="212"/>
      <c r="AE19" s="212"/>
      <c r="AF19" s="212"/>
      <c r="AG19" s="212" t="s">
        <v>446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55">
        <v>12</v>
      </c>
      <c r="B20" s="256" t="s">
        <v>721</v>
      </c>
      <c r="C20" s="264" t="s">
        <v>1225</v>
      </c>
      <c r="D20" s="257" t="s">
        <v>700</v>
      </c>
      <c r="E20" s="258">
        <v>2</v>
      </c>
      <c r="F20" s="259"/>
      <c r="G20" s="260">
        <f>ROUND(E20*F20,2)</f>
        <v>0</v>
      </c>
      <c r="H20" s="259"/>
      <c r="I20" s="260">
        <f>ROUND(E20*H20,2)</f>
        <v>0</v>
      </c>
      <c r="J20" s="259"/>
      <c r="K20" s="260">
        <f>ROUND(E20*J20,2)</f>
        <v>0</v>
      </c>
      <c r="L20" s="260">
        <v>21</v>
      </c>
      <c r="M20" s="260">
        <f>G20*(1+L20/100)</f>
        <v>0</v>
      </c>
      <c r="N20" s="260">
        <v>0</v>
      </c>
      <c r="O20" s="260">
        <f>ROUND(E20*N20,2)</f>
        <v>0</v>
      </c>
      <c r="P20" s="260">
        <v>0</v>
      </c>
      <c r="Q20" s="260">
        <f>ROUND(E20*P20,2)</f>
        <v>0</v>
      </c>
      <c r="R20" s="260"/>
      <c r="S20" s="260" t="s">
        <v>242</v>
      </c>
      <c r="T20" s="261" t="s">
        <v>210</v>
      </c>
      <c r="U20" s="222">
        <v>0</v>
      </c>
      <c r="V20" s="222">
        <f>ROUND(E20*U20,2)</f>
        <v>0</v>
      </c>
      <c r="W20" s="222"/>
      <c r="X20" s="222" t="s">
        <v>250</v>
      </c>
      <c r="Y20" s="212"/>
      <c r="Z20" s="212"/>
      <c r="AA20" s="212"/>
      <c r="AB20" s="212"/>
      <c r="AC20" s="212"/>
      <c r="AD20" s="212"/>
      <c r="AE20" s="212"/>
      <c r="AF20" s="212"/>
      <c r="AG20" s="212" t="s">
        <v>446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55">
        <v>13</v>
      </c>
      <c r="B21" s="256" t="s">
        <v>723</v>
      </c>
      <c r="C21" s="264" t="s">
        <v>1226</v>
      </c>
      <c r="D21" s="257" t="s">
        <v>700</v>
      </c>
      <c r="E21" s="258">
        <v>2</v>
      </c>
      <c r="F21" s="259"/>
      <c r="G21" s="260">
        <f>ROUND(E21*F21,2)</f>
        <v>0</v>
      </c>
      <c r="H21" s="259"/>
      <c r="I21" s="260">
        <f>ROUND(E21*H21,2)</f>
        <v>0</v>
      </c>
      <c r="J21" s="259"/>
      <c r="K21" s="260">
        <f>ROUND(E21*J21,2)</f>
        <v>0</v>
      </c>
      <c r="L21" s="260">
        <v>21</v>
      </c>
      <c r="M21" s="260">
        <f>G21*(1+L21/100)</f>
        <v>0</v>
      </c>
      <c r="N21" s="260">
        <v>0</v>
      </c>
      <c r="O21" s="260">
        <f>ROUND(E21*N21,2)</f>
        <v>0</v>
      </c>
      <c r="P21" s="260">
        <v>0</v>
      </c>
      <c r="Q21" s="260">
        <f>ROUND(E21*P21,2)</f>
        <v>0</v>
      </c>
      <c r="R21" s="260"/>
      <c r="S21" s="260" t="s">
        <v>242</v>
      </c>
      <c r="T21" s="261" t="s">
        <v>210</v>
      </c>
      <c r="U21" s="222">
        <v>0</v>
      </c>
      <c r="V21" s="222">
        <f>ROUND(E21*U21,2)</f>
        <v>0</v>
      </c>
      <c r="W21" s="222"/>
      <c r="X21" s="222" t="s">
        <v>250</v>
      </c>
      <c r="Y21" s="212"/>
      <c r="Z21" s="212"/>
      <c r="AA21" s="212"/>
      <c r="AB21" s="212"/>
      <c r="AC21" s="212"/>
      <c r="AD21" s="212"/>
      <c r="AE21" s="212"/>
      <c r="AF21" s="212"/>
      <c r="AG21" s="212" t="s">
        <v>446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55">
        <v>14</v>
      </c>
      <c r="B22" s="256" t="s">
        <v>725</v>
      </c>
      <c r="C22" s="264" t="s">
        <v>1227</v>
      </c>
      <c r="D22" s="257" t="s">
        <v>700</v>
      </c>
      <c r="E22" s="258">
        <v>4</v>
      </c>
      <c r="F22" s="259"/>
      <c r="G22" s="260">
        <f>ROUND(E22*F22,2)</f>
        <v>0</v>
      </c>
      <c r="H22" s="259"/>
      <c r="I22" s="260">
        <f>ROUND(E22*H22,2)</f>
        <v>0</v>
      </c>
      <c r="J22" s="259"/>
      <c r="K22" s="260">
        <f>ROUND(E22*J22,2)</f>
        <v>0</v>
      </c>
      <c r="L22" s="260">
        <v>21</v>
      </c>
      <c r="M22" s="260">
        <f>G22*(1+L22/100)</f>
        <v>0</v>
      </c>
      <c r="N22" s="260">
        <v>0</v>
      </c>
      <c r="O22" s="260">
        <f>ROUND(E22*N22,2)</f>
        <v>0</v>
      </c>
      <c r="P22" s="260">
        <v>0</v>
      </c>
      <c r="Q22" s="260">
        <f>ROUND(E22*P22,2)</f>
        <v>0</v>
      </c>
      <c r="R22" s="260"/>
      <c r="S22" s="260" t="s">
        <v>242</v>
      </c>
      <c r="T22" s="261" t="s">
        <v>210</v>
      </c>
      <c r="U22" s="222">
        <v>0</v>
      </c>
      <c r="V22" s="222">
        <f>ROUND(E22*U22,2)</f>
        <v>0</v>
      </c>
      <c r="W22" s="222"/>
      <c r="X22" s="222" t="s">
        <v>250</v>
      </c>
      <c r="Y22" s="212"/>
      <c r="Z22" s="212"/>
      <c r="AA22" s="212"/>
      <c r="AB22" s="212"/>
      <c r="AC22" s="212"/>
      <c r="AD22" s="212"/>
      <c r="AE22" s="212"/>
      <c r="AF22" s="212"/>
      <c r="AG22" s="212" t="s">
        <v>446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55">
        <v>15</v>
      </c>
      <c r="B23" s="256" t="s">
        <v>738</v>
      </c>
      <c r="C23" s="264" t="s">
        <v>1228</v>
      </c>
      <c r="D23" s="257" t="s">
        <v>700</v>
      </c>
      <c r="E23" s="258">
        <v>2</v>
      </c>
      <c r="F23" s="259"/>
      <c r="G23" s="260">
        <f>ROUND(E23*F23,2)</f>
        <v>0</v>
      </c>
      <c r="H23" s="259"/>
      <c r="I23" s="260">
        <f>ROUND(E23*H23,2)</f>
        <v>0</v>
      </c>
      <c r="J23" s="259"/>
      <c r="K23" s="260">
        <f>ROUND(E23*J23,2)</f>
        <v>0</v>
      </c>
      <c r="L23" s="260">
        <v>21</v>
      </c>
      <c r="M23" s="260">
        <f>G23*(1+L23/100)</f>
        <v>0</v>
      </c>
      <c r="N23" s="260">
        <v>0</v>
      </c>
      <c r="O23" s="260">
        <f>ROUND(E23*N23,2)</f>
        <v>0</v>
      </c>
      <c r="P23" s="260">
        <v>0</v>
      </c>
      <c r="Q23" s="260">
        <f>ROUND(E23*P23,2)</f>
        <v>0</v>
      </c>
      <c r="R23" s="260"/>
      <c r="S23" s="260" t="s">
        <v>242</v>
      </c>
      <c r="T23" s="261" t="s">
        <v>210</v>
      </c>
      <c r="U23" s="222">
        <v>0</v>
      </c>
      <c r="V23" s="222">
        <f>ROUND(E23*U23,2)</f>
        <v>0</v>
      </c>
      <c r="W23" s="222"/>
      <c r="X23" s="222" t="s">
        <v>250</v>
      </c>
      <c r="Y23" s="212"/>
      <c r="Z23" s="212"/>
      <c r="AA23" s="212"/>
      <c r="AB23" s="212"/>
      <c r="AC23" s="212"/>
      <c r="AD23" s="212"/>
      <c r="AE23" s="212"/>
      <c r="AF23" s="212"/>
      <c r="AG23" s="212" t="s">
        <v>446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34">
        <v>16</v>
      </c>
      <c r="B24" s="235" t="s">
        <v>741</v>
      </c>
      <c r="C24" s="246" t="s">
        <v>726</v>
      </c>
      <c r="D24" s="236" t="s">
        <v>346</v>
      </c>
      <c r="E24" s="237">
        <v>30</v>
      </c>
      <c r="F24" s="238"/>
      <c r="G24" s="239">
        <f>ROUND(E24*F24,2)</f>
        <v>0</v>
      </c>
      <c r="H24" s="238"/>
      <c r="I24" s="239">
        <f>ROUND(E24*H24,2)</f>
        <v>0</v>
      </c>
      <c r="J24" s="238"/>
      <c r="K24" s="239">
        <f>ROUND(E24*J24,2)</f>
        <v>0</v>
      </c>
      <c r="L24" s="239">
        <v>21</v>
      </c>
      <c r="M24" s="239">
        <f>G24*(1+L24/100)</f>
        <v>0</v>
      </c>
      <c r="N24" s="239">
        <v>0</v>
      </c>
      <c r="O24" s="239">
        <f>ROUND(E24*N24,2)</f>
        <v>0</v>
      </c>
      <c r="P24" s="239">
        <v>0</v>
      </c>
      <c r="Q24" s="239">
        <f>ROUND(E24*P24,2)</f>
        <v>0</v>
      </c>
      <c r="R24" s="239"/>
      <c r="S24" s="239" t="s">
        <v>242</v>
      </c>
      <c r="T24" s="240" t="s">
        <v>210</v>
      </c>
      <c r="U24" s="222">
        <v>0</v>
      </c>
      <c r="V24" s="222">
        <f>ROUND(E24*U24,2)</f>
        <v>0</v>
      </c>
      <c r="W24" s="222"/>
      <c r="X24" s="222" t="s">
        <v>250</v>
      </c>
      <c r="Y24" s="212"/>
      <c r="Z24" s="212"/>
      <c r="AA24" s="212"/>
      <c r="AB24" s="212"/>
      <c r="AC24" s="212"/>
      <c r="AD24" s="212"/>
      <c r="AE24" s="212"/>
      <c r="AF24" s="212"/>
      <c r="AG24" s="212" t="s">
        <v>446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x14ac:dyDescent="0.2">
      <c r="A25" s="3"/>
      <c r="B25" s="4"/>
      <c r="C25" s="249"/>
      <c r="D25" s="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AE25">
        <v>15</v>
      </c>
      <c r="AF25">
        <v>21</v>
      </c>
      <c r="AG25" t="s">
        <v>191</v>
      </c>
    </row>
    <row r="26" spans="1:60" x14ac:dyDescent="0.2">
      <c r="A26" s="215"/>
      <c r="B26" s="216" t="s">
        <v>29</v>
      </c>
      <c r="C26" s="250"/>
      <c r="D26" s="217"/>
      <c r="E26" s="218"/>
      <c r="F26" s="218"/>
      <c r="G26" s="244">
        <f>G8</f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AE26">
        <f>SUMIF(L7:L24,AE25,G7:G24)</f>
        <v>0</v>
      </c>
      <c r="AF26">
        <f>SUMIF(L7:L24,AF25,G7:G24)</f>
        <v>0</v>
      </c>
      <c r="AG26" t="s">
        <v>243</v>
      </c>
    </row>
    <row r="27" spans="1:60" x14ac:dyDescent="0.2">
      <c r="C27" s="251"/>
      <c r="D27" s="10"/>
      <c r="AG27" t="s">
        <v>245</v>
      </c>
    </row>
    <row r="28" spans="1:60" x14ac:dyDescent="0.2">
      <c r="D28" s="10"/>
    </row>
    <row r="29" spans="1:60" x14ac:dyDescent="0.2">
      <c r="D29" s="10"/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DC33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63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7" t="s">
        <v>178</v>
      </c>
      <c r="B1" s="197"/>
      <c r="C1" s="197"/>
      <c r="D1" s="197"/>
      <c r="E1" s="197"/>
      <c r="F1" s="197"/>
      <c r="G1" s="197"/>
      <c r="AG1" t="s">
        <v>179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180</v>
      </c>
    </row>
    <row r="3" spans="1:60" ht="24.95" customHeight="1" x14ac:dyDescent="0.2">
      <c r="A3" s="198" t="s">
        <v>8</v>
      </c>
      <c r="B3" s="49" t="s">
        <v>71</v>
      </c>
      <c r="C3" s="201" t="s">
        <v>72</v>
      </c>
      <c r="D3" s="199"/>
      <c r="E3" s="199"/>
      <c r="F3" s="199"/>
      <c r="G3" s="200"/>
      <c r="AC3" s="177" t="s">
        <v>180</v>
      </c>
      <c r="AG3" t="s">
        <v>181</v>
      </c>
    </row>
    <row r="4" spans="1:60" ht="24.95" customHeight="1" x14ac:dyDescent="0.2">
      <c r="A4" s="202" t="s">
        <v>9</v>
      </c>
      <c r="B4" s="203" t="s">
        <v>79</v>
      </c>
      <c r="C4" s="204" t="s">
        <v>80</v>
      </c>
      <c r="D4" s="205"/>
      <c r="E4" s="205"/>
      <c r="F4" s="205"/>
      <c r="G4" s="206"/>
      <c r="AG4" t="s">
        <v>182</v>
      </c>
    </row>
    <row r="5" spans="1:60" x14ac:dyDescent="0.2">
      <c r="D5" s="10"/>
    </row>
    <row r="6" spans="1:60" ht="38.25" x14ac:dyDescent="0.2">
      <c r="A6" s="208" t="s">
        <v>183</v>
      </c>
      <c r="B6" s="210" t="s">
        <v>184</v>
      </c>
      <c r="C6" s="210" t="s">
        <v>185</v>
      </c>
      <c r="D6" s="209" t="s">
        <v>186</v>
      </c>
      <c r="E6" s="208" t="s">
        <v>187</v>
      </c>
      <c r="F6" s="207" t="s">
        <v>188</v>
      </c>
      <c r="G6" s="208" t="s">
        <v>29</v>
      </c>
      <c r="H6" s="211" t="s">
        <v>30</v>
      </c>
      <c r="I6" s="211" t="s">
        <v>189</v>
      </c>
      <c r="J6" s="211" t="s">
        <v>31</v>
      </c>
      <c r="K6" s="211" t="s">
        <v>190</v>
      </c>
      <c r="L6" s="211" t="s">
        <v>191</v>
      </c>
      <c r="M6" s="211" t="s">
        <v>192</v>
      </c>
      <c r="N6" s="211" t="s">
        <v>193</v>
      </c>
      <c r="O6" s="211" t="s">
        <v>194</v>
      </c>
      <c r="P6" s="211" t="s">
        <v>195</v>
      </c>
      <c r="Q6" s="211" t="s">
        <v>196</v>
      </c>
      <c r="R6" s="211" t="s">
        <v>197</v>
      </c>
      <c r="S6" s="211" t="s">
        <v>198</v>
      </c>
      <c r="T6" s="211" t="s">
        <v>199</v>
      </c>
      <c r="U6" s="211" t="s">
        <v>200</v>
      </c>
      <c r="V6" s="211" t="s">
        <v>201</v>
      </c>
      <c r="W6" s="211" t="s">
        <v>202</v>
      </c>
      <c r="X6" s="211" t="s">
        <v>203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28" t="s">
        <v>204</v>
      </c>
      <c r="B8" s="229" t="s">
        <v>99</v>
      </c>
      <c r="C8" s="245" t="s">
        <v>100</v>
      </c>
      <c r="D8" s="230"/>
      <c r="E8" s="231"/>
      <c r="F8" s="232"/>
      <c r="G8" s="232">
        <f>SUMIF(AG9:AG62,"&lt;&gt;NOR",G9:G62)</f>
        <v>0</v>
      </c>
      <c r="H8" s="232"/>
      <c r="I8" s="232">
        <f>SUM(I9:I62)</f>
        <v>0</v>
      </c>
      <c r="J8" s="232"/>
      <c r="K8" s="232">
        <f>SUM(K9:K62)</f>
        <v>0</v>
      </c>
      <c r="L8" s="232"/>
      <c r="M8" s="232">
        <f>SUM(M9:M62)</f>
        <v>0</v>
      </c>
      <c r="N8" s="232"/>
      <c r="O8" s="232">
        <f>SUM(O9:O62)</f>
        <v>0</v>
      </c>
      <c r="P8" s="232"/>
      <c r="Q8" s="232">
        <f>SUM(Q9:Q62)</f>
        <v>0</v>
      </c>
      <c r="R8" s="232"/>
      <c r="S8" s="232"/>
      <c r="T8" s="233"/>
      <c r="U8" s="227"/>
      <c r="V8" s="227">
        <f>SUM(V9:V62)</f>
        <v>103.75000000000001</v>
      </c>
      <c r="W8" s="227"/>
      <c r="X8" s="227"/>
      <c r="AG8" t="s">
        <v>205</v>
      </c>
    </row>
    <row r="9" spans="1:60" outlineLevel="1" x14ac:dyDescent="0.2">
      <c r="A9" s="234">
        <v>1</v>
      </c>
      <c r="B9" s="235" t="s">
        <v>246</v>
      </c>
      <c r="C9" s="246" t="s">
        <v>247</v>
      </c>
      <c r="D9" s="236" t="s">
        <v>248</v>
      </c>
      <c r="E9" s="237">
        <v>30.15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39" t="s">
        <v>249</v>
      </c>
      <c r="S9" s="239" t="s">
        <v>209</v>
      </c>
      <c r="T9" s="240" t="s">
        <v>209</v>
      </c>
      <c r="U9" s="222">
        <v>1.34E-2</v>
      </c>
      <c r="V9" s="222">
        <f>ROUND(E9*U9,2)</f>
        <v>0.4</v>
      </c>
      <c r="W9" s="222"/>
      <c r="X9" s="222" t="s">
        <v>250</v>
      </c>
      <c r="Y9" s="212"/>
      <c r="Z9" s="212"/>
      <c r="AA9" s="212"/>
      <c r="AB9" s="212"/>
      <c r="AC9" s="212"/>
      <c r="AD9" s="212"/>
      <c r="AE9" s="212"/>
      <c r="AF9" s="212"/>
      <c r="AG9" s="212" t="s">
        <v>251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9"/>
      <c r="B10" s="220"/>
      <c r="C10" s="262" t="s">
        <v>252</v>
      </c>
      <c r="D10" s="254"/>
      <c r="E10" s="254"/>
      <c r="F10" s="254"/>
      <c r="G10" s="254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2"/>
      <c r="Z10" s="212"/>
      <c r="AA10" s="212"/>
      <c r="AB10" s="212"/>
      <c r="AC10" s="212"/>
      <c r="AD10" s="212"/>
      <c r="AE10" s="212"/>
      <c r="AF10" s="212"/>
      <c r="AG10" s="212" t="s">
        <v>253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42" t="str">
        <f>C10</f>
        <v>nebo lesní půdy, s vodorovným přemístěním na hromady v místě upotřebení nebo na dočasné či trvalé skládky se složením</v>
      </c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9"/>
      <c r="B11" s="220"/>
      <c r="C11" s="263" t="s">
        <v>1229</v>
      </c>
      <c r="D11" s="252"/>
      <c r="E11" s="253">
        <v>29.72</v>
      </c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12"/>
      <c r="Z11" s="212"/>
      <c r="AA11" s="212"/>
      <c r="AB11" s="212"/>
      <c r="AC11" s="212"/>
      <c r="AD11" s="212"/>
      <c r="AE11" s="212"/>
      <c r="AF11" s="212"/>
      <c r="AG11" s="212" t="s">
        <v>255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19"/>
      <c r="B12" s="220"/>
      <c r="C12" s="263" t="s">
        <v>1230</v>
      </c>
      <c r="D12" s="252"/>
      <c r="E12" s="253">
        <v>0.43</v>
      </c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12"/>
      <c r="Z12" s="212"/>
      <c r="AA12" s="212"/>
      <c r="AB12" s="212"/>
      <c r="AC12" s="212"/>
      <c r="AD12" s="212"/>
      <c r="AE12" s="212"/>
      <c r="AF12" s="212"/>
      <c r="AG12" s="212" t="s">
        <v>255</v>
      </c>
      <c r="AH12" s="212">
        <v>0</v>
      </c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34">
        <v>2</v>
      </c>
      <c r="B13" s="235" t="s">
        <v>1231</v>
      </c>
      <c r="C13" s="246" t="s">
        <v>1232</v>
      </c>
      <c r="D13" s="236" t="s">
        <v>248</v>
      </c>
      <c r="E13" s="237">
        <v>43.6</v>
      </c>
      <c r="F13" s="238"/>
      <c r="G13" s="239">
        <f>ROUND(E13*F13,2)</f>
        <v>0</v>
      </c>
      <c r="H13" s="238"/>
      <c r="I13" s="239">
        <f>ROUND(E13*H13,2)</f>
        <v>0</v>
      </c>
      <c r="J13" s="238"/>
      <c r="K13" s="239">
        <f>ROUND(E13*J13,2)</f>
        <v>0</v>
      </c>
      <c r="L13" s="239">
        <v>21</v>
      </c>
      <c r="M13" s="239">
        <f>G13*(1+L13/100)</f>
        <v>0</v>
      </c>
      <c r="N13" s="239">
        <v>0</v>
      </c>
      <c r="O13" s="239">
        <f>ROUND(E13*N13,2)</f>
        <v>0</v>
      </c>
      <c r="P13" s="239">
        <v>0</v>
      </c>
      <c r="Q13" s="239">
        <f>ROUND(E13*P13,2)</f>
        <v>0</v>
      </c>
      <c r="R13" s="239" t="s">
        <v>249</v>
      </c>
      <c r="S13" s="239" t="s">
        <v>209</v>
      </c>
      <c r="T13" s="240" t="s">
        <v>963</v>
      </c>
      <c r="U13" s="222">
        <v>0.2</v>
      </c>
      <c r="V13" s="222">
        <f>ROUND(E13*U13,2)</f>
        <v>8.7200000000000006</v>
      </c>
      <c r="W13" s="222"/>
      <c r="X13" s="222" t="s">
        <v>250</v>
      </c>
      <c r="Y13" s="212"/>
      <c r="Z13" s="212"/>
      <c r="AA13" s="212"/>
      <c r="AB13" s="212"/>
      <c r="AC13" s="212"/>
      <c r="AD13" s="212"/>
      <c r="AE13" s="212"/>
      <c r="AF13" s="212"/>
      <c r="AG13" s="212" t="s">
        <v>251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ht="33.75" outlineLevel="1" x14ac:dyDescent="0.2">
      <c r="A14" s="219"/>
      <c r="B14" s="220"/>
      <c r="C14" s="262" t="s">
        <v>1233</v>
      </c>
      <c r="D14" s="254"/>
      <c r="E14" s="254"/>
      <c r="F14" s="254"/>
      <c r="G14" s="254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12"/>
      <c r="Z14" s="212"/>
      <c r="AA14" s="212"/>
      <c r="AB14" s="212"/>
      <c r="AC14" s="212"/>
      <c r="AD14" s="212"/>
      <c r="AE14" s="212"/>
      <c r="AF14" s="212"/>
      <c r="AG14" s="212" t="s">
        <v>253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42" t="str">
        <f>C14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19"/>
      <c r="B15" s="220"/>
      <c r="C15" s="263" t="s">
        <v>1234</v>
      </c>
      <c r="D15" s="252"/>
      <c r="E15" s="253">
        <v>24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12"/>
      <c r="Z15" s="212"/>
      <c r="AA15" s="212"/>
      <c r="AB15" s="212"/>
      <c r="AC15" s="212"/>
      <c r="AD15" s="212"/>
      <c r="AE15" s="212"/>
      <c r="AF15" s="212"/>
      <c r="AG15" s="212" t="s">
        <v>255</v>
      </c>
      <c r="AH15" s="212">
        <v>0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19"/>
      <c r="B16" s="220"/>
      <c r="C16" s="263" t="s">
        <v>1235</v>
      </c>
      <c r="D16" s="252"/>
      <c r="E16" s="253">
        <v>19.600000000000001</v>
      </c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12"/>
      <c r="Z16" s="212"/>
      <c r="AA16" s="212"/>
      <c r="AB16" s="212"/>
      <c r="AC16" s="212"/>
      <c r="AD16" s="212"/>
      <c r="AE16" s="212"/>
      <c r="AF16" s="212"/>
      <c r="AG16" s="212" t="s">
        <v>255</v>
      </c>
      <c r="AH16" s="212">
        <v>0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34">
        <v>3</v>
      </c>
      <c r="B17" s="235" t="s">
        <v>1236</v>
      </c>
      <c r="C17" s="246" t="s">
        <v>1237</v>
      </c>
      <c r="D17" s="236" t="s">
        <v>248</v>
      </c>
      <c r="E17" s="237">
        <v>21.8</v>
      </c>
      <c r="F17" s="238"/>
      <c r="G17" s="239">
        <f>ROUND(E17*F17,2)</f>
        <v>0</v>
      </c>
      <c r="H17" s="238"/>
      <c r="I17" s="239">
        <f>ROUND(E17*H17,2)</f>
        <v>0</v>
      </c>
      <c r="J17" s="238"/>
      <c r="K17" s="239">
        <f>ROUND(E17*J17,2)</f>
        <v>0</v>
      </c>
      <c r="L17" s="239">
        <v>21</v>
      </c>
      <c r="M17" s="239">
        <f>G17*(1+L17/100)</f>
        <v>0</v>
      </c>
      <c r="N17" s="239">
        <v>0</v>
      </c>
      <c r="O17" s="239">
        <f>ROUND(E17*N17,2)</f>
        <v>0</v>
      </c>
      <c r="P17" s="239">
        <v>0</v>
      </c>
      <c r="Q17" s="239">
        <f>ROUND(E17*P17,2)</f>
        <v>0</v>
      </c>
      <c r="R17" s="239" t="s">
        <v>249</v>
      </c>
      <c r="S17" s="239" t="s">
        <v>209</v>
      </c>
      <c r="T17" s="240" t="s">
        <v>963</v>
      </c>
      <c r="U17" s="222">
        <v>8.4000000000000005E-2</v>
      </c>
      <c r="V17" s="222">
        <f>ROUND(E17*U17,2)</f>
        <v>1.83</v>
      </c>
      <c r="W17" s="222"/>
      <c r="X17" s="222" t="s">
        <v>250</v>
      </c>
      <c r="Y17" s="212"/>
      <c r="Z17" s="212"/>
      <c r="AA17" s="212"/>
      <c r="AB17" s="212"/>
      <c r="AC17" s="212"/>
      <c r="AD17" s="212"/>
      <c r="AE17" s="212"/>
      <c r="AF17" s="212"/>
      <c r="AG17" s="212" t="s">
        <v>251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ht="33.75" outlineLevel="1" x14ac:dyDescent="0.2">
      <c r="A18" s="219"/>
      <c r="B18" s="220"/>
      <c r="C18" s="262" t="s">
        <v>1233</v>
      </c>
      <c r="D18" s="254"/>
      <c r="E18" s="254"/>
      <c r="F18" s="254"/>
      <c r="G18" s="254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12"/>
      <c r="Z18" s="212"/>
      <c r="AA18" s="212"/>
      <c r="AB18" s="212"/>
      <c r="AC18" s="212"/>
      <c r="AD18" s="212"/>
      <c r="AE18" s="212"/>
      <c r="AF18" s="212"/>
      <c r="AG18" s="212" t="s">
        <v>253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42" t="str">
        <f>C18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19"/>
      <c r="B19" s="220"/>
      <c r="C19" s="263" t="s">
        <v>1238</v>
      </c>
      <c r="D19" s="252"/>
      <c r="E19" s="253">
        <v>21.8</v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12"/>
      <c r="Z19" s="212"/>
      <c r="AA19" s="212"/>
      <c r="AB19" s="212"/>
      <c r="AC19" s="212"/>
      <c r="AD19" s="212"/>
      <c r="AE19" s="212"/>
      <c r="AF19" s="212"/>
      <c r="AG19" s="212" t="s">
        <v>255</v>
      </c>
      <c r="AH19" s="212">
        <v>5</v>
      </c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34">
        <v>4</v>
      </c>
      <c r="B20" s="235" t="s">
        <v>275</v>
      </c>
      <c r="C20" s="246" t="s">
        <v>276</v>
      </c>
      <c r="D20" s="236" t="s">
        <v>248</v>
      </c>
      <c r="E20" s="237">
        <v>15.074999999999999</v>
      </c>
      <c r="F20" s="238"/>
      <c r="G20" s="239">
        <f>ROUND(E20*F20,2)</f>
        <v>0</v>
      </c>
      <c r="H20" s="238"/>
      <c r="I20" s="239">
        <f>ROUND(E20*H20,2)</f>
        <v>0</v>
      </c>
      <c r="J20" s="238"/>
      <c r="K20" s="239">
        <f>ROUND(E20*J20,2)</f>
        <v>0</v>
      </c>
      <c r="L20" s="239">
        <v>21</v>
      </c>
      <c r="M20" s="239">
        <f>G20*(1+L20/100)</f>
        <v>0</v>
      </c>
      <c r="N20" s="239">
        <v>0</v>
      </c>
      <c r="O20" s="239">
        <f>ROUND(E20*N20,2)</f>
        <v>0</v>
      </c>
      <c r="P20" s="239">
        <v>0</v>
      </c>
      <c r="Q20" s="239">
        <f>ROUND(E20*P20,2)</f>
        <v>0</v>
      </c>
      <c r="R20" s="239" t="s">
        <v>249</v>
      </c>
      <c r="S20" s="239" t="s">
        <v>209</v>
      </c>
      <c r="T20" s="240" t="s">
        <v>209</v>
      </c>
      <c r="U20" s="222">
        <v>1.0999999999999999E-2</v>
      </c>
      <c r="V20" s="222">
        <f>ROUND(E20*U20,2)</f>
        <v>0.17</v>
      </c>
      <c r="W20" s="222"/>
      <c r="X20" s="222" t="s">
        <v>250</v>
      </c>
      <c r="Y20" s="212"/>
      <c r="Z20" s="212"/>
      <c r="AA20" s="212"/>
      <c r="AB20" s="212"/>
      <c r="AC20" s="212"/>
      <c r="AD20" s="212"/>
      <c r="AE20" s="212"/>
      <c r="AF20" s="212"/>
      <c r="AG20" s="212" t="s">
        <v>251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19"/>
      <c r="B21" s="220"/>
      <c r="C21" s="262" t="s">
        <v>277</v>
      </c>
      <c r="D21" s="254"/>
      <c r="E21" s="254"/>
      <c r="F21" s="254"/>
      <c r="G21" s="254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12"/>
      <c r="Z21" s="212"/>
      <c r="AA21" s="212"/>
      <c r="AB21" s="212"/>
      <c r="AC21" s="212"/>
      <c r="AD21" s="212"/>
      <c r="AE21" s="212"/>
      <c r="AF21" s="212"/>
      <c r="AG21" s="212" t="s">
        <v>253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19"/>
      <c r="B22" s="220"/>
      <c r="C22" s="263" t="s">
        <v>1239</v>
      </c>
      <c r="D22" s="252"/>
      <c r="E22" s="253">
        <v>15.074999999999999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12"/>
      <c r="Z22" s="212"/>
      <c r="AA22" s="212"/>
      <c r="AB22" s="212"/>
      <c r="AC22" s="212"/>
      <c r="AD22" s="212"/>
      <c r="AE22" s="212"/>
      <c r="AF22" s="212"/>
      <c r="AG22" s="212" t="s">
        <v>255</v>
      </c>
      <c r="AH22" s="212">
        <v>5</v>
      </c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34">
        <v>5</v>
      </c>
      <c r="B23" s="235" t="s">
        <v>280</v>
      </c>
      <c r="C23" s="246" t="s">
        <v>281</v>
      </c>
      <c r="D23" s="236" t="s">
        <v>248</v>
      </c>
      <c r="E23" s="237">
        <v>15.074999999999999</v>
      </c>
      <c r="F23" s="238"/>
      <c r="G23" s="239">
        <f>ROUND(E23*F23,2)</f>
        <v>0</v>
      </c>
      <c r="H23" s="238"/>
      <c r="I23" s="239">
        <f>ROUND(E23*H23,2)</f>
        <v>0</v>
      </c>
      <c r="J23" s="238"/>
      <c r="K23" s="239">
        <f>ROUND(E23*J23,2)</f>
        <v>0</v>
      </c>
      <c r="L23" s="239">
        <v>21</v>
      </c>
      <c r="M23" s="239">
        <f>G23*(1+L23/100)</f>
        <v>0</v>
      </c>
      <c r="N23" s="239">
        <v>0</v>
      </c>
      <c r="O23" s="239">
        <f>ROUND(E23*N23,2)</f>
        <v>0</v>
      </c>
      <c r="P23" s="239">
        <v>0</v>
      </c>
      <c r="Q23" s="239">
        <f>ROUND(E23*P23,2)</f>
        <v>0</v>
      </c>
      <c r="R23" s="239" t="s">
        <v>249</v>
      </c>
      <c r="S23" s="239" t="s">
        <v>209</v>
      </c>
      <c r="T23" s="240" t="s">
        <v>209</v>
      </c>
      <c r="U23" s="222">
        <v>1.0999999999999999E-2</v>
      </c>
      <c r="V23" s="222">
        <f>ROUND(E23*U23,2)</f>
        <v>0.17</v>
      </c>
      <c r="W23" s="222"/>
      <c r="X23" s="222" t="s">
        <v>250</v>
      </c>
      <c r="Y23" s="212"/>
      <c r="Z23" s="212"/>
      <c r="AA23" s="212"/>
      <c r="AB23" s="212"/>
      <c r="AC23" s="212"/>
      <c r="AD23" s="212"/>
      <c r="AE23" s="212"/>
      <c r="AF23" s="212"/>
      <c r="AG23" s="212" t="s">
        <v>251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19"/>
      <c r="B24" s="220"/>
      <c r="C24" s="262" t="s">
        <v>277</v>
      </c>
      <c r="D24" s="254"/>
      <c r="E24" s="254"/>
      <c r="F24" s="254"/>
      <c r="G24" s="254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12"/>
      <c r="Z24" s="212"/>
      <c r="AA24" s="212"/>
      <c r="AB24" s="212"/>
      <c r="AC24" s="212"/>
      <c r="AD24" s="212"/>
      <c r="AE24" s="212"/>
      <c r="AF24" s="212"/>
      <c r="AG24" s="212" t="s">
        <v>253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19"/>
      <c r="B25" s="220"/>
      <c r="C25" s="263" t="s">
        <v>1240</v>
      </c>
      <c r="D25" s="252"/>
      <c r="E25" s="253">
        <v>30.15</v>
      </c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12"/>
      <c r="Z25" s="212"/>
      <c r="AA25" s="212"/>
      <c r="AB25" s="212"/>
      <c r="AC25" s="212"/>
      <c r="AD25" s="212"/>
      <c r="AE25" s="212"/>
      <c r="AF25" s="212"/>
      <c r="AG25" s="212" t="s">
        <v>255</v>
      </c>
      <c r="AH25" s="212">
        <v>5</v>
      </c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19"/>
      <c r="B26" s="220"/>
      <c r="C26" s="263" t="s">
        <v>1241</v>
      </c>
      <c r="D26" s="252"/>
      <c r="E26" s="253">
        <v>-15.074999999999999</v>
      </c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12"/>
      <c r="Z26" s="212"/>
      <c r="AA26" s="212"/>
      <c r="AB26" s="212"/>
      <c r="AC26" s="212"/>
      <c r="AD26" s="212"/>
      <c r="AE26" s="212"/>
      <c r="AF26" s="212"/>
      <c r="AG26" s="212" t="s">
        <v>255</v>
      </c>
      <c r="AH26" s="212">
        <v>5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ht="22.5" outlineLevel="1" x14ac:dyDescent="0.2">
      <c r="A27" s="234">
        <v>6</v>
      </c>
      <c r="B27" s="235" t="s">
        <v>284</v>
      </c>
      <c r="C27" s="246" t="s">
        <v>285</v>
      </c>
      <c r="D27" s="236" t="s">
        <v>248</v>
      </c>
      <c r="E27" s="237">
        <v>34.763019999999997</v>
      </c>
      <c r="F27" s="238"/>
      <c r="G27" s="239">
        <f>ROUND(E27*F27,2)</f>
        <v>0</v>
      </c>
      <c r="H27" s="238"/>
      <c r="I27" s="239">
        <f>ROUND(E27*H27,2)</f>
        <v>0</v>
      </c>
      <c r="J27" s="238"/>
      <c r="K27" s="239">
        <f>ROUND(E27*J27,2)</f>
        <v>0</v>
      </c>
      <c r="L27" s="239">
        <v>21</v>
      </c>
      <c r="M27" s="239">
        <f>G27*(1+L27/100)</f>
        <v>0</v>
      </c>
      <c r="N27" s="239">
        <v>0</v>
      </c>
      <c r="O27" s="239">
        <f>ROUND(E27*N27,2)</f>
        <v>0</v>
      </c>
      <c r="P27" s="239">
        <v>0</v>
      </c>
      <c r="Q27" s="239">
        <f>ROUND(E27*P27,2)</f>
        <v>0</v>
      </c>
      <c r="R27" s="239" t="s">
        <v>249</v>
      </c>
      <c r="S27" s="239" t="s">
        <v>209</v>
      </c>
      <c r="T27" s="240" t="s">
        <v>963</v>
      </c>
      <c r="U27" s="222">
        <v>1.0999999999999999E-2</v>
      </c>
      <c r="V27" s="222">
        <f>ROUND(E27*U27,2)</f>
        <v>0.38</v>
      </c>
      <c r="W27" s="222"/>
      <c r="X27" s="222" t="s">
        <v>250</v>
      </c>
      <c r="Y27" s="212"/>
      <c r="Z27" s="212"/>
      <c r="AA27" s="212"/>
      <c r="AB27" s="212"/>
      <c r="AC27" s="212"/>
      <c r="AD27" s="212"/>
      <c r="AE27" s="212"/>
      <c r="AF27" s="212"/>
      <c r="AG27" s="212" t="s">
        <v>251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9"/>
      <c r="B28" s="220"/>
      <c r="C28" s="262" t="s">
        <v>277</v>
      </c>
      <c r="D28" s="254"/>
      <c r="E28" s="254"/>
      <c r="F28" s="254"/>
      <c r="G28" s="254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12"/>
      <c r="Z28" s="212"/>
      <c r="AA28" s="212"/>
      <c r="AB28" s="212"/>
      <c r="AC28" s="212"/>
      <c r="AD28" s="212"/>
      <c r="AE28" s="212"/>
      <c r="AF28" s="212"/>
      <c r="AG28" s="212" t="s">
        <v>253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19"/>
      <c r="B29" s="220"/>
      <c r="C29" s="263" t="s">
        <v>1242</v>
      </c>
      <c r="D29" s="252"/>
      <c r="E29" s="253">
        <v>43.6</v>
      </c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12"/>
      <c r="Z29" s="212"/>
      <c r="AA29" s="212"/>
      <c r="AB29" s="212"/>
      <c r="AC29" s="212"/>
      <c r="AD29" s="212"/>
      <c r="AE29" s="212"/>
      <c r="AF29" s="212"/>
      <c r="AG29" s="212" t="s">
        <v>255</v>
      </c>
      <c r="AH29" s="212">
        <v>5</v>
      </c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19"/>
      <c r="B30" s="220"/>
      <c r="C30" s="263" t="s">
        <v>1243</v>
      </c>
      <c r="D30" s="252"/>
      <c r="E30" s="253">
        <v>0.76302000000000003</v>
      </c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12"/>
      <c r="Z30" s="212"/>
      <c r="AA30" s="212"/>
      <c r="AB30" s="212"/>
      <c r="AC30" s="212"/>
      <c r="AD30" s="212"/>
      <c r="AE30" s="212"/>
      <c r="AF30" s="212"/>
      <c r="AG30" s="212" t="s">
        <v>255</v>
      </c>
      <c r="AH30" s="212">
        <v>0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19"/>
      <c r="B31" s="220"/>
      <c r="C31" s="263" t="s">
        <v>1244</v>
      </c>
      <c r="D31" s="252"/>
      <c r="E31" s="253">
        <v>-9.6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12"/>
      <c r="Z31" s="212"/>
      <c r="AA31" s="212"/>
      <c r="AB31" s="212"/>
      <c r="AC31" s="212"/>
      <c r="AD31" s="212"/>
      <c r="AE31" s="212"/>
      <c r="AF31" s="212"/>
      <c r="AG31" s="212" t="s">
        <v>255</v>
      </c>
      <c r="AH31" s="212">
        <v>5</v>
      </c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ht="33.75" outlineLevel="1" x14ac:dyDescent="0.2">
      <c r="A32" s="234">
        <v>7</v>
      </c>
      <c r="B32" s="235" t="s">
        <v>288</v>
      </c>
      <c r="C32" s="246" t="s">
        <v>289</v>
      </c>
      <c r="D32" s="236" t="s">
        <v>248</v>
      </c>
      <c r="E32" s="237">
        <v>139.05207999999999</v>
      </c>
      <c r="F32" s="238"/>
      <c r="G32" s="239">
        <f>ROUND(E32*F32,2)</f>
        <v>0</v>
      </c>
      <c r="H32" s="238"/>
      <c r="I32" s="239">
        <f>ROUND(E32*H32,2)</f>
        <v>0</v>
      </c>
      <c r="J32" s="238"/>
      <c r="K32" s="239">
        <f>ROUND(E32*J32,2)</f>
        <v>0</v>
      </c>
      <c r="L32" s="239">
        <v>21</v>
      </c>
      <c r="M32" s="239">
        <f>G32*(1+L32/100)</f>
        <v>0</v>
      </c>
      <c r="N32" s="239">
        <v>0</v>
      </c>
      <c r="O32" s="239">
        <f>ROUND(E32*N32,2)</f>
        <v>0</v>
      </c>
      <c r="P32" s="239">
        <v>0</v>
      </c>
      <c r="Q32" s="239">
        <f>ROUND(E32*P32,2)</f>
        <v>0</v>
      </c>
      <c r="R32" s="239" t="s">
        <v>249</v>
      </c>
      <c r="S32" s="239" t="s">
        <v>209</v>
      </c>
      <c r="T32" s="240" t="s">
        <v>209</v>
      </c>
      <c r="U32" s="222">
        <v>0</v>
      </c>
      <c r="V32" s="222">
        <f>ROUND(E32*U32,2)</f>
        <v>0</v>
      </c>
      <c r="W32" s="222"/>
      <c r="X32" s="222" t="s">
        <v>250</v>
      </c>
      <c r="Y32" s="212"/>
      <c r="Z32" s="212"/>
      <c r="AA32" s="212"/>
      <c r="AB32" s="212"/>
      <c r="AC32" s="212"/>
      <c r="AD32" s="212"/>
      <c r="AE32" s="212"/>
      <c r="AF32" s="212"/>
      <c r="AG32" s="212" t="s">
        <v>251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19"/>
      <c r="B33" s="220"/>
      <c r="C33" s="262" t="s">
        <v>277</v>
      </c>
      <c r="D33" s="254"/>
      <c r="E33" s="254"/>
      <c r="F33" s="254"/>
      <c r="G33" s="254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12"/>
      <c r="Z33" s="212"/>
      <c r="AA33" s="212"/>
      <c r="AB33" s="212"/>
      <c r="AC33" s="212"/>
      <c r="AD33" s="212"/>
      <c r="AE33" s="212"/>
      <c r="AF33" s="212"/>
      <c r="AG33" s="212" t="s">
        <v>253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19"/>
      <c r="B34" s="220"/>
      <c r="C34" s="263" t="s">
        <v>1245</v>
      </c>
      <c r="D34" s="252"/>
      <c r="E34" s="253">
        <v>139.05207999999999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12"/>
      <c r="Z34" s="212"/>
      <c r="AA34" s="212"/>
      <c r="AB34" s="212"/>
      <c r="AC34" s="212"/>
      <c r="AD34" s="212"/>
      <c r="AE34" s="212"/>
      <c r="AF34" s="212"/>
      <c r="AG34" s="212" t="s">
        <v>255</v>
      </c>
      <c r="AH34" s="212">
        <v>5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ht="22.5" outlineLevel="1" x14ac:dyDescent="0.2">
      <c r="A35" s="234">
        <v>8</v>
      </c>
      <c r="B35" s="235" t="s">
        <v>291</v>
      </c>
      <c r="C35" s="246" t="s">
        <v>292</v>
      </c>
      <c r="D35" s="236" t="s">
        <v>248</v>
      </c>
      <c r="E35" s="237">
        <v>15.074999999999999</v>
      </c>
      <c r="F35" s="238"/>
      <c r="G35" s="239">
        <f>ROUND(E35*F35,2)</f>
        <v>0</v>
      </c>
      <c r="H35" s="238"/>
      <c r="I35" s="239">
        <f>ROUND(E35*H35,2)</f>
        <v>0</v>
      </c>
      <c r="J35" s="238"/>
      <c r="K35" s="239">
        <f>ROUND(E35*J35,2)</f>
        <v>0</v>
      </c>
      <c r="L35" s="239">
        <v>21</v>
      </c>
      <c r="M35" s="239">
        <f>G35*(1+L35/100)</f>
        <v>0</v>
      </c>
      <c r="N35" s="239">
        <v>0</v>
      </c>
      <c r="O35" s="239">
        <f>ROUND(E35*N35,2)</f>
        <v>0</v>
      </c>
      <c r="P35" s="239">
        <v>0</v>
      </c>
      <c r="Q35" s="239">
        <f>ROUND(E35*P35,2)</f>
        <v>0</v>
      </c>
      <c r="R35" s="239" t="s">
        <v>249</v>
      </c>
      <c r="S35" s="239" t="s">
        <v>209</v>
      </c>
      <c r="T35" s="240" t="s">
        <v>209</v>
      </c>
      <c r="U35" s="222">
        <v>0.65200000000000002</v>
      </c>
      <c r="V35" s="222">
        <f>ROUND(E35*U35,2)</f>
        <v>9.83</v>
      </c>
      <c r="W35" s="222"/>
      <c r="X35" s="222" t="s">
        <v>250</v>
      </c>
      <c r="Y35" s="212"/>
      <c r="Z35" s="212"/>
      <c r="AA35" s="212"/>
      <c r="AB35" s="212"/>
      <c r="AC35" s="212"/>
      <c r="AD35" s="212"/>
      <c r="AE35" s="212"/>
      <c r="AF35" s="212"/>
      <c r="AG35" s="212" t="s">
        <v>251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19"/>
      <c r="B36" s="220"/>
      <c r="C36" s="263" t="s">
        <v>1246</v>
      </c>
      <c r="D36" s="252"/>
      <c r="E36" s="253">
        <v>15.074999999999999</v>
      </c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12"/>
      <c r="Z36" s="212"/>
      <c r="AA36" s="212"/>
      <c r="AB36" s="212"/>
      <c r="AC36" s="212"/>
      <c r="AD36" s="212"/>
      <c r="AE36" s="212"/>
      <c r="AF36" s="212"/>
      <c r="AG36" s="212" t="s">
        <v>255</v>
      </c>
      <c r="AH36" s="212">
        <v>5</v>
      </c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ht="22.5" outlineLevel="1" x14ac:dyDescent="0.2">
      <c r="A37" s="234">
        <v>9</v>
      </c>
      <c r="B37" s="235" t="s">
        <v>291</v>
      </c>
      <c r="C37" s="246" t="s">
        <v>292</v>
      </c>
      <c r="D37" s="236" t="s">
        <v>248</v>
      </c>
      <c r="E37" s="237">
        <v>15.074999999999999</v>
      </c>
      <c r="F37" s="238"/>
      <c r="G37" s="239">
        <f>ROUND(E37*F37,2)</f>
        <v>0</v>
      </c>
      <c r="H37" s="238"/>
      <c r="I37" s="239">
        <f>ROUND(E37*H37,2)</f>
        <v>0</v>
      </c>
      <c r="J37" s="238"/>
      <c r="K37" s="239">
        <f>ROUND(E37*J37,2)</f>
        <v>0</v>
      </c>
      <c r="L37" s="239">
        <v>21</v>
      </c>
      <c r="M37" s="239">
        <f>G37*(1+L37/100)</f>
        <v>0</v>
      </c>
      <c r="N37" s="239">
        <v>0</v>
      </c>
      <c r="O37" s="239">
        <f>ROUND(E37*N37,2)</f>
        <v>0</v>
      </c>
      <c r="P37" s="239">
        <v>0</v>
      </c>
      <c r="Q37" s="239">
        <f>ROUND(E37*P37,2)</f>
        <v>0</v>
      </c>
      <c r="R37" s="239" t="s">
        <v>249</v>
      </c>
      <c r="S37" s="239" t="s">
        <v>209</v>
      </c>
      <c r="T37" s="240" t="s">
        <v>963</v>
      </c>
      <c r="U37" s="222">
        <v>0.65200000000000002</v>
      </c>
      <c r="V37" s="222">
        <f>ROUND(E37*U37,2)</f>
        <v>9.83</v>
      </c>
      <c r="W37" s="222"/>
      <c r="X37" s="222" t="s">
        <v>250</v>
      </c>
      <c r="Y37" s="212"/>
      <c r="Z37" s="212"/>
      <c r="AA37" s="212"/>
      <c r="AB37" s="212"/>
      <c r="AC37" s="212"/>
      <c r="AD37" s="212"/>
      <c r="AE37" s="212"/>
      <c r="AF37" s="212"/>
      <c r="AG37" s="212" t="s">
        <v>251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19"/>
      <c r="B38" s="220"/>
      <c r="C38" s="263" t="s">
        <v>1247</v>
      </c>
      <c r="D38" s="252"/>
      <c r="E38" s="253">
        <v>15.074999999999999</v>
      </c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12"/>
      <c r="Z38" s="212"/>
      <c r="AA38" s="212"/>
      <c r="AB38" s="212"/>
      <c r="AC38" s="212"/>
      <c r="AD38" s="212"/>
      <c r="AE38" s="212"/>
      <c r="AF38" s="212"/>
      <c r="AG38" s="212" t="s">
        <v>255</v>
      </c>
      <c r="AH38" s="212">
        <v>5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ht="56.25" outlineLevel="1" x14ac:dyDescent="0.2">
      <c r="A39" s="234">
        <v>10</v>
      </c>
      <c r="B39" s="235" t="s">
        <v>298</v>
      </c>
      <c r="C39" s="246" t="s">
        <v>299</v>
      </c>
      <c r="D39" s="236" t="s">
        <v>248</v>
      </c>
      <c r="E39" s="237">
        <v>15.074999999999999</v>
      </c>
      <c r="F39" s="238"/>
      <c r="G39" s="239">
        <f>ROUND(E39*F39,2)</f>
        <v>0</v>
      </c>
      <c r="H39" s="238"/>
      <c r="I39" s="239">
        <f>ROUND(E39*H39,2)</f>
        <v>0</v>
      </c>
      <c r="J39" s="238"/>
      <c r="K39" s="239">
        <f>ROUND(E39*J39,2)</f>
        <v>0</v>
      </c>
      <c r="L39" s="239">
        <v>21</v>
      </c>
      <c r="M39" s="239">
        <f>G39*(1+L39/100)</f>
        <v>0</v>
      </c>
      <c r="N39" s="239">
        <v>0</v>
      </c>
      <c r="O39" s="239">
        <f>ROUND(E39*N39,2)</f>
        <v>0</v>
      </c>
      <c r="P39" s="239">
        <v>0</v>
      </c>
      <c r="Q39" s="239">
        <f>ROUND(E39*P39,2)</f>
        <v>0</v>
      </c>
      <c r="R39" s="239" t="s">
        <v>249</v>
      </c>
      <c r="S39" s="239" t="s">
        <v>209</v>
      </c>
      <c r="T39" s="240" t="s">
        <v>209</v>
      </c>
      <c r="U39" s="222">
        <v>5.3999999999999999E-2</v>
      </c>
      <c r="V39" s="222">
        <f>ROUND(E39*U39,2)</f>
        <v>0.81</v>
      </c>
      <c r="W39" s="222"/>
      <c r="X39" s="222" t="s">
        <v>250</v>
      </c>
      <c r="Y39" s="212"/>
      <c r="Z39" s="212"/>
      <c r="AA39" s="212"/>
      <c r="AB39" s="212"/>
      <c r="AC39" s="212"/>
      <c r="AD39" s="212"/>
      <c r="AE39" s="212"/>
      <c r="AF39" s="212"/>
      <c r="AG39" s="212" t="s">
        <v>251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19"/>
      <c r="B40" s="220"/>
      <c r="C40" s="262" t="s">
        <v>300</v>
      </c>
      <c r="D40" s="254"/>
      <c r="E40" s="254"/>
      <c r="F40" s="254"/>
      <c r="G40" s="254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12"/>
      <c r="Z40" s="212"/>
      <c r="AA40" s="212"/>
      <c r="AB40" s="212"/>
      <c r="AC40" s="212"/>
      <c r="AD40" s="212"/>
      <c r="AE40" s="212"/>
      <c r="AF40" s="212"/>
      <c r="AG40" s="212" t="s">
        <v>253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19"/>
      <c r="B41" s="220"/>
      <c r="C41" s="263" t="s">
        <v>1246</v>
      </c>
      <c r="D41" s="252"/>
      <c r="E41" s="253">
        <v>15.074999999999999</v>
      </c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12"/>
      <c r="Z41" s="212"/>
      <c r="AA41" s="212"/>
      <c r="AB41" s="212"/>
      <c r="AC41" s="212"/>
      <c r="AD41" s="212"/>
      <c r="AE41" s="212"/>
      <c r="AF41" s="212"/>
      <c r="AG41" s="212" t="s">
        <v>255</v>
      </c>
      <c r="AH41" s="212">
        <v>5</v>
      </c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ht="22.5" outlineLevel="1" x14ac:dyDescent="0.2">
      <c r="A42" s="234">
        <v>11</v>
      </c>
      <c r="B42" s="235" t="s">
        <v>302</v>
      </c>
      <c r="C42" s="246" t="s">
        <v>303</v>
      </c>
      <c r="D42" s="236" t="s">
        <v>248</v>
      </c>
      <c r="E42" s="237">
        <v>34.763019999999997</v>
      </c>
      <c r="F42" s="238"/>
      <c r="G42" s="239">
        <f>ROUND(E42*F42,2)</f>
        <v>0</v>
      </c>
      <c r="H42" s="238"/>
      <c r="I42" s="239">
        <f>ROUND(E42*H42,2)</f>
        <v>0</v>
      </c>
      <c r="J42" s="238"/>
      <c r="K42" s="239">
        <f>ROUND(E42*J42,2)</f>
        <v>0</v>
      </c>
      <c r="L42" s="239">
        <v>21</v>
      </c>
      <c r="M42" s="239">
        <f>G42*(1+L42/100)</f>
        <v>0</v>
      </c>
      <c r="N42" s="239">
        <v>0</v>
      </c>
      <c r="O42" s="239">
        <f>ROUND(E42*N42,2)</f>
        <v>0</v>
      </c>
      <c r="P42" s="239">
        <v>0</v>
      </c>
      <c r="Q42" s="239">
        <f>ROUND(E42*P42,2)</f>
        <v>0</v>
      </c>
      <c r="R42" s="239" t="s">
        <v>249</v>
      </c>
      <c r="S42" s="239" t="s">
        <v>209</v>
      </c>
      <c r="T42" s="240" t="s">
        <v>963</v>
      </c>
      <c r="U42" s="222">
        <v>8.9999999999999993E-3</v>
      </c>
      <c r="V42" s="222">
        <f>ROUND(E42*U42,2)</f>
        <v>0.31</v>
      </c>
      <c r="W42" s="222"/>
      <c r="X42" s="222" t="s">
        <v>250</v>
      </c>
      <c r="Y42" s="212"/>
      <c r="Z42" s="212"/>
      <c r="AA42" s="212"/>
      <c r="AB42" s="212"/>
      <c r="AC42" s="212"/>
      <c r="AD42" s="212"/>
      <c r="AE42" s="212"/>
      <c r="AF42" s="212"/>
      <c r="AG42" s="212" t="s">
        <v>251</v>
      </c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19"/>
      <c r="B43" s="220"/>
      <c r="C43" s="263" t="s">
        <v>1248</v>
      </c>
      <c r="D43" s="252"/>
      <c r="E43" s="253">
        <v>34.763019999999997</v>
      </c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12"/>
      <c r="Z43" s="212"/>
      <c r="AA43" s="212"/>
      <c r="AB43" s="212"/>
      <c r="AC43" s="212"/>
      <c r="AD43" s="212"/>
      <c r="AE43" s="212"/>
      <c r="AF43" s="212"/>
      <c r="AG43" s="212" t="s">
        <v>255</v>
      </c>
      <c r="AH43" s="212">
        <v>5</v>
      </c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ht="22.5" outlineLevel="1" x14ac:dyDescent="0.2">
      <c r="A44" s="234">
        <v>12</v>
      </c>
      <c r="B44" s="235" t="s">
        <v>1249</v>
      </c>
      <c r="C44" s="246" t="s">
        <v>1250</v>
      </c>
      <c r="D44" s="236" t="s">
        <v>248</v>
      </c>
      <c r="E44" s="237">
        <v>9.6</v>
      </c>
      <c r="F44" s="238"/>
      <c r="G44" s="239">
        <f>ROUND(E44*F44,2)</f>
        <v>0</v>
      </c>
      <c r="H44" s="238"/>
      <c r="I44" s="239">
        <f>ROUND(E44*H44,2)</f>
        <v>0</v>
      </c>
      <c r="J44" s="238"/>
      <c r="K44" s="239">
        <f>ROUND(E44*J44,2)</f>
        <v>0</v>
      </c>
      <c r="L44" s="239">
        <v>21</v>
      </c>
      <c r="M44" s="239">
        <f>G44*(1+L44/100)</f>
        <v>0</v>
      </c>
      <c r="N44" s="239">
        <v>0</v>
      </c>
      <c r="O44" s="239">
        <f>ROUND(E44*N44,2)</f>
        <v>0</v>
      </c>
      <c r="P44" s="239">
        <v>0</v>
      </c>
      <c r="Q44" s="239">
        <f>ROUND(E44*P44,2)</f>
        <v>0</v>
      </c>
      <c r="R44" s="239" t="s">
        <v>249</v>
      </c>
      <c r="S44" s="239" t="s">
        <v>209</v>
      </c>
      <c r="T44" s="240" t="s">
        <v>963</v>
      </c>
      <c r="U44" s="222">
        <v>1.1499999999999999</v>
      </c>
      <c r="V44" s="222">
        <f>ROUND(E44*U44,2)</f>
        <v>11.04</v>
      </c>
      <c r="W44" s="222"/>
      <c r="X44" s="222" t="s">
        <v>250</v>
      </c>
      <c r="Y44" s="212"/>
      <c r="Z44" s="212"/>
      <c r="AA44" s="212"/>
      <c r="AB44" s="212"/>
      <c r="AC44" s="212"/>
      <c r="AD44" s="212"/>
      <c r="AE44" s="212"/>
      <c r="AF44" s="212"/>
      <c r="AG44" s="212" t="s">
        <v>251</v>
      </c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19"/>
      <c r="B45" s="220"/>
      <c r="C45" s="262" t="s">
        <v>772</v>
      </c>
      <c r="D45" s="254"/>
      <c r="E45" s="254"/>
      <c r="F45" s="254"/>
      <c r="G45" s="254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12"/>
      <c r="Z45" s="212"/>
      <c r="AA45" s="212"/>
      <c r="AB45" s="212"/>
      <c r="AC45" s="212"/>
      <c r="AD45" s="212"/>
      <c r="AE45" s="212"/>
      <c r="AF45" s="212"/>
      <c r="AG45" s="212" t="s">
        <v>253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19"/>
      <c r="B46" s="220"/>
      <c r="C46" s="263" t="s">
        <v>1235</v>
      </c>
      <c r="D46" s="252"/>
      <c r="E46" s="253">
        <v>19.600000000000001</v>
      </c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12"/>
      <c r="Z46" s="212"/>
      <c r="AA46" s="212"/>
      <c r="AB46" s="212"/>
      <c r="AC46" s="212"/>
      <c r="AD46" s="212"/>
      <c r="AE46" s="212"/>
      <c r="AF46" s="212"/>
      <c r="AG46" s="212" t="s">
        <v>255</v>
      </c>
      <c r="AH46" s="212">
        <v>0</v>
      </c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19"/>
      <c r="B47" s="220"/>
      <c r="C47" s="263" t="s">
        <v>1251</v>
      </c>
      <c r="D47" s="252"/>
      <c r="E47" s="253">
        <v>-10</v>
      </c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12"/>
      <c r="Z47" s="212"/>
      <c r="AA47" s="212"/>
      <c r="AB47" s="212"/>
      <c r="AC47" s="212"/>
      <c r="AD47" s="212"/>
      <c r="AE47" s="212"/>
      <c r="AF47" s="212"/>
      <c r="AG47" s="212" t="s">
        <v>255</v>
      </c>
      <c r="AH47" s="212">
        <v>0</v>
      </c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34">
        <v>13</v>
      </c>
      <c r="B48" s="235" t="s">
        <v>1252</v>
      </c>
      <c r="C48" s="246" t="s">
        <v>1253</v>
      </c>
      <c r="D48" s="236" t="s">
        <v>307</v>
      </c>
      <c r="E48" s="237">
        <v>20.76</v>
      </c>
      <c r="F48" s="238"/>
      <c r="G48" s="239">
        <f>ROUND(E48*F48,2)</f>
        <v>0</v>
      </c>
      <c r="H48" s="238"/>
      <c r="I48" s="239">
        <f>ROUND(E48*H48,2)</f>
        <v>0</v>
      </c>
      <c r="J48" s="238"/>
      <c r="K48" s="239">
        <f>ROUND(E48*J48,2)</f>
        <v>0</v>
      </c>
      <c r="L48" s="239">
        <v>21</v>
      </c>
      <c r="M48" s="239">
        <f>G48*(1+L48/100)</f>
        <v>0</v>
      </c>
      <c r="N48" s="239">
        <v>0</v>
      </c>
      <c r="O48" s="239">
        <f>ROUND(E48*N48,2)</f>
        <v>0</v>
      </c>
      <c r="P48" s="239">
        <v>0</v>
      </c>
      <c r="Q48" s="239">
        <f>ROUND(E48*P48,2)</f>
        <v>0</v>
      </c>
      <c r="R48" s="239" t="s">
        <v>249</v>
      </c>
      <c r="S48" s="239" t="s">
        <v>209</v>
      </c>
      <c r="T48" s="240" t="s">
        <v>209</v>
      </c>
      <c r="U48" s="222">
        <v>1.2999999999999999E-2</v>
      </c>
      <c r="V48" s="222">
        <f>ROUND(E48*U48,2)</f>
        <v>0.27</v>
      </c>
      <c r="W48" s="222"/>
      <c r="X48" s="222" t="s">
        <v>250</v>
      </c>
      <c r="Y48" s="212"/>
      <c r="Z48" s="212"/>
      <c r="AA48" s="212"/>
      <c r="AB48" s="212"/>
      <c r="AC48" s="212"/>
      <c r="AD48" s="212"/>
      <c r="AE48" s="212"/>
      <c r="AF48" s="212"/>
      <c r="AG48" s="212" t="s">
        <v>251</v>
      </c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19"/>
      <c r="B49" s="220"/>
      <c r="C49" s="262" t="s">
        <v>315</v>
      </c>
      <c r="D49" s="254"/>
      <c r="E49" s="254"/>
      <c r="F49" s="254"/>
      <c r="G49" s="254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12"/>
      <c r="Z49" s="212"/>
      <c r="AA49" s="212"/>
      <c r="AB49" s="212"/>
      <c r="AC49" s="212"/>
      <c r="AD49" s="212"/>
      <c r="AE49" s="212"/>
      <c r="AF49" s="212"/>
      <c r="AG49" s="212" t="s">
        <v>253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19"/>
      <c r="B50" s="220"/>
      <c r="C50" s="263" t="s">
        <v>1254</v>
      </c>
      <c r="D50" s="252"/>
      <c r="E50" s="253">
        <v>20.76</v>
      </c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12"/>
      <c r="Z50" s="212"/>
      <c r="AA50" s="212"/>
      <c r="AB50" s="212"/>
      <c r="AC50" s="212"/>
      <c r="AD50" s="212"/>
      <c r="AE50" s="212"/>
      <c r="AF50" s="212"/>
      <c r="AG50" s="212" t="s">
        <v>255</v>
      </c>
      <c r="AH50" s="212">
        <v>0</v>
      </c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ht="22.5" outlineLevel="1" x14ac:dyDescent="0.2">
      <c r="A51" s="234">
        <v>14</v>
      </c>
      <c r="B51" s="235" t="s">
        <v>1255</v>
      </c>
      <c r="C51" s="246" t="s">
        <v>1256</v>
      </c>
      <c r="D51" s="236" t="s">
        <v>307</v>
      </c>
      <c r="E51" s="237">
        <v>75.375</v>
      </c>
      <c r="F51" s="238"/>
      <c r="G51" s="239">
        <f>ROUND(E51*F51,2)</f>
        <v>0</v>
      </c>
      <c r="H51" s="238"/>
      <c r="I51" s="239">
        <f>ROUND(E51*H51,2)</f>
        <v>0</v>
      </c>
      <c r="J51" s="238"/>
      <c r="K51" s="239">
        <f>ROUND(E51*J51,2)</f>
        <v>0</v>
      </c>
      <c r="L51" s="239">
        <v>21</v>
      </c>
      <c r="M51" s="239">
        <f>G51*(1+L51/100)</f>
        <v>0</v>
      </c>
      <c r="N51" s="239">
        <v>0</v>
      </c>
      <c r="O51" s="239">
        <f>ROUND(E51*N51,2)</f>
        <v>0</v>
      </c>
      <c r="P51" s="239">
        <v>0</v>
      </c>
      <c r="Q51" s="239">
        <f>ROUND(E51*P51,2)</f>
        <v>0</v>
      </c>
      <c r="R51" s="239" t="s">
        <v>308</v>
      </c>
      <c r="S51" s="239" t="s">
        <v>209</v>
      </c>
      <c r="T51" s="240" t="s">
        <v>209</v>
      </c>
      <c r="U51" s="222">
        <v>0.23899999999999999</v>
      </c>
      <c r="V51" s="222">
        <f>ROUND(E51*U51,2)</f>
        <v>18.010000000000002</v>
      </c>
      <c r="W51" s="222"/>
      <c r="X51" s="222" t="s">
        <v>250</v>
      </c>
      <c r="Y51" s="212"/>
      <c r="Z51" s="212"/>
      <c r="AA51" s="212"/>
      <c r="AB51" s="212"/>
      <c r="AC51" s="212"/>
      <c r="AD51" s="212"/>
      <c r="AE51" s="212"/>
      <c r="AF51" s="212"/>
      <c r="AG51" s="212" t="s">
        <v>251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19"/>
      <c r="B52" s="220"/>
      <c r="C52" s="262" t="s">
        <v>1257</v>
      </c>
      <c r="D52" s="254"/>
      <c r="E52" s="254"/>
      <c r="F52" s="254"/>
      <c r="G52" s="254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12"/>
      <c r="Z52" s="212"/>
      <c r="AA52" s="212"/>
      <c r="AB52" s="212"/>
      <c r="AC52" s="212"/>
      <c r="AD52" s="212"/>
      <c r="AE52" s="212"/>
      <c r="AF52" s="212"/>
      <c r="AG52" s="212" t="s">
        <v>253</v>
      </c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19"/>
      <c r="B53" s="220"/>
      <c r="C53" s="263" t="s">
        <v>1258</v>
      </c>
      <c r="D53" s="252"/>
      <c r="E53" s="253">
        <v>74.3</v>
      </c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12"/>
      <c r="Z53" s="212"/>
      <c r="AA53" s="212"/>
      <c r="AB53" s="212"/>
      <c r="AC53" s="212"/>
      <c r="AD53" s="212"/>
      <c r="AE53" s="212"/>
      <c r="AF53" s="212"/>
      <c r="AG53" s="212" t="s">
        <v>255</v>
      </c>
      <c r="AH53" s="212">
        <v>0</v>
      </c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">
      <c r="A54" s="219"/>
      <c r="B54" s="220"/>
      <c r="C54" s="263" t="s">
        <v>1259</v>
      </c>
      <c r="D54" s="252"/>
      <c r="E54" s="253">
        <v>1.075</v>
      </c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12"/>
      <c r="Z54" s="212"/>
      <c r="AA54" s="212"/>
      <c r="AB54" s="212"/>
      <c r="AC54" s="212"/>
      <c r="AD54" s="212"/>
      <c r="AE54" s="212"/>
      <c r="AF54" s="212"/>
      <c r="AG54" s="212" t="s">
        <v>255</v>
      </c>
      <c r="AH54" s="212">
        <v>0</v>
      </c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ht="22.5" outlineLevel="1" x14ac:dyDescent="0.2">
      <c r="A55" s="234">
        <v>15</v>
      </c>
      <c r="B55" s="235" t="s">
        <v>1260</v>
      </c>
      <c r="C55" s="246" t="s">
        <v>1261</v>
      </c>
      <c r="D55" s="236" t="s">
        <v>307</v>
      </c>
      <c r="E55" s="237">
        <v>75.375</v>
      </c>
      <c r="F55" s="238"/>
      <c r="G55" s="239">
        <f>ROUND(E55*F55,2)</f>
        <v>0</v>
      </c>
      <c r="H55" s="238"/>
      <c r="I55" s="239">
        <f>ROUND(E55*H55,2)</f>
        <v>0</v>
      </c>
      <c r="J55" s="238"/>
      <c r="K55" s="239">
        <f>ROUND(E55*J55,2)</f>
        <v>0</v>
      </c>
      <c r="L55" s="239">
        <v>21</v>
      </c>
      <c r="M55" s="239">
        <f>G55*(1+L55/100)</f>
        <v>0</v>
      </c>
      <c r="N55" s="239">
        <v>0</v>
      </c>
      <c r="O55" s="239">
        <f>ROUND(E55*N55,2)</f>
        <v>0</v>
      </c>
      <c r="P55" s="239">
        <v>0</v>
      </c>
      <c r="Q55" s="239">
        <f>ROUND(E55*P55,2)</f>
        <v>0</v>
      </c>
      <c r="R55" s="239" t="s">
        <v>249</v>
      </c>
      <c r="S55" s="239" t="s">
        <v>209</v>
      </c>
      <c r="T55" s="240" t="s">
        <v>209</v>
      </c>
      <c r="U55" s="222">
        <v>0.34200000000000003</v>
      </c>
      <c r="V55" s="222">
        <f>ROUND(E55*U55,2)</f>
        <v>25.78</v>
      </c>
      <c r="W55" s="222"/>
      <c r="X55" s="222" t="s">
        <v>250</v>
      </c>
      <c r="Y55" s="212"/>
      <c r="Z55" s="212"/>
      <c r="AA55" s="212"/>
      <c r="AB55" s="212"/>
      <c r="AC55" s="212"/>
      <c r="AD55" s="212"/>
      <c r="AE55" s="212"/>
      <c r="AF55" s="212"/>
      <c r="AG55" s="212" t="s">
        <v>251</v>
      </c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19"/>
      <c r="B56" s="220"/>
      <c r="C56" s="262" t="s">
        <v>1262</v>
      </c>
      <c r="D56" s="254"/>
      <c r="E56" s="254"/>
      <c r="F56" s="254"/>
      <c r="G56" s="254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12"/>
      <c r="Z56" s="212"/>
      <c r="AA56" s="212"/>
      <c r="AB56" s="212"/>
      <c r="AC56" s="212"/>
      <c r="AD56" s="212"/>
      <c r="AE56" s="212"/>
      <c r="AF56" s="212"/>
      <c r="AG56" s="212" t="s">
        <v>253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42" t="str">
        <f>C56</f>
        <v>s případným nutným přemístěním hromad nebo dočasných skládek na místo potřeby ze vzdálenosti do 30 m, ve svahu sklonu přes 1 : 5,</v>
      </c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19"/>
      <c r="B57" s="220"/>
      <c r="C57" s="263" t="s">
        <v>1258</v>
      </c>
      <c r="D57" s="252"/>
      <c r="E57" s="253">
        <v>74.3</v>
      </c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12"/>
      <c r="Z57" s="212"/>
      <c r="AA57" s="212"/>
      <c r="AB57" s="212"/>
      <c r="AC57" s="212"/>
      <c r="AD57" s="212"/>
      <c r="AE57" s="212"/>
      <c r="AF57" s="212"/>
      <c r="AG57" s="212" t="s">
        <v>255</v>
      </c>
      <c r="AH57" s="212">
        <v>0</v>
      </c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19"/>
      <c r="B58" s="220"/>
      <c r="C58" s="263" t="s">
        <v>1259</v>
      </c>
      <c r="D58" s="252"/>
      <c r="E58" s="253">
        <v>1.075</v>
      </c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12"/>
      <c r="Z58" s="212"/>
      <c r="AA58" s="212"/>
      <c r="AB58" s="212"/>
      <c r="AC58" s="212"/>
      <c r="AD58" s="212"/>
      <c r="AE58" s="212"/>
      <c r="AF58" s="212"/>
      <c r="AG58" s="212" t="s">
        <v>255</v>
      </c>
      <c r="AH58" s="212">
        <v>0</v>
      </c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34">
        <v>16</v>
      </c>
      <c r="B59" s="235" t="s">
        <v>342</v>
      </c>
      <c r="C59" s="246" t="s">
        <v>343</v>
      </c>
      <c r="D59" s="236" t="s">
        <v>248</v>
      </c>
      <c r="E59" s="237">
        <v>34.763019999999997</v>
      </c>
      <c r="F59" s="238"/>
      <c r="G59" s="239">
        <f>ROUND(E59*F59,2)</f>
        <v>0</v>
      </c>
      <c r="H59" s="238"/>
      <c r="I59" s="239">
        <f>ROUND(E59*H59,2)</f>
        <v>0</v>
      </c>
      <c r="J59" s="238"/>
      <c r="K59" s="239">
        <f>ROUND(E59*J59,2)</f>
        <v>0</v>
      </c>
      <c r="L59" s="239">
        <v>21</v>
      </c>
      <c r="M59" s="239">
        <f>G59*(1+L59/100)</f>
        <v>0</v>
      </c>
      <c r="N59" s="239">
        <v>0</v>
      </c>
      <c r="O59" s="239">
        <f>ROUND(E59*N59,2)</f>
        <v>0</v>
      </c>
      <c r="P59" s="239">
        <v>0</v>
      </c>
      <c r="Q59" s="239">
        <f>ROUND(E59*P59,2)</f>
        <v>0</v>
      </c>
      <c r="R59" s="239" t="s">
        <v>249</v>
      </c>
      <c r="S59" s="239" t="s">
        <v>209</v>
      </c>
      <c r="T59" s="240" t="s">
        <v>963</v>
      </c>
      <c r="U59" s="222">
        <v>0</v>
      </c>
      <c r="V59" s="222">
        <f>ROUND(E59*U59,2)</f>
        <v>0</v>
      </c>
      <c r="W59" s="222"/>
      <c r="X59" s="222" t="s">
        <v>250</v>
      </c>
      <c r="Y59" s="212"/>
      <c r="Z59" s="212"/>
      <c r="AA59" s="212"/>
      <c r="AB59" s="212"/>
      <c r="AC59" s="212"/>
      <c r="AD59" s="212"/>
      <c r="AE59" s="212"/>
      <c r="AF59" s="212"/>
      <c r="AG59" s="212" t="s">
        <v>251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19"/>
      <c r="B60" s="220"/>
      <c r="C60" s="263" t="s">
        <v>1248</v>
      </c>
      <c r="D60" s="252"/>
      <c r="E60" s="253">
        <v>34.763019999999997</v>
      </c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12"/>
      <c r="Z60" s="212"/>
      <c r="AA60" s="212"/>
      <c r="AB60" s="212"/>
      <c r="AC60" s="212"/>
      <c r="AD60" s="212"/>
      <c r="AE60" s="212"/>
      <c r="AF60" s="212"/>
      <c r="AG60" s="212" t="s">
        <v>255</v>
      </c>
      <c r="AH60" s="212">
        <v>5</v>
      </c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34">
        <v>17</v>
      </c>
      <c r="B61" s="235" t="s">
        <v>1263</v>
      </c>
      <c r="C61" s="246" t="s">
        <v>1264</v>
      </c>
      <c r="D61" s="236" t="s">
        <v>378</v>
      </c>
      <c r="E61" s="237">
        <v>27</v>
      </c>
      <c r="F61" s="238"/>
      <c r="G61" s="239">
        <f>ROUND(E61*F61,2)</f>
        <v>0</v>
      </c>
      <c r="H61" s="238"/>
      <c r="I61" s="239">
        <f>ROUND(E61*H61,2)</f>
        <v>0</v>
      </c>
      <c r="J61" s="238"/>
      <c r="K61" s="239">
        <f>ROUND(E61*J61,2)</f>
        <v>0</v>
      </c>
      <c r="L61" s="239">
        <v>21</v>
      </c>
      <c r="M61" s="239">
        <f>G61*(1+L61/100)</f>
        <v>0</v>
      </c>
      <c r="N61" s="239">
        <v>0</v>
      </c>
      <c r="O61" s="239">
        <f>ROUND(E61*N61,2)</f>
        <v>0</v>
      </c>
      <c r="P61" s="239">
        <v>0</v>
      </c>
      <c r="Q61" s="239">
        <f>ROUND(E61*P61,2)</f>
        <v>0</v>
      </c>
      <c r="R61" s="239"/>
      <c r="S61" s="239" t="s">
        <v>242</v>
      </c>
      <c r="T61" s="240" t="s">
        <v>210</v>
      </c>
      <c r="U61" s="222">
        <v>0.6</v>
      </c>
      <c r="V61" s="222">
        <f>ROUND(E61*U61,2)</f>
        <v>16.2</v>
      </c>
      <c r="W61" s="222"/>
      <c r="X61" s="222" t="s">
        <v>250</v>
      </c>
      <c r="Y61" s="212"/>
      <c r="Z61" s="212"/>
      <c r="AA61" s="212"/>
      <c r="AB61" s="212"/>
      <c r="AC61" s="212"/>
      <c r="AD61" s="212"/>
      <c r="AE61" s="212"/>
      <c r="AF61" s="212"/>
      <c r="AG61" s="212" t="s">
        <v>251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19"/>
      <c r="B62" s="220"/>
      <c r="C62" s="263" t="s">
        <v>1265</v>
      </c>
      <c r="D62" s="252"/>
      <c r="E62" s="253">
        <v>27</v>
      </c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12"/>
      <c r="Z62" s="212"/>
      <c r="AA62" s="212"/>
      <c r="AB62" s="212"/>
      <c r="AC62" s="212"/>
      <c r="AD62" s="212"/>
      <c r="AE62" s="212"/>
      <c r="AF62" s="212"/>
      <c r="AG62" s="212" t="s">
        <v>255</v>
      </c>
      <c r="AH62" s="212">
        <v>0</v>
      </c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x14ac:dyDescent="0.2">
      <c r="A63" s="228" t="s">
        <v>204</v>
      </c>
      <c r="B63" s="229" t="s">
        <v>101</v>
      </c>
      <c r="C63" s="245" t="s">
        <v>103</v>
      </c>
      <c r="D63" s="230"/>
      <c r="E63" s="231"/>
      <c r="F63" s="232"/>
      <c r="G63" s="232">
        <f>SUMIF(AG64:AG77,"&lt;&gt;NOR",G64:G77)</f>
        <v>0</v>
      </c>
      <c r="H63" s="232"/>
      <c r="I63" s="232">
        <f>SUM(I64:I77)</f>
        <v>0</v>
      </c>
      <c r="J63" s="232"/>
      <c r="K63" s="232">
        <f>SUM(K64:K77)</f>
        <v>0</v>
      </c>
      <c r="L63" s="232"/>
      <c r="M63" s="232">
        <f>SUM(M64:M77)</f>
        <v>0</v>
      </c>
      <c r="N63" s="232"/>
      <c r="O63" s="232">
        <f>SUM(O64:O77)</f>
        <v>168.31</v>
      </c>
      <c r="P63" s="232"/>
      <c r="Q63" s="232">
        <f>SUM(Q64:Q77)</f>
        <v>0</v>
      </c>
      <c r="R63" s="232"/>
      <c r="S63" s="232"/>
      <c r="T63" s="233"/>
      <c r="U63" s="227"/>
      <c r="V63" s="227">
        <f>SUM(V64:V77)</f>
        <v>252.18999999999997</v>
      </c>
      <c r="W63" s="227"/>
      <c r="X63" s="227"/>
      <c r="AG63" t="s">
        <v>205</v>
      </c>
    </row>
    <row r="64" spans="1:60" ht="22.5" outlineLevel="1" x14ac:dyDescent="0.2">
      <c r="A64" s="234">
        <v>18</v>
      </c>
      <c r="B64" s="235" t="s">
        <v>1266</v>
      </c>
      <c r="C64" s="246" t="s">
        <v>1267</v>
      </c>
      <c r="D64" s="236" t="s">
        <v>248</v>
      </c>
      <c r="E64" s="237">
        <v>24</v>
      </c>
      <c r="F64" s="238"/>
      <c r="G64" s="239">
        <f>ROUND(E64*F64,2)</f>
        <v>0</v>
      </c>
      <c r="H64" s="238"/>
      <c r="I64" s="239">
        <f>ROUND(E64*H64,2)</f>
        <v>0</v>
      </c>
      <c r="J64" s="238"/>
      <c r="K64" s="239">
        <f>ROUND(E64*J64,2)</f>
        <v>0</v>
      </c>
      <c r="L64" s="239">
        <v>21</v>
      </c>
      <c r="M64" s="239">
        <f>G64*(1+L64/100)</f>
        <v>0</v>
      </c>
      <c r="N64" s="239">
        <v>2.5249999999999999</v>
      </c>
      <c r="O64" s="239">
        <f>ROUND(E64*N64,2)</f>
        <v>60.6</v>
      </c>
      <c r="P64" s="239">
        <v>0</v>
      </c>
      <c r="Q64" s="239">
        <f>ROUND(E64*P64,2)</f>
        <v>0</v>
      </c>
      <c r="R64" s="239" t="s">
        <v>781</v>
      </c>
      <c r="S64" s="239" t="s">
        <v>209</v>
      </c>
      <c r="T64" s="240" t="s">
        <v>209</v>
      </c>
      <c r="U64" s="222">
        <v>0.48</v>
      </c>
      <c r="V64" s="222">
        <f>ROUND(E64*U64,2)</f>
        <v>11.52</v>
      </c>
      <c r="W64" s="222"/>
      <c r="X64" s="222" t="s">
        <v>250</v>
      </c>
      <c r="Y64" s="212"/>
      <c r="Z64" s="212"/>
      <c r="AA64" s="212"/>
      <c r="AB64" s="212"/>
      <c r="AC64" s="212"/>
      <c r="AD64" s="212"/>
      <c r="AE64" s="212"/>
      <c r="AF64" s="212"/>
      <c r="AG64" s="212" t="s">
        <v>251</v>
      </c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19"/>
      <c r="B65" s="220"/>
      <c r="C65" s="262" t="s">
        <v>1268</v>
      </c>
      <c r="D65" s="254"/>
      <c r="E65" s="254"/>
      <c r="F65" s="254"/>
      <c r="G65" s="254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12"/>
      <c r="Z65" s="212"/>
      <c r="AA65" s="212"/>
      <c r="AB65" s="212"/>
      <c r="AC65" s="212"/>
      <c r="AD65" s="212"/>
      <c r="AE65" s="212"/>
      <c r="AF65" s="212"/>
      <c r="AG65" s="212" t="s">
        <v>253</v>
      </c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19"/>
      <c r="B66" s="220"/>
      <c r="C66" s="263" t="s">
        <v>1234</v>
      </c>
      <c r="D66" s="252"/>
      <c r="E66" s="253">
        <v>24</v>
      </c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12"/>
      <c r="Z66" s="212"/>
      <c r="AA66" s="212"/>
      <c r="AB66" s="212"/>
      <c r="AC66" s="212"/>
      <c r="AD66" s="212"/>
      <c r="AE66" s="212"/>
      <c r="AF66" s="212"/>
      <c r="AG66" s="212" t="s">
        <v>255</v>
      </c>
      <c r="AH66" s="212">
        <v>0</v>
      </c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ht="22.5" outlineLevel="1" x14ac:dyDescent="0.2">
      <c r="A67" s="234">
        <v>19</v>
      </c>
      <c r="B67" s="235" t="s">
        <v>1269</v>
      </c>
      <c r="C67" s="246" t="s">
        <v>1270</v>
      </c>
      <c r="D67" s="236" t="s">
        <v>248</v>
      </c>
      <c r="E67" s="237">
        <v>0.76302000000000003</v>
      </c>
      <c r="F67" s="238"/>
      <c r="G67" s="239">
        <f>ROUND(E67*F67,2)</f>
        <v>0</v>
      </c>
      <c r="H67" s="238"/>
      <c r="I67" s="239">
        <f>ROUND(E67*H67,2)</f>
        <v>0</v>
      </c>
      <c r="J67" s="238"/>
      <c r="K67" s="239">
        <f>ROUND(E67*J67,2)</f>
        <v>0</v>
      </c>
      <c r="L67" s="239">
        <v>21</v>
      </c>
      <c r="M67" s="239">
        <f>G67*(1+L67/100)</f>
        <v>0</v>
      </c>
      <c r="N67" s="239">
        <v>2.5249999999999999</v>
      </c>
      <c r="O67" s="239">
        <f>ROUND(E67*N67,2)</f>
        <v>1.93</v>
      </c>
      <c r="P67" s="239">
        <v>0</v>
      </c>
      <c r="Q67" s="239">
        <f>ROUND(E67*P67,2)</f>
        <v>0</v>
      </c>
      <c r="R67" s="239" t="s">
        <v>781</v>
      </c>
      <c r="S67" s="239" t="s">
        <v>209</v>
      </c>
      <c r="T67" s="240" t="s">
        <v>209</v>
      </c>
      <c r="U67" s="222">
        <v>0.48</v>
      </c>
      <c r="V67" s="222">
        <f>ROUND(E67*U67,2)</f>
        <v>0.37</v>
      </c>
      <c r="W67" s="222"/>
      <c r="X67" s="222" t="s">
        <v>250</v>
      </c>
      <c r="Y67" s="212"/>
      <c r="Z67" s="212"/>
      <c r="AA67" s="212"/>
      <c r="AB67" s="212"/>
      <c r="AC67" s="212"/>
      <c r="AD67" s="212"/>
      <c r="AE67" s="212"/>
      <c r="AF67" s="212"/>
      <c r="AG67" s="212" t="s">
        <v>251</v>
      </c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19"/>
      <c r="B68" s="220"/>
      <c r="C68" s="262" t="s">
        <v>1271</v>
      </c>
      <c r="D68" s="254"/>
      <c r="E68" s="254"/>
      <c r="F68" s="254"/>
      <c r="G68" s="254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12"/>
      <c r="Z68" s="212"/>
      <c r="AA68" s="212"/>
      <c r="AB68" s="212"/>
      <c r="AC68" s="212"/>
      <c r="AD68" s="212"/>
      <c r="AE68" s="212"/>
      <c r="AF68" s="212"/>
      <c r="AG68" s="212" t="s">
        <v>253</v>
      </c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">
      <c r="A69" s="219"/>
      <c r="B69" s="220"/>
      <c r="C69" s="263" t="s">
        <v>1243</v>
      </c>
      <c r="D69" s="252"/>
      <c r="E69" s="253">
        <v>0.76302000000000003</v>
      </c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12"/>
      <c r="Z69" s="212"/>
      <c r="AA69" s="212"/>
      <c r="AB69" s="212"/>
      <c r="AC69" s="212"/>
      <c r="AD69" s="212"/>
      <c r="AE69" s="212"/>
      <c r="AF69" s="212"/>
      <c r="AG69" s="212" t="s">
        <v>255</v>
      </c>
      <c r="AH69" s="212">
        <v>0</v>
      </c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34">
        <v>20</v>
      </c>
      <c r="B70" s="235" t="s">
        <v>1272</v>
      </c>
      <c r="C70" s="246" t="s">
        <v>1273</v>
      </c>
      <c r="D70" s="236" t="s">
        <v>334</v>
      </c>
      <c r="E70" s="237">
        <v>2.6628799999999999</v>
      </c>
      <c r="F70" s="238"/>
      <c r="G70" s="239">
        <f>ROUND(E70*F70,2)</f>
        <v>0</v>
      </c>
      <c r="H70" s="238"/>
      <c r="I70" s="239">
        <f>ROUND(E70*H70,2)</f>
        <v>0</v>
      </c>
      <c r="J70" s="238"/>
      <c r="K70" s="239">
        <f>ROUND(E70*J70,2)</f>
        <v>0</v>
      </c>
      <c r="L70" s="239">
        <v>21</v>
      </c>
      <c r="M70" s="239">
        <f>G70*(1+L70/100)</f>
        <v>0</v>
      </c>
      <c r="N70" s="239">
        <v>1.0210999999999999</v>
      </c>
      <c r="O70" s="239">
        <f>ROUND(E70*N70,2)</f>
        <v>2.72</v>
      </c>
      <c r="P70" s="239">
        <v>0</v>
      </c>
      <c r="Q70" s="239">
        <f>ROUND(E70*P70,2)</f>
        <v>0</v>
      </c>
      <c r="R70" s="239" t="s">
        <v>781</v>
      </c>
      <c r="S70" s="239" t="s">
        <v>209</v>
      </c>
      <c r="T70" s="240" t="s">
        <v>209</v>
      </c>
      <c r="U70" s="222">
        <v>29.292000000000002</v>
      </c>
      <c r="V70" s="222">
        <f>ROUND(E70*U70,2)</f>
        <v>78</v>
      </c>
      <c r="W70" s="222"/>
      <c r="X70" s="222" t="s">
        <v>250</v>
      </c>
      <c r="Y70" s="212"/>
      <c r="Z70" s="212"/>
      <c r="AA70" s="212"/>
      <c r="AB70" s="212"/>
      <c r="AC70" s="212"/>
      <c r="AD70" s="212"/>
      <c r="AE70" s="212"/>
      <c r="AF70" s="212"/>
      <c r="AG70" s="212" t="s">
        <v>251</v>
      </c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">
      <c r="A71" s="219"/>
      <c r="B71" s="220"/>
      <c r="C71" s="262" t="s">
        <v>794</v>
      </c>
      <c r="D71" s="254"/>
      <c r="E71" s="254"/>
      <c r="F71" s="254"/>
      <c r="G71" s="254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12"/>
      <c r="Z71" s="212"/>
      <c r="AA71" s="212"/>
      <c r="AB71" s="212"/>
      <c r="AC71" s="212"/>
      <c r="AD71" s="212"/>
      <c r="AE71" s="212"/>
      <c r="AF71" s="212"/>
      <c r="AG71" s="212" t="s">
        <v>253</v>
      </c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19"/>
      <c r="B72" s="220"/>
      <c r="C72" s="263" t="s">
        <v>1274</v>
      </c>
      <c r="D72" s="252"/>
      <c r="E72" s="253">
        <v>2.4635199999999999</v>
      </c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12"/>
      <c r="Z72" s="212"/>
      <c r="AA72" s="212"/>
      <c r="AB72" s="212"/>
      <c r="AC72" s="212"/>
      <c r="AD72" s="212"/>
      <c r="AE72" s="212"/>
      <c r="AF72" s="212"/>
      <c r="AG72" s="212" t="s">
        <v>255</v>
      </c>
      <c r="AH72" s="212">
        <v>0</v>
      </c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19"/>
      <c r="B73" s="220"/>
      <c r="C73" s="263" t="s">
        <v>1275</v>
      </c>
      <c r="D73" s="252"/>
      <c r="E73" s="253">
        <v>0.19936000000000001</v>
      </c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12"/>
      <c r="Z73" s="212"/>
      <c r="AA73" s="212"/>
      <c r="AB73" s="212"/>
      <c r="AC73" s="212"/>
      <c r="AD73" s="212"/>
      <c r="AE73" s="212"/>
      <c r="AF73" s="212"/>
      <c r="AG73" s="212" t="s">
        <v>255</v>
      </c>
      <c r="AH73" s="212">
        <v>0</v>
      </c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34">
        <v>21</v>
      </c>
      <c r="B74" s="235" t="s">
        <v>1276</v>
      </c>
      <c r="C74" s="246" t="s">
        <v>1277</v>
      </c>
      <c r="D74" s="236" t="s">
        <v>307</v>
      </c>
      <c r="E74" s="237">
        <v>153</v>
      </c>
      <c r="F74" s="238"/>
      <c r="G74" s="239">
        <f>ROUND(E74*F74,2)</f>
        <v>0</v>
      </c>
      <c r="H74" s="238"/>
      <c r="I74" s="239">
        <f>ROUND(E74*H74,2)</f>
        <v>0</v>
      </c>
      <c r="J74" s="238"/>
      <c r="K74" s="239">
        <f>ROUND(E74*J74,2)</f>
        <v>0</v>
      </c>
      <c r="L74" s="239">
        <v>21</v>
      </c>
      <c r="M74" s="239">
        <f>G74*(1+L74/100)</f>
        <v>0</v>
      </c>
      <c r="N74" s="239">
        <v>0.52</v>
      </c>
      <c r="O74" s="239">
        <f>ROUND(E74*N74,2)</f>
        <v>79.56</v>
      </c>
      <c r="P74" s="239">
        <v>0</v>
      </c>
      <c r="Q74" s="239">
        <f>ROUND(E74*P74,2)</f>
        <v>0</v>
      </c>
      <c r="R74" s="239"/>
      <c r="S74" s="239" t="s">
        <v>242</v>
      </c>
      <c r="T74" s="240" t="s">
        <v>210</v>
      </c>
      <c r="U74" s="222">
        <v>0.9</v>
      </c>
      <c r="V74" s="222">
        <f>ROUND(E74*U74,2)</f>
        <v>137.69999999999999</v>
      </c>
      <c r="W74" s="222"/>
      <c r="X74" s="222" t="s">
        <v>250</v>
      </c>
      <c r="Y74" s="212"/>
      <c r="Z74" s="212"/>
      <c r="AA74" s="212"/>
      <c r="AB74" s="212"/>
      <c r="AC74" s="212"/>
      <c r="AD74" s="212"/>
      <c r="AE74" s="212"/>
      <c r="AF74" s="212"/>
      <c r="AG74" s="212" t="s">
        <v>251</v>
      </c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19"/>
      <c r="B75" s="220"/>
      <c r="C75" s="263" t="s">
        <v>1278</v>
      </c>
      <c r="D75" s="252"/>
      <c r="E75" s="253">
        <v>153</v>
      </c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12"/>
      <c r="Z75" s="212"/>
      <c r="AA75" s="212"/>
      <c r="AB75" s="212"/>
      <c r="AC75" s="212"/>
      <c r="AD75" s="212"/>
      <c r="AE75" s="212"/>
      <c r="AF75" s="212"/>
      <c r="AG75" s="212" t="s">
        <v>255</v>
      </c>
      <c r="AH75" s="212">
        <v>0</v>
      </c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34">
        <v>22</v>
      </c>
      <c r="B76" s="235" t="s">
        <v>1279</v>
      </c>
      <c r="C76" s="246" t="s">
        <v>1280</v>
      </c>
      <c r="D76" s="236" t="s">
        <v>307</v>
      </c>
      <c r="E76" s="237">
        <v>20</v>
      </c>
      <c r="F76" s="238"/>
      <c r="G76" s="239">
        <f>ROUND(E76*F76,2)</f>
        <v>0</v>
      </c>
      <c r="H76" s="238"/>
      <c r="I76" s="239">
        <f>ROUND(E76*H76,2)</f>
        <v>0</v>
      </c>
      <c r="J76" s="238"/>
      <c r="K76" s="239">
        <f>ROUND(E76*J76,2)</f>
        <v>0</v>
      </c>
      <c r="L76" s="239">
        <v>21</v>
      </c>
      <c r="M76" s="239">
        <f>G76*(1+L76/100)</f>
        <v>0</v>
      </c>
      <c r="N76" s="239">
        <v>1.175</v>
      </c>
      <c r="O76" s="239">
        <f>ROUND(E76*N76,2)</f>
        <v>23.5</v>
      </c>
      <c r="P76" s="239">
        <v>0</v>
      </c>
      <c r="Q76" s="239">
        <f>ROUND(E76*P76,2)</f>
        <v>0</v>
      </c>
      <c r="R76" s="239"/>
      <c r="S76" s="239" t="s">
        <v>242</v>
      </c>
      <c r="T76" s="240" t="s">
        <v>210</v>
      </c>
      <c r="U76" s="222">
        <v>1.23</v>
      </c>
      <c r="V76" s="222">
        <f>ROUND(E76*U76,2)</f>
        <v>24.6</v>
      </c>
      <c r="W76" s="222"/>
      <c r="X76" s="222" t="s">
        <v>250</v>
      </c>
      <c r="Y76" s="212"/>
      <c r="Z76" s="212"/>
      <c r="AA76" s="212"/>
      <c r="AB76" s="212"/>
      <c r="AC76" s="212"/>
      <c r="AD76" s="212"/>
      <c r="AE76" s="212"/>
      <c r="AF76" s="212"/>
      <c r="AG76" s="212" t="s">
        <v>251</v>
      </c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">
      <c r="A77" s="219"/>
      <c r="B77" s="220"/>
      <c r="C77" s="263" t="s">
        <v>1281</v>
      </c>
      <c r="D77" s="252"/>
      <c r="E77" s="253">
        <v>20</v>
      </c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12"/>
      <c r="Z77" s="212"/>
      <c r="AA77" s="212"/>
      <c r="AB77" s="212"/>
      <c r="AC77" s="212"/>
      <c r="AD77" s="212"/>
      <c r="AE77" s="212"/>
      <c r="AF77" s="212"/>
      <c r="AG77" s="212" t="s">
        <v>255</v>
      </c>
      <c r="AH77" s="212">
        <v>0</v>
      </c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x14ac:dyDescent="0.2">
      <c r="A78" s="228" t="s">
        <v>204</v>
      </c>
      <c r="B78" s="229" t="s">
        <v>108</v>
      </c>
      <c r="C78" s="245" t="s">
        <v>109</v>
      </c>
      <c r="D78" s="230"/>
      <c r="E78" s="231"/>
      <c r="F78" s="232"/>
      <c r="G78" s="232">
        <f>SUMIF(AG79:AG85,"&lt;&gt;NOR",G79:G85)</f>
        <v>0</v>
      </c>
      <c r="H78" s="232"/>
      <c r="I78" s="232">
        <f>SUM(I79:I85)</f>
        <v>0</v>
      </c>
      <c r="J78" s="232"/>
      <c r="K78" s="232">
        <f>SUM(K79:K85)</f>
        <v>0</v>
      </c>
      <c r="L78" s="232"/>
      <c r="M78" s="232">
        <f>SUM(M79:M85)</f>
        <v>0</v>
      </c>
      <c r="N78" s="232"/>
      <c r="O78" s="232">
        <f>SUM(O79:O85)</f>
        <v>9.2900000000000009</v>
      </c>
      <c r="P78" s="232"/>
      <c r="Q78" s="232">
        <f>SUM(Q79:Q85)</f>
        <v>0</v>
      </c>
      <c r="R78" s="232"/>
      <c r="S78" s="232"/>
      <c r="T78" s="233"/>
      <c r="U78" s="227"/>
      <c r="V78" s="227">
        <f>SUM(V79:V85)</f>
        <v>8.27</v>
      </c>
      <c r="W78" s="227"/>
      <c r="X78" s="227"/>
      <c r="AG78" t="s">
        <v>205</v>
      </c>
    </row>
    <row r="79" spans="1:60" ht="22.5" outlineLevel="1" x14ac:dyDescent="0.2">
      <c r="A79" s="234">
        <v>23</v>
      </c>
      <c r="B79" s="235" t="s">
        <v>1282</v>
      </c>
      <c r="C79" s="246" t="s">
        <v>1283</v>
      </c>
      <c r="D79" s="236" t="s">
        <v>307</v>
      </c>
      <c r="E79" s="237">
        <v>20.76</v>
      </c>
      <c r="F79" s="238"/>
      <c r="G79" s="239">
        <f>ROUND(E79*F79,2)</f>
        <v>0</v>
      </c>
      <c r="H79" s="238"/>
      <c r="I79" s="239">
        <f>ROUND(E79*H79,2)</f>
        <v>0</v>
      </c>
      <c r="J79" s="238"/>
      <c r="K79" s="239">
        <f>ROUND(E79*J79,2)</f>
        <v>0</v>
      </c>
      <c r="L79" s="239">
        <v>21</v>
      </c>
      <c r="M79" s="239">
        <f>G79*(1+L79/100)</f>
        <v>0</v>
      </c>
      <c r="N79" s="239">
        <v>0.28799999999999998</v>
      </c>
      <c r="O79" s="239">
        <f>ROUND(E79*N79,2)</f>
        <v>5.98</v>
      </c>
      <c r="P79" s="239">
        <v>0</v>
      </c>
      <c r="Q79" s="239">
        <f>ROUND(E79*P79,2)</f>
        <v>0</v>
      </c>
      <c r="R79" s="239" t="s">
        <v>387</v>
      </c>
      <c r="S79" s="239" t="s">
        <v>209</v>
      </c>
      <c r="T79" s="240" t="s">
        <v>209</v>
      </c>
      <c r="U79" s="222">
        <v>2.3E-2</v>
      </c>
      <c r="V79" s="222">
        <f>ROUND(E79*U79,2)</f>
        <v>0.48</v>
      </c>
      <c r="W79" s="222"/>
      <c r="X79" s="222" t="s">
        <v>250</v>
      </c>
      <c r="Y79" s="212"/>
      <c r="Z79" s="212"/>
      <c r="AA79" s="212"/>
      <c r="AB79" s="212"/>
      <c r="AC79" s="212"/>
      <c r="AD79" s="212"/>
      <c r="AE79" s="212"/>
      <c r="AF79" s="212"/>
      <c r="AG79" s="212" t="s">
        <v>251</v>
      </c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">
      <c r="A80" s="219"/>
      <c r="B80" s="220"/>
      <c r="C80" s="263" t="s">
        <v>1284</v>
      </c>
      <c r="D80" s="252"/>
      <c r="E80" s="253">
        <v>20.76</v>
      </c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12"/>
      <c r="Z80" s="212"/>
      <c r="AA80" s="212"/>
      <c r="AB80" s="212"/>
      <c r="AC80" s="212"/>
      <c r="AD80" s="212"/>
      <c r="AE80" s="212"/>
      <c r="AF80" s="212"/>
      <c r="AG80" s="212" t="s">
        <v>255</v>
      </c>
      <c r="AH80" s="212">
        <v>5</v>
      </c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ht="22.5" outlineLevel="1" x14ac:dyDescent="0.2">
      <c r="A81" s="234">
        <v>24</v>
      </c>
      <c r="B81" s="235" t="s">
        <v>1285</v>
      </c>
      <c r="C81" s="246" t="s">
        <v>1286</v>
      </c>
      <c r="D81" s="236" t="s">
        <v>307</v>
      </c>
      <c r="E81" s="237">
        <v>20.76</v>
      </c>
      <c r="F81" s="238"/>
      <c r="G81" s="239">
        <f>ROUND(E81*F81,2)</f>
        <v>0</v>
      </c>
      <c r="H81" s="238"/>
      <c r="I81" s="239">
        <f>ROUND(E81*H81,2)</f>
        <v>0</v>
      </c>
      <c r="J81" s="238"/>
      <c r="K81" s="239">
        <f>ROUND(E81*J81,2)</f>
        <v>0</v>
      </c>
      <c r="L81" s="239">
        <v>21</v>
      </c>
      <c r="M81" s="239">
        <f>G81*(1+L81/100)</f>
        <v>0</v>
      </c>
      <c r="N81" s="239">
        <v>7.1999999999999995E-2</v>
      </c>
      <c r="O81" s="239">
        <f>ROUND(E81*N81,2)</f>
        <v>1.49</v>
      </c>
      <c r="P81" s="239">
        <v>0</v>
      </c>
      <c r="Q81" s="239">
        <f>ROUND(E81*P81,2)</f>
        <v>0</v>
      </c>
      <c r="R81" s="239" t="s">
        <v>387</v>
      </c>
      <c r="S81" s="239" t="s">
        <v>209</v>
      </c>
      <c r="T81" s="240" t="s">
        <v>963</v>
      </c>
      <c r="U81" s="222">
        <v>0.375</v>
      </c>
      <c r="V81" s="222">
        <f>ROUND(E81*U81,2)</f>
        <v>7.79</v>
      </c>
      <c r="W81" s="222"/>
      <c r="X81" s="222" t="s">
        <v>250</v>
      </c>
      <c r="Y81" s="212"/>
      <c r="Z81" s="212"/>
      <c r="AA81" s="212"/>
      <c r="AB81" s="212"/>
      <c r="AC81" s="212"/>
      <c r="AD81" s="212"/>
      <c r="AE81" s="212"/>
      <c r="AF81" s="212"/>
      <c r="AG81" s="212" t="s">
        <v>251</v>
      </c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ht="22.5" outlineLevel="1" x14ac:dyDescent="0.2">
      <c r="A82" s="219"/>
      <c r="B82" s="220"/>
      <c r="C82" s="262" t="s">
        <v>1287</v>
      </c>
      <c r="D82" s="254"/>
      <c r="E82" s="254"/>
      <c r="F82" s="254"/>
      <c r="G82" s="254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12"/>
      <c r="Z82" s="212"/>
      <c r="AA82" s="212"/>
      <c r="AB82" s="212"/>
      <c r="AC82" s="212"/>
      <c r="AD82" s="212"/>
      <c r="AE82" s="212"/>
      <c r="AF82" s="212"/>
      <c r="AG82" s="212" t="s">
        <v>253</v>
      </c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42" t="str">
        <f>C82</f>
        <v>komunikací pro pěší do velikosti dlaždic 0,25 m2 s provedením lože do tl. 30 mm, s vyplněním spár a se smetením přebytečného materiálu na vzdálenost do 3 m</v>
      </c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19"/>
      <c r="B83" s="220"/>
      <c r="C83" s="263" t="s">
        <v>1254</v>
      </c>
      <c r="D83" s="252"/>
      <c r="E83" s="253">
        <v>20.76</v>
      </c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12"/>
      <c r="Z83" s="212"/>
      <c r="AA83" s="212"/>
      <c r="AB83" s="212"/>
      <c r="AC83" s="212"/>
      <c r="AD83" s="212"/>
      <c r="AE83" s="212"/>
      <c r="AF83" s="212"/>
      <c r="AG83" s="212" t="s">
        <v>255</v>
      </c>
      <c r="AH83" s="212">
        <v>0</v>
      </c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ht="22.5" outlineLevel="1" x14ac:dyDescent="0.2">
      <c r="A84" s="234">
        <v>25</v>
      </c>
      <c r="B84" s="235" t="s">
        <v>1288</v>
      </c>
      <c r="C84" s="246" t="s">
        <v>1289</v>
      </c>
      <c r="D84" s="236" t="s">
        <v>307</v>
      </c>
      <c r="E84" s="237">
        <v>20.967600000000001</v>
      </c>
      <c r="F84" s="238"/>
      <c r="G84" s="239">
        <f>ROUND(E84*F84,2)</f>
        <v>0</v>
      </c>
      <c r="H84" s="238"/>
      <c r="I84" s="239">
        <f>ROUND(E84*H84,2)</f>
        <v>0</v>
      </c>
      <c r="J84" s="238"/>
      <c r="K84" s="239">
        <f>ROUND(E84*J84,2)</f>
        <v>0</v>
      </c>
      <c r="L84" s="239">
        <v>21</v>
      </c>
      <c r="M84" s="239">
        <f>G84*(1+L84/100)</f>
        <v>0</v>
      </c>
      <c r="N84" s="239">
        <v>8.6999999999999994E-2</v>
      </c>
      <c r="O84" s="239">
        <f>ROUND(E84*N84,2)</f>
        <v>1.82</v>
      </c>
      <c r="P84" s="239">
        <v>0</v>
      </c>
      <c r="Q84" s="239">
        <f>ROUND(E84*P84,2)</f>
        <v>0</v>
      </c>
      <c r="R84" s="239" t="s">
        <v>352</v>
      </c>
      <c r="S84" s="239" t="s">
        <v>209</v>
      </c>
      <c r="T84" s="240" t="s">
        <v>963</v>
      </c>
      <c r="U84" s="222">
        <v>0</v>
      </c>
      <c r="V84" s="222">
        <f>ROUND(E84*U84,2)</f>
        <v>0</v>
      </c>
      <c r="W84" s="222"/>
      <c r="X84" s="222" t="s">
        <v>347</v>
      </c>
      <c r="Y84" s="212"/>
      <c r="Z84" s="212"/>
      <c r="AA84" s="212"/>
      <c r="AB84" s="212"/>
      <c r="AC84" s="212"/>
      <c r="AD84" s="212"/>
      <c r="AE84" s="212"/>
      <c r="AF84" s="212"/>
      <c r="AG84" s="212" t="s">
        <v>348</v>
      </c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 x14ac:dyDescent="0.2">
      <c r="A85" s="219"/>
      <c r="B85" s="220"/>
      <c r="C85" s="263" t="s">
        <v>1290</v>
      </c>
      <c r="D85" s="252"/>
      <c r="E85" s="253">
        <v>20.967600000000001</v>
      </c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12"/>
      <c r="Z85" s="212"/>
      <c r="AA85" s="212"/>
      <c r="AB85" s="212"/>
      <c r="AC85" s="212"/>
      <c r="AD85" s="212"/>
      <c r="AE85" s="212"/>
      <c r="AF85" s="212"/>
      <c r="AG85" s="212" t="s">
        <v>255</v>
      </c>
      <c r="AH85" s="212">
        <v>5</v>
      </c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x14ac:dyDescent="0.2">
      <c r="A86" s="228" t="s">
        <v>204</v>
      </c>
      <c r="B86" s="229" t="s">
        <v>130</v>
      </c>
      <c r="C86" s="245" t="s">
        <v>131</v>
      </c>
      <c r="D86" s="230"/>
      <c r="E86" s="231"/>
      <c r="F86" s="232"/>
      <c r="G86" s="232">
        <f>SUMIF(AG87:AG89,"&lt;&gt;NOR",G87:G89)</f>
        <v>0</v>
      </c>
      <c r="H86" s="232"/>
      <c r="I86" s="232">
        <f>SUM(I87:I89)</f>
        <v>0</v>
      </c>
      <c r="J86" s="232"/>
      <c r="K86" s="232">
        <f>SUM(K87:K89)</f>
        <v>0</v>
      </c>
      <c r="L86" s="232"/>
      <c r="M86" s="232">
        <f>SUM(M87:M89)</f>
        <v>0</v>
      </c>
      <c r="N86" s="232"/>
      <c r="O86" s="232">
        <f>SUM(O87:O89)</f>
        <v>0</v>
      </c>
      <c r="P86" s="232"/>
      <c r="Q86" s="232">
        <f>SUM(Q87:Q89)</f>
        <v>0</v>
      </c>
      <c r="R86" s="232"/>
      <c r="S86" s="232"/>
      <c r="T86" s="233"/>
      <c r="U86" s="227"/>
      <c r="V86" s="227">
        <f>SUM(V87:V89)</f>
        <v>108.16</v>
      </c>
      <c r="W86" s="227"/>
      <c r="X86" s="227"/>
      <c r="AG86" t="s">
        <v>205</v>
      </c>
    </row>
    <row r="87" spans="1:60" outlineLevel="1" x14ac:dyDescent="0.2">
      <c r="A87" s="234">
        <v>26</v>
      </c>
      <c r="B87" s="235" t="s">
        <v>1291</v>
      </c>
      <c r="C87" s="246" t="s">
        <v>1292</v>
      </c>
      <c r="D87" s="236" t="s">
        <v>334</v>
      </c>
      <c r="E87" s="237">
        <v>177.60346999999999</v>
      </c>
      <c r="F87" s="238"/>
      <c r="G87" s="239">
        <f>ROUND(E87*F87,2)</f>
        <v>0</v>
      </c>
      <c r="H87" s="238"/>
      <c r="I87" s="239">
        <f>ROUND(E87*H87,2)</f>
        <v>0</v>
      </c>
      <c r="J87" s="238"/>
      <c r="K87" s="239">
        <f>ROUND(E87*J87,2)</f>
        <v>0</v>
      </c>
      <c r="L87" s="239">
        <v>21</v>
      </c>
      <c r="M87" s="239">
        <f>G87*(1+L87/100)</f>
        <v>0</v>
      </c>
      <c r="N87" s="239">
        <v>0</v>
      </c>
      <c r="O87" s="239">
        <f>ROUND(E87*N87,2)</f>
        <v>0</v>
      </c>
      <c r="P87" s="239">
        <v>0</v>
      </c>
      <c r="Q87" s="239">
        <f>ROUND(E87*P87,2)</f>
        <v>0</v>
      </c>
      <c r="R87" s="239" t="s">
        <v>1293</v>
      </c>
      <c r="S87" s="239" t="s">
        <v>209</v>
      </c>
      <c r="T87" s="240" t="s">
        <v>209</v>
      </c>
      <c r="U87" s="222">
        <v>0.60899999999999999</v>
      </c>
      <c r="V87" s="222">
        <f>ROUND(E87*U87,2)</f>
        <v>108.16</v>
      </c>
      <c r="W87" s="222"/>
      <c r="X87" s="222" t="s">
        <v>133</v>
      </c>
      <c r="Y87" s="212"/>
      <c r="Z87" s="212"/>
      <c r="AA87" s="212"/>
      <c r="AB87" s="212"/>
      <c r="AC87" s="212"/>
      <c r="AD87" s="212"/>
      <c r="AE87" s="212"/>
      <c r="AF87" s="212"/>
      <c r="AG87" s="212" t="s">
        <v>442</v>
      </c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ht="22.5" outlineLevel="1" x14ac:dyDescent="0.2">
      <c r="A88" s="219"/>
      <c r="B88" s="220"/>
      <c r="C88" s="262" t="s">
        <v>1294</v>
      </c>
      <c r="D88" s="254"/>
      <c r="E88" s="254"/>
      <c r="F88" s="254"/>
      <c r="G88" s="254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12"/>
      <c r="Z88" s="212"/>
      <c r="AA88" s="212"/>
      <c r="AB88" s="212"/>
      <c r="AC88" s="212"/>
      <c r="AD88" s="212"/>
      <c r="AE88" s="212"/>
      <c r="AF88" s="212"/>
      <c r="AG88" s="212" t="s">
        <v>253</v>
      </c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42" t="str">
        <f>C88</f>
        <v>na novostavbách a změnách objektů pro oplocení (815 2 JKSo), objekty zvláštní pro chov živočichů (815 3 JKSO), objekty pozemní různé (815 9 JKSO)</v>
      </c>
      <c r="BB88" s="212"/>
      <c r="BC88" s="212"/>
      <c r="BD88" s="212"/>
      <c r="BE88" s="212"/>
      <c r="BF88" s="212"/>
      <c r="BG88" s="212"/>
      <c r="BH88" s="212"/>
    </row>
    <row r="89" spans="1:60" outlineLevel="1" x14ac:dyDescent="0.2">
      <c r="A89" s="219"/>
      <c r="B89" s="220"/>
      <c r="C89" s="270" t="s">
        <v>1295</v>
      </c>
      <c r="D89" s="268"/>
      <c r="E89" s="268"/>
      <c r="F89" s="268"/>
      <c r="G89" s="268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12"/>
      <c r="Z89" s="212"/>
      <c r="AA89" s="212"/>
      <c r="AB89" s="212"/>
      <c r="AC89" s="212"/>
      <c r="AD89" s="212"/>
      <c r="AE89" s="212"/>
      <c r="AF89" s="212"/>
      <c r="AG89" s="212" t="s">
        <v>253</v>
      </c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42" t="str">
        <f>C89</f>
        <v>se svislou nosnou konstrukcí monolitickou betonovou tyčovou nebo plošnou ( KMCH 2 a 3 - JKSO šesté místo)</v>
      </c>
      <c r="BB89" s="212"/>
      <c r="BC89" s="212"/>
      <c r="BD89" s="212"/>
      <c r="BE89" s="212"/>
      <c r="BF89" s="212"/>
      <c r="BG89" s="212"/>
      <c r="BH89" s="212"/>
    </row>
    <row r="90" spans="1:60" x14ac:dyDescent="0.2">
      <c r="A90" s="228" t="s">
        <v>204</v>
      </c>
      <c r="B90" s="229" t="s">
        <v>162</v>
      </c>
      <c r="C90" s="245" t="s">
        <v>163</v>
      </c>
      <c r="D90" s="230"/>
      <c r="E90" s="231"/>
      <c r="F90" s="232"/>
      <c r="G90" s="232">
        <f>SUMIF(AG91:AG136,"&lt;&gt;NOR",G91:G136)</f>
        <v>0</v>
      </c>
      <c r="H90" s="232"/>
      <c r="I90" s="232">
        <f>SUM(I91:I136)</f>
        <v>0</v>
      </c>
      <c r="J90" s="232"/>
      <c r="K90" s="232">
        <f>SUM(K91:K136)</f>
        <v>0</v>
      </c>
      <c r="L90" s="232"/>
      <c r="M90" s="232">
        <f>SUM(M91:M136)</f>
        <v>0</v>
      </c>
      <c r="N90" s="232"/>
      <c r="O90" s="232">
        <f>SUM(O91:O136)</f>
        <v>0</v>
      </c>
      <c r="P90" s="232"/>
      <c r="Q90" s="232">
        <f>SUM(Q91:Q136)</f>
        <v>0</v>
      </c>
      <c r="R90" s="232"/>
      <c r="S90" s="232"/>
      <c r="T90" s="233"/>
      <c r="U90" s="227"/>
      <c r="V90" s="227">
        <f>SUM(V91:V136)</f>
        <v>0</v>
      </c>
      <c r="W90" s="227"/>
      <c r="X90" s="227"/>
      <c r="AG90" t="s">
        <v>205</v>
      </c>
    </row>
    <row r="91" spans="1:60" ht="22.5" outlineLevel="1" x14ac:dyDescent="0.2">
      <c r="A91" s="234">
        <v>27</v>
      </c>
      <c r="B91" s="235" t="s">
        <v>134</v>
      </c>
      <c r="C91" s="246" t="s">
        <v>1296</v>
      </c>
      <c r="D91" s="236" t="s">
        <v>378</v>
      </c>
      <c r="E91" s="237">
        <v>28</v>
      </c>
      <c r="F91" s="238"/>
      <c r="G91" s="239">
        <f>ROUND(E91*F91,2)</f>
        <v>0</v>
      </c>
      <c r="H91" s="238"/>
      <c r="I91" s="239">
        <f>ROUND(E91*H91,2)</f>
        <v>0</v>
      </c>
      <c r="J91" s="238"/>
      <c r="K91" s="239">
        <f>ROUND(E91*J91,2)</f>
        <v>0</v>
      </c>
      <c r="L91" s="239">
        <v>21</v>
      </c>
      <c r="M91" s="239">
        <f>G91*(1+L91/100)</f>
        <v>0</v>
      </c>
      <c r="N91" s="239">
        <v>0</v>
      </c>
      <c r="O91" s="239">
        <f>ROUND(E91*N91,2)</f>
        <v>0</v>
      </c>
      <c r="P91" s="239">
        <v>0</v>
      </c>
      <c r="Q91" s="239">
        <f>ROUND(E91*P91,2)</f>
        <v>0</v>
      </c>
      <c r="R91" s="239"/>
      <c r="S91" s="239" t="s">
        <v>242</v>
      </c>
      <c r="T91" s="240" t="s">
        <v>210</v>
      </c>
      <c r="U91" s="222">
        <v>0</v>
      </c>
      <c r="V91" s="222">
        <f>ROUND(E91*U91,2)</f>
        <v>0</v>
      </c>
      <c r="W91" s="222"/>
      <c r="X91" s="222" t="s">
        <v>250</v>
      </c>
      <c r="Y91" s="212"/>
      <c r="Z91" s="212"/>
      <c r="AA91" s="212"/>
      <c r="AB91" s="212"/>
      <c r="AC91" s="212"/>
      <c r="AD91" s="212"/>
      <c r="AE91" s="212"/>
      <c r="AF91" s="212"/>
      <c r="AG91" s="212" t="s">
        <v>251</v>
      </c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 x14ac:dyDescent="0.2">
      <c r="A92" s="219"/>
      <c r="B92" s="220"/>
      <c r="C92" s="247" t="s">
        <v>1297</v>
      </c>
      <c r="D92" s="241"/>
      <c r="E92" s="241"/>
      <c r="F92" s="241"/>
      <c r="G92" s="241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12"/>
      <c r="Z92" s="212"/>
      <c r="AA92" s="212"/>
      <c r="AB92" s="212"/>
      <c r="AC92" s="212"/>
      <c r="AD92" s="212"/>
      <c r="AE92" s="212"/>
      <c r="AF92" s="212"/>
      <c r="AG92" s="212" t="s">
        <v>213</v>
      </c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 x14ac:dyDescent="0.2">
      <c r="A93" s="219"/>
      <c r="B93" s="220"/>
      <c r="C93" s="248" t="s">
        <v>1298</v>
      </c>
      <c r="D93" s="243"/>
      <c r="E93" s="243"/>
      <c r="F93" s="243"/>
      <c r="G93" s="243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12"/>
      <c r="Z93" s="212"/>
      <c r="AA93" s="212"/>
      <c r="AB93" s="212"/>
      <c r="AC93" s="212"/>
      <c r="AD93" s="212"/>
      <c r="AE93" s="212"/>
      <c r="AF93" s="212"/>
      <c r="AG93" s="212" t="s">
        <v>213</v>
      </c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1" x14ac:dyDescent="0.2">
      <c r="A94" s="219"/>
      <c r="B94" s="220"/>
      <c r="C94" s="248" t="s">
        <v>1299</v>
      </c>
      <c r="D94" s="243"/>
      <c r="E94" s="243"/>
      <c r="F94" s="243"/>
      <c r="G94" s="243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12"/>
      <c r="Z94" s="212"/>
      <c r="AA94" s="212"/>
      <c r="AB94" s="212"/>
      <c r="AC94" s="212"/>
      <c r="AD94" s="212"/>
      <c r="AE94" s="212"/>
      <c r="AF94" s="212"/>
      <c r="AG94" s="212" t="s">
        <v>213</v>
      </c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19"/>
      <c r="B95" s="220"/>
      <c r="C95" s="248" t="s">
        <v>1300</v>
      </c>
      <c r="D95" s="243"/>
      <c r="E95" s="243"/>
      <c r="F95" s="243"/>
      <c r="G95" s="243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12"/>
      <c r="Z95" s="212"/>
      <c r="AA95" s="212"/>
      <c r="AB95" s="212"/>
      <c r="AC95" s="212"/>
      <c r="AD95" s="212"/>
      <c r="AE95" s="212"/>
      <c r="AF95" s="212"/>
      <c r="AG95" s="212" t="s">
        <v>213</v>
      </c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1" x14ac:dyDescent="0.2">
      <c r="A96" s="219"/>
      <c r="B96" s="220"/>
      <c r="C96" s="248" t="s">
        <v>1332</v>
      </c>
      <c r="D96" s="243"/>
      <c r="E96" s="243"/>
      <c r="F96" s="243"/>
      <c r="G96" s="243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12"/>
      <c r="Z96" s="212"/>
      <c r="AA96" s="212"/>
      <c r="AB96" s="212"/>
      <c r="AC96" s="212"/>
      <c r="AD96" s="212"/>
      <c r="AE96" s="212"/>
      <c r="AF96" s="212"/>
      <c r="AG96" s="212" t="s">
        <v>213</v>
      </c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 x14ac:dyDescent="0.2">
      <c r="A97" s="219"/>
      <c r="B97" s="220"/>
      <c r="C97" s="248" t="s">
        <v>1301</v>
      </c>
      <c r="D97" s="243"/>
      <c r="E97" s="243"/>
      <c r="F97" s="243"/>
      <c r="G97" s="243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12"/>
      <c r="Z97" s="212"/>
      <c r="AA97" s="212"/>
      <c r="AB97" s="212"/>
      <c r="AC97" s="212"/>
      <c r="AD97" s="212"/>
      <c r="AE97" s="212"/>
      <c r="AF97" s="212"/>
      <c r="AG97" s="212" t="s">
        <v>213</v>
      </c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 x14ac:dyDescent="0.2">
      <c r="A98" s="219"/>
      <c r="B98" s="220"/>
      <c r="C98" s="248" t="s">
        <v>1302</v>
      </c>
      <c r="D98" s="243"/>
      <c r="E98" s="243"/>
      <c r="F98" s="243"/>
      <c r="G98" s="243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12"/>
      <c r="Z98" s="212"/>
      <c r="AA98" s="212"/>
      <c r="AB98" s="212"/>
      <c r="AC98" s="212"/>
      <c r="AD98" s="212"/>
      <c r="AE98" s="212"/>
      <c r="AF98" s="212"/>
      <c r="AG98" s="212" t="s">
        <v>213</v>
      </c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 x14ac:dyDescent="0.2">
      <c r="A99" s="219"/>
      <c r="B99" s="220"/>
      <c r="C99" s="248" t="s">
        <v>1303</v>
      </c>
      <c r="D99" s="243"/>
      <c r="E99" s="243"/>
      <c r="F99" s="243"/>
      <c r="G99" s="243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12"/>
      <c r="Z99" s="212"/>
      <c r="AA99" s="212"/>
      <c r="AB99" s="212"/>
      <c r="AC99" s="212"/>
      <c r="AD99" s="212"/>
      <c r="AE99" s="212"/>
      <c r="AF99" s="212"/>
      <c r="AG99" s="212" t="s">
        <v>213</v>
      </c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 x14ac:dyDescent="0.2">
      <c r="A100" s="219"/>
      <c r="B100" s="220"/>
      <c r="C100" s="248" t="s">
        <v>1304</v>
      </c>
      <c r="D100" s="243"/>
      <c r="E100" s="243"/>
      <c r="F100" s="243"/>
      <c r="G100" s="243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12"/>
      <c r="Z100" s="212"/>
      <c r="AA100" s="212"/>
      <c r="AB100" s="212"/>
      <c r="AC100" s="212"/>
      <c r="AD100" s="212"/>
      <c r="AE100" s="212"/>
      <c r="AF100" s="212"/>
      <c r="AG100" s="212" t="s">
        <v>213</v>
      </c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ht="22.5" outlineLevel="1" x14ac:dyDescent="0.2">
      <c r="A101" s="234">
        <v>28</v>
      </c>
      <c r="B101" s="235" t="s">
        <v>136</v>
      </c>
      <c r="C101" s="246" t="s">
        <v>1305</v>
      </c>
      <c r="D101" s="236" t="s">
        <v>378</v>
      </c>
      <c r="E101" s="237">
        <v>2</v>
      </c>
      <c r="F101" s="238"/>
      <c r="G101" s="239">
        <f>ROUND(E101*F101,2)</f>
        <v>0</v>
      </c>
      <c r="H101" s="238"/>
      <c r="I101" s="239">
        <f>ROUND(E101*H101,2)</f>
        <v>0</v>
      </c>
      <c r="J101" s="238"/>
      <c r="K101" s="239">
        <f>ROUND(E101*J101,2)</f>
        <v>0</v>
      </c>
      <c r="L101" s="239">
        <v>21</v>
      </c>
      <c r="M101" s="239">
        <f>G101*(1+L101/100)</f>
        <v>0</v>
      </c>
      <c r="N101" s="239">
        <v>0</v>
      </c>
      <c r="O101" s="239">
        <f>ROUND(E101*N101,2)</f>
        <v>0</v>
      </c>
      <c r="P101" s="239">
        <v>0</v>
      </c>
      <c r="Q101" s="239">
        <f>ROUND(E101*P101,2)</f>
        <v>0</v>
      </c>
      <c r="R101" s="239"/>
      <c r="S101" s="239" t="s">
        <v>242</v>
      </c>
      <c r="T101" s="240" t="s">
        <v>210</v>
      </c>
      <c r="U101" s="222">
        <v>0</v>
      </c>
      <c r="V101" s="222">
        <f>ROUND(E101*U101,2)</f>
        <v>0</v>
      </c>
      <c r="W101" s="222"/>
      <c r="X101" s="222" t="s">
        <v>250</v>
      </c>
      <c r="Y101" s="212"/>
      <c r="Z101" s="212"/>
      <c r="AA101" s="212"/>
      <c r="AB101" s="212"/>
      <c r="AC101" s="212"/>
      <c r="AD101" s="212"/>
      <c r="AE101" s="212"/>
      <c r="AF101" s="212"/>
      <c r="AG101" s="212" t="s">
        <v>251</v>
      </c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 x14ac:dyDescent="0.2">
      <c r="A102" s="219"/>
      <c r="B102" s="220"/>
      <c r="C102" s="247" t="s">
        <v>1297</v>
      </c>
      <c r="D102" s="241"/>
      <c r="E102" s="241"/>
      <c r="F102" s="241"/>
      <c r="G102" s="241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12"/>
      <c r="Z102" s="212"/>
      <c r="AA102" s="212"/>
      <c r="AB102" s="212"/>
      <c r="AC102" s="212"/>
      <c r="AD102" s="212"/>
      <c r="AE102" s="212"/>
      <c r="AF102" s="212"/>
      <c r="AG102" s="212" t="s">
        <v>213</v>
      </c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 x14ac:dyDescent="0.2">
      <c r="A103" s="219"/>
      <c r="B103" s="220"/>
      <c r="C103" s="248" t="s">
        <v>1298</v>
      </c>
      <c r="D103" s="243"/>
      <c r="E103" s="243"/>
      <c r="F103" s="243"/>
      <c r="G103" s="243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12"/>
      <c r="Z103" s="212"/>
      <c r="AA103" s="212"/>
      <c r="AB103" s="212"/>
      <c r="AC103" s="212"/>
      <c r="AD103" s="212"/>
      <c r="AE103" s="212"/>
      <c r="AF103" s="212"/>
      <c r="AG103" s="212" t="s">
        <v>213</v>
      </c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">
      <c r="A104" s="219"/>
      <c r="B104" s="220"/>
      <c r="C104" s="248" t="s">
        <v>1299</v>
      </c>
      <c r="D104" s="243"/>
      <c r="E104" s="243"/>
      <c r="F104" s="243"/>
      <c r="G104" s="243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12"/>
      <c r="Z104" s="212"/>
      <c r="AA104" s="212"/>
      <c r="AB104" s="212"/>
      <c r="AC104" s="212"/>
      <c r="AD104" s="212"/>
      <c r="AE104" s="212"/>
      <c r="AF104" s="212"/>
      <c r="AG104" s="212" t="s">
        <v>213</v>
      </c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 x14ac:dyDescent="0.2">
      <c r="A105" s="219"/>
      <c r="B105" s="220"/>
      <c r="C105" s="248" t="s">
        <v>1300</v>
      </c>
      <c r="D105" s="243"/>
      <c r="E105" s="243"/>
      <c r="F105" s="243"/>
      <c r="G105" s="243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12"/>
      <c r="Z105" s="212"/>
      <c r="AA105" s="212"/>
      <c r="AB105" s="212"/>
      <c r="AC105" s="212"/>
      <c r="AD105" s="212"/>
      <c r="AE105" s="212"/>
      <c r="AF105" s="212"/>
      <c r="AG105" s="212" t="s">
        <v>213</v>
      </c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outlineLevel="1" x14ac:dyDescent="0.2">
      <c r="A106" s="219"/>
      <c r="B106" s="220"/>
      <c r="C106" s="248" t="s">
        <v>1332</v>
      </c>
      <c r="D106" s="243"/>
      <c r="E106" s="243"/>
      <c r="F106" s="243"/>
      <c r="G106" s="243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12"/>
      <c r="Z106" s="212"/>
      <c r="AA106" s="212"/>
      <c r="AB106" s="212"/>
      <c r="AC106" s="212"/>
      <c r="AD106" s="212"/>
      <c r="AE106" s="212"/>
      <c r="AF106" s="212"/>
      <c r="AG106" s="212" t="s">
        <v>213</v>
      </c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1" x14ac:dyDescent="0.2">
      <c r="A107" s="219"/>
      <c r="B107" s="220"/>
      <c r="C107" s="248" t="s">
        <v>1301</v>
      </c>
      <c r="D107" s="243"/>
      <c r="E107" s="243"/>
      <c r="F107" s="243"/>
      <c r="G107" s="243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12"/>
      <c r="Z107" s="212"/>
      <c r="AA107" s="212"/>
      <c r="AB107" s="212"/>
      <c r="AC107" s="212"/>
      <c r="AD107" s="212"/>
      <c r="AE107" s="212"/>
      <c r="AF107" s="212"/>
      <c r="AG107" s="212" t="s">
        <v>213</v>
      </c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 x14ac:dyDescent="0.2">
      <c r="A108" s="219"/>
      <c r="B108" s="220"/>
      <c r="C108" s="248" t="s">
        <v>1302</v>
      </c>
      <c r="D108" s="243"/>
      <c r="E108" s="243"/>
      <c r="F108" s="243"/>
      <c r="G108" s="243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12"/>
      <c r="Z108" s="212"/>
      <c r="AA108" s="212"/>
      <c r="AB108" s="212"/>
      <c r="AC108" s="212"/>
      <c r="AD108" s="212"/>
      <c r="AE108" s="212"/>
      <c r="AF108" s="212"/>
      <c r="AG108" s="212" t="s">
        <v>213</v>
      </c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outlineLevel="1" x14ac:dyDescent="0.2">
      <c r="A109" s="219"/>
      <c r="B109" s="220"/>
      <c r="C109" s="248" t="s">
        <v>1304</v>
      </c>
      <c r="D109" s="243"/>
      <c r="E109" s="243"/>
      <c r="F109" s="243"/>
      <c r="G109" s="243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12"/>
      <c r="Z109" s="212"/>
      <c r="AA109" s="212"/>
      <c r="AB109" s="212"/>
      <c r="AC109" s="212"/>
      <c r="AD109" s="212"/>
      <c r="AE109" s="212"/>
      <c r="AF109" s="212"/>
      <c r="AG109" s="212" t="s">
        <v>213</v>
      </c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1" x14ac:dyDescent="0.2">
      <c r="A110" s="219"/>
      <c r="B110" s="220"/>
      <c r="C110" s="248" t="s">
        <v>1303</v>
      </c>
      <c r="D110" s="243"/>
      <c r="E110" s="243"/>
      <c r="F110" s="243"/>
      <c r="G110" s="243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12"/>
      <c r="Z110" s="212"/>
      <c r="AA110" s="212"/>
      <c r="AB110" s="212"/>
      <c r="AC110" s="212"/>
      <c r="AD110" s="212"/>
      <c r="AE110" s="212"/>
      <c r="AF110" s="212"/>
      <c r="AG110" s="212" t="s">
        <v>213</v>
      </c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outlineLevel="1" x14ac:dyDescent="0.2">
      <c r="A111" s="255">
        <v>29</v>
      </c>
      <c r="B111" s="256" t="s">
        <v>423</v>
      </c>
      <c r="C111" s="264" t="s">
        <v>1306</v>
      </c>
      <c r="D111" s="257" t="s">
        <v>378</v>
      </c>
      <c r="E111" s="258">
        <v>1</v>
      </c>
      <c r="F111" s="259"/>
      <c r="G111" s="260">
        <f>ROUND(E111*F111,2)</f>
        <v>0</v>
      </c>
      <c r="H111" s="259"/>
      <c r="I111" s="260">
        <f>ROUND(E111*H111,2)</f>
        <v>0</v>
      </c>
      <c r="J111" s="259"/>
      <c r="K111" s="260">
        <f>ROUND(E111*J111,2)</f>
        <v>0</v>
      </c>
      <c r="L111" s="260">
        <v>21</v>
      </c>
      <c r="M111" s="260">
        <f>G111*(1+L111/100)</f>
        <v>0</v>
      </c>
      <c r="N111" s="260">
        <v>0</v>
      </c>
      <c r="O111" s="260">
        <f>ROUND(E111*N111,2)</f>
        <v>0</v>
      </c>
      <c r="P111" s="260">
        <v>0</v>
      </c>
      <c r="Q111" s="260">
        <f>ROUND(E111*P111,2)</f>
        <v>0</v>
      </c>
      <c r="R111" s="260"/>
      <c r="S111" s="260" t="s">
        <v>242</v>
      </c>
      <c r="T111" s="261" t="s">
        <v>210</v>
      </c>
      <c r="U111" s="222">
        <v>0</v>
      </c>
      <c r="V111" s="222">
        <f>ROUND(E111*U111,2)</f>
        <v>0</v>
      </c>
      <c r="W111" s="222"/>
      <c r="X111" s="222" t="s">
        <v>250</v>
      </c>
      <c r="Y111" s="212"/>
      <c r="Z111" s="212"/>
      <c r="AA111" s="212"/>
      <c r="AB111" s="212"/>
      <c r="AC111" s="212"/>
      <c r="AD111" s="212"/>
      <c r="AE111" s="212"/>
      <c r="AF111" s="212"/>
      <c r="AG111" s="212" t="s">
        <v>251</v>
      </c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1" x14ac:dyDescent="0.2">
      <c r="A112" s="234">
        <v>30</v>
      </c>
      <c r="B112" s="235" t="s">
        <v>426</v>
      </c>
      <c r="C112" s="246" t="s">
        <v>1307</v>
      </c>
      <c r="D112" s="236" t="s">
        <v>378</v>
      </c>
      <c r="E112" s="237">
        <v>1</v>
      </c>
      <c r="F112" s="238"/>
      <c r="G112" s="239">
        <f>ROUND(E112*F112,2)</f>
        <v>0</v>
      </c>
      <c r="H112" s="238"/>
      <c r="I112" s="239">
        <f>ROUND(E112*H112,2)</f>
        <v>0</v>
      </c>
      <c r="J112" s="238"/>
      <c r="K112" s="239">
        <f>ROUND(E112*J112,2)</f>
        <v>0</v>
      </c>
      <c r="L112" s="239">
        <v>21</v>
      </c>
      <c r="M112" s="239">
        <f>G112*(1+L112/100)</f>
        <v>0</v>
      </c>
      <c r="N112" s="239">
        <v>0</v>
      </c>
      <c r="O112" s="239">
        <f>ROUND(E112*N112,2)</f>
        <v>0</v>
      </c>
      <c r="P112" s="239">
        <v>0</v>
      </c>
      <c r="Q112" s="239">
        <f>ROUND(E112*P112,2)</f>
        <v>0</v>
      </c>
      <c r="R112" s="239"/>
      <c r="S112" s="239" t="s">
        <v>242</v>
      </c>
      <c r="T112" s="240" t="s">
        <v>210</v>
      </c>
      <c r="U112" s="222">
        <v>0</v>
      </c>
      <c r="V112" s="222">
        <f>ROUND(E112*U112,2)</f>
        <v>0</v>
      </c>
      <c r="W112" s="222"/>
      <c r="X112" s="222" t="s">
        <v>250</v>
      </c>
      <c r="Y112" s="212"/>
      <c r="Z112" s="212"/>
      <c r="AA112" s="212"/>
      <c r="AB112" s="212"/>
      <c r="AC112" s="212"/>
      <c r="AD112" s="212"/>
      <c r="AE112" s="212"/>
      <c r="AF112" s="212"/>
      <c r="AG112" s="212" t="s">
        <v>251</v>
      </c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outlineLevel="1" x14ac:dyDescent="0.2">
      <c r="A113" s="219"/>
      <c r="B113" s="220"/>
      <c r="C113" s="247" t="s">
        <v>1308</v>
      </c>
      <c r="D113" s="241"/>
      <c r="E113" s="241"/>
      <c r="F113" s="241"/>
      <c r="G113" s="241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12"/>
      <c r="Z113" s="212"/>
      <c r="AA113" s="212"/>
      <c r="AB113" s="212"/>
      <c r="AC113" s="212"/>
      <c r="AD113" s="212"/>
      <c r="AE113" s="212"/>
      <c r="AF113" s="212"/>
      <c r="AG113" s="212" t="s">
        <v>213</v>
      </c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outlineLevel="1" x14ac:dyDescent="0.2">
      <c r="A114" s="219"/>
      <c r="B114" s="220"/>
      <c r="C114" s="248" t="s">
        <v>1309</v>
      </c>
      <c r="D114" s="243"/>
      <c r="E114" s="243"/>
      <c r="F114" s="243"/>
      <c r="G114" s="243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12"/>
      <c r="Z114" s="212"/>
      <c r="AA114" s="212"/>
      <c r="AB114" s="212"/>
      <c r="AC114" s="212"/>
      <c r="AD114" s="212"/>
      <c r="AE114" s="212"/>
      <c r="AF114" s="212"/>
      <c r="AG114" s="212" t="s">
        <v>213</v>
      </c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outlineLevel="1" x14ac:dyDescent="0.2">
      <c r="A115" s="219"/>
      <c r="B115" s="220"/>
      <c r="C115" s="248" t="s">
        <v>1310</v>
      </c>
      <c r="D115" s="243"/>
      <c r="E115" s="243"/>
      <c r="F115" s="243"/>
      <c r="G115" s="243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12"/>
      <c r="Z115" s="212"/>
      <c r="AA115" s="212"/>
      <c r="AB115" s="212"/>
      <c r="AC115" s="212"/>
      <c r="AD115" s="212"/>
      <c r="AE115" s="212"/>
      <c r="AF115" s="212"/>
      <c r="AG115" s="212" t="s">
        <v>213</v>
      </c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outlineLevel="1" x14ac:dyDescent="0.2">
      <c r="A116" s="219"/>
      <c r="B116" s="220"/>
      <c r="C116" s="248" t="s">
        <v>1311</v>
      </c>
      <c r="D116" s="243"/>
      <c r="E116" s="243"/>
      <c r="F116" s="243"/>
      <c r="G116" s="243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12"/>
      <c r="Z116" s="212"/>
      <c r="AA116" s="212"/>
      <c r="AB116" s="212"/>
      <c r="AC116" s="212"/>
      <c r="AD116" s="212"/>
      <c r="AE116" s="212"/>
      <c r="AF116" s="212"/>
      <c r="AG116" s="212" t="s">
        <v>213</v>
      </c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outlineLevel="1" x14ac:dyDescent="0.2">
      <c r="A117" s="219"/>
      <c r="B117" s="220"/>
      <c r="C117" s="248" t="s">
        <v>1333</v>
      </c>
      <c r="D117" s="243"/>
      <c r="E117" s="243"/>
      <c r="F117" s="243"/>
      <c r="G117" s="243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12"/>
      <c r="Z117" s="212"/>
      <c r="AA117" s="212"/>
      <c r="AB117" s="212"/>
      <c r="AC117" s="212"/>
      <c r="AD117" s="212"/>
      <c r="AE117" s="212"/>
      <c r="AF117" s="212"/>
      <c r="AG117" s="212" t="s">
        <v>213</v>
      </c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1" x14ac:dyDescent="0.2">
      <c r="A118" s="219"/>
      <c r="B118" s="220"/>
      <c r="C118" s="272" t="s">
        <v>357</v>
      </c>
      <c r="D118" s="224"/>
      <c r="E118" s="225"/>
      <c r="F118" s="226"/>
      <c r="G118" s="226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12"/>
      <c r="Z118" s="212"/>
      <c r="AA118" s="212"/>
      <c r="AB118" s="212"/>
      <c r="AC118" s="212"/>
      <c r="AD118" s="212"/>
      <c r="AE118" s="212"/>
      <c r="AF118" s="212"/>
      <c r="AG118" s="212" t="s">
        <v>213</v>
      </c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outlineLevel="1" x14ac:dyDescent="0.2">
      <c r="A119" s="219"/>
      <c r="B119" s="220"/>
      <c r="C119" s="248" t="s">
        <v>1312</v>
      </c>
      <c r="D119" s="243"/>
      <c r="E119" s="243"/>
      <c r="F119" s="243"/>
      <c r="G119" s="243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12"/>
      <c r="Z119" s="212"/>
      <c r="AA119" s="212"/>
      <c r="AB119" s="212"/>
      <c r="AC119" s="212"/>
      <c r="AD119" s="212"/>
      <c r="AE119" s="212"/>
      <c r="AF119" s="212"/>
      <c r="AG119" s="212" t="s">
        <v>213</v>
      </c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outlineLevel="1" x14ac:dyDescent="0.2">
      <c r="A120" s="219"/>
      <c r="B120" s="220"/>
      <c r="C120" s="248" t="s">
        <v>1304</v>
      </c>
      <c r="D120" s="243"/>
      <c r="E120" s="243"/>
      <c r="F120" s="243"/>
      <c r="G120" s="243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12"/>
      <c r="Z120" s="212"/>
      <c r="AA120" s="212"/>
      <c r="AB120" s="212"/>
      <c r="AC120" s="212"/>
      <c r="AD120" s="212"/>
      <c r="AE120" s="212"/>
      <c r="AF120" s="212"/>
      <c r="AG120" s="212" t="s">
        <v>213</v>
      </c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outlineLevel="1" x14ac:dyDescent="0.2">
      <c r="A121" s="219"/>
      <c r="B121" s="220"/>
      <c r="C121" s="248" t="s">
        <v>1313</v>
      </c>
      <c r="D121" s="243"/>
      <c r="E121" s="243"/>
      <c r="F121" s="243"/>
      <c r="G121" s="243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12"/>
      <c r="Z121" s="212"/>
      <c r="AA121" s="212"/>
      <c r="AB121" s="212"/>
      <c r="AC121" s="212"/>
      <c r="AD121" s="212"/>
      <c r="AE121" s="212"/>
      <c r="AF121" s="212"/>
      <c r="AG121" s="212" t="s">
        <v>213</v>
      </c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1" x14ac:dyDescent="0.2">
      <c r="A122" s="234">
        <v>31</v>
      </c>
      <c r="B122" s="235" t="s">
        <v>1314</v>
      </c>
      <c r="C122" s="246" t="s">
        <v>1315</v>
      </c>
      <c r="D122" s="236" t="s">
        <v>378</v>
      </c>
      <c r="E122" s="237">
        <v>1</v>
      </c>
      <c r="F122" s="238"/>
      <c r="G122" s="239">
        <f>ROUND(E122*F122,2)</f>
        <v>0</v>
      </c>
      <c r="H122" s="238"/>
      <c r="I122" s="239">
        <f>ROUND(E122*H122,2)</f>
        <v>0</v>
      </c>
      <c r="J122" s="238"/>
      <c r="K122" s="239">
        <f>ROUND(E122*J122,2)</f>
        <v>0</v>
      </c>
      <c r="L122" s="239">
        <v>21</v>
      </c>
      <c r="M122" s="239">
        <f>G122*(1+L122/100)</f>
        <v>0</v>
      </c>
      <c r="N122" s="239">
        <v>0</v>
      </c>
      <c r="O122" s="239">
        <f>ROUND(E122*N122,2)</f>
        <v>0</v>
      </c>
      <c r="P122" s="239">
        <v>0</v>
      </c>
      <c r="Q122" s="239">
        <f>ROUND(E122*P122,2)</f>
        <v>0</v>
      </c>
      <c r="R122" s="239"/>
      <c r="S122" s="239" t="s">
        <v>242</v>
      </c>
      <c r="T122" s="240" t="s">
        <v>210</v>
      </c>
      <c r="U122" s="222">
        <v>0</v>
      </c>
      <c r="V122" s="222">
        <f>ROUND(E122*U122,2)</f>
        <v>0</v>
      </c>
      <c r="W122" s="222"/>
      <c r="X122" s="222" t="s">
        <v>250</v>
      </c>
      <c r="Y122" s="212"/>
      <c r="Z122" s="212"/>
      <c r="AA122" s="212"/>
      <c r="AB122" s="212"/>
      <c r="AC122" s="212"/>
      <c r="AD122" s="212"/>
      <c r="AE122" s="212"/>
      <c r="AF122" s="212"/>
      <c r="AG122" s="212" t="s">
        <v>251</v>
      </c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outlineLevel="1" x14ac:dyDescent="0.2">
      <c r="A123" s="219"/>
      <c r="B123" s="220"/>
      <c r="C123" s="247" t="s">
        <v>1308</v>
      </c>
      <c r="D123" s="241"/>
      <c r="E123" s="241"/>
      <c r="F123" s="241"/>
      <c r="G123" s="241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12"/>
      <c r="Z123" s="212"/>
      <c r="AA123" s="212"/>
      <c r="AB123" s="212"/>
      <c r="AC123" s="212"/>
      <c r="AD123" s="212"/>
      <c r="AE123" s="212"/>
      <c r="AF123" s="212"/>
      <c r="AG123" s="212" t="s">
        <v>213</v>
      </c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1" x14ac:dyDescent="0.2">
      <c r="A124" s="219"/>
      <c r="B124" s="220"/>
      <c r="C124" s="248" t="s">
        <v>1309</v>
      </c>
      <c r="D124" s="243"/>
      <c r="E124" s="243"/>
      <c r="F124" s="243"/>
      <c r="G124" s="243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12"/>
      <c r="Z124" s="212"/>
      <c r="AA124" s="212"/>
      <c r="AB124" s="212"/>
      <c r="AC124" s="212"/>
      <c r="AD124" s="212"/>
      <c r="AE124" s="212"/>
      <c r="AF124" s="212"/>
      <c r="AG124" s="212" t="s">
        <v>213</v>
      </c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outlineLevel="1" x14ac:dyDescent="0.2">
      <c r="A125" s="219"/>
      <c r="B125" s="220"/>
      <c r="C125" s="248" t="s">
        <v>1316</v>
      </c>
      <c r="D125" s="243"/>
      <c r="E125" s="243"/>
      <c r="F125" s="243"/>
      <c r="G125" s="243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12"/>
      <c r="Z125" s="212"/>
      <c r="AA125" s="212"/>
      <c r="AB125" s="212"/>
      <c r="AC125" s="212"/>
      <c r="AD125" s="212"/>
      <c r="AE125" s="212"/>
      <c r="AF125" s="212"/>
      <c r="AG125" s="212" t="s">
        <v>213</v>
      </c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outlineLevel="1" x14ac:dyDescent="0.2">
      <c r="A126" s="219"/>
      <c r="B126" s="220"/>
      <c r="C126" s="248" t="s">
        <v>1311</v>
      </c>
      <c r="D126" s="243"/>
      <c r="E126" s="243"/>
      <c r="F126" s="243"/>
      <c r="G126" s="243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12"/>
      <c r="Z126" s="212"/>
      <c r="AA126" s="212"/>
      <c r="AB126" s="212"/>
      <c r="AC126" s="212"/>
      <c r="AD126" s="212"/>
      <c r="AE126" s="212"/>
      <c r="AF126" s="212"/>
      <c r="AG126" s="212" t="s">
        <v>213</v>
      </c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outlineLevel="1" x14ac:dyDescent="0.2">
      <c r="A127" s="219"/>
      <c r="B127" s="220"/>
      <c r="C127" s="248" t="s">
        <v>1333</v>
      </c>
      <c r="D127" s="243"/>
      <c r="E127" s="243"/>
      <c r="F127" s="243"/>
      <c r="G127" s="243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12"/>
      <c r="Z127" s="212"/>
      <c r="AA127" s="212"/>
      <c r="AB127" s="212"/>
      <c r="AC127" s="212"/>
      <c r="AD127" s="212"/>
      <c r="AE127" s="212"/>
      <c r="AF127" s="212"/>
      <c r="AG127" s="212" t="s">
        <v>213</v>
      </c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outlineLevel="1" x14ac:dyDescent="0.2">
      <c r="A128" s="219"/>
      <c r="B128" s="220"/>
      <c r="C128" s="272" t="s">
        <v>357</v>
      </c>
      <c r="D128" s="224"/>
      <c r="E128" s="225"/>
      <c r="F128" s="226"/>
      <c r="G128" s="226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12"/>
      <c r="Z128" s="212"/>
      <c r="AA128" s="212"/>
      <c r="AB128" s="212"/>
      <c r="AC128" s="212"/>
      <c r="AD128" s="212"/>
      <c r="AE128" s="212"/>
      <c r="AF128" s="212"/>
      <c r="AG128" s="212" t="s">
        <v>213</v>
      </c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outlineLevel="1" x14ac:dyDescent="0.2">
      <c r="A129" s="219"/>
      <c r="B129" s="220"/>
      <c r="C129" s="248" t="s">
        <v>1317</v>
      </c>
      <c r="D129" s="243"/>
      <c r="E129" s="243"/>
      <c r="F129" s="243"/>
      <c r="G129" s="243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12"/>
      <c r="Z129" s="212"/>
      <c r="AA129" s="212"/>
      <c r="AB129" s="212"/>
      <c r="AC129" s="212"/>
      <c r="AD129" s="212"/>
      <c r="AE129" s="212"/>
      <c r="AF129" s="212"/>
      <c r="AG129" s="212" t="s">
        <v>213</v>
      </c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</row>
    <row r="130" spans="1:60" outlineLevel="1" x14ac:dyDescent="0.2">
      <c r="A130" s="219"/>
      <c r="B130" s="220"/>
      <c r="C130" s="248" t="s">
        <v>1304</v>
      </c>
      <c r="D130" s="243"/>
      <c r="E130" s="243"/>
      <c r="F130" s="243"/>
      <c r="G130" s="243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12"/>
      <c r="Z130" s="212"/>
      <c r="AA130" s="212"/>
      <c r="AB130" s="212"/>
      <c r="AC130" s="212"/>
      <c r="AD130" s="212"/>
      <c r="AE130" s="212"/>
      <c r="AF130" s="212"/>
      <c r="AG130" s="212" t="s">
        <v>213</v>
      </c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outlineLevel="1" x14ac:dyDescent="0.2">
      <c r="A131" s="219"/>
      <c r="B131" s="220"/>
      <c r="C131" s="248" t="s">
        <v>1313</v>
      </c>
      <c r="D131" s="243"/>
      <c r="E131" s="243"/>
      <c r="F131" s="243"/>
      <c r="G131" s="243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12"/>
      <c r="Z131" s="212"/>
      <c r="AA131" s="212"/>
      <c r="AB131" s="212"/>
      <c r="AC131" s="212"/>
      <c r="AD131" s="212"/>
      <c r="AE131" s="212"/>
      <c r="AF131" s="212"/>
      <c r="AG131" s="212" t="s">
        <v>213</v>
      </c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ht="33.75" outlineLevel="1" x14ac:dyDescent="0.2">
      <c r="A132" s="234">
        <v>32</v>
      </c>
      <c r="B132" s="235" t="s">
        <v>1318</v>
      </c>
      <c r="C132" s="246" t="s">
        <v>1319</v>
      </c>
      <c r="D132" s="236" t="s">
        <v>378</v>
      </c>
      <c r="E132" s="237">
        <v>18</v>
      </c>
      <c r="F132" s="238"/>
      <c r="G132" s="239">
        <f>ROUND(E132*F132,2)</f>
        <v>0</v>
      </c>
      <c r="H132" s="238"/>
      <c r="I132" s="239">
        <f>ROUND(E132*H132,2)</f>
        <v>0</v>
      </c>
      <c r="J132" s="238"/>
      <c r="K132" s="239">
        <f>ROUND(E132*J132,2)</f>
        <v>0</v>
      </c>
      <c r="L132" s="239">
        <v>21</v>
      </c>
      <c r="M132" s="239">
        <f>G132*(1+L132/100)</f>
        <v>0</v>
      </c>
      <c r="N132" s="239">
        <v>0</v>
      </c>
      <c r="O132" s="239">
        <f>ROUND(E132*N132,2)</f>
        <v>0</v>
      </c>
      <c r="P132" s="239">
        <v>0</v>
      </c>
      <c r="Q132" s="239">
        <f>ROUND(E132*P132,2)</f>
        <v>0</v>
      </c>
      <c r="R132" s="239"/>
      <c r="S132" s="239" t="s">
        <v>242</v>
      </c>
      <c r="T132" s="240" t="s">
        <v>210</v>
      </c>
      <c r="U132" s="222">
        <v>0</v>
      </c>
      <c r="V132" s="222">
        <f>ROUND(E132*U132,2)</f>
        <v>0</v>
      </c>
      <c r="W132" s="222"/>
      <c r="X132" s="222" t="s">
        <v>250</v>
      </c>
      <c r="Y132" s="212"/>
      <c r="Z132" s="212"/>
      <c r="AA132" s="212"/>
      <c r="AB132" s="212"/>
      <c r="AC132" s="212"/>
      <c r="AD132" s="212"/>
      <c r="AE132" s="212"/>
      <c r="AF132" s="212"/>
      <c r="AG132" s="212" t="s">
        <v>251</v>
      </c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outlineLevel="1" x14ac:dyDescent="0.2">
      <c r="A133" s="219"/>
      <c r="B133" s="220"/>
      <c r="C133" s="247" t="s">
        <v>1320</v>
      </c>
      <c r="D133" s="241"/>
      <c r="E133" s="241"/>
      <c r="F133" s="241"/>
      <c r="G133" s="241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12"/>
      <c r="Z133" s="212"/>
      <c r="AA133" s="212"/>
      <c r="AB133" s="212"/>
      <c r="AC133" s="212"/>
      <c r="AD133" s="212"/>
      <c r="AE133" s="212"/>
      <c r="AF133" s="212"/>
      <c r="AG133" s="212" t="s">
        <v>213</v>
      </c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ht="33.75" outlineLevel="1" x14ac:dyDescent="0.2">
      <c r="A134" s="234">
        <v>33</v>
      </c>
      <c r="B134" s="235" t="s">
        <v>1321</v>
      </c>
      <c r="C134" s="246" t="s">
        <v>1322</v>
      </c>
      <c r="D134" s="236" t="s">
        <v>378</v>
      </c>
      <c r="E134" s="237">
        <v>9</v>
      </c>
      <c r="F134" s="238"/>
      <c r="G134" s="239">
        <f>ROUND(E134*F134,2)</f>
        <v>0</v>
      </c>
      <c r="H134" s="238"/>
      <c r="I134" s="239">
        <f>ROUND(E134*H134,2)</f>
        <v>0</v>
      </c>
      <c r="J134" s="238"/>
      <c r="K134" s="239">
        <f>ROUND(E134*J134,2)</f>
        <v>0</v>
      </c>
      <c r="L134" s="239">
        <v>21</v>
      </c>
      <c r="M134" s="239">
        <f>G134*(1+L134/100)</f>
        <v>0</v>
      </c>
      <c r="N134" s="239">
        <v>0</v>
      </c>
      <c r="O134" s="239">
        <f>ROUND(E134*N134,2)</f>
        <v>0</v>
      </c>
      <c r="P134" s="239">
        <v>0</v>
      </c>
      <c r="Q134" s="239">
        <f>ROUND(E134*P134,2)</f>
        <v>0</v>
      </c>
      <c r="R134" s="239"/>
      <c r="S134" s="239" t="s">
        <v>242</v>
      </c>
      <c r="T134" s="240" t="s">
        <v>210</v>
      </c>
      <c r="U134" s="222">
        <v>0</v>
      </c>
      <c r="V134" s="222">
        <f>ROUND(E134*U134,2)</f>
        <v>0</v>
      </c>
      <c r="W134" s="222"/>
      <c r="X134" s="222" t="s">
        <v>250</v>
      </c>
      <c r="Y134" s="212"/>
      <c r="Z134" s="212"/>
      <c r="AA134" s="212"/>
      <c r="AB134" s="212"/>
      <c r="AC134" s="212"/>
      <c r="AD134" s="212"/>
      <c r="AE134" s="212"/>
      <c r="AF134" s="212"/>
      <c r="AG134" s="212" t="s">
        <v>251</v>
      </c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outlineLevel="1" x14ac:dyDescent="0.2">
      <c r="A135" s="219">
        <v>34</v>
      </c>
      <c r="B135" s="220" t="s">
        <v>1323</v>
      </c>
      <c r="C135" s="269" t="s">
        <v>1324</v>
      </c>
      <c r="D135" s="221" t="s">
        <v>0</v>
      </c>
      <c r="E135" s="267"/>
      <c r="F135" s="223"/>
      <c r="G135" s="222">
        <f>ROUND(E135*F135,2)</f>
        <v>0</v>
      </c>
      <c r="H135" s="223"/>
      <c r="I135" s="222">
        <f>ROUND(E135*H135,2)</f>
        <v>0</v>
      </c>
      <c r="J135" s="223"/>
      <c r="K135" s="222">
        <f>ROUND(E135*J135,2)</f>
        <v>0</v>
      </c>
      <c r="L135" s="222">
        <v>21</v>
      </c>
      <c r="M135" s="222">
        <f>G135*(1+L135/100)</f>
        <v>0</v>
      </c>
      <c r="N135" s="222">
        <v>0</v>
      </c>
      <c r="O135" s="222">
        <f>ROUND(E135*N135,2)</f>
        <v>0</v>
      </c>
      <c r="P135" s="222">
        <v>0</v>
      </c>
      <c r="Q135" s="222">
        <f>ROUND(E135*P135,2)</f>
        <v>0</v>
      </c>
      <c r="R135" s="222" t="s">
        <v>1325</v>
      </c>
      <c r="S135" s="222" t="s">
        <v>209</v>
      </c>
      <c r="T135" s="222" t="s">
        <v>209</v>
      </c>
      <c r="U135" s="222">
        <v>0</v>
      </c>
      <c r="V135" s="222">
        <f>ROUND(E135*U135,2)</f>
        <v>0</v>
      </c>
      <c r="W135" s="222"/>
      <c r="X135" s="222" t="s">
        <v>133</v>
      </c>
      <c r="Y135" s="212"/>
      <c r="Z135" s="212"/>
      <c r="AA135" s="212"/>
      <c r="AB135" s="212"/>
      <c r="AC135" s="212"/>
      <c r="AD135" s="212"/>
      <c r="AE135" s="212"/>
      <c r="AF135" s="212"/>
      <c r="AG135" s="212" t="s">
        <v>442</v>
      </c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outlineLevel="1" x14ac:dyDescent="0.2">
      <c r="A136" s="219"/>
      <c r="B136" s="220"/>
      <c r="C136" s="270" t="s">
        <v>959</v>
      </c>
      <c r="D136" s="268"/>
      <c r="E136" s="268"/>
      <c r="F136" s="268"/>
      <c r="G136" s="268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12"/>
      <c r="Z136" s="212"/>
      <c r="AA136" s="212"/>
      <c r="AB136" s="212"/>
      <c r="AC136" s="212"/>
      <c r="AD136" s="212"/>
      <c r="AE136" s="212"/>
      <c r="AF136" s="212"/>
      <c r="AG136" s="212" t="s">
        <v>253</v>
      </c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x14ac:dyDescent="0.2">
      <c r="A137" s="228" t="s">
        <v>204</v>
      </c>
      <c r="B137" s="229" t="s">
        <v>168</v>
      </c>
      <c r="C137" s="245" t="s">
        <v>169</v>
      </c>
      <c r="D137" s="230"/>
      <c r="E137" s="231"/>
      <c r="F137" s="232"/>
      <c r="G137" s="232">
        <f>SUMIF(AG138:AG142,"&lt;&gt;NOR",G138:G142)</f>
        <v>0</v>
      </c>
      <c r="H137" s="232"/>
      <c r="I137" s="232">
        <f>SUM(I138:I142)</f>
        <v>0</v>
      </c>
      <c r="J137" s="232"/>
      <c r="K137" s="232">
        <f>SUM(K138:K142)</f>
        <v>0</v>
      </c>
      <c r="L137" s="232"/>
      <c r="M137" s="232">
        <f>SUM(M138:M142)</f>
        <v>0</v>
      </c>
      <c r="N137" s="232"/>
      <c r="O137" s="232">
        <f>SUM(O138:O142)</f>
        <v>0</v>
      </c>
      <c r="P137" s="232"/>
      <c r="Q137" s="232">
        <f>SUM(Q138:Q142)</f>
        <v>0</v>
      </c>
      <c r="R137" s="232"/>
      <c r="S137" s="232"/>
      <c r="T137" s="233"/>
      <c r="U137" s="227"/>
      <c r="V137" s="227">
        <f>SUM(V138:V142)</f>
        <v>0</v>
      </c>
      <c r="W137" s="227"/>
      <c r="X137" s="227"/>
      <c r="AG137" t="s">
        <v>205</v>
      </c>
    </row>
    <row r="138" spans="1:60" outlineLevel="1" x14ac:dyDescent="0.2">
      <c r="A138" s="255">
        <v>35</v>
      </c>
      <c r="B138" s="256" t="s">
        <v>239</v>
      </c>
      <c r="C138" s="264" t="s">
        <v>1326</v>
      </c>
      <c r="D138" s="257" t="s">
        <v>307</v>
      </c>
      <c r="E138" s="258">
        <v>359</v>
      </c>
      <c r="F138" s="259"/>
      <c r="G138" s="260">
        <f>ROUND(E138*F138,2)</f>
        <v>0</v>
      </c>
      <c r="H138" s="259"/>
      <c r="I138" s="260">
        <f>ROUND(E138*H138,2)</f>
        <v>0</v>
      </c>
      <c r="J138" s="259"/>
      <c r="K138" s="260">
        <f>ROUND(E138*J138,2)</f>
        <v>0</v>
      </c>
      <c r="L138" s="260">
        <v>21</v>
      </c>
      <c r="M138" s="260">
        <f>G138*(1+L138/100)</f>
        <v>0</v>
      </c>
      <c r="N138" s="260">
        <v>0</v>
      </c>
      <c r="O138" s="260">
        <f>ROUND(E138*N138,2)</f>
        <v>0</v>
      </c>
      <c r="P138" s="260">
        <v>0</v>
      </c>
      <c r="Q138" s="260">
        <f>ROUND(E138*P138,2)</f>
        <v>0</v>
      </c>
      <c r="R138" s="260"/>
      <c r="S138" s="260" t="s">
        <v>242</v>
      </c>
      <c r="T138" s="261" t="s">
        <v>210</v>
      </c>
      <c r="U138" s="222">
        <v>0</v>
      </c>
      <c r="V138" s="222">
        <f>ROUND(E138*U138,2)</f>
        <v>0</v>
      </c>
      <c r="W138" s="222"/>
      <c r="X138" s="222" t="s">
        <v>250</v>
      </c>
      <c r="Y138" s="212"/>
      <c r="Z138" s="212"/>
      <c r="AA138" s="212"/>
      <c r="AB138" s="212"/>
      <c r="AC138" s="212"/>
      <c r="AD138" s="212"/>
      <c r="AE138" s="212"/>
      <c r="AF138" s="212"/>
      <c r="AG138" s="212" t="s">
        <v>251</v>
      </c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outlineLevel="1" x14ac:dyDescent="0.2">
      <c r="A139" s="234">
        <v>36</v>
      </c>
      <c r="B139" s="235" t="s">
        <v>420</v>
      </c>
      <c r="C139" s="246" t="s">
        <v>1327</v>
      </c>
      <c r="D139" s="236" t="s">
        <v>307</v>
      </c>
      <c r="E139" s="237">
        <v>394.9</v>
      </c>
      <c r="F139" s="238"/>
      <c r="G139" s="239">
        <f>ROUND(E139*F139,2)</f>
        <v>0</v>
      </c>
      <c r="H139" s="238"/>
      <c r="I139" s="239">
        <f>ROUND(E139*H139,2)</f>
        <v>0</v>
      </c>
      <c r="J139" s="238"/>
      <c r="K139" s="239">
        <f>ROUND(E139*J139,2)</f>
        <v>0</v>
      </c>
      <c r="L139" s="239">
        <v>21</v>
      </c>
      <c r="M139" s="239">
        <f>G139*(1+L139/100)</f>
        <v>0</v>
      </c>
      <c r="N139" s="239">
        <v>0</v>
      </c>
      <c r="O139" s="239">
        <f>ROUND(E139*N139,2)</f>
        <v>0</v>
      </c>
      <c r="P139" s="239">
        <v>0</v>
      </c>
      <c r="Q139" s="239">
        <f>ROUND(E139*P139,2)</f>
        <v>0</v>
      </c>
      <c r="R139" s="239"/>
      <c r="S139" s="239" t="s">
        <v>242</v>
      </c>
      <c r="T139" s="240" t="s">
        <v>210</v>
      </c>
      <c r="U139" s="222">
        <v>0</v>
      </c>
      <c r="V139" s="222">
        <f>ROUND(E139*U139,2)</f>
        <v>0</v>
      </c>
      <c r="W139" s="222"/>
      <c r="X139" s="222" t="s">
        <v>250</v>
      </c>
      <c r="Y139" s="212"/>
      <c r="Z139" s="212"/>
      <c r="AA139" s="212"/>
      <c r="AB139" s="212"/>
      <c r="AC139" s="212"/>
      <c r="AD139" s="212"/>
      <c r="AE139" s="212"/>
      <c r="AF139" s="212"/>
      <c r="AG139" s="212" t="s">
        <v>251</v>
      </c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outlineLevel="1" x14ac:dyDescent="0.2">
      <c r="A140" s="219"/>
      <c r="B140" s="220"/>
      <c r="C140" s="263" t="s">
        <v>1328</v>
      </c>
      <c r="D140" s="252"/>
      <c r="E140" s="253">
        <v>394.9</v>
      </c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12"/>
      <c r="Z140" s="212"/>
      <c r="AA140" s="212"/>
      <c r="AB140" s="212"/>
      <c r="AC140" s="212"/>
      <c r="AD140" s="212"/>
      <c r="AE140" s="212"/>
      <c r="AF140" s="212"/>
      <c r="AG140" s="212" t="s">
        <v>255</v>
      </c>
      <c r="AH140" s="212">
        <v>5</v>
      </c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outlineLevel="1" x14ac:dyDescent="0.2">
      <c r="A141" s="219">
        <v>37</v>
      </c>
      <c r="B141" s="220" t="s">
        <v>1329</v>
      </c>
      <c r="C141" s="269" t="s">
        <v>1330</v>
      </c>
      <c r="D141" s="221" t="s">
        <v>0</v>
      </c>
      <c r="E141" s="267"/>
      <c r="F141" s="223"/>
      <c r="G141" s="222">
        <f>ROUND(E141*F141,2)</f>
        <v>0</v>
      </c>
      <c r="H141" s="223"/>
      <c r="I141" s="222">
        <f>ROUND(E141*H141,2)</f>
        <v>0</v>
      </c>
      <c r="J141" s="223"/>
      <c r="K141" s="222">
        <f>ROUND(E141*J141,2)</f>
        <v>0</v>
      </c>
      <c r="L141" s="222">
        <v>21</v>
      </c>
      <c r="M141" s="222">
        <f>G141*(1+L141/100)</f>
        <v>0</v>
      </c>
      <c r="N141" s="222">
        <v>0</v>
      </c>
      <c r="O141" s="222">
        <f>ROUND(E141*N141,2)</f>
        <v>0</v>
      </c>
      <c r="P141" s="222">
        <v>0</v>
      </c>
      <c r="Q141" s="222">
        <f>ROUND(E141*P141,2)</f>
        <v>0</v>
      </c>
      <c r="R141" s="222" t="s">
        <v>1331</v>
      </c>
      <c r="S141" s="222" t="s">
        <v>209</v>
      </c>
      <c r="T141" s="222" t="s">
        <v>209</v>
      </c>
      <c r="U141" s="222">
        <v>0</v>
      </c>
      <c r="V141" s="222">
        <f>ROUND(E141*U141,2)</f>
        <v>0</v>
      </c>
      <c r="W141" s="222"/>
      <c r="X141" s="222" t="s">
        <v>133</v>
      </c>
      <c r="Y141" s="212"/>
      <c r="Z141" s="212"/>
      <c r="AA141" s="212"/>
      <c r="AB141" s="212"/>
      <c r="AC141" s="212"/>
      <c r="AD141" s="212"/>
      <c r="AE141" s="212"/>
      <c r="AF141" s="212"/>
      <c r="AG141" s="212" t="s">
        <v>442</v>
      </c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outlineLevel="1" x14ac:dyDescent="0.2">
      <c r="A142" s="219"/>
      <c r="B142" s="220"/>
      <c r="C142" s="270" t="s">
        <v>959</v>
      </c>
      <c r="D142" s="268"/>
      <c r="E142" s="268"/>
      <c r="F142" s="268"/>
      <c r="G142" s="268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12"/>
      <c r="Z142" s="212"/>
      <c r="AA142" s="212"/>
      <c r="AB142" s="212"/>
      <c r="AC142" s="212"/>
      <c r="AD142" s="212"/>
      <c r="AE142" s="212"/>
      <c r="AF142" s="212"/>
      <c r="AG142" s="212" t="s">
        <v>253</v>
      </c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x14ac:dyDescent="0.2">
      <c r="A143" s="3"/>
      <c r="B143" s="4"/>
      <c r="C143" s="249"/>
      <c r="D143" s="6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AE143">
        <v>15</v>
      </c>
      <c r="AF143">
        <v>21</v>
      </c>
      <c r="AG143" t="s">
        <v>191</v>
      </c>
    </row>
    <row r="144" spans="1:60" x14ac:dyDescent="0.2">
      <c r="A144" s="215"/>
      <c r="B144" s="216" t="s">
        <v>29</v>
      </c>
      <c r="C144" s="250"/>
      <c r="D144" s="217"/>
      <c r="E144" s="218"/>
      <c r="F144" s="218"/>
      <c r="G144" s="244">
        <f>G8+G63+G78+G86+G90+G137</f>
        <v>0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AE144">
        <f>SUMIF(L7:L142,AE143,G7:G142)</f>
        <v>0</v>
      </c>
      <c r="AF144">
        <f>SUMIF(L7:L142,AF143,G7:G142)</f>
        <v>0</v>
      </c>
      <c r="AG144" t="s">
        <v>243</v>
      </c>
    </row>
    <row r="145" spans="3:33" x14ac:dyDescent="0.2">
      <c r="C145" s="251"/>
      <c r="D145" s="10"/>
      <c r="AG145" t="s">
        <v>245</v>
      </c>
    </row>
    <row r="146" spans="3:33" x14ac:dyDescent="0.2">
      <c r="D146" s="10"/>
    </row>
    <row r="147" spans="3:33" x14ac:dyDescent="0.2">
      <c r="D147" s="10"/>
    </row>
    <row r="148" spans="3:33" x14ac:dyDescent="0.2">
      <c r="D148" s="10"/>
    </row>
    <row r="149" spans="3:33" x14ac:dyDescent="0.2">
      <c r="D149" s="10"/>
    </row>
    <row r="150" spans="3:33" x14ac:dyDescent="0.2">
      <c r="D150" s="10"/>
    </row>
    <row r="151" spans="3:33" x14ac:dyDescent="0.2">
      <c r="D151" s="10"/>
    </row>
    <row r="152" spans="3:33" x14ac:dyDescent="0.2">
      <c r="D152" s="10"/>
    </row>
    <row r="153" spans="3:33" x14ac:dyDescent="0.2">
      <c r="D153" s="10"/>
    </row>
    <row r="154" spans="3:33" x14ac:dyDescent="0.2">
      <c r="D154" s="10"/>
    </row>
    <row r="155" spans="3:33" x14ac:dyDescent="0.2">
      <c r="D155" s="10"/>
    </row>
    <row r="156" spans="3:33" x14ac:dyDescent="0.2">
      <c r="D156" s="10"/>
    </row>
    <row r="157" spans="3:33" x14ac:dyDescent="0.2">
      <c r="D157" s="10"/>
    </row>
    <row r="158" spans="3:33" x14ac:dyDescent="0.2">
      <c r="D158" s="10"/>
    </row>
    <row r="159" spans="3:33" x14ac:dyDescent="0.2">
      <c r="D159" s="10"/>
    </row>
    <row r="160" spans="3:33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DC33" sheet="1"/>
  <mergeCells count="59">
    <mergeCell ref="C130:G130"/>
    <mergeCell ref="C131:G131"/>
    <mergeCell ref="C133:G133"/>
    <mergeCell ref="C136:G136"/>
    <mergeCell ref="C142:G142"/>
    <mergeCell ref="C123:G123"/>
    <mergeCell ref="C124:G124"/>
    <mergeCell ref="C125:G125"/>
    <mergeCell ref="C126:G126"/>
    <mergeCell ref="C127:G127"/>
    <mergeCell ref="C129:G129"/>
    <mergeCell ref="C115:G115"/>
    <mergeCell ref="C116:G116"/>
    <mergeCell ref="C117:G117"/>
    <mergeCell ref="C119:G119"/>
    <mergeCell ref="C120:G120"/>
    <mergeCell ref="C121:G121"/>
    <mergeCell ref="C107:G107"/>
    <mergeCell ref="C108:G108"/>
    <mergeCell ref="C109:G109"/>
    <mergeCell ref="C110:G110"/>
    <mergeCell ref="C113:G113"/>
    <mergeCell ref="C114:G114"/>
    <mergeCell ref="C100:G100"/>
    <mergeCell ref="C102:G102"/>
    <mergeCell ref="C103:G103"/>
    <mergeCell ref="C104:G104"/>
    <mergeCell ref="C105:G105"/>
    <mergeCell ref="C106:G106"/>
    <mergeCell ref="C94:G94"/>
    <mergeCell ref="C95:G95"/>
    <mergeCell ref="C96:G96"/>
    <mergeCell ref="C97:G97"/>
    <mergeCell ref="C98:G98"/>
    <mergeCell ref="C99:G99"/>
    <mergeCell ref="C71:G71"/>
    <mergeCell ref="C82:G82"/>
    <mergeCell ref="C88:G88"/>
    <mergeCell ref="C89:G89"/>
    <mergeCell ref="C92:G92"/>
    <mergeCell ref="C93:G93"/>
    <mergeCell ref="C45:G45"/>
    <mergeCell ref="C49:G49"/>
    <mergeCell ref="C52:G52"/>
    <mergeCell ref="C56:G56"/>
    <mergeCell ref="C65:G65"/>
    <mergeCell ref="C68:G68"/>
    <mergeCell ref="C18:G18"/>
    <mergeCell ref="C21:G21"/>
    <mergeCell ref="C24:G24"/>
    <mergeCell ref="C28:G28"/>
    <mergeCell ref="C33:G33"/>
    <mergeCell ref="C40:G40"/>
    <mergeCell ref="A1:G1"/>
    <mergeCell ref="C2:G2"/>
    <mergeCell ref="C3:G3"/>
    <mergeCell ref="C4:G4"/>
    <mergeCell ref="C10:G10"/>
    <mergeCell ref="C14:G14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63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7" t="s">
        <v>178</v>
      </c>
      <c r="B1" s="197"/>
      <c r="C1" s="197"/>
      <c r="D1" s="197"/>
      <c r="E1" s="197"/>
      <c r="F1" s="197"/>
      <c r="G1" s="197"/>
      <c r="AG1" t="s">
        <v>179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180</v>
      </c>
    </row>
    <row r="3" spans="1:60" ht="24.95" customHeight="1" x14ac:dyDescent="0.2">
      <c r="A3" s="198" t="s">
        <v>8</v>
      </c>
      <c r="B3" s="49" t="s">
        <v>71</v>
      </c>
      <c r="C3" s="201" t="s">
        <v>72</v>
      </c>
      <c r="D3" s="199"/>
      <c r="E3" s="199"/>
      <c r="F3" s="199"/>
      <c r="G3" s="200"/>
      <c r="AC3" s="177" t="s">
        <v>180</v>
      </c>
      <c r="AG3" t="s">
        <v>181</v>
      </c>
    </row>
    <row r="4" spans="1:60" ht="24.95" customHeight="1" x14ac:dyDescent="0.2">
      <c r="A4" s="202" t="s">
        <v>9</v>
      </c>
      <c r="B4" s="203" t="s">
        <v>81</v>
      </c>
      <c r="C4" s="204" t="s">
        <v>82</v>
      </c>
      <c r="D4" s="205"/>
      <c r="E4" s="205"/>
      <c r="F4" s="205"/>
      <c r="G4" s="206"/>
      <c r="AG4" t="s">
        <v>182</v>
      </c>
    </row>
    <row r="5" spans="1:60" x14ac:dyDescent="0.2">
      <c r="D5" s="10"/>
    </row>
    <row r="6" spans="1:60" ht="38.25" x14ac:dyDescent="0.2">
      <c r="A6" s="208" t="s">
        <v>183</v>
      </c>
      <c r="B6" s="210" t="s">
        <v>184</v>
      </c>
      <c r="C6" s="210" t="s">
        <v>185</v>
      </c>
      <c r="D6" s="209" t="s">
        <v>186</v>
      </c>
      <c r="E6" s="208" t="s">
        <v>187</v>
      </c>
      <c r="F6" s="207" t="s">
        <v>188</v>
      </c>
      <c r="G6" s="208" t="s">
        <v>29</v>
      </c>
      <c r="H6" s="211" t="s">
        <v>30</v>
      </c>
      <c r="I6" s="211" t="s">
        <v>189</v>
      </c>
      <c r="J6" s="211" t="s">
        <v>31</v>
      </c>
      <c r="K6" s="211" t="s">
        <v>190</v>
      </c>
      <c r="L6" s="211" t="s">
        <v>191</v>
      </c>
      <c r="M6" s="211" t="s">
        <v>192</v>
      </c>
      <c r="N6" s="211" t="s">
        <v>193</v>
      </c>
      <c r="O6" s="211" t="s">
        <v>194</v>
      </c>
      <c r="P6" s="211" t="s">
        <v>195</v>
      </c>
      <c r="Q6" s="211" t="s">
        <v>196</v>
      </c>
      <c r="R6" s="211" t="s">
        <v>197</v>
      </c>
      <c r="S6" s="211" t="s">
        <v>198</v>
      </c>
      <c r="T6" s="211" t="s">
        <v>199</v>
      </c>
      <c r="U6" s="211" t="s">
        <v>200</v>
      </c>
      <c r="V6" s="211" t="s">
        <v>201</v>
      </c>
      <c r="W6" s="211" t="s">
        <v>202</v>
      </c>
      <c r="X6" s="211" t="s">
        <v>203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28" t="s">
        <v>204</v>
      </c>
      <c r="B8" s="229" t="s">
        <v>99</v>
      </c>
      <c r="C8" s="245" t="s">
        <v>100</v>
      </c>
      <c r="D8" s="230"/>
      <c r="E8" s="231"/>
      <c r="F8" s="232"/>
      <c r="G8" s="232">
        <f>SUMIF(AG9:AG48,"&lt;&gt;NOR",G9:G48)</f>
        <v>0</v>
      </c>
      <c r="H8" s="232"/>
      <c r="I8" s="232">
        <f>SUM(I9:I48)</f>
        <v>0</v>
      </c>
      <c r="J8" s="232"/>
      <c r="K8" s="232">
        <f>SUM(K9:K48)</f>
        <v>0</v>
      </c>
      <c r="L8" s="232"/>
      <c r="M8" s="232">
        <f>SUM(M9:M48)</f>
        <v>0</v>
      </c>
      <c r="N8" s="232"/>
      <c r="O8" s="232">
        <f>SUM(O9:O48)</f>
        <v>0.51</v>
      </c>
      <c r="P8" s="232"/>
      <c r="Q8" s="232">
        <f>SUM(Q9:Q48)</f>
        <v>0</v>
      </c>
      <c r="R8" s="232"/>
      <c r="S8" s="232"/>
      <c r="T8" s="233"/>
      <c r="U8" s="227"/>
      <c r="V8" s="227">
        <f>SUM(V9:V48)</f>
        <v>57.07</v>
      </c>
      <c r="W8" s="227"/>
      <c r="X8" s="227"/>
      <c r="AG8" t="s">
        <v>205</v>
      </c>
    </row>
    <row r="9" spans="1:60" outlineLevel="1" x14ac:dyDescent="0.2">
      <c r="A9" s="234">
        <v>1</v>
      </c>
      <c r="B9" s="235" t="s">
        <v>246</v>
      </c>
      <c r="C9" s="246" t="s">
        <v>247</v>
      </c>
      <c r="D9" s="236" t="s">
        <v>248</v>
      </c>
      <c r="E9" s="237">
        <v>10.570499999999999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39" t="s">
        <v>249</v>
      </c>
      <c r="S9" s="239" t="s">
        <v>209</v>
      </c>
      <c r="T9" s="240" t="s">
        <v>209</v>
      </c>
      <c r="U9" s="222">
        <v>1.34E-2</v>
      </c>
      <c r="V9" s="222">
        <f>ROUND(E9*U9,2)</f>
        <v>0.14000000000000001</v>
      </c>
      <c r="W9" s="222"/>
      <c r="X9" s="222" t="s">
        <v>250</v>
      </c>
      <c r="Y9" s="212"/>
      <c r="Z9" s="212"/>
      <c r="AA9" s="212"/>
      <c r="AB9" s="212"/>
      <c r="AC9" s="212"/>
      <c r="AD9" s="212"/>
      <c r="AE9" s="212"/>
      <c r="AF9" s="212"/>
      <c r="AG9" s="212" t="s">
        <v>251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9"/>
      <c r="B10" s="220"/>
      <c r="C10" s="262" t="s">
        <v>252</v>
      </c>
      <c r="D10" s="254"/>
      <c r="E10" s="254"/>
      <c r="F10" s="254"/>
      <c r="G10" s="254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2"/>
      <c r="Z10" s="212"/>
      <c r="AA10" s="212"/>
      <c r="AB10" s="212"/>
      <c r="AC10" s="212"/>
      <c r="AD10" s="212"/>
      <c r="AE10" s="212"/>
      <c r="AF10" s="212"/>
      <c r="AG10" s="212" t="s">
        <v>253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42" t="str">
        <f>C10</f>
        <v>nebo lesní půdy, s vodorovným přemístěním na hromady v místě upotřebení nebo na dočasné či trvalé skládky se složením</v>
      </c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9"/>
      <c r="B11" s="220"/>
      <c r="C11" s="263" t="s">
        <v>1334</v>
      </c>
      <c r="D11" s="252"/>
      <c r="E11" s="253">
        <v>10.570499999999999</v>
      </c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12"/>
      <c r="Z11" s="212"/>
      <c r="AA11" s="212"/>
      <c r="AB11" s="212"/>
      <c r="AC11" s="212"/>
      <c r="AD11" s="212"/>
      <c r="AE11" s="212"/>
      <c r="AF11" s="212"/>
      <c r="AG11" s="212" t="s">
        <v>255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34">
        <v>2</v>
      </c>
      <c r="B12" s="235" t="s">
        <v>1106</v>
      </c>
      <c r="C12" s="246" t="s">
        <v>1335</v>
      </c>
      <c r="D12" s="236" t="s">
        <v>248</v>
      </c>
      <c r="E12" s="237">
        <v>3.54</v>
      </c>
      <c r="F12" s="238"/>
      <c r="G12" s="239">
        <f>ROUND(E12*F12,2)</f>
        <v>0</v>
      </c>
      <c r="H12" s="238"/>
      <c r="I12" s="239">
        <f>ROUND(E12*H12,2)</f>
        <v>0</v>
      </c>
      <c r="J12" s="238"/>
      <c r="K12" s="239">
        <f>ROUND(E12*J12,2)</f>
        <v>0</v>
      </c>
      <c r="L12" s="239">
        <v>21</v>
      </c>
      <c r="M12" s="239">
        <f>G12*(1+L12/100)</f>
        <v>0</v>
      </c>
      <c r="N12" s="239">
        <v>0</v>
      </c>
      <c r="O12" s="239">
        <f>ROUND(E12*N12,2)</f>
        <v>0</v>
      </c>
      <c r="P12" s="239">
        <v>0</v>
      </c>
      <c r="Q12" s="239">
        <f>ROUND(E12*P12,2)</f>
        <v>0</v>
      </c>
      <c r="R12" s="239" t="s">
        <v>249</v>
      </c>
      <c r="S12" s="239" t="s">
        <v>209</v>
      </c>
      <c r="T12" s="240" t="s">
        <v>209</v>
      </c>
      <c r="U12" s="222">
        <v>3.5329999999999999</v>
      </c>
      <c r="V12" s="222">
        <f>ROUND(E12*U12,2)</f>
        <v>12.51</v>
      </c>
      <c r="W12" s="222"/>
      <c r="X12" s="222" t="s">
        <v>250</v>
      </c>
      <c r="Y12" s="212"/>
      <c r="Z12" s="212"/>
      <c r="AA12" s="212"/>
      <c r="AB12" s="212"/>
      <c r="AC12" s="212"/>
      <c r="AD12" s="212"/>
      <c r="AE12" s="212"/>
      <c r="AF12" s="212"/>
      <c r="AG12" s="212" t="s">
        <v>251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19"/>
      <c r="B13" s="220"/>
      <c r="C13" s="262" t="s">
        <v>1336</v>
      </c>
      <c r="D13" s="254"/>
      <c r="E13" s="254"/>
      <c r="F13" s="254"/>
      <c r="G13" s="254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12"/>
      <c r="Z13" s="212"/>
      <c r="AA13" s="212"/>
      <c r="AB13" s="212"/>
      <c r="AC13" s="212"/>
      <c r="AD13" s="212"/>
      <c r="AE13" s="212"/>
      <c r="AF13" s="212"/>
      <c r="AG13" s="212" t="s">
        <v>253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19"/>
      <c r="B14" s="220"/>
      <c r="C14" s="263" t="s">
        <v>1337</v>
      </c>
      <c r="D14" s="252"/>
      <c r="E14" s="253">
        <v>1.1725000000000001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12"/>
      <c r="Z14" s="212"/>
      <c r="AA14" s="212"/>
      <c r="AB14" s="212"/>
      <c r="AC14" s="212"/>
      <c r="AD14" s="212"/>
      <c r="AE14" s="212"/>
      <c r="AF14" s="212"/>
      <c r="AG14" s="212" t="s">
        <v>255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19"/>
      <c r="B15" s="220"/>
      <c r="C15" s="263" t="s">
        <v>1338</v>
      </c>
      <c r="D15" s="252"/>
      <c r="E15" s="253">
        <v>0.83750000000000002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12"/>
      <c r="Z15" s="212"/>
      <c r="AA15" s="212"/>
      <c r="AB15" s="212"/>
      <c r="AC15" s="212"/>
      <c r="AD15" s="212"/>
      <c r="AE15" s="212"/>
      <c r="AF15" s="212"/>
      <c r="AG15" s="212" t="s">
        <v>255</v>
      </c>
      <c r="AH15" s="212">
        <v>0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19"/>
      <c r="B16" s="220"/>
      <c r="C16" s="263" t="s">
        <v>1339</v>
      </c>
      <c r="D16" s="252"/>
      <c r="E16" s="253">
        <v>0.89249999999999996</v>
      </c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12"/>
      <c r="Z16" s="212"/>
      <c r="AA16" s="212"/>
      <c r="AB16" s="212"/>
      <c r="AC16" s="212"/>
      <c r="AD16" s="212"/>
      <c r="AE16" s="212"/>
      <c r="AF16" s="212"/>
      <c r="AG16" s="212" t="s">
        <v>255</v>
      </c>
      <c r="AH16" s="212">
        <v>0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19"/>
      <c r="B17" s="220"/>
      <c r="C17" s="263" t="s">
        <v>1340</v>
      </c>
      <c r="D17" s="252"/>
      <c r="E17" s="253">
        <v>0.63749999999999996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2"/>
      <c r="Z17" s="212"/>
      <c r="AA17" s="212"/>
      <c r="AB17" s="212"/>
      <c r="AC17" s="212"/>
      <c r="AD17" s="212"/>
      <c r="AE17" s="212"/>
      <c r="AF17" s="212"/>
      <c r="AG17" s="212" t="s">
        <v>255</v>
      </c>
      <c r="AH17" s="212">
        <v>0</v>
      </c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ht="22.5" outlineLevel="1" x14ac:dyDescent="0.2">
      <c r="A18" s="234">
        <v>3</v>
      </c>
      <c r="B18" s="235" t="s">
        <v>284</v>
      </c>
      <c r="C18" s="246" t="s">
        <v>285</v>
      </c>
      <c r="D18" s="236" t="s">
        <v>248</v>
      </c>
      <c r="E18" s="237">
        <v>3.54</v>
      </c>
      <c r="F18" s="238"/>
      <c r="G18" s="239">
        <f>ROUND(E18*F18,2)</f>
        <v>0</v>
      </c>
      <c r="H18" s="238"/>
      <c r="I18" s="239">
        <f>ROUND(E18*H18,2)</f>
        <v>0</v>
      </c>
      <c r="J18" s="238"/>
      <c r="K18" s="239">
        <f>ROUND(E18*J18,2)</f>
        <v>0</v>
      </c>
      <c r="L18" s="239">
        <v>21</v>
      </c>
      <c r="M18" s="239">
        <f>G18*(1+L18/100)</f>
        <v>0</v>
      </c>
      <c r="N18" s="239">
        <v>0</v>
      </c>
      <c r="O18" s="239">
        <f>ROUND(E18*N18,2)</f>
        <v>0</v>
      </c>
      <c r="P18" s="239">
        <v>0</v>
      </c>
      <c r="Q18" s="239">
        <f>ROUND(E18*P18,2)</f>
        <v>0</v>
      </c>
      <c r="R18" s="239" t="s">
        <v>249</v>
      </c>
      <c r="S18" s="239" t="s">
        <v>209</v>
      </c>
      <c r="T18" s="240" t="s">
        <v>209</v>
      </c>
      <c r="U18" s="222">
        <v>1.0999999999999999E-2</v>
      </c>
      <c r="V18" s="222">
        <f>ROUND(E18*U18,2)</f>
        <v>0.04</v>
      </c>
      <c r="W18" s="222"/>
      <c r="X18" s="222" t="s">
        <v>250</v>
      </c>
      <c r="Y18" s="212"/>
      <c r="Z18" s="212"/>
      <c r="AA18" s="212"/>
      <c r="AB18" s="212"/>
      <c r="AC18" s="212"/>
      <c r="AD18" s="212"/>
      <c r="AE18" s="212"/>
      <c r="AF18" s="212"/>
      <c r="AG18" s="212" t="s">
        <v>251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19"/>
      <c r="B19" s="220"/>
      <c r="C19" s="262" t="s">
        <v>277</v>
      </c>
      <c r="D19" s="254"/>
      <c r="E19" s="254"/>
      <c r="F19" s="254"/>
      <c r="G19" s="254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12"/>
      <c r="Z19" s="212"/>
      <c r="AA19" s="212"/>
      <c r="AB19" s="212"/>
      <c r="AC19" s="212"/>
      <c r="AD19" s="212"/>
      <c r="AE19" s="212"/>
      <c r="AF19" s="212"/>
      <c r="AG19" s="212" t="s">
        <v>253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19"/>
      <c r="B20" s="220"/>
      <c r="C20" s="263" t="s">
        <v>1341</v>
      </c>
      <c r="D20" s="252"/>
      <c r="E20" s="253">
        <v>3.54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12"/>
      <c r="Z20" s="212"/>
      <c r="AA20" s="212"/>
      <c r="AB20" s="212"/>
      <c r="AC20" s="212"/>
      <c r="AD20" s="212"/>
      <c r="AE20" s="212"/>
      <c r="AF20" s="212"/>
      <c r="AG20" s="212" t="s">
        <v>255</v>
      </c>
      <c r="AH20" s="212">
        <v>5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ht="33.75" outlineLevel="1" x14ac:dyDescent="0.2">
      <c r="A21" s="234">
        <v>4</v>
      </c>
      <c r="B21" s="235" t="s">
        <v>288</v>
      </c>
      <c r="C21" s="246" t="s">
        <v>289</v>
      </c>
      <c r="D21" s="236" t="s">
        <v>248</v>
      </c>
      <c r="E21" s="237">
        <v>14.16</v>
      </c>
      <c r="F21" s="238"/>
      <c r="G21" s="239">
        <f>ROUND(E21*F21,2)</f>
        <v>0</v>
      </c>
      <c r="H21" s="238"/>
      <c r="I21" s="239">
        <f>ROUND(E21*H21,2)</f>
        <v>0</v>
      </c>
      <c r="J21" s="238"/>
      <c r="K21" s="239">
        <f>ROUND(E21*J21,2)</f>
        <v>0</v>
      </c>
      <c r="L21" s="239">
        <v>21</v>
      </c>
      <c r="M21" s="239">
        <f>G21*(1+L21/100)</f>
        <v>0</v>
      </c>
      <c r="N21" s="239">
        <v>0</v>
      </c>
      <c r="O21" s="239">
        <f>ROUND(E21*N21,2)</f>
        <v>0</v>
      </c>
      <c r="P21" s="239">
        <v>0</v>
      </c>
      <c r="Q21" s="239">
        <f>ROUND(E21*P21,2)</f>
        <v>0</v>
      </c>
      <c r="R21" s="239" t="s">
        <v>249</v>
      </c>
      <c r="S21" s="239" t="s">
        <v>209</v>
      </c>
      <c r="T21" s="240" t="s">
        <v>209</v>
      </c>
      <c r="U21" s="222">
        <v>0</v>
      </c>
      <c r="V21" s="222">
        <f>ROUND(E21*U21,2)</f>
        <v>0</v>
      </c>
      <c r="W21" s="222"/>
      <c r="X21" s="222" t="s">
        <v>250</v>
      </c>
      <c r="Y21" s="212"/>
      <c r="Z21" s="212"/>
      <c r="AA21" s="212"/>
      <c r="AB21" s="212"/>
      <c r="AC21" s="212"/>
      <c r="AD21" s="212"/>
      <c r="AE21" s="212"/>
      <c r="AF21" s="212"/>
      <c r="AG21" s="212" t="s">
        <v>251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19"/>
      <c r="B22" s="220"/>
      <c r="C22" s="262" t="s">
        <v>277</v>
      </c>
      <c r="D22" s="254"/>
      <c r="E22" s="254"/>
      <c r="F22" s="254"/>
      <c r="G22" s="254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12"/>
      <c r="Z22" s="212"/>
      <c r="AA22" s="212"/>
      <c r="AB22" s="212"/>
      <c r="AC22" s="212"/>
      <c r="AD22" s="212"/>
      <c r="AE22" s="212"/>
      <c r="AF22" s="212"/>
      <c r="AG22" s="212" t="s">
        <v>253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19"/>
      <c r="B23" s="220"/>
      <c r="C23" s="263" t="s">
        <v>1342</v>
      </c>
      <c r="D23" s="252"/>
      <c r="E23" s="253">
        <v>14.16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12"/>
      <c r="Z23" s="212"/>
      <c r="AA23" s="212"/>
      <c r="AB23" s="212"/>
      <c r="AC23" s="212"/>
      <c r="AD23" s="212"/>
      <c r="AE23" s="212"/>
      <c r="AF23" s="212"/>
      <c r="AG23" s="212" t="s">
        <v>255</v>
      </c>
      <c r="AH23" s="212">
        <v>5</v>
      </c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34">
        <v>5</v>
      </c>
      <c r="B24" s="235" t="s">
        <v>1343</v>
      </c>
      <c r="C24" s="246" t="s">
        <v>1344</v>
      </c>
      <c r="D24" s="236" t="s">
        <v>248</v>
      </c>
      <c r="E24" s="237">
        <v>10.570499999999999</v>
      </c>
      <c r="F24" s="238"/>
      <c r="G24" s="239">
        <f>ROUND(E24*F24,2)</f>
        <v>0</v>
      </c>
      <c r="H24" s="238"/>
      <c r="I24" s="239">
        <f>ROUND(E24*H24,2)</f>
        <v>0</v>
      </c>
      <c r="J24" s="238"/>
      <c r="K24" s="239">
        <f>ROUND(E24*J24,2)</f>
        <v>0</v>
      </c>
      <c r="L24" s="239">
        <v>21</v>
      </c>
      <c r="M24" s="239">
        <f>G24*(1+L24/100)</f>
        <v>0</v>
      </c>
      <c r="N24" s="239">
        <v>0</v>
      </c>
      <c r="O24" s="239">
        <f>ROUND(E24*N24,2)</f>
        <v>0</v>
      </c>
      <c r="P24" s="239">
        <v>0</v>
      </c>
      <c r="Q24" s="239">
        <f>ROUND(E24*P24,2)</f>
        <v>0</v>
      </c>
      <c r="R24" s="239" t="s">
        <v>249</v>
      </c>
      <c r="S24" s="239" t="s">
        <v>209</v>
      </c>
      <c r="T24" s="240" t="s">
        <v>209</v>
      </c>
      <c r="U24" s="222">
        <v>0.66800000000000004</v>
      </c>
      <c r="V24" s="222">
        <f>ROUND(E24*U24,2)</f>
        <v>7.06</v>
      </c>
      <c r="W24" s="222"/>
      <c r="X24" s="222" t="s">
        <v>250</v>
      </c>
      <c r="Y24" s="212"/>
      <c r="Z24" s="212"/>
      <c r="AA24" s="212"/>
      <c r="AB24" s="212"/>
      <c r="AC24" s="212"/>
      <c r="AD24" s="212"/>
      <c r="AE24" s="212"/>
      <c r="AF24" s="212"/>
      <c r="AG24" s="212" t="s">
        <v>251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19"/>
      <c r="B25" s="220"/>
      <c r="C25" s="262" t="s">
        <v>1345</v>
      </c>
      <c r="D25" s="254"/>
      <c r="E25" s="254"/>
      <c r="F25" s="254"/>
      <c r="G25" s="254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12"/>
      <c r="Z25" s="212"/>
      <c r="AA25" s="212"/>
      <c r="AB25" s="212"/>
      <c r="AC25" s="212"/>
      <c r="AD25" s="212"/>
      <c r="AE25" s="212"/>
      <c r="AF25" s="212"/>
      <c r="AG25" s="212" t="s">
        <v>253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19"/>
      <c r="B26" s="220"/>
      <c r="C26" s="263" t="s">
        <v>1346</v>
      </c>
      <c r="D26" s="252"/>
      <c r="E26" s="253">
        <v>10.570499999999999</v>
      </c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12"/>
      <c r="Z26" s="212"/>
      <c r="AA26" s="212"/>
      <c r="AB26" s="212"/>
      <c r="AC26" s="212"/>
      <c r="AD26" s="212"/>
      <c r="AE26" s="212"/>
      <c r="AF26" s="212"/>
      <c r="AG26" s="212" t="s">
        <v>255</v>
      </c>
      <c r="AH26" s="212">
        <v>5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ht="33.75" outlineLevel="1" x14ac:dyDescent="0.2">
      <c r="A27" s="234">
        <v>6</v>
      </c>
      <c r="B27" s="235" t="s">
        <v>1347</v>
      </c>
      <c r="C27" s="246" t="s">
        <v>1348</v>
      </c>
      <c r="D27" s="236" t="s">
        <v>248</v>
      </c>
      <c r="E27" s="237">
        <v>10.570499999999999</v>
      </c>
      <c r="F27" s="238"/>
      <c r="G27" s="239">
        <f>ROUND(E27*F27,2)</f>
        <v>0</v>
      </c>
      <c r="H27" s="238"/>
      <c r="I27" s="239">
        <f>ROUND(E27*H27,2)</f>
        <v>0</v>
      </c>
      <c r="J27" s="238"/>
      <c r="K27" s="239">
        <f>ROUND(E27*J27,2)</f>
        <v>0</v>
      </c>
      <c r="L27" s="239">
        <v>21</v>
      </c>
      <c r="M27" s="239">
        <f>G27*(1+L27/100)</f>
        <v>0</v>
      </c>
      <c r="N27" s="239">
        <v>0</v>
      </c>
      <c r="O27" s="239">
        <f>ROUND(E27*N27,2)</f>
        <v>0</v>
      </c>
      <c r="P27" s="239">
        <v>0</v>
      </c>
      <c r="Q27" s="239">
        <f>ROUND(E27*P27,2)</f>
        <v>0</v>
      </c>
      <c r="R27" s="239" t="s">
        <v>249</v>
      </c>
      <c r="S27" s="239" t="s">
        <v>209</v>
      </c>
      <c r="T27" s="240" t="s">
        <v>209</v>
      </c>
      <c r="U27" s="222">
        <v>1.9379999999999999</v>
      </c>
      <c r="V27" s="222">
        <f>ROUND(E27*U27,2)</f>
        <v>20.49</v>
      </c>
      <c r="W27" s="222"/>
      <c r="X27" s="222" t="s">
        <v>250</v>
      </c>
      <c r="Y27" s="212"/>
      <c r="Z27" s="212"/>
      <c r="AA27" s="212"/>
      <c r="AB27" s="212"/>
      <c r="AC27" s="212"/>
      <c r="AD27" s="212"/>
      <c r="AE27" s="212"/>
      <c r="AF27" s="212"/>
      <c r="AG27" s="212" t="s">
        <v>251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9"/>
      <c r="B28" s="220"/>
      <c r="C28" s="263" t="s">
        <v>1346</v>
      </c>
      <c r="D28" s="252"/>
      <c r="E28" s="253">
        <v>10.570499999999999</v>
      </c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12"/>
      <c r="Z28" s="212"/>
      <c r="AA28" s="212"/>
      <c r="AB28" s="212"/>
      <c r="AC28" s="212"/>
      <c r="AD28" s="212"/>
      <c r="AE28" s="212"/>
      <c r="AF28" s="212"/>
      <c r="AG28" s="212" t="s">
        <v>255</v>
      </c>
      <c r="AH28" s="212">
        <v>5</v>
      </c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ht="22.5" outlineLevel="1" x14ac:dyDescent="0.2">
      <c r="A29" s="234">
        <v>7</v>
      </c>
      <c r="B29" s="235" t="s">
        <v>302</v>
      </c>
      <c r="C29" s="246" t="s">
        <v>303</v>
      </c>
      <c r="D29" s="236" t="s">
        <v>248</v>
      </c>
      <c r="E29" s="237">
        <v>3.54</v>
      </c>
      <c r="F29" s="238"/>
      <c r="G29" s="239">
        <f>ROUND(E29*F29,2)</f>
        <v>0</v>
      </c>
      <c r="H29" s="238"/>
      <c r="I29" s="239">
        <f>ROUND(E29*H29,2)</f>
        <v>0</v>
      </c>
      <c r="J29" s="238"/>
      <c r="K29" s="239">
        <f>ROUND(E29*J29,2)</f>
        <v>0</v>
      </c>
      <c r="L29" s="239">
        <v>21</v>
      </c>
      <c r="M29" s="239">
        <f>G29*(1+L29/100)</f>
        <v>0</v>
      </c>
      <c r="N29" s="239">
        <v>0</v>
      </c>
      <c r="O29" s="239">
        <f>ROUND(E29*N29,2)</f>
        <v>0</v>
      </c>
      <c r="P29" s="239">
        <v>0</v>
      </c>
      <c r="Q29" s="239">
        <f>ROUND(E29*P29,2)</f>
        <v>0</v>
      </c>
      <c r="R29" s="239" t="s">
        <v>249</v>
      </c>
      <c r="S29" s="239" t="s">
        <v>209</v>
      </c>
      <c r="T29" s="240" t="s">
        <v>209</v>
      </c>
      <c r="U29" s="222">
        <v>8.9999999999999993E-3</v>
      </c>
      <c r="V29" s="222">
        <f>ROUND(E29*U29,2)</f>
        <v>0.03</v>
      </c>
      <c r="W29" s="222"/>
      <c r="X29" s="222" t="s">
        <v>250</v>
      </c>
      <c r="Y29" s="212"/>
      <c r="Z29" s="212"/>
      <c r="AA29" s="212"/>
      <c r="AB29" s="212"/>
      <c r="AC29" s="212"/>
      <c r="AD29" s="212"/>
      <c r="AE29" s="212"/>
      <c r="AF29" s="212"/>
      <c r="AG29" s="212" t="s">
        <v>251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19"/>
      <c r="B30" s="220"/>
      <c r="C30" s="263" t="s">
        <v>1349</v>
      </c>
      <c r="D30" s="252"/>
      <c r="E30" s="253">
        <v>3.54</v>
      </c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12"/>
      <c r="Z30" s="212"/>
      <c r="AA30" s="212"/>
      <c r="AB30" s="212"/>
      <c r="AC30" s="212"/>
      <c r="AD30" s="212"/>
      <c r="AE30" s="212"/>
      <c r="AF30" s="212"/>
      <c r="AG30" s="212" t="s">
        <v>255</v>
      </c>
      <c r="AH30" s="212">
        <v>5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ht="22.5" outlineLevel="1" x14ac:dyDescent="0.2">
      <c r="A31" s="234">
        <v>8</v>
      </c>
      <c r="B31" s="235" t="s">
        <v>1249</v>
      </c>
      <c r="C31" s="246" t="s">
        <v>1250</v>
      </c>
      <c r="D31" s="236" t="s">
        <v>248</v>
      </c>
      <c r="E31" s="237">
        <v>0.25600000000000001</v>
      </c>
      <c r="F31" s="238"/>
      <c r="G31" s="239">
        <f>ROUND(E31*F31,2)</f>
        <v>0</v>
      </c>
      <c r="H31" s="238"/>
      <c r="I31" s="239">
        <f>ROUND(E31*H31,2)</f>
        <v>0</v>
      </c>
      <c r="J31" s="238"/>
      <c r="K31" s="239">
        <f>ROUND(E31*J31,2)</f>
        <v>0</v>
      </c>
      <c r="L31" s="239">
        <v>21</v>
      </c>
      <c r="M31" s="239">
        <f>G31*(1+L31/100)</f>
        <v>0</v>
      </c>
      <c r="N31" s="239">
        <v>0</v>
      </c>
      <c r="O31" s="239">
        <f>ROUND(E31*N31,2)</f>
        <v>0</v>
      </c>
      <c r="P31" s="239">
        <v>0</v>
      </c>
      <c r="Q31" s="239">
        <f>ROUND(E31*P31,2)</f>
        <v>0</v>
      </c>
      <c r="R31" s="239" t="s">
        <v>249</v>
      </c>
      <c r="S31" s="239" t="s">
        <v>209</v>
      </c>
      <c r="T31" s="240" t="s">
        <v>209</v>
      </c>
      <c r="U31" s="222">
        <v>1.1499999999999999</v>
      </c>
      <c r="V31" s="222">
        <f>ROUND(E31*U31,2)</f>
        <v>0.28999999999999998</v>
      </c>
      <c r="W31" s="222"/>
      <c r="X31" s="222" t="s">
        <v>250</v>
      </c>
      <c r="Y31" s="212"/>
      <c r="Z31" s="212"/>
      <c r="AA31" s="212"/>
      <c r="AB31" s="212"/>
      <c r="AC31" s="212"/>
      <c r="AD31" s="212"/>
      <c r="AE31" s="212"/>
      <c r="AF31" s="212"/>
      <c r="AG31" s="212" t="s">
        <v>251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19"/>
      <c r="B32" s="220"/>
      <c r="C32" s="262" t="s">
        <v>772</v>
      </c>
      <c r="D32" s="254"/>
      <c r="E32" s="254"/>
      <c r="F32" s="254"/>
      <c r="G32" s="254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12"/>
      <c r="Z32" s="212"/>
      <c r="AA32" s="212"/>
      <c r="AB32" s="212"/>
      <c r="AC32" s="212"/>
      <c r="AD32" s="212"/>
      <c r="AE32" s="212"/>
      <c r="AF32" s="212"/>
      <c r="AG32" s="212" t="s">
        <v>253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19"/>
      <c r="B33" s="220"/>
      <c r="C33" s="263" t="s">
        <v>1350</v>
      </c>
      <c r="D33" s="252"/>
      <c r="E33" s="253">
        <v>0.25600000000000001</v>
      </c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12"/>
      <c r="Z33" s="212"/>
      <c r="AA33" s="212"/>
      <c r="AB33" s="212"/>
      <c r="AC33" s="212"/>
      <c r="AD33" s="212"/>
      <c r="AE33" s="212"/>
      <c r="AF33" s="212"/>
      <c r="AG33" s="212" t="s">
        <v>255</v>
      </c>
      <c r="AH33" s="212">
        <v>0</v>
      </c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34">
        <v>9</v>
      </c>
      <c r="B34" s="235" t="s">
        <v>311</v>
      </c>
      <c r="C34" s="246" t="s">
        <v>312</v>
      </c>
      <c r="D34" s="236" t="s">
        <v>307</v>
      </c>
      <c r="E34" s="237">
        <v>40.869999999999997</v>
      </c>
      <c r="F34" s="238"/>
      <c r="G34" s="239">
        <f>ROUND(E34*F34,2)</f>
        <v>0</v>
      </c>
      <c r="H34" s="238"/>
      <c r="I34" s="239">
        <f>ROUND(E34*H34,2)</f>
        <v>0</v>
      </c>
      <c r="J34" s="238"/>
      <c r="K34" s="239">
        <f>ROUND(E34*J34,2)</f>
        <v>0</v>
      </c>
      <c r="L34" s="239">
        <v>21</v>
      </c>
      <c r="M34" s="239">
        <f>G34*(1+L34/100)</f>
        <v>0</v>
      </c>
      <c r="N34" s="239">
        <v>0</v>
      </c>
      <c r="O34" s="239">
        <f>ROUND(E34*N34,2)</f>
        <v>0</v>
      </c>
      <c r="P34" s="239">
        <v>0</v>
      </c>
      <c r="Q34" s="239">
        <f>ROUND(E34*P34,2)</f>
        <v>0</v>
      </c>
      <c r="R34" s="239" t="s">
        <v>308</v>
      </c>
      <c r="S34" s="239" t="s">
        <v>209</v>
      </c>
      <c r="T34" s="240" t="s">
        <v>209</v>
      </c>
      <c r="U34" s="222">
        <v>0.06</v>
      </c>
      <c r="V34" s="222">
        <f>ROUND(E34*U34,2)</f>
        <v>2.4500000000000002</v>
      </c>
      <c r="W34" s="222"/>
      <c r="X34" s="222" t="s">
        <v>250</v>
      </c>
      <c r="Y34" s="212"/>
      <c r="Z34" s="212"/>
      <c r="AA34" s="212"/>
      <c r="AB34" s="212"/>
      <c r="AC34" s="212"/>
      <c r="AD34" s="212"/>
      <c r="AE34" s="212"/>
      <c r="AF34" s="212"/>
      <c r="AG34" s="212" t="s">
        <v>251</v>
      </c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19"/>
      <c r="B35" s="220"/>
      <c r="C35" s="262" t="s">
        <v>309</v>
      </c>
      <c r="D35" s="254"/>
      <c r="E35" s="254"/>
      <c r="F35" s="254"/>
      <c r="G35" s="254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12"/>
      <c r="Z35" s="212"/>
      <c r="AA35" s="212"/>
      <c r="AB35" s="212"/>
      <c r="AC35" s="212"/>
      <c r="AD35" s="212"/>
      <c r="AE35" s="212"/>
      <c r="AF35" s="212"/>
      <c r="AG35" s="212" t="s">
        <v>253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19"/>
      <c r="B36" s="220"/>
      <c r="C36" s="263" t="s">
        <v>1351</v>
      </c>
      <c r="D36" s="252"/>
      <c r="E36" s="253">
        <v>40.869999999999997</v>
      </c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12"/>
      <c r="Z36" s="212"/>
      <c r="AA36" s="212"/>
      <c r="AB36" s="212"/>
      <c r="AC36" s="212"/>
      <c r="AD36" s="212"/>
      <c r="AE36" s="212"/>
      <c r="AF36" s="212"/>
      <c r="AG36" s="212" t="s">
        <v>255</v>
      </c>
      <c r="AH36" s="212">
        <v>0</v>
      </c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ht="22.5" outlineLevel="1" x14ac:dyDescent="0.2">
      <c r="A37" s="234">
        <v>10</v>
      </c>
      <c r="B37" s="235" t="s">
        <v>318</v>
      </c>
      <c r="C37" s="246" t="s">
        <v>319</v>
      </c>
      <c r="D37" s="236" t="s">
        <v>307</v>
      </c>
      <c r="E37" s="237">
        <v>40.869999999999997</v>
      </c>
      <c r="F37" s="238"/>
      <c r="G37" s="239">
        <f>ROUND(E37*F37,2)</f>
        <v>0</v>
      </c>
      <c r="H37" s="238"/>
      <c r="I37" s="239">
        <f>ROUND(E37*H37,2)</f>
        <v>0</v>
      </c>
      <c r="J37" s="238"/>
      <c r="K37" s="239">
        <f>ROUND(E37*J37,2)</f>
        <v>0</v>
      </c>
      <c r="L37" s="239">
        <v>21</v>
      </c>
      <c r="M37" s="239">
        <f>G37*(1+L37/100)</f>
        <v>0</v>
      </c>
      <c r="N37" s="239">
        <v>0</v>
      </c>
      <c r="O37" s="239">
        <f>ROUND(E37*N37,2)</f>
        <v>0</v>
      </c>
      <c r="P37" s="239">
        <v>0</v>
      </c>
      <c r="Q37" s="239">
        <f>ROUND(E37*P37,2)</f>
        <v>0</v>
      </c>
      <c r="R37" s="239" t="s">
        <v>249</v>
      </c>
      <c r="S37" s="239" t="s">
        <v>209</v>
      </c>
      <c r="T37" s="240" t="s">
        <v>209</v>
      </c>
      <c r="U37" s="222">
        <v>0.254</v>
      </c>
      <c r="V37" s="222">
        <f>ROUND(E37*U37,2)</f>
        <v>10.38</v>
      </c>
      <c r="W37" s="222"/>
      <c r="X37" s="222" t="s">
        <v>250</v>
      </c>
      <c r="Y37" s="212"/>
      <c r="Z37" s="212"/>
      <c r="AA37" s="212"/>
      <c r="AB37" s="212"/>
      <c r="AC37" s="212"/>
      <c r="AD37" s="212"/>
      <c r="AE37" s="212"/>
      <c r="AF37" s="212"/>
      <c r="AG37" s="212" t="s">
        <v>251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ht="22.5" outlineLevel="1" x14ac:dyDescent="0.2">
      <c r="A38" s="219"/>
      <c r="B38" s="220"/>
      <c r="C38" s="262" t="s">
        <v>320</v>
      </c>
      <c r="D38" s="254"/>
      <c r="E38" s="254"/>
      <c r="F38" s="254"/>
      <c r="G38" s="254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12"/>
      <c r="Z38" s="212"/>
      <c r="AA38" s="212"/>
      <c r="AB38" s="212"/>
      <c r="AC38" s="212"/>
      <c r="AD38" s="212"/>
      <c r="AE38" s="212"/>
      <c r="AF38" s="212"/>
      <c r="AG38" s="212" t="s">
        <v>253</v>
      </c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42" t="str">
        <f>C38</f>
        <v>s případným nutným přemístěním hromad nebo dočasných skládek na místo potřeby ze vzdálenosti do 30 m, v rovině nebo ve svahu do 1 : 5,</v>
      </c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19"/>
      <c r="B39" s="220"/>
      <c r="C39" s="263" t="s">
        <v>1352</v>
      </c>
      <c r="D39" s="252"/>
      <c r="E39" s="253">
        <v>40.869999999999997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12"/>
      <c r="Z39" s="212"/>
      <c r="AA39" s="212"/>
      <c r="AB39" s="212"/>
      <c r="AC39" s="212"/>
      <c r="AD39" s="212"/>
      <c r="AE39" s="212"/>
      <c r="AF39" s="212"/>
      <c r="AG39" s="212" t="s">
        <v>255</v>
      </c>
      <c r="AH39" s="212">
        <v>0</v>
      </c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ht="22.5" outlineLevel="1" x14ac:dyDescent="0.2">
      <c r="A40" s="234">
        <v>11</v>
      </c>
      <c r="B40" s="235" t="s">
        <v>1353</v>
      </c>
      <c r="C40" s="246" t="s">
        <v>1354</v>
      </c>
      <c r="D40" s="236" t="s">
        <v>307</v>
      </c>
      <c r="E40" s="237">
        <v>40.869999999999997</v>
      </c>
      <c r="F40" s="238"/>
      <c r="G40" s="239">
        <f>ROUND(E40*F40,2)</f>
        <v>0</v>
      </c>
      <c r="H40" s="238"/>
      <c r="I40" s="239">
        <f>ROUND(E40*H40,2)</f>
        <v>0</v>
      </c>
      <c r="J40" s="238"/>
      <c r="K40" s="239">
        <f>ROUND(E40*J40,2)</f>
        <v>0</v>
      </c>
      <c r="L40" s="239">
        <v>21</v>
      </c>
      <c r="M40" s="239">
        <f>G40*(1+L40/100)</f>
        <v>0</v>
      </c>
      <c r="N40" s="239">
        <v>0</v>
      </c>
      <c r="O40" s="239">
        <f>ROUND(E40*N40,2)</f>
        <v>0</v>
      </c>
      <c r="P40" s="239">
        <v>0</v>
      </c>
      <c r="Q40" s="239">
        <f>ROUND(E40*P40,2)</f>
        <v>0</v>
      </c>
      <c r="R40" s="239" t="s">
        <v>308</v>
      </c>
      <c r="S40" s="239" t="s">
        <v>209</v>
      </c>
      <c r="T40" s="240" t="s">
        <v>209</v>
      </c>
      <c r="U40" s="222">
        <v>0.09</v>
      </c>
      <c r="V40" s="222">
        <f>ROUND(E40*U40,2)</f>
        <v>3.68</v>
      </c>
      <c r="W40" s="222"/>
      <c r="X40" s="222" t="s">
        <v>250</v>
      </c>
      <c r="Y40" s="212"/>
      <c r="Z40" s="212"/>
      <c r="AA40" s="212"/>
      <c r="AB40" s="212"/>
      <c r="AC40" s="212"/>
      <c r="AD40" s="212"/>
      <c r="AE40" s="212"/>
      <c r="AF40" s="212"/>
      <c r="AG40" s="212" t="s">
        <v>251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19"/>
      <c r="B41" s="220"/>
      <c r="C41" s="262" t="s">
        <v>1257</v>
      </c>
      <c r="D41" s="254"/>
      <c r="E41" s="254"/>
      <c r="F41" s="254"/>
      <c r="G41" s="254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12"/>
      <c r="Z41" s="212"/>
      <c r="AA41" s="212"/>
      <c r="AB41" s="212"/>
      <c r="AC41" s="212"/>
      <c r="AD41" s="212"/>
      <c r="AE41" s="212"/>
      <c r="AF41" s="212"/>
      <c r="AG41" s="212" t="s">
        <v>253</v>
      </c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19"/>
      <c r="B42" s="220"/>
      <c r="C42" s="263" t="s">
        <v>1355</v>
      </c>
      <c r="D42" s="252"/>
      <c r="E42" s="253">
        <v>40.869999999999997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12"/>
      <c r="Z42" s="212"/>
      <c r="AA42" s="212"/>
      <c r="AB42" s="212"/>
      <c r="AC42" s="212"/>
      <c r="AD42" s="212"/>
      <c r="AE42" s="212"/>
      <c r="AF42" s="212"/>
      <c r="AG42" s="212" t="s">
        <v>255</v>
      </c>
      <c r="AH42" s="212">
        <v>5</v>
      </c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34">
        <v>12</v>
      </c>
      <c r="B43" s="235" t="s">
        <v>342</v>
      </c>
      <c r="C43" s="246" t="s">
        <v>343</v>
      </c>
      <c r="D43" s="236" t="s">
        <v>248</v>
      </c>
      <c r="E43" s="237">
        <v>3.54</v>
      </c>
      <c r="F43" s="238"/>
      <c r="G43" s="239">
        <f>ROUND(E43*F43,2)</f>
        <v>0</v>
      </c>
      <c r="H43" s="238"/>
      <c r="I43" s="239">
        <f>ROUND(E43*H43,2)</f>
        <v>0</v>
      </c>
      <c r="J43" s="238"/>
      <c r="K43" s="239">
        <f>ROUND(E43*J43,2)</f>
        <v>0</v>
      </c>
      <c r="L43" s="239">
        <v>21</v>
      </c>
      <c r="M43" s="239">
        <f>G43*(1+L43/100)</f>
        <v>0</v>
      </c>
      <c r="N43" s="239">
        <v>0</v>
      </c>
      <c r="O43" s="239">
        <f>ROUND(E43*N43,2)</f>
        <v>0</v>
      </c>
      <c r="P43" s="239">
        <v>0</v>
      </c>
      <c r="Q43" s="239">
        <f>ROUND(E43*P43,2)</f>
        <v>0</v>
      </c>
      <c r="R43" s="239" t="s">
        <v>249</v>
      </c>
      <c r="S43" s="239" t="s">
        <v>209</v>
      </c>
      <c r="T43" s="240" t="s">
        <v>209</v>
      </c>
      <c r="U43" s="222">
        <v>0</v>
      </c>
      <c r="V43" s="222">
        <f>ROUND(E43*U43,2)</f>
        <v>0</v>
      </c>
      <c r="W43" s="222"/>
      <c r="X43" s="222" t="s">
        <v>250</v>
      </c>
      <c r="Y43" s="212"/>
      <c r="Z43" s="212"/>
      <c r="AA43" s="212"/>
      <c r="AB43" s="212"/>
      <c r="AC43" s="212"/>
      <c r="AD43" s="212"/>
      <c r="AE43" s="212"/>
      <c r="AF43" s="212"/>
      <c r="AG43" s="212" t="s">
        <v>251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19"/>
      <c r="B44" s="220"/>
      <c r="C44" s="263" t="s">
        <v>1349</v>
      </c>
      <c r="D44" s="252"/>
      <c r="E44" s="253">
        <v>3.54</v>
      </c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12"/>
      <c r="Z44" s="212"/>
      <c r="AA44" s="212"/>
      <c r="AB44" s="212"/>
      <c r="AC44" s="212"/>
      <c r="AD44" s="212"/>
      <c r="AE44" s="212"/>
      <c r="AF44" s="212"/>
      <c r="AG44" s="212" t="s">
        <v>255</v>
      </c>
      <c r="AH44" s="212">
        <v>5</v>
      </c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34">
        <v>13</v>
      </c>
      <c r="B45" s="235" t="s">
        <v>1356</v>
      </c>
      <c r="C45" s="246" t="s">
        <v>1357</v>
      </c>
      <c r="D45" s="236" t="s">
        <v>346</v>
      </c>
      <c r="E45" s="237">
        <v>0.81740000000000002</v>
      </c>
      <c r="F45" s="238"/>
      <c r="G45" s="239">
        <f>ROUND(E45*F45,2)</f>
        <v>0</v>
      </c>
      <c r="H45" s="238"/>
      <c r="I45" s="239">
        <f>ROUND(E45*H45,2)</f>
        <v>0</v>
      </c>
      <c r="J45" s="238"/>
      <c r="K45" s="239">
        <f>ROUND(E45*J45,2)</f>
        <v>0</v>
      </c>
      <c r="L45" s="239">
        <v>21</v>
      </c>
      <c r="M45" s="239">
        <f>G45*(1+L45/100)</f>
        <v>0</v>
      </c>
      <c r="N45" s="239">
        <v>1E-3</v>
      </c>
      <c r="O45" s="239">
        <f>ROUND(E45*N45,2)</f>
        <v>0</v>
      </c>
      <c r="P45" s="239">
        <v>0</v>
      </c>
      <c r="Q45" s="239">
        <f>ROUND(E45*P45,2)</f>
        <v>0</v>
      </c>
      <c r="R45" s="239" t="s">
        <v>352</v>
      </c>
      <c r="S45" s="239" t="s">
        <v>209</v>
      </c>
      <c r="T45" s="240" t="s">
        <v>209</v>
      </c>
      <c r="U45" s="222">
        <v>0</v>
      </c>
      <c r="V45" s="222">
        <f>ROUND(E45*U45,2)</f>
        <v>0</v>
      </c>
      <c r="W45" s="222"/>
      <c r="X45" s="222" t="s">
        <v>347</v>
      </c>
      <c r="Y45" s="212"/>
      <c r="Z45" s="212"/>
      <c r="AA45" s="212"/>
      <c r="AB45" s="212"/>
      <c r="AC45" s="212"/>
      <c r="AD45" s="212"/>
      <c r="AE45" s="212"/>
      <c r="AF45" s="212"/>
      <c r="AG45" s="212" t="s">
        <v>348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19"/>
      <c r="B46" s="220"/>
      <c r="C46" s="263" t="s">
        <v>1358</v>
      </c>
      <c r="D46" s="252"/>
      <c r="E46" s="253">
        <v>0.81740000000000002</v>
      </c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12"/>
      <c r="Z46" s="212"/>
      <c r="AA46" s="212"/>
      <c r="AB46" s="212"/>
      <c r="AC46" s="212"/>
      <c r="AD46" s="212"/>
      <c r="AE46" s="212"/>
      <c r="AF46" s="212"/>
      <c r="AG46" s="212" t="s">
        <v>255</v>
      </c>
      <c r="AH46" s="212">
        <v>5</v>
      </c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34">
        <v>14</v>
      </c>
      <c r="B47" s="235" t="s">
        <v>410</v>
      </c>
      <c r="C47" s="246" t="s">
        <v>411</v>
      </c>
      <c r="D47" s="236" t="s">
        <v>334</v>
      </c>
      <c r="E47" s="237">
        <v>0.51200000000000001</v>
      </c>
      <c r="F47" s="238"/>
      <c r="G47" s="239">
        <f>ROUND(E47*F47,2)</f>
        <v>0</v>
      </c>
      <c r="H47" s="238"/>
      <c r="I47" s="239">
        <f>ROUND(E47*H47,2)</f>
        <v>0</v>
      </c>
      <c r="J47" s="238"/>
      <c r="K47" s="239">
        <f>ROUND(E47*J47,2)</f>
        <v>0</v>
      </c>
      <c r="L47" s="239">
        <v>21</v>
      </c>
      <c r="M47" s="239">
        <f>G47*(1+L47/100)</f>
        <v>0</v>
      </c>
      <c r="N47" s="239">
        <v>1</v>
      </c>
      <c r="O47" s="239">
        <f>ROUND(E47*N47,2)</f>
        <v>0.51</v>
      </c>
      <c r="P47" s="239">
        <v>0</v>
      </c>
      <c r="Q47" s="239">
        <f>ROUND(E47*P47,2)</f>
        <v>0</v>
      </c>
      <c r="R47" s="239" t="s">
        <v>352</v>
      </c>
      <c r="S47" s="239" t="s">
        <v>209</v>
      </c>
      <c r="T47" s="240" t="s">
        <v>209</v>
      </c>
      <c r="U47" s="222">
        <v>0</v>
      </c>
      <c r="V47" s="222">
        <f>ROUND(E47*U47,2)</f>
        <v>0</v>
      </c>
      <c r="W47" s="222"/>
      <c r="X47" s="222" t="s">
        <v>347</v>
      </c>
      <c r="Y47" s="212"/>
      <c r="Z47" s="212"/>
      <c r="AA47" s="212"/>
      <c r="AB47" s="212"/>
      <c r="AC47" s="212"/>
      <c r="AD47" s="212"/>
      <c r="AE47" s="212"/>
      <c r="AF47" s="212"/>
      <c r="AG47" s="212" t="s">
        <v>348</v>
      </c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19"/>
      <c r="B48" s="220"/>
      <c r="C48" s="263" t="s">
        <v>1359</v>
      </c>
      <c r="D48" s="252"/>
      <c r="E48" s="253">
        <v>0.51200000000000001</v>
      </c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12"/>
      <c r="Z48" s="212"/>
      <c r="AA48" s="212"/>
      <c r="AB48" s="212"/>
      <c r="AC48" s="212"/>
      <c r="AD48" s="212"/>
      <c r="AE48" s="212"/>
      <c r="AF48" s="212"/>
      <c r="AG48" s="212" t="s">
        <v>255</v>
      </c>
      <c r="AH48" s="212">
        <v>5</v>
      </c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x14ac:dyDescent="0.2">
      <c r="A49" s="228" t="s">
        <v>204</v>
      </c>
      <c r="B49" s="229" t="s">
        <v>122</v>
      </c>
      <c r="C49" s="245" t="s">
        <v>123</v>
      </c>
      <c r="D49" s="230"/>
      <c r="E49" s="231"/>
      <c r="F49" s="232"/>
      <c r="G49" s="232">
        <f>SUMIF(AG50:AG56,"&lt;&gt;NOR",G50:G56)</f>
        <v>0</v>
      </c>
      <c r="H49" s="232"/>
      <c r="I49" s="232">
        <f>SUM(I50:I56)</f>
        <v>0</v>
      </c>
      <c r="J49" s="232"/>
      <c r="K49" s="232">
        <f>SUM(K50:K56)</f>
        <v>0</v>
      </c>
      <c r="L49" s="232"/>
      <c r="M49" s="232">
        <f>SUM(M50:M56)</f>
        <v>0</v>
      </c>
      <c r="N49" s="232"/>
      <c r="O49" s="232">
        <f>SUM(O50:O56)</f>
        <v>7.7899999999999991</v>
      </c>
      <c r="P49" s="232"/>
      <c r="Q49" s="232">
        <f>SUM(Q50:Q56)</f>
        <v>0</v>
      </c>
      <c r="R49" s="232"/>
      <c r="S49" s="232"/>
      <c r="T49" s="233"/>
      <c r="U49" s="227"/>
      <c r="V49" s="227">
        <f>SUM(V50:V56)</f>
        <v>8.66</v>
      </c>
      <c r="W49" s="227"/>
      <c r="X49" s="227"/>
      <c r="AG49" t="s">
        <v>205</v>
      </c>
    </row>
    <row r="50" spans="1:60" ht="22.5" outlineLevel="1" x14ac:dyDescent="0.2">
      <c r="A50" s="234">
        <v>15</v>
      </c>
      <c r="B50" s="235" t="s">
        <v>1360</v>
      </c>
      <c r="C50" s="246" t="s">
        <v>1361</v>
      </c>
      <c r="D50" s="236" t="s">
        <v>370</v>
      </c>
      <c r="E50" s="237">
        <v>25.6</v>
      </c>
      <c r="F50" s="238"/>
      <c r="G50" s="239">
        <f>ROUND(E50*F50,2)</f>
        <v>0</v>
      </c>
      <c r="H50" s="238"/>
      <c r="I50" s="239">
        <f>ROUND(E50*H50,2)</f>
        <v>0</v>
      </c>
      <c r="J50" s="238"/>
      <c r="K50" s="239">
        <f>ROUND(E50*J50,2)</f>
        <v>0</v>
      </c>
      <c r="L50" s="239">
        <v>21</v>
      </c>
      <c r="M50" s="239">
        <f>G50*(1+L50/100)</f>
        <v>0</v>
      </c>
      <c r="N50" s="239">
        <v>0.188</v>
      </c>
      <c r="O50" s="239">
        <f>ROUND(E50*N50,2)</f>
        <v>4.8099999999999996</v>
      </c>
      <c r="P50" s="239">
        <v>0</v>
      </c>
      <c r="Q50" s="239">
        <f>ROUND(E50*P50,2)</f>
        <v>0</v>
      </c>
      <c r="R50" s="239"/>
      <c r="S50" s="239" t="s">
        <v>242</v>
      </c>
      <c r="T50" s="240" t="s">
        <v>210</v>
      </c>
      <c r="U50" s="222">
        <v>0.27200000000000002</v>
      </c>
      <c r="V50" s="222">
        <f>ROUND(E50*U50,2)</f>
        <v>6.96</v>
      </c>
      <c r="W50" s="222"/>
      <c r="X50" s="222" t="s">
        <v>250</v>
      </c>
      <c r="Y50" s="212"/>
      <c r="Z50" s="212"/>
      <c r="AA50" s="212"/>
      <c r="AB50" s="212"/>
      <c r="AC50" s="212"/>
      <c r="AD50" s="212"/>
      <c r="AE50" s="212"/>
      <c r="AF50" s="212"/>
      <c r="AG50" s="212" t="s">
        <v>251</v>
      </c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19"/>
      <c r="B51" s="220"/>
      <c r="C51" s="263" t="s">
        <v>1362</v>
      </c>
      <c r="D51" s="252"/>
      <c r="E51" s="253">
        <v>25.6</v>
      </c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12"/>
      <c r="Z51" s="212"/>
      <c r="AA51" s="212"/>
      <c r="AB51" s="212"/>
      <c r="AC51" s="212"/>
      <c r="AD51" s="212"/>
      <c r="AE51" s="212"/>
      <c r="AF51" s="212"/>
      <c r="AG51" s="212" t="s">
        <v>255</v>
      </c>
      <c r="AH51" s="212">
        <v>0</v>
      </c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ht="22.5" outlineLevel="1" x14ac:dyDescent="0.2">
      <c r="A52" s="234">
        <v>16</v>
      </c>
      <c r="B52" s="235" t="s">
        <v>1363</v>
      </c>
      <c r="C52" s="246" t="s">
        <v>1364</v>
      </c>
      <c r="D52" s="236" t="s">
        <v>248</v>
      </c>
      <c r="E52" s="237">
        <v>1.18</v>
      </c>
      <c r="F52" s="238"/>
      <c r="G52" s="239">
        <f>ROUND(E52*F52,2)</f>
        <v>0</v>
      </c>
      <c r="H52" s="238"/>
      <c r="I52" s="239">
        <f>ROUND(E52*H52,2)</f>
        <v>0</v>
      </c>
      <c r="J52" s="238"/>
      <c r="K52" s="239">
        <f>ROUND(E52*J52,2)</f>
        <v>0</v>
      </c>
      <c r="L52" s="239">
        <v>21</v>
      </c>
      <c r="M52" s="239">
        <f>G52*(1+L52/100)</f>
        <v>0</v>
      </c>
      <c r="N52" s="239">
        <v>2.5249999999999999</v>
      </c>
      <c r="O52" s="239">
        <f>ROUND(E52*N52,2)</f>
        <v>2.98</v>
      </c>
      <c r="P52" s="239">
        <v>0</v>
      </c>
      <c r="Q52" s="239">
        <f>ROUND(E52*P52,2)</f>
        <v>0</v>
      </c>
      <c r="R52" s="239"/>
      <c r="S52" s="239" t="s">
        <v>242</v>
      </c>
      <c r="T52" s="240" t="s">
        <v>209</v>
      </c>
      <c r="U52" s="222">
        <v>1.4419999999999999</v>
      </c>
      <c r="V52" s="222">
        <f>ROUND(E52*U52,2)</f>
        <v>1.7</v>
      </c>
      <c r="W52" s="222"/>
      <c r="X52" s="222" t="s">
        <v>250</v>
      </c>
      <c r="Y52" s="212"/>
      <c r="Z52" s="212"/>
      <c r="AA52" s="212"/>
      <c r="AB52" s="212"/>
      <c r="AC52" s="212"/>
      <c r="AD52" s="212"/>
      <c r="AE52" s="212"/>
      <c r="AF52" s="212"/>
      <c r="AG52" s="212" t="s">
        <v>251</v>
      </c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19"/>
      <c r="B53" s="220"/>
      <c r="C53" s="263" t="s">
        <v>1365</v>
      </c>
      <c r="D53" s="252"/>
      <c r="E53" s="253">
        <v>0.33500000000000002</v>
      </c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12"/>
      <c r="Z53" s="212"/>
      <c r="AA53" s="212"/>
      <c r="AB53" s="212"/>
      <c r="AC53" s="212"/>
      <c r="AD53" s="212"/>
      <c r="AE53" s="212"/>
      <c r="AF53" s="212"/>
      <c r="AG53" s="212" t="s">
        <v>255</v>
      </c>
      <c r="AH53" s="212">
        <v>0</v>
      </c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">
      <c r="A54" s="219"/>
      <c r="B54" s="220"/>
      <c r="C54" s="263" t="s">
        <v>1365</v>
      </c>
      <c r="D54" s="252"/>
      <c r="E54" s="253">
        <v>0.33500000000000002</v>
      </c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12"/>
      <c r="Z54" s="212"/>
      <c r="AA54" s="212"/>
      <c r="AB54" s="212"/>
      <c r="AC54" s="212"/>
      <c r="AD54" s="212"/>
      <c r="AE54" s="212"/>
      <c r="AF54" s="212"/>
      <c r="AG54" s="212" t="s">
        <v>255</v>
      </c>
      <c r="AH54" s="212">
        <v>0</v>
      </c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19"/>
      <c r="B55" s="220"/>
      <c r="C55" s="263" t="s">
        <v>1366</v>
      </c>
      <c r="D55" s="252"/>
      <c r="E55" s="253">
        <v>0.255</v>
      </c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12"/>
      <c r="Z55" s="212"/>
      <c r="AA55" s="212"/>
      <c r="AB55" s="212"/>
      <c r="AC55" s="212"/>
      <c r="AD55" s="212"/>
      <c r="AE55" s="212"/>
      <c r="AF55" s="212"/>
      <c r="AG55" s="212" t="s">
        <v>255</v>
      </c>
      <c r="AH55" s="212">
        <v>0</v>
      </c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19"/>
      <c r="B56" s="220"/>
      <c r="C56" s="263" t="s">
        <v>1366</v>
      </c>
      <c r="D56" s="252"/>
      <c r="E56" s="253">
        <v>0.255</v>
      </c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12"/>
      <c r="Z56" s="212"/>
      <c r="AA56" s="212"/>
      <c r="AB56" s="212"/>
      <c r="AC56" s="212"/>
      <c r="AD56" s="212"/>
      <c r="AE56" s="212"/>
      <c r="AF56" s="212"/>
      <c r="AG56" s="212" t="s">
        <v>255</v>
      </c>
      <c r="AH56" s="212">
        <v>0</v>
      </c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x14ac:dyDescent="0.2">
      <c r="A57" s="228" t="s">
        <v>204</v>
      </c>
      <c r="B57" s="229" t="s">
        <v>130</v>
      </c>
      <c r="C57" s="245" t="s">
        <v>131</v>
      </c>
      <c r="D57" s="230"/>
      <c r="E57" s="231"/>
      <c r="F57" s="232"/>
      <c r="G57" s="232">
        <f>SUMIF(AG58:AG60,"&lt;&gt;NOR",G58:G60)</f>
        <v>0</v>
      </c>
      <c r="H57" s="232"/>
      <c r="I57" s="232">
        <f>SUM(I58:I60)</f>
        <v>0</v>
      </c>
      <c r="J57" s="232"/>
      <c r="K57" s="232">
        <f>SUM(K58:K60)</f>
        <v>0</v>
      </c>
      <c r="L57" s="232"/>
      <c r="M57" s="232">
        <f>SUM(M58:M60)</f>
        <v>0</v>
      </c>
      <c r="N57" s="232"/>
      <c r="O57" s="232">
        <f>SUM(O58:O60)</f>
        <v>0</v>
      </c>
      <c r="P57" s="232"/>
      <c r="Q57" s="232">
        <f>SUM(Q58:Q60)</f>
        <v>0</v>
      </c>
      <c r="R57" s="232"/>
      <c r="S57" s="232"/>
      <c r="T57" s="233"/>
      <c r="U57" s="227"/>
      <c r="V57" s="227">
        <f>SUM(V58:V60)</f>
        <v>5.0599999999999996</v>
      </c>
      <c r="W57" s="227"/>
      <c r="X57" s="227"/>
      <c r="AG57" t="s">
        <v>205</v>
      </c>
    </row>
    <row r="58" spans="1:60" outlineLevel="1" x14ac:dyDescent="0.2">
      <c r="A58" s="234">
        <v>17</v>
      </c>
      <c r="B58" s="235" t="s">
        <v>1291</v>
      </c>
      <c r="C58" s="246" t="s">
        <v>1292</v>
      </c>
      <c r="D58" s="236" t="s">
        <v>334</v>
      </c>
      <c r="E58" s="237">
        <v>8.3051200000000005</v>
      </c>
      <c r="F58" s="238"/>
      <c r="G58" s="239">
        <f>ROUND(E58*F58,2)</f>
        <v>0</v>
      </c>
      <c r="H58" s="238"/>
      <c r="I58" s="239">
        <f>ROUND(E58*H58,2)</f>
        <v>0</v>
      </c>
      <c r="J58" s="238"/>
      <c r="K58" s="239">
        <f>ROUND(E58*J58,2)</f>
        <v>0</v>
      </c>
      <c r="L58" s="239">
        <v>21</v>
      </c>
      <c r="M58" s="239">
        <f>G58*(1+L58/100)</f>
        <v>0</v>
      </c>
      <c r="N58" s="239">
        <v>0</v>
      </c>
      <c r="O58" s="239">
        <f>ROUND(E58*N58,2)</f>
        <v>0</v>
      </c>
      <c r="P58" s="239">
        <v>0</v>
      </c>
      <c r="Q58" s="239">
        <f>ROUND(E58*P58,2)</f>
        <v>0</v>
      </c>
      <c r="R58" s="239" t="s">
        <v>1293</v>
      </c>
      <c r="S58" s="239" t="s">
        <v>209</v>
      </c>
      <c r="T58" s="240" t="s">
        <v>209</v>
      </c>
      <c r="U58" s="222">
        <v>0.60899999999999999</v>
      </c>
      <c r="V58" s="222">
        <f>ROUND(E58*U58,2)</f>
        <v>5.0599999999999996</v>
      </c>
      <c r="W58" s="222"/>
      <c r="X58" s="222" t="s">
        <v>133</v>
      </c>
      <c r="Y58" s="212"/>
      <c r="Z58" s="212"/>
      <c r="AA58" s="212"/>
      <c r="AB58" s="212"/>
      <c r="AC58" s="212"/>
      <c r="AD58" s="212"/>
      <c r="AE58" s="212"/>
      <c r="AF58" s="212"/>
      <c r="AG58" s="212" t="s">
        <v>442</v>
      </c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ht="22.5" outlineLevel="1" x14ac:dyDescent="0.2">
      <c r="A59" s="219"/>
      <c r="B59" s="220"/>
      <c r="C59" s="262" t="s">
        <v>1294</v>
      </c>
      <c r="D59" s="254"/>
      <c r="E59" s="254"/>
      <c r="F59" s="254"/>
      <c r="G59" s="254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12"/>
      <c r="Z59" s="212"/>
      <c r="AA59" s="212"/>
      <c r="AB59" s="212"/>
      <c r="AC59" s="212"/>
      <c r="AD59" s="212"/>
      <c r="AE59" s="212"/>
      <c r="AF59" s="212"/>
      <c r="AG59" s="212" t="s">
        <v>253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42" t="str">
        <f>C59</f>
        <v>na novostavbách a změnách objektů pro oplocení (815 2 JKSo), objekty zvláštní pro chov živočichů (815 3 JKSO), objekty pozemní různé (815 9 JKSO)</v>
      </c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19"/>
      <c r="B60" s="220"/>
      <c r="C60" s="270" t="s">
        <v>1295</v>
      </c>
      <c r="D60" s="268"/>
      <c r="E60" s="268"/>
      <c r="F60" s="268"/>
      <c r="G60" s="268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12"/>
      <c r="Z60" s="212"/>
      <c r="AA60" s="212"/>
      <c r="AB60" s="212"/>
      <c r="AC60" s="212"/>
      <c r="AD60" s="212"/>
      <c r="AE60" s="212"/>
      <c r="AF60" s="212"/>
      <c r="AG60" s="212" t="s">
        <v>253</v>
      </c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42" t="str">
        <f>C60</f>
        <v>se svislou nosnou konstrukcí monolitickou betonovou tyčovou nebo plošnou ( KMCH 2 a 3 - JKSO šesté místo)</v>
      </c>
      <c r="BB60" s="212"/>
      <c r="BC60" s="212"/>
      <c r="BD60" s="212"/>
      <c r="BE60" s="212"/>
      <c r="BF60" s="212"/>
      <c r="BG60" s="212"/>
      <c r="BH60" s="212"/>
    </row>
    <row r="61" spans="1:60" x14ac:dyDescent="0.2">
      <c r="A61" s="228" t="s">
        <v>204</v>
      </c>
      <c r="B61" s="229" t="s">
        <v>140</v>
      </c>
      <c r="C61" s="245" t="s">
        <v>141</v>
      </c>
      <c r="D61" s="230"/>
      <c r="E61" s="231"/>
      <c r="F61" s="232"/>
      <c r="G61" s="232">
        <f>SUMIF(AG62:AG76,"&lt;&gt;NOR",G62:G76)</f>
        <v>0</v>
      </c>
      <c r="H61" s="232"/>
      <c r="I61" s="232">
        <f>SUM(I62:I76)</f>
        <v>0</v>
      </c>
      <c r="J61" s="232"/>
      <c r="K61" s="232">
        <f>SUM(K62:K76)</f>
        <v>0</v>
      </c>
      <c r="L61" s="232"/>
      <c r="M61" s="232">
        <f>SUM(M62:M76)</f>
        <v>0</v>
      </c>
      <c r="N61" s="232"/>
      <c r="O61" s="232">
        <f>SUM(O62:O76)</f>
        <v>0</v>
      </c>
      <c r="P61" s="232"/>
      <c r="Q61" s="232">
        <f>SUM(Q62:Q76)</f>
        <v>0</v>
      </c>
      <c r="R61" s="232"/>
      <c r="S61" s="232"/>
      <c r="T61" s="233"/>
      <c r="U61" s="227"/>
      <c r="V61" s="227">
        <f>SUM(V62:V76)</f>
        <v>2.5099999999999998</v>
      </c>
      <c r="W61" s="227"/>
      <c r="X61" s="227"/>
      <c r="AG61" t="s">
        <v>205</v>
      </c>
    </row>
    <row r="62" spans="1:60" outlineLevel="1" x14ac:dyDescent="0.2">
      <c r="A62" s="234">
        <v>18</v>
      </c>
      <c r="B62" s="235" t="s">
        <v>1367</v>
      </c>
      <c r="C62" s="246" t="s">
        <v>1368</v>
      </c>
      <c r="D62" s="236" t="s">
        <v>307</v>
      </c>
      <c r="E62" s="237">
        <v>15.684799999999999</v>
      </c>
      <c r="F62" s="238"/>
      <c r="G62" s="239">
        <f>ROUND(E62*F62,2)</f>
        <v>0</v>
      </c>
      <c r="H62" s="238"/>
      <c r="I62" s="239">
        <f>ROUND(E62*H62,2)</f>
        <v>0</v>
      </c>
      <c r="J62" s="238"/>
      <c r="K62" s="239">
        <f>ROUND(E62*J62,2)</f>
        <v>0</v>
      </c>
      <c r="L62" s="239">
        <v>21</v>
      </c>
      <c r="M62" s="239">
        <f>G62*(1+L62/100)</f>
        <v>0</v>
      </c>
      <c r="N62" s="239">
        <v>1.7000000000000001E-4</v>
      </c>
      <c r="O62" s="239">
        <f>ROUND(E62*N62,2)</f>
        <v>0</v>
      </c>
      <c r="P62" s="239">
        <v>0</v>
      </c>
      <c r="Q62" s="239">
        <f>ROUND(E62*P62,2)</f>
        <v>0</v>
      </c>
      <c r="R62" s="239" t="s">
        <v>915</v>
      </c>
      <c r="S62" s="239" t="s">
        <v>209</v>
      </c>
      <c r="T62" s="240" t="s">
        <v>209</v>
      </c>
      <c r="U62" s="222">
        <v>0.16</v>
      </c>
      <c r="V62" s="222">
        <f>ROUND(E62*U62,2)</f>
        <v>2.5099999999999998</v>
      </c>
      <c r="W62" s="222"/>
      <c r="X62" s="222" t="s">
        <v>250</v>
      </c>
      <c r="Y62" s="212"/>
      <c r="Z62" s="212"/>
      <c r="AA62" s="212"/>
      <c r="AB62" s="212"/>
      <c r="AC62" s="212"/>
      <c r="AD62" s="212"/>
      <c r="AE62" s="212"/>
      <c r="AF62" s="212"/>
      <c r="AG62" s="212" t="s">
        <v>251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19"/>
      <c r="B63" s="220"/>
      <c r="C63" s="263" t="s">
        <v>1369</v>
      </c>
      <c r="D63" s="252"/>
      <c r="E63" s="253">
        <v>1.0035000000000001</v>
      </c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12"/>
      <c r="Z63" s="212"/>
      <c r="AA63" s="212"/>
      <c r="AB63" s="212"/>
      <c r="AC63" s="212"/>
      <c r="AD63" s="212"/>
      <c r="AE63" s="212"/>
      <c r="AF63" s="212"/>
      <c r="AG63" s="212" t="s">
        <v>255</v>
      </c>
      <c r="AH63" s="212">
        <v>0</v>
      </c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19"/>
      <c r="B64" s="220"/>
      <c r="C64" s="263" t="s">
        <v>1370</v>
      </c>
      <c r="D64" s="252"/>
      <c r="E64" s="253">
        <v>1.1424000000000001</v>
      </c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12"/>
      <c r="Z64" s="212"/>
      <c r="AA64" s="212"/>
      <c r="AB64" s="212"/>
      <c r="AC64" s="212"/>
      <c r="AD64" s="212"/>
      <c r="AE64" s="212"/>
      <c r="AF64" s="212"/>
      <c r="AG64" s="212" t="s">
        <v>255</v>
      </c>
      <c r="AH64" s="212">
        <v>0</v>
      </c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19"/>
      <c r="B65" s="220"/>
      <c r="C65" s="263" t="s">
        <v>1371</v>
      </c>
      <c r="D65" s="252"/>
      <c r="E65" s="253">
        <v>1.1819</v>
      </c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12"/>
      <c r="Z65" s="212"/>
      <c r="AA65" s="212"/>
      <c r="AB65" s="212"/>
      <c r="AC65" s="212"/>
      <c r="AD65" s="212"/>
      <c r="AE65" s="212"/>
      <c r="AF65" s="212"/>
      <c r="AG65" s="212" t="s">
        <v>255</v>
      </c>
      <c r="AH65" s="212">
        <v>0</v>
      </c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19"/>
      <c r="B66" s="220"/>
      <c r="C66" s="263" t="s">
        <v>1372</v>
      </c>
      <c r="D66" s="252"/>
      <c r="E66" s="253">
        <v>1.1289</v>
      </c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12"/>
      <c r="Z66" s="212"/>
      <c r="AA66" s="212"/>
      <c r="AB66" s="212"/>
      <c r="AC66" s="212"/>
      <c r="AD66" s="212"/>
      <c r="AE66" s="212"/>
      <c r="AF66" s="212"/>
      <c r="AG66" s="212" t="s">
        <v>255</v>
      </c>
      <c r="AH66" s="212">
        <v>0</v>
      </c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19"/>
      <c r="B67" s="220"/>
      <c r="C67" s="263" t="s">
        <v>1373</v>
      </c>
      <c r="D67" s="252"/>
      <c r="E67" s="253">
        <v>1.3464</v>
      </c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12"/>
      <c r="Z67" s="212"/>
      <c r="AA67" s="212"/>
      <c r="AB67" s="212"/>
      <c r="AC67" s="212"/>
      <c r="AD67" s="212"/>
      <c r="AE67" s="212"/>
      <c r="AF67" s="212"/>
      <c r="AG67" s="212" t="s">
        <v>255</v>
      </c>
      <c r="AH67" s="212">
        <v>0</v>
      </c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19"/>
      <c r="B68" s="220"/>
      <c r="C68" s="263" t="s">
        <v>1374</v>
      </c>
      <c r="D68" s="252"/>
      <c r="E68" s="253">
        <v>1.8407</v>
      </c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12"/>
      <c r="Z68" s="212"/>
      <c r="AA68" s="212"/>
      <c r="AB68" s="212"/>
      <c r="AC68" s="212"/>
      <c r="AD68" s="212"/>
      <c r="AE68" s="212"/>
      <c r="AF68" s="212"/>
      <c r="AG68" s="212" t="s">
        <v>255</v>
      </c>
      <c r="AH68" s="212">
        <v>0</v>
      </c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">
      <c r="A69" s="219"/>
      <c r="B69" s="220"/>
      <c r="C69" s="263" t="s">
        <v>1375</v>
      </c>
      <c r="D69" s="252"/>
      <c r="E69" s="253">
        <v>1.9986999999999999</v>
      </c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12"/>
      <c r="Z69" s="212"/>
      <c r="AA69" s="212"/>
      <c r="AB69" s="212"/>
      <c r="AC69" s="212"/>
      <c r="AD69" s="212"/>
      <c r="AE69" s="212"/>
      <c r="AF69" s="212"/>
      <c r="AG69" s="212" t="s">
        <v>255</v>
      </c>
      <c r="AH69" s="212">
        <v>0</v>
      </c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19"/>
      <c r="B70" s="220"/>
      <c r="C70" s="263" t="s">
        <v>1376</v>
      </c>
      <c r="D70" s="252"/>
      <c r="E70" s="253">
        <v>1.5007999999999999</v>
      </c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12"/>
      <c r="Z70" s="212"/>
      <c r="AA70" s="212"/>
      <c r="AB70" s="212"/>
      <c r="AC70" s="212"/>
      <c r="AD70" s="212"/>
      <c r="AE70" s="212"/>
      <c r="AF70" s="212"/>
      <c r="AG70" s="212" t="s">
        <v>255</v>
      </c>
      <c r="AH70" s="212">
        <v>0</v>
      </c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">
      <c r="A71" s="219"/>
      <c r="B71" s="220"/>
      <c r="C71" s="263" t="s">
        <v>1377</v>
      </c>
      <c r="D71" s="252"/>
      <c r="E71" s="253">
        <v>1.2815000000000001</v>
      </c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12"/>
      <c r="Z71" s="212"/>
      <c r="AA71" s="212"/>
      <c r="AB71" s="212"/>
      <c r="AC71" s="212"/>
      <c r="AD71" s="212"/>
      <c r="AE71" s="212"/>
      <c r="AF71" s="212"/>
      <c r="AG71" s="212" t="s">
        <v>255</v>
      </c>
      <c r="AH71" s="212">
        <v>0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19"/>
      <c r="B72" s="220"/>
      <c r="C72" s="263" t="s">
        <v>1378</v>
      </c>
      <c r="D72" s="252"/>
      <c r="E72" s="253">
        <v>1.2815000000000001</v>
      </c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12"/>
      <c r="Z72" s="212"/>
      <c r="AA72" s="212"/>
      <c r="AB72" s="212"/>
      <c r="AC72" s="212"/>
      <c r="AD72" s="212"/>
      <c r="AE72" s="212"/>
      <c r="AF72" s="212"/>
      <c r="AG72" s="212" t="s">
        <v>255</v>
      </c>
      <c r="AH72" s="212">
        <v>0</v>
      </c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19"/>
      <c r="B73" s="220"/>
      <c r="C73" s="263" t="s">
        <v>1379</v>
      </c>
      <c r="D73" s="252"/>
      <c r="E73" s="253">
        <v>1.02</v>
      </c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12"/>
      <c r="Z73" s="212"/>
      <c r="AA73" s="212"/>
      <c r="AB73" s="212"/>
      <c r="AC73" s="212"/>
      <c r="AD73" s="212"/>
      <c r="AE73" s="212"/>
      <c r="AF73" s="212"/>
      <c r="AG73" s="212" t="s">
        <v>255</v>
      </c>
      <c r="AH73" s="212">
        <v>0</v>
      </c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19"/>
      <c r="B74" s="220"/>
      <c r="C74" s="263" t="s">
        <v>1380</v>
      </c>
      <c r="D74" s="252"/>
      <c r="E74" s="253">
        <v>0.95850000000000002</v>
      </c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12"/>
      <c r="Z74" s="212"/>
      <c r="AA74" s="212"/>
      <c r="AB74" s="212"/>
      <c r="AC74" s="212"/>
      <c r="AD74" s="212"/>
      <c r="AE74" s="212"/>
      <c r="AF74" s="212"/>
      <c r="AG74" s="212" t="s">
        <v>255</v>
      </c>
      <c r="AH74" s="212">
        <v>0</v>
      </c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19">
        <v>19</v>
      </c>
      <c r="B75" s="220" t="s">
        <v>929</v>
      </c>
      <c r="C75" s="269" t="s">
        <v>930</v>
      </c>
      <c r="D75" s="221" t="s">
        <v>0</v>
      </c>
      <c r="E75" s="267"/>
      <c r="F75" s="223"/>
      <c r="G75" s="222">
        <f>ROUND(E75*F75,2)</f>
        <v>0</v>
      </c>
      <c r="H75" s="223"/>
      <c r="I75" s="222">
        <f>ROUND(E75*H75,2)</f>
        <v>0</v>
      </c>
      <c r="J75" s="223"/>
      <c r="K75" s="222">
        <f>ROUND(E75*J75,2)</f>
        <v>0</v>
      </c>
      <c r="L75" s="222">
        <v>21</v>
      </c>
      <c r="M75" s="222">
        <f>G75*(1+L75/100)</f>
        <v>0</v>
      </c>
      <c r="N75" s="222">
        <v>0</v>
      </c>
      <c r="O75" s="222">
        <f>ROUND(E75*N75,2)</f>
        <v>0</v>
      </c>
      <c r="P75" s="222">
        <v>0</v>
      </c>
      <c r="Q75" s="222">
        <f>ROUND(E75*P75,2)</f>
        <v>0</v>
      </c>
      <c r="R75" s="222" t="s">
        <v>915</v>
      </c>
      <c r="S75" s="222" t="s">
        <v>209</v>
      </c>
      <c r="T75" s="222" t="s">
        <v>209</v>
      </c>
      <c r="U75" s="222">
        <v>0</v>
      </c>
      <c r="V75" s="222">
        <f>ROUND(E75*U75,2)</f>
        <v>0</v>
      </c>
      <c r="W75" s="222"/>
      <c r="X75" s="222" t="s">
        <v>133</v>
      </c>
      <c r="Y75" s="212"/>
      <c r="Z75" s="212"/>
      <c r="AA75" s="212"/>
      <c r="AB75" s="212"/>
      <c r="AC75" s="212"/>
      <c r="AD75" s="212"/>
      <c r="AE75" s="212"/>
      <c r="AF75" s="212"/>
      <c r="AG75" s="212" t="s">
        <v>442</v>
      </c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19"/>
      <c r="B76" s="220"/>
      <c r="C76" s="270" t="s">
        <v>931</v>
      </c>
      <c r="D76" s="268"/>
      <c r="E76" s="268"/>
      <c r="F76" s="268"/>
      <c r="G76" s="268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12"/>
      <c r="Z76" s="212"/>
      <c r="AA76" s="212"/>
      <c r="AB76" s="212"/>
      <c r="AC76" s="212"/>
      <c r="AD76" s="212"/>
      <c r="AE76" s="212"/>
      <c r="AF76" s="212"/>
      <c r="AG76" s="212" t="s">
        <v>253</v>
      </c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x14ac:dyDescent="0.2">
      <c r="A77" s="228" t="s">
        <v>204</v>
      </c>
      <c r="B77" s="229" t="s">
        <v>162</v>
      </c>
      <c r="C77" s="245" t="s">
        <v>163</v>
      </c>
      <c r="D77" s="230"/>
      <c r="E77" s="231"/>
      <c r="F77" s="232"/>
      <c r="G77" s="232">
        <f>SUMIF(AG78:AG126,"&lt;&gt;NOR",G78:G126)</f>
        <v>0</v>
      </c>
      <c r="H77" s="232"/>
      <c r="I77" s="232">
        <f>SUM(I78:I126)</f>
        <v>0</v>
      </c>
      <c r="J77" s="232"/>
      <c r="K77" s="232">
        <f>SUM(K78:K126)</f>
        <v>0</v>
      </c>
      <c r="L77" s="232"/>
      <c r="M77" s="232">
        <f>SUM(M78:M126)</f>
        <v>0</v>
      </c>
      <c r="N77" s="232"/>
      <c r="O77" s="232">
        <f>SUM(O78:O126)</f>
        <v>1.77</v>
      </c>
      <c r="P77" s="232"/>
      <c r="Q77" s="232">
        <f>SUM(Q78:Q126)</f>
        <v>0</v>
      </c>
      <c r="R77" s="232"/>
      <c r="S77" s="232"/>
      <c r="T77" s="233"/>
      <c r="U77" s="227"/>
      <c r="V77" s="227">
        <f>SUM(V78:V126)</f>
        <v>123.74</v>
      </c>
      <c r="W77" s="227"/>
      <c r="X77" s="227"/>
      <c r="AG77" t="s">
        <v>205</v>
      </c>
    </row>
    <row r="78" spans="1:60" outlineLevel="1" x14ac:dyDescent="0.2">
      <c r="A78" s="234">
        <v>20</v>
      </c>
      <c r="B78" s="235" t="s">
        <v>1381</v>
      </c>
      <c r="C78" s="246" t="s">
        <v>1382</v>
      </c>
      <c r="D78" s="236" t="s">
        <v>346</v>
      </c>
      <c r="E78" s="237">
        <v>1473.0578</v>
      </c>
      <c r="F78" s="238"/>
      <c r="G78" s="239">
        <f>ROUND(E78*F78,2)</f>
        <v>0</v>
      </c>
      <c r="H78" s="238"/>
      <c r="I78" s="239">
        <f>ROUND(E78*H78,2)</f>
        <v>0</v>
      </c>
      <c r="J78" s="238"/>
      <c r="K78" s="239">
        <f>ROUND(E78*J78,2)</f>
        <v>0</v>
      </c>
      <c r="L78" s="239">
        <v>21</v>
      </c>
      <c r="M78" s="239">
        <f>G78*(1+L78/100)</f>
        <v>0</v>
      </c>
      <c r="N78" s="239">
        <v>5.0000000000000002E-5</v>
      </c>
      <c r="O78" s="239">
        <f>ROUND(E78*N78,2)</f>
        <v>7.0000000000000007E-2</v>
      </c>
      <c r="P78" s="239">
        <v>0</v>
      </c>
      <c r="Q78" s="239">
        <f>ROUND(E78*P78,2)</f>
        <v>0</v>
      </c>
      <c r="R78" s="239" t="s">
        <v>1325</v>
      </c>
      <c r="S78" s="239" t="s">
        <v>209</v>
      </c>
      <c r="T78" s="240" t="s">
        <v>209</v>
      </c>
      <c r="U78" s="222">
        <v>8.4000000000000005E-2</v>
      </c>
      <c r="V78" s="222">
        <f>ROUND(E78*U78,2)</f>
        <v>123.74</v>
      </c>
      <c r="W78" s="222"/>
      <c r="X78" s="222" t="s">
        <v>250</v>
      </c>
      <c r="Y78" s="212"/>
      <c r="Z78" s="212"/>
      <c r="AA78" s="212"/>
      <c r="AB78" s="212"/>
      <c r="AC78" s="212"/>
      <c r="AD78" s="212"/>
      <c r="AE78" s="212"/>
      <c r="AF78" s="212"/>
      <c r="AG78" s="212" t="s">
        <v>251</v>
      </c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ht="22.5" outlineLevel="1" x14ac:dyDescent="0.2">
      <c r="A79" s="219"/>
      <c r="B79" s="220"/>
      <c r="C79" s="263" t="s">
        <v>1383</v>
      </c>
      <c r="D79" s="252"/>
      <c r="E79" s="253">
        <v>424.05</v>
      </c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12"/>
      <c r="Z79" s="212"/>
      <c r="AA79" s="212"/>
      <c r="AB79" s="212"/>
      <c r="AC79" s="212"/>
      <c r="AD79" s="212"/>
      <c r="AE79" s="212"/>
      <c r="AF79" s="212"/>
      <c r="AG79" s="212" t="s">
        <v>255</v>
      </c>
      <c r="AH79" s="212">
        <v>0</v>
      </c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">
      <c r="A80" s="219"/>
      <c r="B80" s="220"/>
      <c r="C80" s="263" t="s">
        <v>1384</v>
      </c>
      <c r="D80" s="252"/>
      <c r="E80" s="253">
        <v>118.4256</v>
      </c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12"/>
      <c r="Z80" s="212"/>
      <c r="AA80" s="212"/>
      <c r="AB80" s="212"/>
      <c r="AC80" s="212"/>
      <c r="AD80" s="212"/>
      <c r="AE80" s="212"/>
      <c r="AF80" s="212"/>
      <c r="AG80" s="212" t="s">
        <v>255</v>
      </c>
      <c r="AH80" s="212">
        <v>0</v>
      </c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">
      <c r="A81" s="219"/>
      <c r="B81" s="220"/>
      <c r="C81" s="263" t="s">
        <v>1385</v>
      </c>
      <c r="D81" s="252"/>
      <c r="E81" s="253">
        <v>-73.245000000000005</v>
      </c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12"/>
      <c r="Z81" s="212"/>
      <c r="AA81" s="212"/>
      <c r="AB81" s="212"/>
      <c r="AC81" s="212"/>
      <c r="AD81" s="212"/>
      <c r="AE81" s="212"/>
      <c r="AF81" s="212"/>
      <c r="AG81" s="212" t="s">
        <v>255</v>
      </c>
      <c r="AH81" s="212">
        <v>0</v>
      </c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 x14ac:dyDescent="0.2">
      <c r="A82" s="219"/>
      <c r="B82" s="220"/>
      <c r="C82" s="263" t="s">
        <v>1386</v>
      </c>
      <c r="D82" s="252"/>
      <c r="E82" s="253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12"/>
      <c r="Z82" s="212"/>
      <c r="AA82" s="212"/>
      <c r="AB82" s="212"/>
      <c r="AC82" s="212"/>
      <c r="AD82" s="212"/>
      <c r="AE82" s="212"/>
      <c r="AF82" s="212"/>
      <c r="AG82" s="212" t="s">
        <v>255</v>
      </c>
      <c r="AH82" s="212">
        <v>0</v>
      </c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19"/>
      <c r="B83" s="220"/>
      <c r="C83" s="263" t="s">
        <v>1387</v>
      </c>
      <c r="D83" s="252"/>
      <c r="E83" s="253">
        <v>64.224000000000004</v>
      </c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12"/>
      <c r="Z83" s="212"/>
      <c r="AA83" s="212"/>
      <c r="AB83" s="212"/>
      <c r="AC83" s="212"/>
      <c r="AD83" s="212"/>
      <c r="AE83" s="212"/>
      <c r="AF83" s="212"/>
      <c r="AG83" s="212" t="s">
        <v>255</v>
      </c>
      <c r="AH83" s="212">
        <v>0</v>
      </c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 x14ac:dyDescent="0.2">
      <c r="A84" s="219"/>
      <c r="B84" s="220"/>
      <c r="C84" s="263" t="s">
        <v>1388</v>
      </c>
      <c r="D84" s="252"/>
      <c r="E84" s="253">
        <v>73.113600000000005</v>
      </c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12"/>
      <c r="Z84" s="212"/>
      <c r="AA84" s="212"/>
      <c r="AB84" s="212"/>
      <c r="AC84" s="212"/>
      <c r="AD84" s="212"/>
      <c r="AE84" s="212"/>
      <c r="AF84" s="212"/>
      <c r="AG84" s="212" t="s">
        <v>255</v>
      </c>
      <c r="AH84" s="212">
        <v>0</v>
      </c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 x14ac:dyDescent="0.2">
      <c r="A85" s="219"/>
      <c r="B85" s="220"/>
      <c r="C85" s="263" t="s">
        <v>1389</v>
      </c>
      <c r="D85" s="252"/>
      <c r="E85" s="253">
        <v>75.641599999999997</v>
      </c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12"/>
      <c r="Z85" s="212"/>
      <c r="AA85" s="212"/>
      <c r="AB85" s="212"/>
      <c r="AC85" s="212"/>
      <c r="AD85" s="212"/>
      <c r="AE85" s="212"/>
      <c r="AF85" s="212"/>
      <c r="AG85" s="212" t="s">
        <v>255</v>
      </c>
      <c r="AH85" s="212">
        <v>0</v>
      </c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 x14ac:dyDescent="0.2">
      <c r="A86" s="219"/>
      <c r="B86" s="220"/>
      <c r="C86" s="263" t="s">
        <v>1390</v>
      </c>
      <c r="D86" s="252"/>
      <c r="E86" s="253">
        <v>72.249600000000001</v>
      </c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12"/>
      <c r="Z86" s="212"/>
      <c r="AA86" s="212"/>
      <c r="AB86" s="212"/>
      <c r="AC86" s="212"/>
      <c r="AD86" s="212"/>
      <c r="AE86" s="212"/>
      <c r="AF86" s="212"/>
      <c r="AG86" s="212" t="s">
        <v>255</v>
      </c>
      <c r="AH86" s="212">
        <v>0</v>
      </c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">
      <c r="A87" s="219"/>
      <c r="B87" s="220"/>
      <c r="C87" s="263" t="s">
        <v>1391</v>
      </c>
      <c r="D87" s="252"/>
      <c r="E87" s="253">
        <v>86.169600000000003</v>
      </c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12"/>
      <c r="Z87" s="212"/>
      <c r="AA87" s="212"/>
      <c r="AB87" s="212"/>
      <c r="AC87" s="212"/>
      <c r="AD87" s="212"/>
      <c r="AE87" s="212"/>
      <c r="AF87" s="212"/>
      <c r="AG87" s="212" t="s">
        <v>255</v>
      </c>
      <c r="AH87" s="212">
        <v>0</v>
      </c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">
      <c r="A88" s="219"/>
      <c r="B88" s="220"/>
      <c r="C88" s="263" t="s">
        <v>1392</v>
      </c>
      <c r="D88" s="252"/>
      <c r="E88" s="253">
        <v>117.8048</v>
      </c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12"/>
      <c r="Z88" s="212"/>
      <c r="AA88" s="212"/>
      <c r="AB88" s="212"/>
      <c r="AC88" s="212"/>
      <c r="AD88" s="212"/>
      <c r="AE88" s="212"/>
      <c r="AF88" s="212"/>
      <c r="AG88" s="212" t="s">
        <v>255</v>
      </c>
      <c r="AH88" s="212">
        <v>0</v>
      </c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 x14ac:dyDescent="0.2">
      <c r="A89" s="219"/>
      <c r="B89" s="220"/>
      <c r="C89" s="263" t="s">
        <v>1393</v>
      </c>
      <c r="D89" s="252"/>
      <c r="E89" s="253">
        <v>127.91679999999999</v>
      </c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12"/>
      <c r="Z89" s="212"/>
      <c r="AA89" s="212"/>
      <c r="AB89" s="212"/>
      <c r="AC89" s="212"/>
      <c r="AD89" s="212"/>
      <c r="AE89" s="212"/>
      <c r="AF89" s="212"/>
      <c r="AG89" s="212" t="s">
        <v>255</v>
      </c>
      <c r="AH89" s="212">
        <v>0</v>
      </c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 x14ac:dyDescent="0.2">
      <c r="A90" s="219"/>
      <c r="B90" s="220"/>
      <c r="C90" s="263" t="s">
        <v>1394</v>
      </c>
      <c r="D90" s="252"/>
      <c r="E90" s="253">
        <v>96.051199999999994</v>
      </c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12"/>
      <c r="Z90" s="212"/>
      <c r="AA90" s="212"/>
      <c r="AB90" s="212"/>
      <c r="AC90" s="212"/>
      <c r="AD90" s="212"/>
      <c r="AE90" s="212"/>
      <c r="AF90" s="212"/>
      <c r="AG90" s="212" t="s">
        <v>255</v>
      </c>
      <c r="AH90" s="212">
        <v>0</v>
      </c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 x14ac:dyDescent="0.2">
      <c r="A91" s="219"/>
      <c r="B91" s="220"/>
      <c r="C91" s="263" t="s">
        <v>1395</v>
      </c>
      <c r="D91" s="252"/>
      <c r="E91" s="253">
        <v>82.016000000000005</v>
      </c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12"/>
      <c r="Z91" s="212"/>
      <c r="AA91" s="212"/>
      <c r="AB91" s="212"/>
      <c r="AC91" s="212"/>
      <c r="AD91" s="212"/>
      <c r="AE91" s="212"/>
      <c r="AF91" s="212"/>
      <c r="AG91" s="212" t="s">
        <v>255</v>
      </c>
      <c r="AH91" s="212">
        <v>0</v>
      </c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 x14ac:dyDescent="0.2">
      <c r="A92" s="219"/>
      <c r="B92" s="220"/>
      <c r="C92" s="263" t="s">
        <v>1396</v>
      </c>
      <c r="D92" s="252"/>
      <c r="E92" s="253">
        <v>82.016000000000005</v>
      </c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12"/>
      <c r="Z92" s="212"/>
      <c r="AA92" s="212"/>
      <c r="AB92" s="212"/>
      <c r="AC92" s="212"/>
      <c r="AD92" s="212"/>
      <c r="AE92" s="212"/>
      <c r="AF92" s="212"/>
      <c r="AG92" s="212" t="s">
        <v>255</v>
      </c>
      <c r="AH92" s="212">
        <v>0</v>
      </c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 x14ac:dyDescent="0.2">
      <c r="A93" s="219"/>
      <c r="B93" s="220"/>
      <c r="C93" s="263" t="s">
        <v>1397</v>
      </c>
      <c r="D93" s="252"/>
      <c r="E93" s="253">
        <v>65.28</v>
      </c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12"/>
      <c r="Z93" s="212"/>
      <c r="AA93" s="212"/>
      <c r="AB93" s="212"/>
      <c r="AC93" s="212"/>
      <c r="AD93" s="212"/>
      <c r="AE93" s="212"/>
      <c r="AF93" s="212"/>
      <c r="AG93" s="212" t="s">
        <v>255</v>
      </c>
      <c r="AH93" s="212">
        <v>0</v>
      </c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1" x14ac:dyDescent="0.2">
      <c r="A94" s="219"/>
      <c r="B94" s="220"/>
      <c r="C94" s="263" t="s">
        <v>1398</v>
      </c>
      <c r="D94" s="252"/>
      <c r="E94" s="253">
        <v>61.344000000000001</v>
      </c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12"/>
      <c r="Z94" s="212"/>
      <c r="AA94" s="212"/>
      <c r="AB94" s="212"/>
      <c r="AC94" s="212"/>
      <c r="AD94" s="212"/>
      <c r="AE94" s="212"/>
      <c r="AF94" s="212"/>
      <c r="AG94" s="212" t="s">
        <v>255</v>
      </c>
      <c r="AH94" s="212">
        <v>0</v>
      </c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34">
        <v>21</v>
      </c>
      <c r="B95" s="235" t="s">
        <v>1399</v>
      </c>
      <c r="C95" s="246" t="s">
        <v>1400</v>
      </c>
      <c r="D95" s="236" t="s">
        <v>334</v>
      </c>
      <c r="E95" s="237">
        <v>0.59672000000000003</v>
      </c>
      <c r="F95" s="238"/>
      <c r="G95" s="239">
        <f>ROUND(E95*F95,2)</f>
        <v>0</v>
      </c>
      <c r="H95" s="238"/>
      <c r="I95" s="239">
        <f>ROUND(E95*H95,2)</f>
        <v>0</v>
      </c>
      <c r="J95" s="238"/>
      <c r="K95" s="239">
        <f>ROUND(E95*J95,2)</f>
        <v>0</v>
      </c>
      <c r="L95" s="239">
        <v>21</v>
      </c>
      <c r="M95" s="239">
        <f>G95*(1+L95/100)</f>
        <v>0</v>
      </c>
      <c r="N95" s="239">
        <v>1</v>
      </c>
      <c r="O95" s="239">
        <f>ROUND(E95*N95,2)</f>
        <v>0.6</v>
      </c>
      <c r="P95" s="239">
        <v>0</v>
      </c>
      <c r="Q95" s="239">
        <f>ROUND(E95*P95,2)</f>
        <v>0</v>
      </c>
      <c r="R95" s="239" t="s">
        <v>352</v>
      </c>
      <c r="S95" s="239" t="s">
        <v>209</v>
      </c>
      <c r="T95" s="240" t="s">
        <v>209</v>
      </c>
      <c r="U95" s="222">
        <v>0</v>
      </c>
      <c r="V95" s="222">
        <f>ROUND(E95*U95,2)</f>
        <v>0</v>
      </c>
      <c r="W95" s="222"/>
      <c r="X95" s="222" t="s">
        <v>347</v>
      </c>
      <c r="Y95" s="212"/>
      <c r="Z95" s="212"/>
      <c r="AA95" s="212"/>
      <c r="AB95" s="212"/>
      <c r="AC95" s="212"/>
      <c r="AD95" s="212"/>
      <c r="AE95" s="212"/>
      <c r="AF95" s="212"/>
      <c r="AG95" s="212" t="s">
        <v>348</v>
      </c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ht="22.5" outlineLevel="1" x14ac:dyDescent="0.2">
      <c r="A96" s="219"/>
      <c r="B96" s="220"/>
      <c r="C96" s="263" t="s">
        <v>1401</v>
      </c>
      <c r="D96" s="252"/>
      <c r="E96" s="253">
        <v>0.46645999999999999</v>
      </c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12"/>
      <c r="Z96" s="212"/>
      <c r="AA96" s="212"/>
      <c r="AB96" s="212"/>
      <c r="AC96" s="212"/>
      <c r="AD96" s="212"/>
      <c r="AE96" s="212"/>
      <c r="AF96" s="212"/>
      <c r="AG96" s="212" t="s">
        <v>255</v>
      </c>
      <c r="AH96" s="212">
        <v>0</v>
      </c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 x14ac:dyDescent="0.2">
      <c r="A97" s="219"/>
      <c r="B97" s="220"/>
      <c r="C97" s="263" t="s">
        <v>1402</v>
      </c>
      <c r="D97" s="252"/>
      <c r="E97" s="253">
        <v>0.13027</v>
      </c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12"/>
      <c r="Z97" s="212"/>
      <c r="AA97" s="212"/>
      <c r="AB97" s="212"/>
      <c r="AC97" s="212"/>
      <c r="AD97" s="212"/>
      <c r="AE97" s="212"/>
      <c r="AF97" s="212"/>
      <c r="AG97" s="212" t="s">
        <v>255</v>
      </c>
      <c r="AH97" s="212">
        <v>0</v>
      </c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 x14ac:dyDescent="0.2">
      <c r="A98" s="234">
        <v>22</v>
      </c>
      <c r="B98" s="235" t="s">
        <v>1403</v>
      </c>
      <c r="C98" s="246" t="s">
        <v>1404</v>
      </c>
      <c r="D98" s="236" t="s">
        <v>334</v>
      </c>
      <c r="E98" s="237">
        <v>1.1042099999999999</v>
      </c>
      <c r="F98" s="238"/>
      <c r="G98" s="239">
        <f>ROUND(E98*F98,2)</f>
        <v>0</v>
      </c>
      <c r="H98" s="238"/>
      <c r="I98" s="239">
        <f>ROUND(E98*H98,2)</f>
        <v>0</v>
      </c>
      <c r="J98" s="238"/>
      <c r="K98" s="239">
        <f>ROUND(E98*J98,2)</f>
        <v>0</v>
      </c>
      <c r="L98" s="239">
        <v>21</v>
      </c>
      <c r="M98" s="239">
        <f>G98*(1+L98/100)</f>
        <v>0</v>
      </c>
      <c r="N98" s="239">
        <v>1</v>
      </c>
      <c r="O98" s="239">
        <f>ROUND(E98*N98,2)</f>
        <v>1.1000000000000001</v>
      </c>
      <c r="P98" s="239">
        <v>0</v>
      </c>
      <c r="Q98" s="239">
        <f>ROUND(E98*P98,2)</f>
        <v>0</v>
      </c>
      <c r="R98" s="239" t="s">
        <v>352</v>
      </c>
      <c r="S98" s="239" t="s">
        <v>209</v>
      </c>
      <c r="T98" s="240" t="s">
        <v>209</v>
      </c>
      <c r="U98" s="222">
        <v>0</v>
      </c>
      <c r="V98" s="222">
        <f>ROUND(E98*U98,2)</f>
        <v>0</v>
      </c>
      <c r="W98" s="222"/>
      <c r="X98" s="222" t="s">
        <v>347</v>
      </c>
      <c r="Y98" s="212"/>
      <c r="Z98" s="212"/>
      <c r="AA98" s="212"/>
      <c r="AB98" s="212"/>
      <c r="AC98" s="212"/>
      <c r="AD98" s="212"/>
      <c r="AE98" s="212"/>
      <c r="AF98" s="212"/>
      <c r="AG98" s="212" t="s">
        <v>348</v>
      </c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 x14ac:dyDescent="0.2">
      <c r="A99" s="219"/>
      <c r="B99" s="220"/>
      <c r="C99" s="263" t="s">
        <v>1405</v>
      </c>
      <c r="D99" s="252"/>
      <c r="E99" s="253">
        <v>7.0650000000000004E-2</v>
      </c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12"/>
      <c r="Z99" s="212"/>
      <c r="AA99" s="212"/>
      <c r="AB99" s="212"/>
      <c r="AC99" s="212"/>
      <c r="AD99" s="212"/>
      <c r="AE99" s="212"/>
      <c r="AF99" s="212"/>
      <c r="AG99" s="212" t="s">
        <v>255</v>
      </c>
      <c r="AH99" s="212">
        <v>0</v>
      </c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 x14ac:dyDescent="0.2">
      <c r="A100" s="219"/>
      <c r="B100" s="220"/>
      <c r="C100" s="263" t="s">
        <v>1406</v>
      </c>
      <c r="D100" s="252"/>
      <c r="E100" s="253">
        <v>8.0420000000000005E-2</v>
      </c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12"/>
      <c r="Z100" s="212"/>
      <c r="AA100" s="212"/>
      <c r="AB100" s="212"/>
      <c r="AC100" s="212"/>
      <c r="AD100" s="212"/>
      <c r="AE100" s="212"/>
      <c r="AF100" s="212"/>
      <c r="AG100" s="212" t="s">
        <v>255</v>
      </c>
      <c r="AH100" s="212">
        <v>0</v>
      </c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 x14ac:dyDescent="0.2">
      <c r="A101" s="219"/>
      <c r="B101" s="220"/>
      <c r="C101" s="263" t="s">
        <v>1407</v>
      </c>
      <c r="D101" s="252"/>
      <c r="E101" s="253">
        <v>8.3210000000000006E-2</v>
      </c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12"/>
      <c r="Z101" s="212"/>
      <c r="AA101" s="212"/>
      <c r="AB101" s="212"/>
      <c r="AC101" s="212"/>
      <c r="AD101" s="212"/>
      <c r="AE101" s="212"/>
      <c r="AF101" s="212"/>
      <c r="AG101" s="212" t="s">
        <v>255</v>
      </c>
      <c r="AH101" s="212">
        <v>0</v>
      </c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 x14ac:dyDescent="0.2">
      <c r="A102" s="219"/>
      <c r="B102" s="220"/>
      <c r="C102" s="263" t="s">
        <v>1408</v>
      </c>
      <c r="D102" s="252"/>
      <c r="E102" s="253">
        <v>7.9469999999999999E-2</v>
      </c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12"/>
      <c r="Z102" s="212"/>
      <c r="AA102" s="212"/>
      <c r="AB102" s="212"/>
      <c r="AC102" s="212"/>
      <c r="AD102" s="212"/>
      <c r="AE102" s="212"/>
      <c r="AF102" s="212"/>
      <c r="AG102" s="212" t="s">
        <v>255</v>
      </c>
      <c r="AH102" s="212">
        <v>0</v>
      </c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 x14ac:dyDescent="0.2">
      <c r="A103" s="219"/>
      <c r="B103" s="220"/>
      <c r="C103" s="263" t="s">
        <v>1409</v>
      </c>
      <c r="D103" s="252"/>
      <c r="E103" s="253">
        <v>9.4789999999999999E-2</v>
      </c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12"/>
      <c r="Z103" s="212"/>
      <c r="AA103" s="212"/>
      <c r="AB103" s="212"/>
      <c r="AC103" s="212"/>
      <c r="AD103" s="212"/>
      <c r="AE103" s="212"/>
      <c r="AF103" s="212"/>
      <c r="AG103" s="212" t="s">
        <v>255</v>
      </c>
      <c r="AH103" s="212">
        <v>0</v>
      </c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">
      <c r="A104" s="219"/>
      <c r="B104" s="220"/>
      <c r="C104" s="263" t="s">
        <v>1410</v>
      </c>
      <c r="D104" s="252"/>
      <c r="E104" s="253">
        <v>0.12959000000000001</v>
      </c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12"/>
      <c r="Z104" s="212"/>
      <c r="AA104" s="212"/>
      <c r="AB104" s="212"/>
      <c r="AC104" s="212"/>
      <c r="AD104" s="212"/>
      <c r="AE104" s="212"/>
      <c r="AF104" s="212"/>
      <c r="AG104" s="212" t="s">
        <v>255</v>
      </c>
      <c r="AH104" s="212">
        <v>0</v>
      </c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 x14ac:dyDescent="0.2">
      <c r="A105" s="219"/>
      <c r="B105" s="220"/>
      <c r="C105" s="263" t="s">
        <v>1411</v>
      </c>
      <c r="D105" s="252"/>
      <c r="E105" s="253">
        <v>0.14071</v>
      </c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12"/>
      <c r="Z105" s="212"/>
      <c r="AA105" s="212"/>
      <c r="AB105" s="212"/>
      <c r="AC105" s="212"/>
      <c r="AD105" s="212"/>
      <c r="AE105" s="212"/>
      <c r="AF105" s="212"/>
      <c r="AG105" s="212" t="s">
        <v>255</v>
      </c>
      <c r="AH105" s="212">
        <v>0</v>
      </c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outlineLevel="1" x14ac:dyDescent="0.2">
      <c r="A106" s="219"/>
      <c r="B106" s="220"/>
      <c r="C106" s="263" t="s">
        <v>1412</v>
      </c>
      <c r="D106" s="252"/>
      <c r="E106" s="253">
        <v>0.10566</v>
      </c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12"/>
      <c r="Z106" s="212"/>
      <c r="AA106" s="212"/>
      <c r="AB106" s="212"/>
      <c r="AC106" s="212"/>
      <c r="AD106" s="212"/>
      <c r="AE106" s="212"/>
      <c r="AF106" s="212"/>
      <c r="AG106" s="212" t="s">
        <v>255</v>
      </c>
      <c r="AH106" s="212">
        <v>0</v>
      </c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1" x14ac:dyDescent="0.2">
      <c r="A107" s="219"/>
      <c r="B107" s="220"/>
      <c r="C107" s="263" t="s">
        <v>1413</v>
      </c>
      <c r="D107" s="252"/>
      <c r="E107" s="253">
        <v>9.0219999999999995E-2</v>
      </c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12"/>
      <c r="Z107" s="212"/>
      <c r="AA107" s="212"/>
      <c r="AB107" s="212"/>
      <c r="AC107" s="212"/>
      <c r="AD107" s="212"/>
      <c r="AE107" s="212"/>
      <c r="AF107" s="212"/>
      <c r="AG107" s="212" t="s">
        <v>255</v>
      </c>
      <c r="AH107" s="212">
        <v>0</v>
      </c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 x14ac:dyDescent="0.2">
      <c r="A108" s="219"/>
      <c r="B108" s="220"/>
      <c r="C108" s="263" t="s">
        <v>1414</v>
      </c>
      <c r="D108" s="252"/>
      <c r="E108" s="253">
        <v>9.0219999999999995E-2</v>
      </c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12"/>
      <c r="Z108" s="212"/>
      <c r="AA108" s="212"/>
      <c r="AB108" s="212"/>
      <c r="AC108" s="212"/>
      <c r="AD108" s="212"/>
      <c r="AE108" s="212"/>
      <c r="AF108" s="212"/>
      <c r="AG108" s="212" t="s">
        <v>255</v>
      </c>
      <c r="AH108" s="212">
        <v>0</v>
      </c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outlineLevel="1" x14ac:dyDescent="0.2">
      <c r="A109" s="219"/>
      <c r="B109" s="220"/>
      <c r="C109" s="263" t="s">
        <v>1415</v>
      </c>
      <c r="D109" s="252"/>
      <c r="E109" s="253">
        <v>7.1809999999999999E-2</v>
      </c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12"/>
      <c r="Z109" s="212"/>
      <c r="AA109" s="212"/>
      <c r="AB109" s="212"/>
      <c r="AC109" s="212"/>
      <c r="AD109" s="212"/>
      <c r="AE109" s="212"/>
      <c r="AF109" s="212"/>
      <c r="AG109" s="212" t="s">
        <v>255</v>
      </c>
      <c r="AH109" s="212">
        <v>0</v>
      </c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1" x14ac:dyDescent="0.2">
      <c r="A110" s="219"/>
      <c r="B110" s="220"/>
      <c r="C110" s="263" t="s">
        <v>1416</v>
      </c>
      <c r="D110" s="252"/>
      <c r="E110" s="253">
        <v>6.7479999999999998E-2</v>
      </c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12"/>
      <c r="Z110" s="212"/>
      <c r="AA110" s="212"/>
      <c r="AB110" s="212"/>
      <c r="AC110" s="212"/>
      <c r="AD110" s="212"/>
      <c r="AE110" s="212"/>
      <c r="AF110" s="212"/>
      <c r="AG110" s="212" t="s">
        <v>255</v>
      </c>
      <c r="AH110" s="212">
        <v>0</v>
      </c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outlineLevel="1" x14ac:dyDescent="0.2">
      <c r="A111" s="234">
        <v>23</v>
      </c>
      <c r="B111" s="235" t="s">
        <v>1417</v>
      </c>
      <c r="C111" s="246" t="s">
        <v>1418</v>
      </c>
      <c r="D111" s="236" t="s">
        <v>346</v>
      </c>
      <c r="E111" s="237">
        <v>1003.8271999999999</v>
      </c>
      <c r="F111" s="238"/>
      <c r="G111" s="239">
        <f>ROUND(E111*F111,2)</f>
        <v>0</v>
      </c>
      <c r="H111" s="238"/>
      <c r="I111" s="239">
        <f>ROUND(E111*H111,2)</f>
        <v>0</v>
      </c>
      <c r="J111" s="238"/>
      <c r="K111" s="239">
        <f>ROUND(E111*J111,2)</f>
        <v>0</v>
      </c>
      <c r="L111" s="239">
        <v>21</v>
      </c>
      <c r="M111" s="239">
        <f>G111*(1+L111/100)</f>
        <v>0</v>
      </c>
      <c r="N111" s="239">
        <v>0</v>
      </c>
      <c r="O111" s="239">
        <f>ROUND(E111*N111,2)</f>
        <v>0</v>
      </c>
      <c r="P111" s="239">
        <v>0</v>
      </c>
      <c r="Q111" s="239">
        <f>ROUND(E111*P111,2)</f>
        <v>0</v>
      </c>
      <c r="R111" s="239" t="s">
        <v>352</v>
      </c>
      <c r="S111" s="239" t="s">
        <v>209</v>
      </c>
      <c r="T111" s="240" t="s">
        <v>209</v>
      </c>
      <c r="U111" s="222">
        <v>0</v>
      </c>
      <c r="V111" s="222">
        <f>ROUND(E111*U111,2)</f>
        <v>0</v>
      </c>
      <c r="W111" s="222"/>
      <c r="X111" s="222" t="s">
        <v>347</v>
      </c>
      <c r="Y111" s="212"/>
      <c r="Z111" s="212"/>
      <c r="AA111" s="212"/>
      <c r="AB111" s="212"/>
      <c r="AC111" s="212"/>
      <c r="AD111" s="212"/>
      <c r="AE111" s="212"/>
      <c r="AF111" s="212"/>
      <c r="AG111" s="212" t="s">
        <v>348</v>
      </c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1" x14ac:dyDescent="0.2">
      <c r="A112" s="219"/>
      <c r="B112" s="220"/>
      <c r="C112" s="263" t="s">
        <v>1386</v>
      </c>
      <c r="D112" s="252"/>
      <c r="E112" s="253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12"/>
      <c r="Z112" s="212"/>
      <c r="AA112" s="212"/>
      <c r="AB112" s="212"/>
      <c r="AC112" s="212"/>
      <c r="AD112" s="212"/>
      <c r="AE112" s="212"/>
      <c r="AF112" s="212"/>
      <c r="AG112" s="212" t="s">
        <v>255</v>
      </c>
      <c r="AH112" s="212">
        <v>0</v>
      </c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outlineLevel="1" x14ac:dyDescent="0.2">
      <c r="A113" s="219"/>
      <c r="B113" s="220"/>
      <c r="C113" s="263" t="s">
        <v>1387</v>
      </c>
      <c r="D113" s="252"/>
      <c r="E113" s="253">
        <v>64.224000000000004</v>
      </c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12"/>
      <c r="Z113" s="212"/>
      <c r="AA113" s="212"/>
      <c r="AB113" s="212"/>
      <c r="AC113" s="212"/>
      <c r="AD113" s="212"/>
      <c r="AE113" s="212"/>
      <c r="AF113" s="212"/>
      <c r="AG113" s="212" t="s">
        <v>255</v>
      </c>
      <c r="AH113" s="212">
        <v>0</v>
      </c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outlineLevel="1" x14ac:dyDescent="0.2">
      <c r="A114" s="219"/>
      <c r="B114" s="220"/>
      <c r="C114" s="263" t="s">
        <v>1388</v>
      </c>
      <c r="D114" s="252"/>
      <c r="E114" s="253">
        <v>73.113600000000005</v>
      </c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12"/>
      <c r="Z114" s="212"/>
      <c r="AA114" s="212"/>
      <c r="AB114" s="212"/>
      <c r="AC114" s="212"/>
      <c r="AD114" s="212"/>
      <c r="AE114" s="212"/>
      <c r="AF114" s="212"/>
      <c r="AG114" s="212" t="s">
        <v>255</v>
      </c>
      <c r="AH114" s="212">
        <v>0</v>
      </c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outlineLevel="1" x14ac:dyDescent="0.2">
      <c r="A115" s="219"/>
      <c r="B115" s="220"/>
      <c r="C115" s="263" t="s">
        <v>1389</v>
      </c>
      <c r="D115" s="252"/>
      <c r="E115" s="253">
        <v>75.641599999999997</v>
      </c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12"/>
      <c r="Z115" s="212"/>
      <c r="AA115" s="212"/>
      <c r="AB115" s="212"/>
      <c r="AC115" s="212"/>
      <c r="AD115" s="212"/>
      <c r="AE115" s="212"/>
      <c r="AF115" s="212"/>
      <c r="AG115" s="212" t="s">
        <v>255</v>
      </c>
      <c r="AH115" s="212">
        <v>0</v>
      </c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outlineLevel="1" x14ac:dyDescent="0.2">
      <c r="A116" s="219"/>
      <c r="B116" s="220"/>
      <c r="C116" s="263" t="s">
        <v>1390</v>
      </c>
      <c r="D116" s="252"/>
      <c r="E116" s="253">
        <v>72.249600000000001</v>
      </c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12"/>
      <c r="Z116" s="212"/>
      <c r="AA116" s="212"/>
      <c r="AB116" s="212"/>
      <c r="AC116" s="212"/>
      <c r="AD116" s="212"/>
      <c r="AE116" s="212"/>
      <c r="AF116" s="212"/>
      <c r="AG116" s="212" t="s">
        <v>255</v>
      </c>
      <c r="AH116" s="212">
        <v>0</v>
      </c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outlineLevel="1" x14ac:dyDescent="0.2">
      <c r="A117" s="219"/>
      <c r="B117" s="220"/>
      <c r="C117" s="263" t="s">
        <v>1391</v>
      </c>
      <c r="D117" s="252"/>
      <c r="E117" s="253">
        <v>86.169600000000003</v>
      </c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12"/>
      <c r="Z117" s="212"/>
      <c r="AA117" s="212"/>
      <c r="AB117" s="212"/>
      <c r="AC117" s="212"/>
      <c r="AD117" s="212"/>
      <c r="AE117" s="212"/>
      <c r="AF117" s="212"/>
      <c r="AG117" s="212" t="s">
        <v>255</v>
      </c>
      <c r="AH117" s="212">
        <v>0</v>
      </c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1" x14ac:dyDescent="0.2">
      <c r="A118" s="219"/>
      <c r="B118" s="220"/>
      <c r="C118" s="263" t="s">
        <v>1392</v>
      </c>
      <c r="D118" s="252"/>
      <c r="E118" s="253">
        <v>117.8048</v>
      </c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12"/>
      <c r="Z118" s="212"/>
      <c r="AA118" s="212"/>
      <c r="AB118" s="212"/>
      <c r="AC118" s="212"/>
      <c r="AD118" s="212"/>
      <c r="AE118" s="212"/>
      <c r="AF118" s="212"/>
      <c r="AG118" s="212" t="s">
        <v>255</v>
      </c>
      <c r="AH118" s="212">
        <v>0</v>
      </c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outlineLevel="1" x14ac:dyDescent="0.2">
      <c r="A119" s="219"/>
      <c r="B119" s="220"/>
      <c r="C119" s="263" t="s">
        <v>1393</v>
      </c>
      <c r="D119" s="252"/>
      <c r="E119" s="253">
        <v>127.91679999999999</v>
      </c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12"/>
      <c r="Z119" s="212"/>
      <c r="AA119" s="212"/>
      <c r="AB119" s="212"/>
      <c r="AC119" s="212"/>
      <c r="AD119" s="212"/>
      <c r="AE119" s="212"/>
      <c r="AF119" s="212"/>
      <c r="AG119" s="212" t="s">
        <v>255</v>
      </c>
      <c r="AH119" s="212">
        <v>0</v>
      </c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outlineLevel="1" x14ac:dyDescent="0.2">
      <c r="A120" s="219"/>
      <c r="B120" s="220"/>
      <c r="C120" s="263" t="s">
        <v>1394</v>
      </c>
      <c r="D120" s="252"/>
      <c r="E120" s="253">
        <v>96.051199999999994</v>
      </c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12"/>
      <c r="Z120" s="212"/>
      <c r="AA120" s="212"/>
      <c r="AB120" s="212"/>
      <c r="AC120" s="212"/>
      <c r="AD120" s="212"/>
      <c r="AE120" s="212"/>
      <c r="AF120" s="212"/>
      <c r="AG120" s="212" t="s">
        <v>255</v>
      </c>
      <c r="AH120" s="212">
        <v>0</v>
      </c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outlineLevel="1" x14ac:dyDescent="0.2">
      <c r="A121" s="219"/>
      <c r="B121" s="220"/>
      <c r="C121" s="263" t="s">
        <v>1395</v>
      </c>
      <c r="D121" s="252"/>
      <c r="E121" s="253">
        <v>82.016000000000005</v>
      </c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12"/>
      <c r="Z121" s="212"/>
      <c r="AA121" s="212"/>
      <c r="AB121" s="212"/>
      <c r="AC121" s="212"/>
      <c r="AD121" s="212"/>
      <c r="AE121" s="212"/>
      <c r="AF121" s="212"/>
      <c r="AG121" s="212" t="s">
        <v>255</v>
      </c>
      <c r="AH121" s="212">
        <v>0</v>
      </c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1" x14ac:dyDescent="0.2">
      <c r="A122" s="219"/>
      <c r="B122" s="220"/>
      <c r="C122" s="263" t="s">
        <v>1396</v>
      </c>
      <c r="D122" s="252"/>
      <c r="E122" s="253">
        <v>82.016000000000005</v>
      </c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12"/>
      <c r="Z122" s="212"/>
      <c r="AA122" s="212"/>
      <c r="AB122" s="212"/>
      <c r="AC122" s="212"/>
      <c r="AD122" s="212"/>
      <c r="AE122" s="212"/>
      <c r="AF122" s="212"/>
      <c r="AG122" s="212" t="s">
        <v>255</v>
      </c>
      <c r="AH122" s="212">
        <v>0</v>
      </c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outlineLevel="1" x14ac:dyDescent="0.2">
      <c r="A123" s="219"/>
      <c r="B123" s="220"/>
      <c r="C123" s="263" t="s">
        <v>1397</v>
      </c>
      <c r="D123" s="252"/>
      <c r="E123" s="253">
        <v>65.28</v>
      </c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12"/>
      <c r="Z123" s="212"/>
      <c r="AA123" s="212"/>
      <c r="AB123" s="212"/>
      <c r="AC123" s="212"/>
      <c r="AD123" s="212"/>
      <c r="AE123" s="212"/>
      <c r="AF123" s="212"/>
      <c r="AG123" s="212" t="s">
        <v>255</v>
      </c>
      <c r="AH123" s="212">
        <v>0</v>
      </c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1" x14ac:dyDescent="0.2">
      <c r="A124" s="219"/>
      <c r="B124" s="220"/>
      <c r="C124" s="263" t="s">
        <v>1398</v>
      </c>
      <c r="D124" s="252"/>
      <c r="E124" s="253">
        <v>61.344000000000001</v>
      </c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12"/>
      <c r="Z124" s="212"/>
      <c r="AA124" s="212"/>
      <c r="AB124" s="212"/>
      <c r="AC124" s="212"/>
      <c r="AD124" s="212"/>
      <c r="AE124" s="212"/>
      <c r="AF124" s="212"/>
      <c r="AG124" s="212" t="s">
        <v>255</v>
      </c>
      <c r="AH124" s="212">
        <v>0</v>
      </c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outlineLevel="1" x14ac:dyDescent="0.2">
      <c r="A125" s="219">
        <v>24</v>
      </c>
      <c r="B125" s="220" t="s">
        <v>1323</v>
      </c>
      <c r="C125" s="269" t="s">
        <v>1324</v>
      </c>
      <c r="D125" s="221" t="s">
        <v>0</v>
      </c>
      <c r="E125" s="267"/>
      <c r="F125" s="223"/>
      <c r="G125" s="222">
        <f>ROUND(E125*F125,2)</f>
        <v>0</v>
      </c>
      <c r="H125" s="223"/>
      <c r="I125" s="222">
        <f>ROUND(E125*H125,2)</f>
        <v>0</v>
      </c>
      <c r="J125" s="223"/>
      <c r="K125" s="222">
        <f>ROUND(E125*J125,2)</f>
        <v>0</v>
      </c>
      <c r="L125" s="222">
        <v>21</v>
      </c>
      <c r="M125" s="222">
        <f>G125*(1+L125/100)</f>
        <v>0</v>
      </c>
      <c r="N125" s="222">
        <v>0</v>
      </c>
      <c r="O125" s="222">
        <f>ROUND(E125*N125,2)</f>
        <v>0</v>
      </c>
      <c r="P125" s="222">
        <v>0</v>
      </c>
      <c r="Q125" s="222">
        <f>ROUND(E125*P125,2)</f>
        <v>0</v>
      </c>
      <c r="R125" s="222" t="s">
        <v>1325</v>
      </c>
      <c r="S125" s="222" t="s">
        <v>209</v>
      </c>
      <c r="T125" s="222" t="s">
        <v>209</v>
      </c>
      <c r="U125" s="222">
        <v>0</v>
      </c>
      <c r="V125" s="222">
        <f>ROUND(E125*U125,2)</f>
        <v>0</v>
      </c>
      <c r="W125" s="222"/>
      <c r="X125" s="222" t="s">
        <v>133</v>
      </c>
      <c r="Y125" s="212"/>
      <c r="Z125" s="212"/>
      <c r="AA125" s="212"/>
      <c r="AB125" s="212"/>
      <c r="AC125" s="212"/>
      <c r="AD125" s="212"/>
      <c r="AE125" s="212"/>
      <c r="AF125" s="212"/>
      <c r="AG125" s="212" t="s">
        <v>442</v>
      </c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outlineLevel="1" x14ac:dyDescent="0.2">
      <c r="A126" s="219"/>
      <c r="B126" s="220"/>
      <c r="C126" s="270" t="s">
        <v>959</v>
      </c>
      <c r="D126" s="268"/>
      <c r="E126" s="268"/>
      <c r="F126" s="268"/>
      <c r="G126" s="268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12"/>
      <c r="Z126" s="212"/>
      <c r="AA126" s="212"/>
      <c r="AB126" s="212"/>
      <c r="AC126" s="212"/>
      <c r="AD126" s="212"/>
      <c r="AE126" s="212"/>
      <c r="AF126" s="212"/>
      <c r="AG126" s="212" t="s">
        <v>253</v>
      </c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x14ac:dyDescent="0.2">
      <c r="A127" s="228" t="s">
        <v>204</v>
      </c>
      <c r="B127" s="229" t="s">
        <v>170</v>
      </c>
      <c r="C127" s="245" t="s">
        <v>171</v>
      </c>
      <c r="D127" s="230"/>
      <c r="E127" s="231"/>
      <c r="F127" s="232"/>
      <c r="G127" s="232">
        <f>SUMIF(AG128:AG142,"&lt;&gt;NOR",G128:G142)</f>
        <v>0</v>
      </c>
      <c r="H127" s="232"/>
      <c r="I127" s="232">
        <f>SUM(I128:I142)</f>
        <v>0</v>
      </c>
      <c r="J127" s="232"/>
      <c r="K127" s="232">
        <f>SUM(K128:K142)</f>
        <v>0</v>
      </c>
      <c r="L127" s="232"/>
      <c r="M127" s="232">
        <f>SUM(M128:M142)</f>
        <v>0</v>
      </c>
      <c r="N127" s="232"/>
      <c r="O127" s="232">
        <f>SUM(O128:O142)</f>
        <v>0</v>
      </c>
      <c r="P127" s="232"/>
      <c r="Q127" s="232">
        <f>SUM(Q128:Q142)</f>
        <v>0</v>
      </c>
      <c r="R127" s="232"/>
      <c r="S127" s="232"/>
      <c r="T127" s="233"/>
      <c r="U127" s="227"/>
      <c r="V127" s="227">
        <f>SUM(V128:V142)</f>
        <v>0</v>
      </c>
      <c r="W127" s="227"/>
      <c r="X127" s="227"/>
      <c r="AG127" t="s">
        <v>205</v>
      </c>
    </row>
    <row r="128" spans="1:60" outlineLevel="1" x14ac:dyDescent="0.2">
      <c r="A128" s="234">
        <v>25</v>
      </c>
      <c r="B128" s="235" t="s">
        <v>1419</v>
      </c>
      <c r="C128" s="246" t="s">
        <v>1420</v>
      </c>
      <c r="D128" s="236" t="s">
        <v>307</v>
      </c>
      <c r="E128" s="237">
        <v>34.50656</v>
      </c>
      <c r="F128" s="238"/>
      <c r="G128" s="239">
        <f>ROUND(E128*F128,2)</f>
        <v>0</v>
      </c>
      <c r="H128" s="238"/>
      <c r="I128" s="239">
        <f>ROUND(E128*H128,2)</f>
        <v>0</v>
      </c>
      <c r="J128" s="238"/>
      <c r="K128" s="239">
        <f>ROUND(E128*J128,2)</f>
        <v>0</v>
      </c>
      <c r="L128" s="239">
        <v>21</v>
      </c>
      <c r="M128" s="239">
        <f>G128*(1+L128/100)</f>
        <v>0</v>
      </c>
      <c r="N128" s="239">
        <v>0</v>
      </c>
      <c r="O128" s="239">
        <f>ROUND(E128*N128,2)</f>
        <v>0</v>
      </c>
      <c r="P128" s="239">
        <v>0</v>
      </c>
      <c r="Q128" s="239">
        <f>ROUND(E128*P128,2)</f>
        <v>0</v>
      </c>
      <c r="R128" s="239"/>
      <c r="S128" s="239" t="s">
        <v>242</v>
      </c>
      <c r="T128" s="240" t="s">
        <v>210</v>
      </c>
      <c r="U128" s="222">
        <v>0</v>
      </c>
      <c r="V128" s="222">
        <f>ROUND(E128*U128,2)</f>
        <v>0</v>
      </c>
      <c r="W128" s="222"/>
      <c r="X128" s="222" t="s">
        <v>250</v>
      </c>
      <c r="Y128" s="212"/>
      <c r="Z128" s="212"/>
      <c r="AA128" s="212"/>
      <c r="AB128" s="212"/>
      <c r="AC128" s="212"/>
      <c r="AD128" s="212"/>
      <c r="AE128" s="212"/>
      <c r="AF128" s="212"/>
      <c r="AG128" s="212" t="s">
        <v>251</v>
      </c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outlineLevel="1" x14ac:dyDescent="0.2">
      <c r="A129" s="219"/>
      <c r="B129" s="220"/>
      <c r="C129" s="263" t="s">
        <v>1421</v>
      </c>
      <c r="D129" s="252"/>
      <c r="E129" s="253">
        <v>2.0070000000000001</v>
      </c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12"/>
      <c r="Z129" s="212"/>
      <c r="AA129" s="212"/>
      <c r="AB129" s="212"/>
      <c r="AC129" s="212"/>
      <c r="AD129" s="212"/>
      <c r="AE129" s="212"/>
      <c r="AF129" s="212"/>
      <c r="AG129" s="212" t="s">
        <v>255</v>
      </c>
      <c r="AH129" s="212">
        <v>0</v>
      </c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</row>
    <row r="130" spans="1:60" outlineLevel="1" x14ac:dyDescent="0.2">
      <c r="A130" s="219"/>
      <c r="B130" s="220"/>
      <c r="C130" s="263" t="s">
        <v>1422</v>
      </c>
      <c r="D130" s="252"/>
      <c r="E130" s="253">
        <v>2.2848000000000002</v>
      </c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12"/>
      <c r="Z130" s="212"/>
      <c r="AA130" s="212"/>
      <c r="AB130" s="212"/>
      <c r="AC130" s="212"/>
      <c r="AD130" s="212"/>
      <c r="AE130" s="212"/>
      <c r="AF130" s="212"/>
      <c r="AG130" s="212" t="s">
        <v>255</v>
      </c>
      <c r="AH130" s="212">
        <v>0</v>
      </c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outlineLevel="1" x14ac:dyDescent="0.2">
      <c r="A131" s="219"/>
      <c r="B131" s="220"/>
      <c r="C131" s="263" t="s">
        <v>1423</v>
      </c>
      <c r="D131" s="252"/>
      <c r="E131" s="253">
        <v>2.3637999999999999</v>
      </c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12"/>
      <c r="Z131" s="212"/>
      <c r="AA131" s="212"/>
      <c r="AB131" s="212"/>
      <c r="AC131" s="212"/>
      <c r="AD131" s="212"/>
      <c r="AE131" s="212"/>
      <c r="AF131" s="212"/>
      <c r="AG131" s="212" t="s">
        <v>255</v>
      </c>
      <c r="AH131" s="212">
        <v>0</v>
      </c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outlineLevel="1" x14ac:dyDescent="0.2">
      <c r="A132" s="219"/>
      <c r="B132" s="220"/>
      <c r="C132" s="263" t="s">
        <v>1424</v>
      </c>
      <c r="D132" s="252"/>
      <c r="E132" s="253">
        <v>2.2578</v>
      </c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12"/>
      <c r="Z132" s="212"/>
      <c r="AA132" s="212"/>
      <c r="AB132" s="212"/>
      <c r="AC132" s="212"/>
      <c r="AD132" s="212"/>
      <c r="AE132" s="212"/>
      <c r="AF132" s="212"/>
      <c r="AG132" s="212" t="s">
        <v>255</v>
      </c>
      <c r="AH132" s="212">
        <v>0</v>
      </c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outlineLevel="1" x14ac:dyDescent="0.2">
      <c r="A133" s="219"/>
      <c r="B133" s="220"/>
      <c r="C133" s="263" t="s">
        <v>1425</v>
      </c>
      <c r="D133" s="252"/>
      <c r="E133" s="253">
        <v>2.6928000000000001</v>
      </c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12"/>
      <c r="Z133" s="212"/>
      <c r="AA133" s="212"/>
      <c r="AB133" s="212"/>
      <c r="AC133" s="212"/>
      <c r="AD133" s="212"/>
      <c r="AE133" s="212"/>
      <c r="AF133" s="212"/>
      <c r="AG133" s="212" t="s">
        <v>255</v>
      </c>
      <c r="AH133" s="212">
        <v>0</v>
      </c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outlineLevel="1" x14ac:dyDescent="0.2">
      <c r="A134" s="219"/>
      <c r="B134" s="220"/>
      <c r="C134" s="263" t="s">
        <v>1426</v>
      </c>
      <c r="D134" s="252"/>
      <c r="E134" s="253">
        <v>3.6814</v>
      </c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12"/>
      <c r="Z134" s="212"/>
      <c r="AA134" s="212"/>
      <c r="AB134" s="212"/>
      <c r="AC134" s="212"/>
      <c r="AD134" s="212"/>
      <c r="AE134" s="212"/>
      <c r="AF134" s="212"/>
      <c r="AG134" s="212" t="s">
        <v>255</v>
      </c>
      <c r="AH134" s="212">
        <v>0</v>
      </c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outlineLevel="1" x14ac:dyDescent="0.2">
      <c r="A135" s="219"/>
      <c r="B135" s="220"/>
      <c r="C135" s="263" t="s">
        <v>1427</v>
      </c>
      <c r="D135" s="252"/>
      <c r="E135" s="253">
        <v>3.9973999999999998</v>
      </c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12"/>
      <c r="Z135" s="212"/>
      <c r="AA135" s="212"/>
      <c r="AB135" s="212"/>
      <c r="AC135" s="212"/>
      <c r="AD135" s="212"/>
      <c r="AE135" s="212"/>
      <c r="AF135" s="212"/>
      <c r="AG135" s="212" t="s">
        <v>255</v>
      </c>
      <c r="AH135" s="212">
        <v>0</v>
      </c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outlineLevel="1" x14ac:dyDescent="0.2">
      <c r="A136" s="219"/>
      <c r="B136" s="220"/>
      <c r="C136" s="263" t="s">
        <v>1428</v>
      </c>
      <c r="D136" s="252"/>
      <c r="E136" s="253">
        <v>3.0015999999999998</v>
      </c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12"/>
      <c r="Z136" s="212"/>
      <c r="AA136" s="212"/>
      <c r="AB136" s="212"/>
      <c r="AC136" s="212"/>
      <c r="AD136" s="212"/>
      <c r="AE136" s="212"/>
      <c r="AF136" s="212"/>
      <c r="AG136" s="212" t="s">
        <v>255</v>
      </c>
      <c r="AH136" s="212">
        <v>0</v>
      </c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outlineLevel="1" x14ac:dyDescent="0.2">
      <c r="A137" s="219"/>
      <c r="B137" s="220"/>
      <c r="C137" s="263" t="s">
        <v>1429</v>
      </c>
      <c r="D137" s="252"/>
      <c r="E137" s="253">
        <v>2.5630000000000002</v>
      </c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12"/>
      <c r="Z137" s="212"/>
      <c r="AA137" s="212"/>
      <c r="AB137" s="212"/>
      <c r="AC137" s="212"/>
      <c r="AD137" s="212"/>
      <c r="AE137" s="212"/>
      <c r="AF137" s="212"/>
      <c r="AG137" s="212" t="s">
        <v>255</v>
      </c>
      <c r="AH137" s="212">
        <v>0</v>
      </c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outlineLevel="1" x14ac:dyDescent="0.2">
      <c r="A138" s="219"/>
      <c r="B138" s="220"/>
      <c r="C138" s="263" t="s">
        <v>1430</v>
      </c>
      <c r="D138" s="252"/>
      <c r="E138" s="253">
        <v>2.5630000000000002</v>
      </c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12"/>
      <c r="Z138" s="212"/>
      <c r="AA138" s="212"/>
      <c r="AB138" s="212"/>
      <c r="AC138" s="212"/>
      <c r="AD138" s="212"/>
      <c r="AE138" s="212"/>
      <c r="AF138" s="212"/>
      <c r="AG138" s="212" t="s">
        <v>255</v>
      </c>
      <c r="AH138" s="212">
        <v>0</v>
      </c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outlineLevel="1" x14ac:dyDescent="0.2">
      <c r="A139" s="219"/>
      <c r="B139" s="220"/>
      <c r="C139" s="263" t="s">
        <v>1431</v>
      </c>
      <c r="D139" s="252"/>
      <c r="E139" s="253">
        <v>2.04</v>
      </c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12"/>
      <c r="Z139" s="212"/>
      <c r="AA139" s="212"/>
      <c r="AB139" s="212"/>
      <c r="AC139" s="212"/>
      <c r="AD139" s="212"/>
      <c r="AE139" s="212"/>
      <c r="AF139" s="212"/>
      <c r="AG139" s="212" t="s">
        <v>255</v>
      </c>
      <c r="AH139" s="212">
        <v>0</v>
      </c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outlineLevel="1" x14ac:dyDescent="0.2">
      <c r="A140" s="219"/>
      <c r="B140" s="220"/>
      <c r="C140" s="263" t="s">
        <v>1432</v>
      </c>
      <c r="D140" s="252"/>
      <c r="E140" s="253">
        <v>1.917</v>
      </c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12"/>
      <c r="Z140" s="212"/>
      <c r="AA140" s="212"/>
      <c r="AB140" s="212"/>
      <c r="AC140" s="212"/>
      <c r="AD140" s="212"/>
      <c r="AE140" s="212"/>
      <c r="AF140" s="212"/>
      <c r="AG140" s="212" t="s">
        <v>255</v>
      </c>
      <c r="AH140" s="212">
        <v>0</v>
      </c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outlineLevel="1" x14ac:dyDescent="0.2">
      <c r="A141" s="219"/>
      <c r="B141" s="220"/>
      <c r="C141" s="271" t="s">
        <v>999</v>
      </c>
      <c r="D141" s="265"/>
      <c r="E141" s="266">
        <v>3.1369600000000002</v>
      </c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12"/>
      <c r="Z141" s="212"/>
      <c r="AA141" s="212"/>
      <c r="AB141" s="212"/>
      <c r="AC141" s="212"/>
      <c r="AD141" s="212"/>
      <c r="AE141" s="212"/>
      <c r="AF141" s="212"/>
      <c r="AG141" s="212" t="s">
        <v>255</v>
      </c>
      <c r="AH141" s="212">
        <v>4</v>
      </c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outlineLevel="1" x14ac:dyDescent="0.2">
      <c r="A142" s="219"/>
      <c r="B142" s="220"/>
      <c r="C142" s="271" t="s">
        <v>953</v>
      </c>
      <c r="D142" s="265"/>
      <c r="E142" s="266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12"/>
      <c r="Z142" s="212"/>
      <c r="AA142" s="212"/>
      <c r="AB142" s="212"/>
      <c r="AC142" s="212"/>
      <c r="AD142" s="212"/>
      <c r="AE142" s="212"/>
      <c r="AF142" s="212"/>
      <c r="AG142" s="212" t="s">
        <v>255</v>
      </c>
      <c r="AH142" s="212">
        <v>4</v>
      </c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x14ac:dyDescent="0.2">
      <c r="A143" s="3"/>
      <c r="B143" s="4"/>
      <c r="C143" s="249"/>
      <c r="D143" s="6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AE143">
        <v>15</v>
      </c>
      <c r="AF143">
        <v>21</v>
      </c>
      <c r="AG143" t="s">
        <v>191</v>
      </c>
    </row>
    <row r="144" spans="1:60" x14ac:dyDescent="0.2">
      <c r="A144" s="215"/>
      <c r="B144" s="216" t="s">
        <v>29</v>
      </c>
      <c r="C144" s="250"/>
      <c r="D144" s="217"/>
      <c r="E144" s="218"/>
      <c r="F144" s="218"/>
      <c r="G144" s="244">
        <f>G8+G49+G57+G61+G77+G127</f>
        <v>0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AE144">
        <f>SUMIF(L7:L142,AE143,G7:G142)</f>
        <v>0</v>
      </c>
      <c r="AF144">
        <f>SUMIF(L7:L142,AF143,G7:G142)</f>
        <v>0</v>
      </c>
      <c r="AG144" t="s">
        <v>243</v>
      </c>
    </row>
    <row r="145" spans="3:33" x14ac:dyDescent="0.2">
      <c r="C145" s="251"/>
      <c r="D145" s="10"/>
      <c r="AG145" t="s">
        <v>245</v>
      </c>
    </row>
    <row r="146" spans="3:33" x14ac:dyDescent="0.2">
      <c r="D146" s="10"/>
    </row>
    <row r="147" spans="3:33" x14ac:dyDescent="0.2">
      <c r="D147" s="10"/>
    </row>
    <row r="148" spans="3:33" x14ac:dyDescent="0.2">
      <c r="D148" s="10"/>
    </row>
    <row r="149" spans="3:33" x14ac:dyDescent="0.2">
      <c r="D149" s="10"/>
    </row>
    <row r="150" spans="3:33" x14ac:dyDescent="0.2">
      <c r="D150" s="10"/>
    </row>
    <row r="151" spans="3:33" x14ac:dyDescent="0.2">
      <c r="D151" s="10"/>
    </row>
    <row r="152" spans="3:33" x14ac:dyDescent="0.2">
      <c r="D152" s="10"/>
    </row>
    <row r="153" spans="3:33" x14ac:dyDescent="0.2">
      <c r="D153" s="10"/>
    </row>
    <row r="154" spans="3:33" x14ac:dyDescent="0.2">
      <c r="D154" s="10"/>
    </row>
    <row r="155" spans="3:33" x14ac:dyDescent="0.2">
      <c r="D155" s="10"/>
    </row>
    <row r="156" spans="3:33" x14ac:dyDescent="0.2">
      <c r="D156" s="10"/>
    </row>
    <row r="157" spans="3:33" x14ac:dyDescent="0.2">
      <c r="D157" s="10"/>
    </row>
    <row r="158" spans="3:33" x14ac:dyDescent="0.2">
      <c r="D158" s="10"/>
    </row>
    <row r="159" spans="3:33" x14ac:dyDescent="0.2">
      <c r="D159" s="10"/>
    </row>
    <row r="160" spans="3:33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DC33" sheet="1"/>
  <mergeCells count="17">
    <mergeCell ref="C41:G41"/>
    <mergeCell ref="C59:G59"/>
    <mergeCell ref="C60:G60"/>
    <mergeCell ref="C76:G76"/>
    <mergeCell ref="C126:G126"/>
    <mergeCell ref="C19:G19"/>
    <mergeCell ref="C22:G22"/>
    <mergeCell ref="C25:G25"/>
    <mergeCell ref="C32:G32"/>
    <mergeCell ref="C35:G35"/>
    <mergeCell ref="C38:G38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63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7" t="s">
        <v>178</v>
      </c>
      <c r="B1" s="197"/>
      <c r="C1" s="197"/>
      <c r="D1" s="197"/>
      <c r="E1" s="197"/>
      <c r="F1" s="197"/>
      <c r="G1" s="197"/>
      <c r="AG1" t="s">
        <v>179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180</v>
      </c>
    </row>
    <row r="3" spans="1:60" ht="24.95" customHeight="1" x14ac:dyDescent="0.2">
      <c r="A3" s="198" t="s">
        <v>8</v>
      </c>
      <c r="B3" s="49" t="s">
        <v>71</v>
      </c>
      <c r="C3" s="201" t="s">
        <v>72</v>
      </c>
      <c r="D3" s="199"/>
      <c r="E3" s="199"/>
      <c r="F3" s="199"/>
      <c r="G3" s="200"/>
      <c r="AC3" s="177" t="s">
        <v>180</v>
      </c>
      <c r="AG3" t="s">
        <v>181</v>
      </c>
    </row>
    <row r="4" spans="1:60" ht="24.95" customHeight="1" x14ac:dyDescent="0.2">
      <c r="A4" s="202" t="s">
        <v>9</v>
      </c>
      <c r="B4" s="203" t="s">
        <v>83</v>
      </c>
      <c r="C4" s="204" t="s">
        <v>84</v>
      </c>
      <c r="D4" s="205"/>
      <c r="E4" s="205"/>
      <c r="F4" s="205"/>
      <c r="G4" s="206"/>
      <c r="AG4" t="s">
        <v>182</v>
      </c>
    </row>
    <row r="5" spans="1:60" x14ac:dyDescent="0.2">
      <c r="D5" s="10"/>
    </row>
    <row r="6" spans="1:60" ht="38.25" x14ac:dyDescent="0.2">
      <c r="A6" s="208" t="s">
        <v>183</v>
      </c>
      <c r="B6" s="210" t="s">
        <v>184</v>
      </c>
      <c r="C6" s="210" t="s">
        <v>185</v>
      </c>
      <c r="D6" s="209" t="s">
        <v>186</v>
      </c>
      <c r="E6" s="208" t="s">
        <v>187</v>
      </c>
      <c r="F6" s="207" t="s">
        <v>188</v>
      </c>
      <c r="G6" s="208" t="s">
        <v>29</v>
      </c>
      <c r="H6" s="211" t="s">
        <v>30</v>
      </c>
      <c r="I6" s="211" t="s">
        <v>189</v>
      </c>
      <c r="J6" s="211" t="s">
        <v>31</v>
      </c>
      <c r="K6" s="211" t="s">
        <v>190</v>
      </c>
      <c r="L6" s="211" t="s">
        <v>191</v>
      </c>
      <c r="M6" s="211" t="s">
        <v>192</v>
      </c>
      <c r="N6" s="211" t="s">
        <v>193</v>
      </c>
      <c r="O6" s="211" t="s">
        <v>194</v>
      </c>
      <c r="P6" s="211" t="s">
        <v>195</v>
      </c>
      <c r="Q6" s="211" t="s">
        <v>196</v>
      </c>
      <c r="R6" s="211" t="s">
        <v>197</v>
      </c>
      <c r="S6" s="211" t="s">
        <v>198</v>
      </c>
      <c r="T6" s="211" t="s">
        <v>199</v>
      </c>
      <c r="U6" s="211" t="s">
        <v>200</v>
      </c>
      <c r="V6" s="211" t="s">
        <v>201</v>
      </c>
      <c r="W6" s="211" t="s">
        <v>202</v>
      </c>
      <c r="X6" s="211" t="s">
        <v>203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28" t="s">
        <v>204</v>
      </c>
      <c r="B8" s="229" t="s">
        <v>99</v>
      </c>
      <c r="C8" s="245" t="s">
        <v>100</v>
      </c>
      <c r="D8" s="230"/>
      <c r="E8" s="231"/>
      <c r="F8" s="232"/>
      <c r="G8" s="232">
        <f>SUMIF(AG9:AG30,"&lt;&gt;NOR",G9:G30)</f>
        <v>0</v>
      </c>
      <c r="H8" s="232"/>
      <c r="I8" s="232">
        <f>SUM(I9:I30)</f>
        <v>0</v>
      </c>
      <c r="J8" s="232"/>
      <c r="K8" s="232">
        <f>SUM(K9:K30)</f>
        <v>0</v>
      </c>
      <c r="L8" s="232"/>
      <c r="M8" s="232">
        <f>SUM(M9:M30)</f>
        <v>0</v>
      </c>
      <c r="N8" s="232"/>
      <c r="O8" s="232">
        <f>SUM(O9:O30)</f>
        <v>0</v>
      </c>
      <c r="P8" s="232"/>
      <c r="Q8" s="232">
        <f>SUM(Q9:Q30)</f>
        <v>0</v>
      </c>
      <c r="R8" s="232"/>
      <c r="S8" s="232"/>
      <c r="T8" s="233"/>
      <c r="U8" s="227"/>
      <c r="V8" s="227">
        <f>SUM(V9:V30)</f>
        <v>6.6699999999999982</v>
      </c>
      <c r="W8" s="227"/>
      <c r="X8" s="227"/>
      <c r="AG8" t="s">
        <v>205</v>
      </c>
    </row>
    <row r="9" spans="1:60" outlineLevel="1" x14ac:dyDescent="0.2">
      <c r="A9" s="234">
        <v>1</v>
      </c>
      <c r="B9" s="235" t="s">
        <v>246</v>
      </c>
      <c r="C9" s="246" t="s">
        <v>247</v>
      </c>
      <c r="D9" s="236" t="s">
        <v>248</v>
      </c>
      <c r="E9" s="237">
        <v>0.8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39" t="s">
        <v>249</v>
      </c>
      <c r="S9" s="239" t="s">
        <v>209</v>
      </c>
      <c r="T9" s="240" t="s">
        <v>209</v>
      </c>
      <c r="U9" s="222">
        <v>1.34E-2</v>
      </c>
      <c r="V9" s="222">
        <f>ROUND(E9*U9,2)</f>
        <v>0.01</v>
      </c>
      <c r="W9" s="222"/>
      <c r="X9" s="222" t="s">
        <v>250</v>
      </c>
      <c r="Y9" s="212"/>
      <c r="Z9" s="212"/>
      <c r="AA9" s="212"/>
      <c r="AB9" s="212"/>
      <c r="AC9" s="212"/>
      <c r="AD9" s="212"/>
      <c r="AE9" s="212"/>
      <c r="AF9" s="212"/>
      <c r="AG9" s="212" t="s">
        <v>251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9"/>
      <c r="B10" s="220"/>
      <c r="C10" s="262" t="s">
        <v>252</v>
      </c>
      <c r="D10" s="254"/>
      <c r="E10" s="254"/>
      <c r="F10" s="254"/>
      <c r="G10" s="254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2"/>
      <c r="Z10" s="212"/>
      <c r="AA10" s="212"/>
      <c r="AB10" s="212"/>
      <c r="AC10" s="212"/>
      <c r="AD10" s="212"/>
      <c r="AE10" s="212"/>
      <c r="AF10" s="212"/>
      <c r="AG10" s="212" t="s">
        <v>253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42" t="str">
        <f>C10</f>
        <v>nebo lesní půdy, s vodorovným přemístěním na hromady v místě upotřebení nebo na dočasné či trvalé skládky se složením</v>
      </c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9"/>
      <c r="B11" s="220"/>
      <c r="C11" s="263" t="s">
        <v>1433</v>
      </c>
      <c r="D11" s="252"/>
      <c r="E11" s="253">
        <v>0.8</v>
      </c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12"/>
      <c r="Z11" s="212"/>
      <c r="AA11" s="212"/>
      <c r="AB11" s="212"/>
      <c r="AC11" s="212"/>
      <c r="AD11" s="212"/>
      <c r="AE11" s="212"/>
      <c r="AF11" s="212"/>
      <c r="AG11" s="212" t="s">
        <v>255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ht="22.5" outlineLevel="1" x14ac:dyDescent="0.2">
      <c r="A12" s="234">
        <v>2</v>
      </c>
      <c r="B12" s="235" t="s">
        <v>1434</v>
      </c>
      <c r="C12" s="246" t="s">
        <v>1435</v>
      </c>
      <c r="D12" s="236" t="s">
        <v>248</v>
      </c>
      <c r="E12" s="237">
        <v>1.764</v>
      </c>
      <c r="F12" s="238"/>
      <c r="G12" s="239">
        <f>ROUND(E12*F12,2)</f>
        <v>0</v>
      </c>
      <c r="H12" s="238"/>
      <c r="I12" s="239">
        <f>ROUND(E12*H12,2)</f>
        <v>0</v>
      </c>
      <c r="J12" s="238"/>
      <c r="K12" s="239">
        <f>ROUND(E12*J12,2)</f>
        <v>0</v>
      </c>
      <c r="L12" s="239">
        <v>21</v>
      </c>
      <c r="M12" s="239">
        <f>G12*(1+L12/100)</f>
        <v>0</v>
      </c>
      <c r="N12" s="239">
        <v>0</v>
      </c>
      <c r="O12" s="239">
        <f>ROUND(E12*N12,2)</f>
        <v>0</v>
      </c>
      <c r="P12" s="239">
        <v>0</v>
      </c>
      <c r="Q12" s="239">
        <f>ROUND(E12*P12,2)</f>
        <v>0</v>
      </c>
      <c r="R12" s="239" t="s">
        <v>249</v>
      </c>
      <c r="S12" s="239" t="s">
        <v>209</v>
      </c>
      <c r="T12" s="240" t="s">
        <v>209</v>
      </c>
      <c r="U12" s="222">
        <v>3.1309999999999998</v>
      </c>
      <c r="V12" s="222">
        <f>ROUND(E12*U12,2)</f>
        <v>5.52</v>
      </c>
      <c r="W12" s="222"/>
      <c r="X12" s="222" t="s">
        <v>250</v>
      </c>
      <c r="Y12" s="212"/>
      <c r="Z12" s="212"/>
      <c r="AA12" s="212"/>
      <c r="AB12" s="212"/>
      <c r="AC12" s="212"/>
      <c r="AD12" s="212"/>
      <c r="AE12" s="212"/>
      <c r="AF12" s="212"/>
      <c r="AG12" s="212" t="s">
        <v>251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ht="33.75" outlineLevel="1" x14ac:dyDescent="0.2">
      <c r="A13" s="219"/>
      <c r="B13" s="220"/>
      <c r="C13" s="262" t="s">
        <v>1436</v>
      </c>
      <c r="D13" s="254"/>
      <c r="E13" s="254"/>
      <c r="F13" s="254"/>
      <c r="G13" s="254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12"/>
      <c r="Z13" s="212"/>
      <c r="AA13" s="212"/>
      <c r="AB13" s="212"/>
      <c r="AC13" s="212"/>
      <c r="AD13" s="212"/>
      <c r="AE13" s="212"/>
      <c r="AF13" s="212"/>
      <c r="AG13" s="212" t="s">
        <v>253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42" t="str">
        <f>C13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19"/>
      <c r="B14" s="220"/>
      <c r="C14" s="263" t="s">
        <v>1437</v>
      </c>
      <c r="D14" s="252"/>
      <c r="E14" s="253">
        <v>1.764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12"/>
      <c r="Z14" s="212"/>
      <c r="AA14" s="212"/>
      <c r="AB14" s="212"/>
      <c r="AC14" s="212"/>
      <c r="AD14" s="212"/>
      <c r="AE14" s="212"/>
      <c r="AF14" s="212"/>
      <c r="AG14" s="212" t="s">
        <v>255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ht="22.5" outlineLevel="1" x14ac:dyDescent="0.2">
      <c r="A15" s="234">
        <v>3</v>
      </c>
      <c r="B15" s="235" t="s">
        <v>1438</v>
      </c>
      <c r="C15" s="246" t="s">
        <v>1439</v>
      </c>
      <c r="D15" s="236" t="s">
        <v>248</v>
      </c>
      <c r="E15" s="237">
        <v>0.88200000000000001</v>
      </c>
      <c r="F15" s="238"/>
      <c r="G15" s="239">
        <f>ROUND(E15*F15,2)</f>
        <v>0</v>
      </c>
      <c r="H15" s="238"/>
      <c r="I15" s="239">
        <f>ROUND(E15*H15,2)</f>
        <v>0</v>
      </c>
      <c r="J15" s="238"/>
      <c r="K15" s="239">
        <f>ROUND(E15*J15,2)</f>
        <v>0</v>
      </c>
      <c r="L15" s="239">
        <v>21</v>
      </c>
      <c r="M15" s="239">
        <f>G15*(1+L15/100)</f>
        <v>0</v>
      </c>
      <c r="N15" s="239">
        <v>0</v>
      </c>
      <c r="O15" s="239">
        <f>ROUND(E15*N15,2)</f>
        <v>0</v>
      </c>
      <c r="P15" s="239">
        <v>0</v>
      </c>
      <c r="Q15" s="239">
        <f>ROUND(E15*P15,2)</f>
        <v>0</v>
      </c>
      <c r="R15" s="239" t="s">
        <v>249</v>
      </c>
      <c r="S15" s="239" t="s">
        <v>209</v>
      </c>
      <c r="T15" s="240" t="s">
        <v>209</v>
      </c>
      <c r="U15" s="222">
        <v>0.47399999999999998</v>
      </c>
      <c r="V15" s="222">
        <f>ROUND(E15*U15,2)</f>
        <v>0.42</v>
      </c>
      <c r="W15" s="222"/>
      <c r="X15" s="222" t="s">
        <v>250</v>
      </c>
      <c r="Y15" s="212"/>
      <c r="Z15" s="212"/>
      <c r="AA15" s="212"/>
      <c r="AB15" s="212"/>
      <c r="AC15" s="212"/>
      <c r="AD15" s="212"/>
      <c r="AE15" s="212"/>
      <c r="AF15" s="212"/>
      <c r="AG15" s="212" t="s">
        <v>251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ht="33.75" outlineLevel="1" x14ac:dyDescent="0.2">
      <c r="A16" s="219"/>
      <c r="B16" s="220"/>
      <c r="C16" s="262" t="s">
        <v>1436</v>
      </c>
      <c r="D16" s="254"/>
      <c r="E16" s="254"/>
      <c r="F16" s="254"/>
      <c r="G16" s="254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12"/>
      <c r="Z16" s="212"/>
      <c r="AA16" s="212"/>
      <c r="AB16" s="212"/>
      <c r="AC16" s="212"/>
      <c r="AD16" s="212"/>
      <c r="AE16" s="212"/>
      <c r="AF16" s="212"/>
      <c r="AG16" s="212" t="s">
        <v>253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42" t="str">
        <f>C16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19"/>
      <c r="B17" s="220"/>
      <c r="C17" s="263" t="s">
        <v>1440</v>
      </c>
      <c r="D17" s="252"/>
      <c r="E17" s="253">
        <v>0.88200000000000001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2"/>
      <c r="Z17" s="212"/>
      <c r="AA17" s="212"/>
      <c r="AB17" s="212"/>
      <c r="AC17" s="212"/>
      <c r="AD17" s="212"/>
      <c r="AE17" s="212"/>
      <c r="AF17" s="212"/>
      <c r="AG17" s="212" t="s">
        <v>255</v>
      </c>
      <c r="AH17" s="212">
        <v>5</v>
      </c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ht="22.5" outlineLevel="1" x14ac:dyDescent="0.2">
      <c r="A18" s="234">
        <v>4</v>
      </c>
      <c r="B18" s="235" t="s">
        <v>284</v>
      </c>
      <c r="C18" s="246" t="s">
        <v>285</v>
      </c>
      <c r="D18" s="236" t="s">
        <v>248</v>
      </c>
      <c r="E18" s="237">
        <v>1.764</v>
      </c>
      <c r="F18" s="238"/>
      <c r="G18" s="239">
        <f>ROUND(E18*F18,2)</f>
        <v>0</v>
      </c>
      <c r="H18" s="238"/>
      <c r="I18" s="239">
        <f>ROUND(E18*H18,2)</f>
        <v>0</v>
      </c>
      <c r="J18" s="238"/>
      <c r="K18" s="239">
        <f>ROUND(E18*J18,2)</f>
        <v>0</v>
      </c>
      <c r="L18" s="239">
        <v>21</v>
      </c>
      <c r="M18" s="239">
        <f>G18*(1+L18/100)</f>
        <v>0</v>
      </c>
      <c r="N18" s="239">
        <v>0</v>
      </c>
      <c r="O18" s="239">
        <f>ROUND(E18*N18,2)</f>
        <v>0</v>
      </c>
      <c r="P18" s="239">
        <v>0</v>
      </c>
      <c r="Q18" s="239">
        <f>ROUND(E18*P18,2)</f>
        <v>0</v>
      </c>
      <c r="R18" s="239" t="s">
        <v>249</v>
      </c>
      <c r="S18" s="239" t="s">
        <v>209</v>
      </c>
      <c r="T18" s="240" t="s">
        <v>209</v>
      </c>
      <c r="U18" s="222">
        <v>1.0999999999999999E-2</v>
      </c>
      <c r="V18" s="222">
        <f>ROUND(E18*U18,2)</f>
        <v>0.02</v>
      </c>
      <c r="W18" s="222"/>
      <c r="X18" s="222" t="s">
        <v>250</v>
      </c>
      <c r="Y18" s="212"/>
      <c r="Z18" s="212"/>
      <c r="AA18" s="212"/>
      <c r="AB18" s="212"/>
      <c r="AC18" s="212"/>
      <c r="AD18" s="212"/>
      <c r="AE18" s="212"/>
      <c r="AF18" s="212"/>
      <c r="AG18" s="212" t="s">
        <v>251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19"/>
      <c r="B19" s="220"/>
      <c r="C19" s="262" t="s">
        <v>277</v>
      </c>
      <c r="D19" s="254"/>
      <c r="E19" s="254"/>
      <c r="F19" s="254"/>
      <c r="G19" s="254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12"/>
      <c r="Z19" s="212"/>
      <c r="AA19" s="212"/>
      <c r="AB19" s="212"/>
      <c r="AC19" s="212"/>
      <c r="AD19" s="212"/>
      <c r="AE19" s="212"/>
      <c r="AF19" s="212"/>
      <c r="AG19" s="212" t="s">
        <v>253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19"/>
      <c r="B20" s="220"/>
      <c r="C20" s="263" t="s">
        <v>1441</v>
      </c>
      <c r="D20" s="252"/>
      <c r="E20" s="253">
        <v>1.764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12"/>
      <c r="Z20" s="212"/>
      <c r="AA20" s="212"/>
      <c r="AB20" s="212"/>
      <c r="AC20" s="212"/>
      <c r="AD20" s="212"/>
      <c r="AE20" s="212"/>
      <c r="AF20" s="212"/>
      <c r="AG20" s="212" t="s">
        <v>255</v>
      </c>
      <c r="AH20" s="212">
        <v>5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ht="33.75" outlineLevel="1" x14ac:dyDescent="0.2">
      <c r="A21" s="234">
        <v>5</v>
      </c>
      <c r="B21" s="235" t="s">
        <v>288</v>
      </c>
      <c r="C21" s="246" t="s">
        <v>289</v>
      </c>
      <c r="D21" s="236" t="s">
        <v>248</v>
      </c>
      <c r="E21" s="237">
        <v>7.056</v>
      </c>
      <c r="F21" s="238"/>
      <c r="G21" s="239">
        <f>ROUND(E21*F21,2)</f>
        <v>0</v>
      </c>
      <c r="H21" s="238"/>
      <c r="I21" s="239">
        <f>ROUND(E21*H21,2)</f>
        <v>0</v>
      </c>
      <c r="J21" s="238"/>
      <c r="K21" s="239">
        <f>ROUND(E21*J21,2)</f>
        <v>0</v>
      </c>
      <c r="L21" s="239">
        <v>21</v>
      </c>
      <c r="M21" s="239">
        <f>G21*(1+L21/100)</f>
        <v>0</v>
      </c>
      <c r="N21" s="239">
        <v>0</v>
      </c>
      <c r="O21" s="239">
        <f>ROUND(E21*N21,2)</f>
        <v>0</v>
      </c>
      <c r="P21" s="239">
        <v>0</v>
      </c>
      <c r="Q21" s="239">
        <f>ROUND(E21*P21,2)</f>
        <v>0</v>
      </c>
      <c r="R21" s="239" t="s">
        <v>249</v>
      </c>
      <c r="S21" s="239" t="s">
        <v>209</v>
      </c>
      <c r="T21" s="240" t="s">
        <v>209</v>
      </c>
      <c r="U21" s="222">
        <v>0</v>
      </c>
      <c r="V21" s="222">
        <f>ROUND(E21*U21,2)</f>
        <v>0</v>
      </c>
      <c r="W21" s="222"/>
      <c r="X21" s="222" t="s">
        <v>250</v>
      </c>
      <c r="Y21" s="212"/>
      <c r="Z21" s="212"/>
      <c r="AA21" s="212"/>
      <c r="AB21" s="212"/>
      <c r="AC21" s="212"/>
      <c r="AD21" s="212"/>
      <c r="AE21" s="212"/>
      <c r="AF21" s="212"/>
      <c r="AG21" s="212" t="s">
        <v>251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19"/>
      <c r="B22" s="220"/>
      <c r="C22" s="262" t="s">
        <v>277</v>
      </c>
      <c r="D22" s="254"/>
      <c r="E22" s="254"/>
      <c r="F22" s="254"/>
      <c r="G22" s="254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12"/>
      <c r="Z22" s="212"/>
      <c r="AA22" s="212"/>
      <c r="AB22" s="212"/>
      <c r="AC22" s="212"/>
      <c r="AD22" s="212"/>
      <c r="AE22" s="212"/>
      <c r="AF22" s="212"/>
      <c r="AG22" s="212" t="s">
        <v>253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19"/>
      <c r="B23" s="220"/>
      <c r="C23" s="263" t="s">
        <v>1442</v>
      </c>
      <c r="D23" s="252"/>
      <c r="E23" s="253">
        <v>7.056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12"/>
      <c r="Z23" s="212"/>
      <c r="AA23" s="212"/>
      <c r="AB23" s="212"/>
      <c r="AC23" s="212"/>
      <c r="AD23" s="212"/>
      <c r="AE23" s="212"/>
      <c r="AF23" s="212"/>
      <c r="AG23" s="212" t="s">
        <v>255</v>
      </c>
      <c r="AH23" s="212">
        <v>5</v>
      </c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ht="22.5" outlineLevel="1" x14ac:dyDescent="0.2">
      <c r="A24" s="234">
        <v>6</v>
      </c>
      <c r="B24" s="235" t="s">
        <v>302</v>
      </c>
      <c r="C24" s="246" t="s">
        <v>303</v>
      </c>
      <c r="D24" s="236" t="s">
        <v>248</v>
      </c>
      <c r="E24" s="237">
        <v>1.764</v>
      </c>
      <c r="F24" s="238"/>
      <c r="G24" s="239">
        <f>ROUND(E24*F24,2)</f>
        <v>0</v>
      </c>
      <c r="H24" s="238"/>
      <c r="I24" s="239">
        <f>ROUND(E24*H24,2)</f>
        <v>0</v>
      </c>
      <c r="J24" s="238"/>
      <c r="K24" s="239">
        <f>ROUND(E24*J24,2)</f>
        <v>0</v>
      </c>
      <c r="L24" s="239">
        <v>21</v>
      </c>
      <c r="M24" s="239">
        <f>G24*(1+L24/100)</f>
        <v>0</v>
      </c>
      <c r="N24" s="239">
        <v>0</v>
      </c>
      <c r="O24" s="239">
        <f>ROUND(E24*N24,2)</f>
        <v>0</v>
      </c>
      <c r="P24" s="239">
        <v>0</v>
      </c>
      <c r="Q24" s="239">
        <f>ROUND(E24*P24,2)</f>
        <v>0</v>
      </c>
      <c r="R24" s="239" t="s">
        <v>249</v>
      </c>
      <c r="S24" s="239" t="s">
        <v>209</v>
      </c>
      <c r="T24" s="240" t="s">
        <v>209</v>
      </c>
      <c r="U24" s="222">
        <v>8.9999999999999993E-3</v>
      </c>
      <c r="V24" s="222">
        <f>ROUND(E24*U24,2)</f>
        <v>0.02</v>
      </c>
      <c r="W24" s="222"/>
      <c r="X24" s="222" t="s">
        <v>250</v>
      </c>
      <c r="Y24" s="212"/>
      <c r="Z24" s="212"/>
      <c r="AA24" s="212"/>
      <c r="AB24" s="212"/>
      <c r="AC24" s="212"/>
      <c r="AD24" s="212"/>
      <c r="AE24" s="212"/>
      <c r="AF24" s="212"/>
      <c r="AG24" s="212" t="s">
        <v>251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19"/>
      <c r="B25" s="220"/>
      <c r="C25" s="263" t="s">
        <v>1443</v>
      </c>
      <c r="D25" s="252"/>
      <c r="E25" s="253">
        <v>1.764</v>
      </c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12"/>
      <c r="Z25" s="212"/>
      <c r="AA25" s="212"/>
      <c r="AB25" s="212"/>
      <c r="AC25" s="212"/>
      <c r="AD25" s="212"/>
      <c r="AE25" s="212"/>
      <c r="AF25" s="212"/>
      <c r="AG25" s="212" t="s">
        <v>255</v>
      </c>
      <c r="AH25" s="212">
        <v>5</v>
      </c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ht="22.5" outlineLevel="1" x14ac:dyDescent="0.2">
      <c r="A26" s="234">
        <v>7</v>
      </c>
      <c r="B26" s="235" t="s">
        <v>1444</v>
      </c>
      <c r="C26" s="246" t="s">
        <v>1445</v>
      </c>
      <c r="D26" s="236" t="s">
        <v>307</v>
      </c>
      <c r="E26" s="237">
        <v>2.04</v>
      </c>
      <c r="F26" s="238"/>
      <c r="G26" s="239">
        <f>ROUND(E26*F26,2)</f>
        <v>0</v>
      </c>
      <c r="H26" s="238"/>
      <c r="I26" s="239">
        <f>ROUND(E26*H26,2)</f>
        <v>0</v>
      </c>
      <c r="J26" s="238"/>
      <c r="K26" s="239">
        <f>ROUND(E26*J26,2)</f>
        <v>0</v>
      </c>
      <c r="L26" s="239">
        <v>21</v>
      </c>
      <c r="M26" s="239">
        <f>G26*(1+L26/100)</f>
        <v>0</v>
      </c>
      <c r="N26" s="239">
        <v>0</v>
      </c>
      <c r="O26" s="239">
        <f>ROUND(E26*N26,2)</f>
        <v>0</v>
      </c>
      <c r="P26" s="239">
        <v>0</v>
      </c>
      <c r="Q26" s="239">
        <f>ROUND(E26*P26,2)</f>
        <v>0</v>
      </c>
      <c r="R26" s="239" t="s">
        <v>249</v>
      </c>
      <c r="S26" s="239" t="s">
        <v>209</v>
      </c>
      <c r="T26" s="240" t="s">
        <v>209</v>
      </c>
      <c r="U26" s="222">
        <v>0.33200000000000002</v>
      </c>
      <c r="V26" s="222">
        <f>ROUND(E26*U26,2)</f>
        <v>0.68</v>
      </c>
      <c r="W26" s="222"/>
      <c r="X26" s="222" t="s">
        <v>250</v>
      </c>
      <c r="Y26" s="212"/>
      <c r="Z26" s="212"/>
      <c r="AA26" s="212"/>
      <c r="AB26" s="212"/>
      <c r="AC26" s="212"/>
      <c r="AD26" s="212"/>
      <c r="AE26" s="212"/>
      <c r="AF26" s="212"/>
      <c r="AG26" s="212" t="s">
        <v>251</v>
      </c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ht="22.5" outlineLevel="1" x14ac:dyDescent="0.2">
      <c r="A27" s="219"/>
      <c r="B27" s="220"/>
      <c r="C27" s="262" t="s">
        <v>320</v>
      </c>
      <c r="D27" s="254"/>
      <c r="E27" s="254"/>
      <c r="F27" s="254"/>
      <c r="G27" s="254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12"/>
      <c r="Z27" s="212"/>
      <c r="AA27" s="212"/>
      <c r="AB27" s="212"/>
      <c r="AC27" s="212"/>
      <c r="AD27" s="212"/>
      <c r="AE27" s="212"/>
      <c r="AF27" s="212"/>
      <c r="AG27" s="212" t="s">
        <v>253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42" t="str">
        <f>C27</f>
        <v>s případným nutným přemístěním hromad nebo dočasných skládek na místo potřeby ze vzdálenosti do 30 m, v rovině nebo ve svahu do 1 : 5,</v>
      </c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9"/>
      <c r="B28" s="220"/>
      <c r="C28" s="263" t="s">
        <v>1446</v>
      </c>
      <c r="D28" s="252"/>
      <c r="E28" s="253">
        <v>2.04</v>
      </c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12"/>
      <c r="Z28" s="212"/>
      <c r="AA28" s="212"/>
      <c r="AB28" s="212"/>
      <c r="AC28" s="212"/>
      <c r="AD28" s="212"/>
      <c r="AE28" s="212"/>
      <c r="AF28" s="212"/>
      <c r="AG28" s="212" t="s">
        <v>255</v>
      </c>
      <c r="AH28" s="212">
        <v>0</v>
      </c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34">
        <v>8</v>
      </c>
      <c r="B29" s="235" t="s">
        <v>342</v>
      </c>
      <c r="C29" s="246" t="s">
        <v>343</v>
      </c>
      <c r="D29" s="236" t="s">
        <v>248</v>
      </c>
      <c r="E29" s="237">
        <v>1.764</v>
      </c>
      <c r="F29" s="238"/>
      <c r="G29" s="239">
        <f>ROUND(E29*F29,2)</f>
        <v>0</v>
      </c>
      <c r="H29" s="238"/>
      <c r="I29" s="239">
        <f>ROUND(E29*H29,2)</f>
        <v>0</v>
      </c>
      <c r="J29" s="238"/>
      <c r="K29" s="239">
        <f>ROUND(E29*J29,2)</f>
        <v>0</v>
      </c>
      <c r="L29" s="239">
        <v>21</v>
      </c>
      <c r="M29" s="239">
        <f>G29*(1+L29/100)</f>
        <v>0</v>
      </c>
      <c r="N29" s="239">
        <v>0</v>
      </c>
      <c r="O29" s="239">
        <f>ROUND(E29*N29,2)</f>
        <v>0</v>
      </c>
      <c r="P29" s="239">
        <v>0</v>
      </c>
      <c r="Q29" s="239">
        <f>ROUND(E29*P29,2)</f>
        <v>0</v>
      </c>
      <c r="R29" s="239" t="s">
        <v>249</v>
      </c>
      <c r="S29" s="239" t="s">
        <v>209</v>
      </c>
      <c r="T29" s="240" t="s">
        <v>209</v>
      </c>
      <c r="U29" s="222">
        <v>0</v>
      </c>
      <c r="V29" s="222">
        <f>ROUND(E29*U29,2)</f>
        <v>0</v>
      </c>
      <c r="W29" s="222"/>
      <c r="X29" s="222" t="s">
        <v>250</v>
      </c>
      <c r="Y29" s="212"/>
      <c r="Z29" s="212"/>
      <c r="AA29" s="212"/>
      <c r="AB29" s="212"/>
      <c r="AC29" s="212"/>
      <c r="AD29" s="212"/>
      <c r="AE29" s="212"/>
      <c r="AF29" s="212"/>
      <c r="AG29" s="212" t="s">
        <v>251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19"/>
      <c r="B30" s="220"/>
      <c r="C30" s="263" t="s">
        <v>1443</v>
      </c>
      <c r="D30" s="252"/>
      <c r="E30" s="253">
        <v>1.764</v>
      </c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12"/>
      <c r="Z30" s="212"/>
      <c r="AA30" s="212"/>
      <c r="AB30" s="212"/>
      <c r="AC30" s="212"/>
      <c r="AD30" s="212"/>
      <c r="AE30" s="212"/>
      <c r="AF30" s="212"/>
      <c r="AG30" s="212" t="s">
        <v>255</v>
      </c>
      <c r="AH30" s="212">
        <v>5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x14ac:dyDescent="0.2">
      <c r="A31" s="228" t="s">
        <v>204</v>
      </c>
      <c r="B31" s="229" t="s">
        <v>101</v>
      </c>
      <c r="C31" s="245" t="s">
        <v>103</v>
      </c>
      <c r="D31" s="230"/>
      <c r="E31" s="231"/>
      <c r="F31" s="232"/>
      <c r="G31" s="232">
        <f>SUMIF(AG32:AG36,"&lt;&gt;NOR",G32:G36)</f>
        <v>0</v>
      </c>
      <c r="H31" s="232"/>
      <c r="I31" s="232">
        <f>SUM(I32:I36)</f>
        <v>0</v>
      </c>
      <c r="J31" s="232"/>
      <c r="K31" s="232">
        <f>SUM(K32:K36)</f>
        <v>0</v>
      </c>
      <c r="L31" s="232"/>
      <c r="M31" s="232">
        <f>SUM(M32:M36)</f>
        <v>0</v>
      </c>
      <c r="N31" s="232"/>
      <c r="O31" s="232">
        <f>SUM(O32:O36)</f>
        <v>5.1199999999999992</v>
      </c>
      <c r="P31" s="232"/>
      <c r="Q31" s="232">
        <f>SUM(Q32:Q36)</f>
        <v>0</v>
      </c>
      <c r="R31" s="232"/>
      <c r="S31" s="232"/>
      <c r="T31" s="233"/>
      <c r="U31" s="227"/>
      <c r="V31" s="227">
        <f>SUM(V32:V36)</f>
        <v>2.5099999999999998</v>
      </c>
      <c r="W31" s="227"/>
      <c r="X31" s="227"/>
      <c r="AG31" t="s">
        <v>205</v>
      </c>
    </row>
    <row r="32" spans="1:60" ht="22.5" outlineLevel="1" x14ac:dyDescent="0.2">
      <c r="A32" s="234">
        <v>9</v>
      </c>
      <c r="B32" s="235" t="s">
        <v>1269</v>
      </c>
      <c r="C32" s="246" t="s">
        <v>1270</v>
      </c>
      <c r="D32" s="236" t="s">
        <v>248</v>
      </c>
      <c r="E32" s="237">
        <v>2.0188000000000001</v>
      </c>
      <c r="F32" s="238"/>
      <c r="G32" s="239">
        <f>ROUND(E32*F32,2)</f>
        <v>0</v>
      </c>
      <c r="H32" s="238"/>
      <c r="I32" s="239">
        <f>ROUND(E32*H32,2)</f>
        <v>0</v>
      </c>
      <c r="J32" s="238"/>
      <c r="K32" s="239">
        <f>ROUND(E32*J32,2)</f>
        <v>0</v>
      </c>
      <c r="L32" s="239">
        <v>21</v>
      </c>
      <c r="M32" s="239">
        <f>G32*(1+L32/100)</f>
        <v>0</v>
      </c>
      <c r="N32" s="239">
        <v>2.5249999999999999</v>
      </c>
      <c r="O32" s="239">
        <f>ROUND(E32*N32,2)</f>
        <v>5.0999999999999996</v>
      </c>
      <c r="P32" s="239">
        <v>0</v>
      </c>
      <c r="Q32" s="239">
        <f>ROUND(E32*P32,2)</f>
        <v>0</v>
      </c>
      <c r="R32" s="239" t="s">
        <v>781</v>
      </c>
      <c r="S32" s="239" t="s">
        <v>209</v>
      </c>
      <c r="T32" s="240" t="s">
        <v>209</v>
      </c>
      <c r="U32" s="222">
        <v>0.48</v>
      </c>
      <c r="V32" s="222">
        <f>ROUND(E32*U32,2)</f>
        <v>0.97</v>
      </c>
      <c r="W32" s="222"/>
      <c r="X32" s="222" t="s">
        <v>250</v>
      </c>
      <c r="Y32" s="212"/>
      <c r="Z32" s="212"/>
      <c r="AA32" s="212"/>
      <c r="AB32" s="212"/>
      <c r="AC32" s="212"/>
      <c r="AD32" s="212"/>
      <c r="AE32" s="212"/>
      <c r="AF32" s="212"/>
      <c r="AG32" s="212" t="s">
        <v>251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19"/>
      <c r="B33" s="220"/>
      <c r="C33" s="262" t="s">
        <v>1271</v>
      </c>
      <c r="D33" s="254"/>
      <c r="E33" s="254"/>
      <c r="F33" s="254"/>
      <c r="G33" s="254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12"/>
      <c r="Z33" s="212"/>
      <c r="AA33" s="212"/>
      <c r="AB33" s="212"/>
      <c r="AC33" s="212"/>
      <c r="AD33" s="212"/>
      <c r="AE33" s="212"/>
      <c r="AF33" s="212"/>
      <c r="AG33" s="212" t="s">
        <v>253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19"/>
      <c r="B34" s="220"/>
      <c r="C34" s="263" t="s">
        <v>1447</v>
      </c>
      <c r="D34" s="252"/>
      <c r="E34" s="253">
        <v>2.0188000000000001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12"/>
      <c r="Z34" s="212"/>
      <c r="AA34" s="212"/>
      <c r="AB34" s="212"/>
      <c r="AC34" s="212"/>
      <c r="AD34" s="212"/>
      <c r="AE34" s="212"/>
      <c r="AF34" s="212"/>
      <c r="AG34" s="212" t="s">
        <v>255</v>
      </c>
      <c r="AH34" s="212">
        <v>0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ht="22.5" outlineLevel="1" x14ac:dyDescent="0.2">
      <c r="A35" s="234">
        <v>10</v>
      </c>
      <c r="B35" s="235" t="s">
        <v>1448</v>
      </c>
      <c r="C35" s="246" t="s">
        <v>1449</v>
      </c>
      <c r="D35" s="236" t="s">
        <v>378</v>
      </c>
      <c r="E35" s="237">
        <v>1</v>
      </c>
      <c r="F35" s="238"/>
      <c r="G35" s="239">
        <f>ROUND(E35*F35,2)</f>
        <v>0</v>
      </c>
      <c r="H35" s="238"/>
      <c r="I35" s="239">
        <f>ROUND(E35*H35,2)</f>
        <v>0</v>
      </c>
      <c r="J35" s="238"/>
      <c r="K35" s="239">
        <f>ROUND(E35*J35,2)</f>
        <v>0</v>
      </c>
      <c r="L35" s="239">
        <v>21</v>
      </c>
      <c r="M35" s="239">
        <f>G35*(1+L35/100)</f>
        <v>0</v>
      </c>
      <c r="N35" s="239">
        <v>2.281E-2</v>
      </c>
      <c r="O35" s="239">
        <f>ROUND(E35*N35,2)</f>
        <v>0.02</v>
      </c>
      <c r="P35" s="239">
        <v>0</v>
      </c>
      <c r="Q35" s="239">
        <f>ROUND(E35*P35,2)</f>
        <v>0</v>
      </c>
      <c r="R35" s="239" t="s">
        <v>1293</v>
      </c>
      <c r="S35" s="239" t="s">
        <v>209</v>
      </c>
      <c r="T35" s="240" t="s">
        <v>209</v>
      </c>
      <c r="U35" s="222">
        <v>1.538</v>
      </c>
      <c r="V35" s="222">
        <f>ROUND(E35*U35,2)</f>
        <v>1.54</v>
      </c>
      <c r="W35" s="222"/>
      <c r="X35" s="222" t="s">
        <v>250</v>
      </c>
      <c r="Y35" s="212"/>
      <c r="Z35" s="212"/>
      <c r="AA35" s="212"/>
      <c r="AB35" s="212"/>
      <c r="AC35" s="212"/>
      <c r="AD35" s="212"/>
      <c r="AE35" s="212"/>
      <c r="AF35" s="212"/>
      <c r="AG35" s="212" t="s">
        <v>251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19"/>
      <c r="B36" s="220"/>
      <c r="C36" s="262" t="s">
        <v>1450</v>
      </c>
      <c r="D36" s="254"/>
      <c r="E36" s="254"/>
      <c r="F36" s="254"/>
      <c r="G36" s="254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12"/>
      <c r="Z36" s="212"/>
      <c r="AA36" s="212"/>
      <c r="AB36" s="212"/>
      <c r="AC36" s="212"/>
      <c r="AD36" s="212"/>
      <c r="AE36" s="212"/>
      <c r="AF36" s="212"/>
      <c r="AG36" s="212" t="s">
        <v>253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x14ac:dyDescent="0.2">
      <c r="A37" s="228" t="s">
        <v>204</v>
      </c>
      <c r="B37" s="229" t="s">
        <v>104</v>
      </c>
      <c r="C37" s="245" t="s">
        <v>105</v>
      </c>
      <c r="D37" s="230"/>
      <c r="E37" s="231"/>
      <c r="F37" s="232"/>
      <c r="G37" s="232">
        <f>SUMIF(AG38:AG79,"&lt;&gt;NOR",G38:G79)</f>
        <v>0</v>
      </c>
      <c r="H37" s="232"/>
      <c r="I37" s="232">
        <f>SUM(I38:I79)</f>
        <v>0</v>
      </c>
      <c r="J37" s="232"/>
      <c r="K37" s="232">
        <f>SUM(K38:K79)</f>
        <v>0</v>
      </c>
      <c r="L37" s="232"/>
      <c r="M37" s="232">
        <f>SUM(M38:M79)</f>
        <v>0</v>
      </c>
      <c r="N37" s="232"/>
      <c r="O37" s="232">
        <f>SUM(O38:O79)</f>
        <v>0</v>
      </c>
      <c r="P37" s="232"/>
      <c r="Q37" s="232">
        <f>SUM(Q38:Q79)</f>
        <v>0</v>
      </c>
      <c r="R37" s="232"/>
      <c r="S37" s="232"/>
      <c r="T37" s="233"/>
      <c r="U37" s="227"/>
      <c r="V37" s="227">
        <f>SUM(V38:V79)</f>
        <v>0</v>
      </c>
      <c r="W37" s="227"/>
      <c r="X37" s="227"/>
      <c r="AG37" t="s">
        <v>205</v>
      </c>
    </row>
    <row r="38" spans="1:60" outlineLevel="1" x14ac:dyDescent="0.2">
      <c r="A38" s="234">
        <v>11</v>
      </c>
      <c r="B38" s="235" t="s">
        <v>1451</v>
      </c>
      <c r="C38" s="246" t="s">
        <v>1452</v>
      </c>
      <c r="D38" s="236" t="s">
        <v>378</v>
      </c>
      <c r="E38" s="237">
        <v>5</v>
      </c>
      <c r="F38" s="238"/>
      <c r="G38" s="239">
        <f>ROUND(E38*F38,2)</f>
        <v>0</v>
      </c>
      <c r="H38" s="238"/>
      <c r="I38" s="239">
        <f>ROUND(E38*H38,2)</f>
        <v>0</v>
      </c>
      <c r="J38" s="238"/>
      <c r="K38" s="239">
        <f>ROUND(E38*J38,2)</f>
        <v>0</v>
      </c>
      <c r="L38" s="239">
        <v>21</v>
      </c>
      <c r="M38" s="239">
        <f>G38*(1+L38/100)</f>
        <v>0</v>
      </c>
      <c r="N38" s="239">
        <v>0</v>
      </c>
      <c r="O38" s="239">
        <f>ROUND(E38*N38,2)</f>
        <v>0</v>
      </c>
      <c r="P38" s="239">
        <v>0</v>
      </c>
      <c r="Q38" s="239">
        <f>ROUND(E38*P38,2)</f>
        <v>0</v>
      </c>
      <c r="R38" s="239"/>
      <c r="S38" s="239" t="s">
        <v>242</v>
      </c>
      <c r="T38" s="240" t="s">
        <v>210</v>
      </c>
      <c r="U38" s="222">
        <v>0</v>
      </c>
      <c r="V38" s="222">
        <f>ROUND(E38*U38,2)</f>
        <v>0</v>
      </c>
      <c r="W38" s="222"/>
      <c r="X38" s="222" t="s">
        <v>250</v>
      </c>
      <c r="Y38" s="212"/>
      <c r="Z38" s="212"/>
      <c r="AA38" s="212"/>
      <c r="AB38" s="212"/>
      <c r="AC38" s="212"/>
      <c r="AD38" s="212"/>
      <c r="AE38" s="212"/>
      <c r="AF38" s="212"/>
      <c r="AG38" s="212" t="s">
        <v>251</v>
      </c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19"/>
      <c r="B39" s="220"/>
      <c r="C39" s="247" t="s">
        <v>1453</v>
      </c>
      <c r="D39" s="241"/>
      <c r="E39" s="241"/>
      <c r="F39" s="241"/>
      <c r="G39" s="241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12"/>
      <c r="Z39" s="212"/>
      <c r="AA39" s="212"/>
      <c r="AB39" s="212"/>
      <c r="AC39" s="212"/>
      <c r="AD39" s="212"/>
      <c r="AE39" s="212"/>
      <c r="AF39" s="212"/>
      <c r="AG39" s="212" t="s">
        <v>213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19"/>
      <c r="B40" s="220"/>
      <c r="C40" s="248" t="s">
        <v>1454</v>
      </c>
      <c r="D40" s="243"/>
      <c r="E40" s="243"/>
      <c r="F40" s="243"/>
      <c r="G40" s="243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12"/>
      <c r="Z40" s="212"/>
      <c r="AA40" s="212"/>
      <c r="AB40" s="212"/>
      <c r="AC40" s="212"/>
      <c r="AD40" s="212"/>
      <c r="AE40" s="212"/>
      <c r="AF40" s="212"/>
      <c r="AG40" s="212" t="s">
        <v>213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19"/>
      <c r="B41" s="220"/>
      <c r="C41" s="248" t="s">
        <v>1455</v>
      </c>
      <c r="D41" s="243"/>
      <c r="E41" s="243"/>
      <c r="F41" s="243"/>
      <c r="G41" s="243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12"/>
      <c r="Z41" s="212"/>
      <c r="AA41" s="212"/>
      <c r="AB41" s="212"/>
      <c r="AC41" s="212"/>
      <c r="AD41" s="212"/>
      <c r="AE41" s="212"/>
      <c r="AF41" s="212"/>
      <c r="AG41" s="212" t="s">
        <v>213</v>
      </c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19"/>
      <c r="B42" s="220"/>
      <c r="C42" s="248" t="s">
        <v>1456</v>
      </c>
      <c r="D42" s="243"/>
      <c r="E42" s="243"/>
      <c r="F42" s="243"/>
      <c r="G42" s="243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12"/>
      <c r="Z42" s="212"/>
      <c r="AA42" s="212"/>
      <c r="AB42" s="212"/>
      <c r="AC42" s="212"/>
      <c r="AD42" s="212"/>
      <c r="AE42" s="212"/>
      <c r="AF42" s="212"/>
      <c r="AG42" s="212" t="s">
        <v>213</v>
      </c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42" t="str">
        <f>C42</f>
        <v>Charakter konstrukce: ocelová konstrukce spojená s dřevěnými lamelami pomocí šroubových spojů z nerezu</v>
      </c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19"/>
      <c r="B43" s="220"/>
      <c r="C43" s="248" t="s">
        <v>1457</v>
      </c>
      <c r="D43" s="243"/>
      <c r="E43" s="243"/>
      <c r="F43" s="243"/>
      <c r="G43" s="243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12"/>
      <c r="Z43" s="212"/>
      <c r="AA43" s="212"/>
      <c r="AB43" s="212"/>
      <c r="AC43" s="212"/>
      <c r="AD43" s="212"/>
      <c r="AE43" s="212"/>
      <c r="AF43" s="212"/>
      <c r="AG43" s="212" t="s">
        <v>213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42" t="str">
        <f>C43</f>
        <v>Povrchová úprava: ocelová konstrukce bočnic je opatřena ochrannou vrstvou zinku a práškovým vypalovacím lakem</v>
      </c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19"/>
      <c r="B44" s="220"/>
      <c r="C44" s="248" t="s">
        <v>1458</v>
      </c>
      <c r="D44" s="243"/>
      <c r="E44" s="243"/>
      <c r="F44" s="243"/>
      <c r="G44" s="243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12"/>
      <c r="Z44" s="212"/>
      <c r="AA44" s="212"/>
      <c r="AB44" s="212"/>
      <c r="AC44" s="212"/>
      <c r="AD44" s="212"/>
      <c r="AE44" s="212"/>
      <c r="AF44" s="212"/>
      <c r="AG44" s="212" t="s">
        <v>213</v>
      </c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42" t="str">
        <f>C44</f>
        <v>Nosná kostra: dvě bočnice svařené z výpalků z ocelového plechu tloušťky 3 a 5 mm a trubky obdélného průřezu 60 × 30 × 2</v>
      </c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19"/>
      <c r="B45" s="220"/>
      <c r="C45" s="248" t="s">
        <v>1459</v>
      </c>
      <c r="D45" s="243"/>
      <c r="E45" s="243"/>
      <c r="F45" s="243"/>
      <c r="G45" s="243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12"/>
      <c r="Z45" s="212"/>
      <c r="AA45" s="212"/>
      <c r="AB45" s="212"/>
      <c r="AC45" s="212"/>
      <c r="AD45" s="212"/>
      <c r="AE45" s="212"/>
      <c r="AF45" s="212"/>
      <c r="AG45" s="212" t="s">
        <v>213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19"/>
      <c r="B46" s="220"/>
      <c r="C46" s="248" t="s">
        <v>1460</v>
      </c>
      <c r="D46" s="243"/>
      <c r="E46" s="243"/>
      <c r="F46" s="243"/>
      <c r="G46" s="243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12"/>
      <c r="Z46" s="212"/>
      <c r="AA46" s="212"/>
      <c r="AB46" s="212"/>
      <c r="AC46" s="212"/>
      <c r="AD46" s="212"/>
      <c r="AE46" s="212"/>
      <c r="AF46" s="212"/>
      <c r="AG46" s="212" t="s">
        <v>213</v>
      </c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19"/>
      <c r="B47" s="220"/>
      <c r="C47" s="248" t="s">
        <v>1461</v>
      </c>
      <c r="D47" s="243"/>
      <c r="E47" s="243"/>
      <c r="F47" s="243"/>
      <c r="G47" s="243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12"/>
      <c r="Z47" s="212"/>
      <c r="AA47" s="212"/>
      <c r="AB47" s="212"/>
      <c r="AC47" s="212"/>
      <c r="AD47" s="212"/>
      <c r="AE47" s="212"/>
      <c r="AF47" s="212"/>
      <c r="AG47" s="212" t="s">
        <v>213</v>
      </c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42" t="str">
        <f>C47</f>
        <v>Barevnost: odstíny polyesterových práškových laků v jemné struktuře mat dodávaných standardně společností mmcité</v>
      </c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19"/>
      <c r="B48" s="220"/>
      <c r="C48" s="248" t="s">
        <v>1462</v>
      </c>
      <c r="D48" s="243"/>
      <c r="E48" s="243"/>
      <c r="F48" s="243"/>
      <c r="G48" s="243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12"/>
      <c r="Z48" s="212"/>
      <c r="AA48" s="212"/>
      <c r="AB48" s="212"/>
      <c r="AC48" s="212"/>
      <c r="AD48" s="212"/>
      <c r="AE48" s="212"/>
      <c r="AF48" s="212"/>
      <c r="AG48" s="212" t="s">
        <v>213</v>
      </c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19"/>
      <c r="B49" s="220"/>
      <c r="C49" s="248" t="s">
        <v>1463</v>
      </c>
      <c r="D49" s="243"/>
      <c r="E49" s="243"/>
      <c r="F49" s="243"/>
      <c r="G49" s="243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12"/>
      <c r="Z49" s="212"/>
      <c r="AA49" s="212"/>
      <c r="AB49" s="212"/>
      <c r="AC49" s="212"/>
      <c r="AD49" s="212"/>
      <c r="AE49" s="212"/>
      <c r="AF49" s="212"/>
      <c r="AG49" s="212" t="s">
        <v>213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ht="22.5" outlineLevel="1" x14ac:dyDescent="0.2">
      <c r="A50" s="219"/>
      <c r="B50" s="220"/>
      <c r="C50" s="248" t="s">
        <v>1464</v>
      </c>
      <c r="D50" s="243"/>
      <c r="E50" s="243"/>
      <c r="F50" s="243"/>
      <c r="G50" s="243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12"/>
      <c r="Z50" s="212"/>
      <c r="AA50" s="212"/>
      <c r="AB50" s="212"/>
      <c r="AC50" s="212"/>
      <c r="AD50" s="212"/>
      <c r="AE50" s="212"/>
      <c r="AF50" s="212"/>
      <c r="AG50" s="212" t="s">
        <v>213</v>
      </c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42" t="str">
        <f>C50</f>
        <v>Všechny prvky městského mobiliáře musí být řádně ukotveny podle podkladů výrobce, v opačném případě hrozí při neopatrném užívání převrhnutí výrobku, za jehož</v>
      </c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19"/>
      <c r="B51" s="220"/>
      <c r="C51" s="248" t="s">
        <v>1465</v>
      </c>
      <c r="D51" s="243"/>
      <c r="E51" s="243"/>
      <c r="F51" s="243"/>
      <c r="G51" s="243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12"/>
      <c r="Z51" s="212"/>
      <c r="AA51" s="212"/>
      <c r="AB51" s="212"/>
      <c r="AC51" s="212"/>
      <c r="AD51" s="212"/>
      <c r="AE51" s="212"/>
      <c r="AF51" s="212"/>
      <c r="AG51" s="212" t="s">
        <v>213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19"/>
      <c r="B52" s="220"/>
      <c r="C52" s="248" t="s">
        <v>1466</v>
      </c>
      <c r="D52" s="243"/>
      <c r="E52" s="243"/>
      <c r="F52" s="243"/>
      <c r="G52" s="243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12"/>
      <c r="Z52" s="212"/>
      <c r="AA52" s="212"/>
      <c r="AB52" s="212"/>
      <c r="AC52" s="212"/>
      <c r="AD52" s="212"/>
      <c r="AE52" s="212"/>
      <c r="AF52" s="212"/>
      <c r="AG52" s="212" t="s">
        <v>213</v>
      </c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19"/>
      <c r="B53" s="220"/>
      <c r="C53" s="248" t="s">
        <v>1467</v>
      </c>
      <c r="D53" s="243"/>
      <c r="E53" s="243"/>
      <c r="F53" s="243"/>
      <c r="G53" s="243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12"/>
      <c r="Z53" s="212"/>
      <c r="AA53" s="212"/>
      <c r="AB53" s="212"/>
      <c r="AC53" s="212"/>
      <c r="AD53" s="212"/>
      <c r="AE53" s="212"/>
      <c r="AF53" s="212"/>
      <c r="AG53" s="212" t="s">
        <v>213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">
      <c r="A54" s="219"/>
      <c r="B54" s="220"/>
      <c r="C54" s="248" t="s">
        <v>1468</v>
      </c>
      <c r="D54" s="243"/>
      <c r="E54" s="243"/>
      <c r="F54" s="243"/>
      <c r="G54" s="243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12"/>
      <c r="Z54" s="212"/>
      <c r="AA54" s="212"/>
      <c r="AB54" s="212"/>
      <c r="AC54" s="212"/>
      <c r="AD54" s="212"/>
      <c r="AE54" s="212"/>
      <c r="AF54" s="212"/>
      <c r="AG54" s="212" t="s">
        <v>213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ht="22.5" outlineLevel="1" x14ac:dyDescent="0.2">
      <c r="A55" s="234">
        <v>12</v>
      </c>
      <c r="B55" s="235" t="s">
        <v>1469</v>
      </c>
      <c r="C55" s="246" t="s">
        <v>1470</v>
      </c>
      <c r="D55" s="236" t="s">
        <v>378</v>
      </c>
      <c r="E55" s="237">
        <v>2</v>
      </c>
      <c r="F55" s="238"/>
      <c r="G55" s="239">
        <f>ROUND(E55*F55,2)</f>
        <v>0</v>
      </c>
      <c r="H55" s="238"/>
      <c r="I55" s="239">
        <f>ROUND(E55*H55,2)</f>
        <v>0</v>
      </c>
      <c r="J55" s="238"/>
      <c r="K55" s="239">
        <f>ROUND(E55*J55,2)</f>
        <v>0</v>
      </c>
      <c r="L55" s="239">
        <v>21</v>
      </c>
      <c r="M55" s="239">
        <f>G55*(1+L55/100)</f>
        <v>0</v>
      </c>
      <c r="N55" s="239">
        <v>0</v>
      </c>
      <c r="O55" s="239">
        <f>ROUND(E55*N55,2)</f>
        <v>0</v>
      </c>
      <c r="P55" s="239">
        <v>0</v>
      </c>
      <c r="Q55" s="239">
        <f>ROUND(E55*P55,2)</f>
        <v>0</v>
      </c>
      <c r="R55" s="239"/>
      <c r="S55" s="239" t="s">
        <v>242</v>
      </c>
      <c r="T55" s="240" t="s">
        <v>210</v>
      </c>
      <c r="U55" s="222">
        <v>0</v>
      </c>
      <c r="V55" s="222">
        <f>ROUND(E55*U55,2)</f>
        <v>0</v>
      </c>
      <c r="W55" s="222"/>
      <c r="X55" s="222" t="s">
        <v>250</v>
      </c>
      <c r="Y55" s="212"/>
      <c r="Z55" s="212"/>
      <c r="AA55" s="212"/>
      <c r="AB55" s="212"/>
      <c r="AC55" s="212"/>
      <c r="AD55" s="212"/>
      <c r="AE55" s="212"/>
      <c r="AF55" s="212"/>
      <c r="AG55" s="212" t="s">
        <v>251</v>
      </c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19"/>
      <c r="B56" s="220"/>
      <c r="C56" s="247" t="s">
        <v>1471</v>
      </c>
      <c r="D56" s="241"/>
      <c r="E56" s="241"/>
      <c r="F56" s="241"/>
      <c r="G56" s="241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12"/>
      <c r="Z56" s="212"/>
      <c r="AA56" s="212"/>
      <c r="AB56" s="212"/>
      <c r="AC56" s="212"/>
      <c r="AD56" s="212"/>
      <c r="AE56" s="212"/>
      <c r="AF56" s="212"/>
      <c r="AG56" s="212" t="s">
        <v>213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19"/>
      <c r="B57" s="220"/>
      <c r="C57" s="248" t="s">
        <v>1472</v>
      </c>
      <c r="D57" s="243"/>
      <c r="E57" s="243"/>
      <c r="F57" s="243"/>
      <c r="G57" s="243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12"/>
      <c r="Z57" s="212"/>
      <c r="AA57" s="212"/>
      <c r="AB57" s="212"/>
      <c r="AC57" s="212"/>
      <c r="AD57" s="212"/>
      <c r="AE57" s="212"/>
      <c r="AF57" s="212"/>
      <c r="AG57" s="212" t="s">
        <v>213</v>
      </c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19"/>
      <c r="B58" s="220"/>
      <c r="C58" s="248" t="s">
        <v>1473</v>
      </c>
      <c r="D58" s="243"/>
      <c r="E58" s="243"/>
      <c r="F58" s="243"/>
      <c r="G58" s="243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12"/>
      <c r="Z58" s="212"/>
      <c r="AA58" s="212"/>
      <c r="AB58" s="212"/>
      <c r="AC58" s="212"/>
      <c r="AD58" s="212"/>
      <c r="AE58" s="212"/>
      <c r="AF58" s="212"/>
      <c r="AG58" s="212" t="s">
        <v>213</v>
      </c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19"/>
      <c r="B59" s="220"/>
      <c r="C59" s="248" t="s">
        <v>1474</v>
      </c>
      <c r="D59" s="243"/>
      <c r="E59" s="243"/>
      <c r="F59" s="243"/>
      <c r="G59" s="243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12"/>
      <c r="Z59" s="212"/>
      <c r="AA59" s="212"/>
      <c r="AB59" s="212"/>
      <c r="AC59" s="212"/>
      <c r="AD59" s="212"/>
      <c r="AE59" s="212"/>
      <c r="AF59" s="212"/>
      <c r="AG59" s="212" t="s">
        <v>213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19"/>
      <c r="B60" s="220"/>
      <c r="C60" s="248" t="s">
        <v>1475</v>
      </c>
      <c r="D60" s="243"/>
      <c r="E60" s="243"/>
      <c r="F60" s="243"/>
      <c r="G60" s="243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12"/>
      <c r="Z60" s="212"/>
      <c r="AA60" s="212"/>
      <c r="AB60" s="212"/>
      <c r="AC60" s="212"/>
      <c r="AD60" s="212"/>
      <c r="AE60" s="212"/>
      <c r="AF60" s="212"/>
      <c r="AG60" s="212" t="s">
        <v>213</v>
      </c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19"/>
      <c r="B61" s="220"/>
      <c r="C61" s="248" t="s">
        <v>1476</v>
      </c>
      <c r="D61" s="243"/>
      <c r="E61" s="243"/>
      <c r="F61" s="243"/>
      <c r="G61" s="243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12"/>
      <c r="Z61" s="212"/>
      <c r="AA61" s="212"/>
      <c r="AB61" s="212"/>
      <c r="AC61" s="212"/>
      <c r="AD61" s="212"/>
      <c r="AE61" s="212"/>
      <c r="AF61" s="212"/>
      <c r="AG61" s="212" t="s">
        <v>213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19"/>
      <c r="B62" s="220"/>
      <c r="C62" s="248" t="s">
        <v>1477</v>
      </c>
      <c r="D62" s="243"/>
      <c r="E62" s="243"/>
      <c r="F62" s="243"/>
      <c r="G62" s="243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12"/>
      <c r="Z62" s="212"/>
      <c r="AA62" s="212"/>
      <c r="AB62" s="212"/>
      <c r="AC62" s="212"/>
      <c r="AD62" s="212"/>
      <c r="AE62" s="212"/>
      <c r="AF62" s="212"/>
      <c r="AG62" s="212" t="s">
        <v>213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42" t="str">
        <f>C62</f>
        <v>Charakter konstrukce: ocelová konstrukce s dřevěnými lamelami připojenými pomocí šroubových spojů z nerezu</v>
      </c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19"/>
      <c r="B63" s="220"/>
      <c r="C63" s="248" t="s">
        <v>1478</v>
      </c>
      <c r="D63" s="243"/>
      <c r="E63" s="243"/>
      <c r="F63" s="243"/>
      <c r="G63" s="243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12"/>
      <c r="Z63" s="212"/>
      <c r="AA63" s="212"/>
      <c r="AB63" s="212"/>
      <c r="AC63" s="212"/>
      <c r="AD63" s="212"/>
      <c r="AE63" s="212"/>
      <c r="AF63" s="212"/>
      <c r="AG63" s="212" t="s">
        <v>213</v>
      </c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42" t="str">
        <f>C63</f>
        <v>Povrchová úprava: ocelová konstrukce je opatřena ochrannou vrstvou zinku a práškovým vypalovacím lakem</v>
      </c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19"/>
      <c r="B64" s="220"/>
      <c r="C64" s="248" t="s">
        <v>1479</v>
      </c>
      <c r="D64" s="243"/>
      <c r="E64" s="243"/>
      <c r="F64" s="243"/>
      <c r="G64" s="243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12"/>
      <c r="Z64" s="212"/>
      <c r="AA64" s="212"/>
      <c r="AB64" s="212"/>
      <c r="AC64" s="212"/>
      <c r="AD64" s="212"/>
      <c r="AE64" s="212"/>
      <c r="AF64" s="212"/>
      <c r="AG64" s="212" t="s">
        <v>213</v>
      </c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19"/>
      <c r="B65" s="220"/>
      <c r="C65" s="248" t="s">
        <v>1480</v>
      </c>
      <c r="D65" s="243"/>
      <c r="E65" s="243"/>
      <c r="F65" s="243"/>
      <c r="G65" s="243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12"/>
      <c r="Z65" s="212"/>
      <c r="AA65" s="212"/>
      <c r="AB65" s="212"/>
      <c r="AC65" s="212"/>
      <c r="AD65" s="212"/>
      <c r="AE65" s="212"/>
      <c r="AF65" s="212"/>
      <c r="AG65" s="212" t="s">
        <v>213</v>
      </c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19"/>
      <c r="B66" s="220"/>
      <c r="C66" s="248" t="s">
        <v>1481</v>
      </c>
      <c r="D66" s="243"/>
      <c r="E66" s="243"/>
      <c r="F66" s="243"/>
      <c r="G66" s="243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12"/>
      <c r="Z66" s="212"/>
      <c r="AA66" s="212"/>
      <c r="AB66" s="212"/>
      <c r="AC66" s="212"/>
      <c r="AD66" s="212"/>
      <c r="AE66" s="212"/>
      <c r="AF66" s="212"/>
      <c r="AG66" s="212" t="s">
        <v>213</v>
      </c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19"/>
      <c r="B67" s="220"/>
      <c r="C67" s="248" t="s">
        <v>1482</v>
      </c>
      <c r="D67" s="243"/>
      <c r="E67" s="243"/>
      <c r="F67" s="243"/>
      <c r="G67" s="243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12"/>
      <c r="Z67" s="212"/>
      <c r="AA67" s="212"/>
      <c r="AB67" s="212"/>
      <c r="AC67" s="212"/>
      <c r="AD67" s="212"/>
      <c r="AE67" s="212"/>
      <c r="AF67" s="212"/>
      <c r="AG67" s="212" t="s">
        <v>213</v>
      </c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42" t="str">
        <f>C67</f>
        <v>Stříška: svařenec z výpalků z ocelového plechu tloušťky 4 a 5 mm, variantně s popelníkem, zámek s trojhranem 9 mm</v>
      </c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19"/>
      <c r="B68" s="220"/>
      <c r="C68" s="248" t="s">
        <v>1461</v>
      </c>
      <c r="D68" s="243"/>
      <c r="E68" s="243"/>
      <c r="F68" s="243"/>
      <c r="G68" s="243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12"/>
      <c r="Z68" s="212"/>
      <c r="AA68" s="212"/>
      <c r="AB68" s="212"/>
      <c r="AC68" s="212"/>
      <c r="AD68" s="212"/>
      <c r="AE68" s="212"/>
      <c r="AF68" s="212"/>
      <c r="AG68" s="212" t="s">
        <v>213</v>
      </c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42" t="str">
        <f>C68</f>
        <v>Barevnost: odstíny polyesterových práškových laků v jemné struktuře mat dodávaných standardně společností mmcité</v>
      </c>
      <c r="BB68" s="212"/>
      <c r="BC68" s="212"/>
      <c r="BD68" s="212"/>
      <c r="BE68" s="212"/>
      <c r="BF68" s="212"/>
      <c r="BG68" s="212"/>
      <c r="BH68" s="212"/>
    </row>
    <row r="69" spans="1:60" outlineLevel="1" x14ac:dyDescent="0.2">
      <c r="A69" s="219"/>
      <c r="B69" s="220"/>
      <c r="C69" s="248" t="s">
        <v>1462</v>
      </c>
      <c r="D69" s="243"/>
      <c r="E69" s="243"/>
      <c r="F69" s="243"/>
      <c r="G69" s="243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12"/>
      <c r="Z69" s="212"/>
      <c r="AA69" s="212"/>
      <c r="AB69" s="212"/>
      <c r="AC69" s="212"/>
      <c r="AD69" s="212"/>
      <c r="AE69" s="212"/>
      <c r="AF69" s="212"/>
      <c r="AG69" s="212" t="s">
        <v>213</v>
      </c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19"/>
      <c r="B70" s="220"/>
      <c r="C70" s="248" t="s">
        <v>1483</v>
      </c>
      <c r="D70" s="243"/>
      <c r="E70" s="243"/>
      <c r="F70" s="243"/>
      <c r="G70" s="243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12"/>
      <c r="Z70" s="212"/>
      <c r="AA70" s="212"/>
      <c r="AB70" s="212"/>
      <c r="AC70" s="212"/>
      <c r="AD70" s="212"/>
      <c r="AE70" s="212"/>
      <c r="AF70" s="212"/>
      <c r="AG70" s="212" t="s">
        <v>213</v>
      </c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ht="22.5" outlineLevel="1" x14ac:dyDescent="0.2">
      <c r="A71" s="219"/>
      <c r="B71" s="220"/>
      <c r="C71" s="248" t="s">
        <v>1464</v>
      </c>
      <c r="D71" s="243"/>
      <c r="E71" s="243"/>
      <c r="F71" s="243"/>
      <c r="G71" s="243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12"/>
      <c r="Z71" s="212"/>
      <c r="AA71" s="212"/>
      <c r="AB71" s="212"/>
      <c r="AC71" s="212"/>
      <c r="AD71" s="212"/>
      <c r="AE71" s="212"/>
      <c r="AF71" s="212"/>
      <c r="AG71" s="212" t="s">
        <v>213</v>
      </c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42" t="str">
        <f>C71</f>
        <v>Všechny prvky městského mobiliáře musí být řádně ukotveny podle podkladů výrobce, v opačném případě hrozí při neopatrném užívání převrhnutí výrobku, za jehož</v>
      </c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19"/>
      <c r="B72" s="220"/>
      <c r="C72" s="248" t="s">
        <v>1465</v>
      </c>
      <c r="D72" s="243"/>
      <c r="E72" s="243"/>
      <c r="F72" s="243"/>
      <c r="G72" s="243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12"/>
      <c r="Z72" s="212"/>
      <c r="AA72" s="212"/>
      <c r="AB72" s="212"/>
      <c r="AC72" s="212"/>
      <c r="AD72" s="212"/>
      <c r="AE72" s="212"/>
      <c r="AF72" s="212"/>
      <c r="AG72" s="212" t="s">
        <v>213</v>
      </c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19"/>
      <c r="B73" s="220"/>
      <c r="C73" s="248" t="s">
        <v>1484</v>
      </c>
      <c r="D73" s="243"/>
      <c r="E73" s="243"/>
      <c r="F73" s="243"/>
      <c r="G73" s="243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12"/>
      <c r="Z73" s="212"/>
      <c r="AA73" s="212"/>
      <c r="AB73" s="212"/>
      <c r="AC73" s="212"/>
      <c r="AD73" s="212"/>
      <c r="AE73" s="212"/>
      <c r="AF73" s="212"/>
      <c r="AG73" s="212" t="s">
        <v>213</v>
      </c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19"/>
      <c r="B74" s="220"/>
      <c r="C74" s="248" t="s">
        <v>1467</v>
      </c>
      <c r="D74" s="243"/>
      <c r="E74" s="243"/>
      <c r="F74" s="243"/>
      <c r="G74" s="243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12"/>
      <c r="Z74" s="212"/>
      <c r="AA74" s="212"/>
      <c r="AB74" s="212"/>
      <c r="AC74" s="212"/>
      <c r="AD74" s="212"/>
      <c r="AE74" s="212"/>
      <c r="AF74" s="212"/>
      <c r="AG74" s="212" t="s">
        <v>213</v>
      </c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19"/>
      <c r="B75" s="220"/>
      <c r="C75" s="248" t="s">
        <v>1485</v>
      </c>
      <c r="D75" s="243"/>
      <c r="E75" s="243"/>
      <c r="F75" s="243"/>
      <c r="G75" s="243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12"/>
      <c r="Z75" s="212"/>
      <c r="AA75" s="212"/>
      <c r="AB75" s="212"/>
      <c r="AC75" s="212"/>
      <c r="AD75" s="212"/>
      <c r="AE75" s="212"/>
      <c r="AF75" s="212"/>
      <c r="AG75" s="212" t="s">
        <v>213</v>
      </c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19"/>
      <c r="B76" s="220"/>
      <c r="C76" s="248" t="s">
        <v>1486</v>
      </c>
      <c r="D76" s="243"/>
      <c r="E76" s="243"/>
      <c r="F76" s="243"/>
      <c r="G76" s="243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12"/>
      <c r="Z76" s="212"/>
      <c r="AA76" s="212"/>
      <c r="AB76" s="212"/>
      <c r="AC76" s="212"/>
      <c r="AD76" s="212"/>
      <c r="AE76" s="212"/>
      <c r="AF76" s="212"/>
      <c r="AG76" s="212" t="s">
        <v>213</v>
      </c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">
      <c r="A77" s="255">
        <v>13</v>
      </c>
      <c r="B77" s="256" t="s">
        <v>1487</v>
      </c>
      <c r="C77" s="264" t="s">
        <v>1488</v>
      </c>
      <c r="D77" s="257" t="s">
        <v>241</v>
      </c>
      <c r="E77" s="258">
        <v>1</v>
      </c>
      <c r="F77" s="259"/>
      <c r="G77" s="260">
        <f>ROUND(E77*F77,2)</f>
        <v>0</v>
      </c>
      <c r="H77" s="259"/>
      <c r="I77" s="260">
        <f>ROUND(E77*H77,2)</f>
        <v>0</v>
      </c>
      <c r="J77" s="259"/>
      <c r="K77" s="260">
        <f>ROUND(E77*J77,2)</f>
        <v>0</v>
      </c>
      <c r="L77" s="260">
        <v>21</v>
      </c>
      <c r="M77" s="260">
        <f>G77*(1+L77/100)</f>
        <v>0</v>
      </c>
      <c r="N77" s="260">
        <v>0</v>
      </c>
      <c r="O77" s="260">
        <f>ROUND(E77*N77,2)</f>
        <v>0</v>
      </c>
      <c r="P77" s="260">
        <v>0</v>
      </c>
      <c r="Q77" s="260">
        <f>ROUND(E77*P77,2)</f>
        <v>0</v>
      </c>
      <c r="R77" s="260"/>
      <c r="S77" s="260" t="s">
        <v>242</v>
      </c>
      <c r="T77" s="261" t="s">
        <v>210</v>
      </c>
      <c r="U77" s="222">
        <v>0</v>
      </c>
      <c r="V77" s="222">
        <f>ROUND(E77*U77,2)</f>
        <v>0</v>
      </c>
      <c r="W77" s="222"/>
      <c r="X77" s="222" t="s">
        <v>250</v>
      </c>
      <c r="Y77" s="212"/>
      <c r="Z77" s="212"/>
      <c r="AA77" s="212"/>
      <c r="AB77" s="212"/>
      <c r="AC77" s="212"/>
      <c r="AD77" s="212"/>
      <c r="AE77" s="212"/>
      <c r="AF77" s="212"/>
      <c r="AG77" s="212" t="s">
        <v>251</v>
      </c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">
      <c r="A78" s="255">
        <v>14</v>
      </c>
      <c r="B78" s="256" t="s">
        <v>1489</v>
      </c>
      <c r="C78" s="264" t="s">
        <v>1490</v>
      </c>
      <c r="D78" s="257" t="s">
        <v>241</v>
      </c>
      <c r="E78" s="258">
        <v>1</v>
      </c>
      <c r="F78" s="259"/>
      <c r="G78" s="260">
        <f>ROUND(E78*F78,2)</f>
        <v>0</v>
      </c>
      <c r="H78" s="259"/>
      <c r="I78" s="260">
        <f>ROUND(E78*H78,2)</f>
        <v>0</v>
      </c>
      <c r="J78" s="259"/>
      <c r="K78" s="260">
        <f>ROUND(E78*J78,2)</f>
        <v>0</v>
      </c>
      <c r="L78" s="260">
        <v>21</v>
      </c>
      <c r="M78" s="260">
        <f>G78*(1+L78/100)</f>
        <v>0</v>
      </c>
      <c r="N78" s="260">
        <v>0</v>
      </c>
      <c r="O78" s="260">
        <f>ROUND(E78*N78,2)</f>
        <v>0</v>
      </c>
      <c r="P78" s="260">
        <v>0</v>
      </c>
      <c r="Q78" s="260">
        <f>ROUND(E78*P78,2)</f>
        <v>0</v>
      </c>
      <c r="R78" s="260"/>
      <c r="S78" s="260" t="s">
        <v>242</v>
      </c>
      <c r="T78" s="261" t="s">
        <v>210</v>
      </c>
      <c r="U78" s="222">
        <v>0</v>
      </c>
      <c r="V78" s="222">
        <f>ROUND(E78*U78,2)</f>
        <v>0</v>
      </c>
      <c r="W78" s="222"/>
      <c r="X78" s="222" t="s">
        <v>250</v>
      </c>
      <c r="Y78" s="212"/>
      <c r="Z78" s="212"/>
      <c r="AA78" s="212"/>
      <c r="AB78" s="212"/>
      <c r="AC78" s="212"/>
      <c r="AD78" s="212"/>
      <c r="AE78" s="212"/>
      <c r="AF78" s="212"/>
      <c r="AG78" s="212" t="s">
        <v>251</v>
      </c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 x14ac:dyDescent="0.2">
      <c r="A79" s="255">
        <v>15</v>
      </c>
      <c r="B79" s="256" t="s">
        <v>1491</v>
      </c>
      <c r="C79" s="264" t="s">
        <v>1492</v>
      </c>
      <c r="D79" s="257" t="s">
        <v>241</v>
      </c>
      <c r="E79" s="258">
        <v>1</v>
      </c>
      <c r="F79" s="259"/>
      <c r="G79" s="260">
        <f>ROUND(E79*F79,2)</f>
        <v>0</v>
      </c>
      <c r="H79" s="259"/>
      <c r="I79" s="260">
        <f>ROUND(E79*H79,2)</f>
        <v>0</v>
      </c>
      <c r="J79" s="259"/>
      <c r="K79" s="260">
        <f>ROUND(E79*J79,2)</f>
        <v>0</v>
      </c>
      <c r="L79" s="260">
        <v>21</v>
      </c>
      <c r="M79" s="260">
        <f>G79*(1+L79/100)</f>
        <v>0</v>
      </c>
      <c r="N79" s="260">
        <v>0</v>
      </c>
      <c r="O79" s="260">
        <f>ROUND(E79*N79,2)</f>
        <v>0</v>
      </c>
      <c r="P79" s="260">
        <v>0</v>
      </c>
      <c r="Q79" s="260">
        <f>ROUND(E79*P79,2)</f>
        <v>0</v>
      </c>
      <c r="R79" s="260"/>
      <c r="S79" s="260" t="s">
        <v>242</v>
      </c>
      <c r="T79" s="261" t="s">
        <v>210</v>
      </c>
      <c r="U79" s="222">
        <v>0</v>
      </c>
      <c r="V79" s="222">
        <f>ROUND(E79*U79,2)</f>
        <v>0</v>
      </c>
      <c r="W79" s="222"/>
      <c r="X79" s="222" t="s">
        <v>250</v>
      </c>
      <c r="Y79" s="212"/>
      <c r="Z79" s="212"/>
      <c r="AA79" s="212"/>
      <c r="AB79" s="212"/>
      <c r="AC79" s="212"/>
      <c r="AD79" s="212"/>
      <c r="AE79" s="212"/>
      <c r="AF79" s="212"/>
      <c r="AG79" s="212" t="s">
        <v>251</v>
      </c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x14ac:dyDescent="0.2">
      <c r="A80" s="228" t="s">
        <v>204</v>
      </c>
      <c r="B80" s="229" t="s">
        <v>130</v>
      </c>
      <c r="C80" s="245" t="s">
        <v>131</v>
      </c>
      <c r="D80" s="230"/>
      <c r="E80" s="231"/>
      <c r="F80" s="232"/>
      <c r="G80" s="232">
        <f>SUMIF(AG81:AG83,"&lt;&gt;NOR",G81:G83)</f>
        <v>0</v>
      </c>
      <c r="H80" s="232"/>
      <c r="I80" s="232">
        <f>SUM(I81:I83)</f>
        <v>0</v>
      </c>
      <c r="J80" s="232"/>
      <c r="K80" s="232">
        <f>SUM(K81:K83)</f>
        <v>0</v>
      </c>
      <c r="L80" s="232"/>
      <c r="M80" s="232">
        <f>SUM(M81:M83)</f>
        <v>0</v>
      </c>
      <c r="N80" s="232"/>
      <c r="O80" s="232">
        <f>SUM(O81:O83)</f>
        <v>0</v>
      </c>
      <c r="P80" s="232"/>
      <c r="Q80" s="232">
        <f>SUM(Q81:Q83)</f>
        <v>0</v>
      </c>
      <c r="R80" s="232"/>
      <c r="S80" s="232"/>
      <c r="T80" s="233"/>
      <c r="U80" s="227"/>
      <c r="V80" s="227">
        <f>SUM(V81:V83)</f>
        <v>3.12</v>
      </c>
      <c r="W80" s="227"/>
      <c r="X80" s="227"/>
      <c r="AG80" t="s">
        <v>205</v>
      </c>
    </row>
    <row r="81" spans="1:60" outlineLevel="1" x14ac:dyDescent="0.2">
      <c r="A81" s="234">
        <v>16</v>
      </c>
      <c r="B81" s="235" t="s">
        <v>1291</v>
      </c>
      <c r="C81" s="246" t="s">
        <v>1292</v>
      </c>
      <c r="D81" s="236" t="s">
        <v>334</v>
      </c>
      <c r="E81" s="237">
        <v>5.1202800000000002</v>
      </c>
      <c r="F81" s="238"/>
      <c r="G81" s="239">
        <f>ROUND(E81*F81,2)</f>
        <v>0</v>
      </c>
      <c r="H81" s="238"/>
      <c r="I81" s="239">
        <f>ROUND(E81*H81,2)</f>
        <v>0</v>
      </c>
      <c r="J81" s="238"/>
      <c r="K81" s="239">
        <f>ROUND(E81*J81,2)</f>
        <v>0</v>
      </c>
      <c r="L81" s="239">
        <v>21</v>
      </c>
      <c r="M81" s="239">
        <f>G81*(1+L81/100)</f>
        <v>0</v>
      </c>
      <c r="N81" s="239">
        <v>0</v>
      </c>
      <c r="O81" s="239">
        <f>ROUND(E81*N81,2)</f>
        <v>0</v>
      </c>
      <c r="P81" s="239">
        <v>0</v>
      </c>
      <c r="Q81" s="239">
        <f>ROUND(E81*P81,2)</f>
        <v>0</v>
      </c>
      <c r="R81" s="239" t="s">
        <v>1293</v>
      </c>
      <c r="S81" s="239" t="s">
        <v>209</v>
      </c>
      <c r="T81" s="240" t="s">
        <v>209</v>
      </c>
      <c r="U81" s="222">
        <v>0.60899999999999999</v>
      </c>
      <c r="V81" s="222">
        <f>ROUND(E81*U81,2)</f>
        <v>3.12</v>
      </c>
      <c r="W81" s="222"/>
      <c r="X81" s="222" t="s">
        <v>133</v>
      </c>
      <c r="Y81" s="212"/>
      <c r="Z81" s="212"/>
      <c r="AA81" s="212"/>
      <c r="AB81" s="212"/>
      <c r="AC81" s="212"/>
      <c r="AD81" s="212"/>
      <c r="AE81" s="212"/>
      <c r="AF81" s="212"/>
      <c r="AG81" s="212" t="s">
        <v>442</v>
      </c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ht="22.5" outlineLevel="1" x14ac:dyDescent="0.2">
      <c r="A82" s="219"/>
      <c r="B82" s="220"/>
      <c r="C82" s="262" t="s">
        <v>1294</v>
      </c>
      <c r="D82" s="254"/>
      <c r="E82" s="254"/>
      <c r="F82" s="254"/>
      <c r="G82" s="254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12"/>
      <c r="Z82" s="212"/>
      <c r="AA82" s="212"/>
      <c r="AB82" s="212"/>
      <c r="AC82" s="212"/>
      <c r="AD82" s="212"/>
      <c r="AE82" s="212"/>
      <c r="AF82" s="212"/>
      <c r="AG82" s="212" t="s">
        <v>253</v>
      </c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42" t="str">
        <f>C82</f>
        <v>na novostavbách a změnách objektů pro oplocení (815 2 JKSo), objekty zvláštní pro chov živočichů (815 3 JKSO), objekty pozemní různé (815 9 JKSO)</v>
      </c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19"/>
      <c r="B83" s="220"/>
      <c r="C83" s="270" t="s">
        <v>1295</v>
      </c>
      <c r="D83" s="268"/>
      <c r="E83" s="268"/>
      <c r="F83" s="268"/>
      <c r="G83" s="268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12"/>
      <c r="Z83" s="212"/>
      <c r="AA83" s="212"/>
      <c r="AB83" s="212"/>
      <c r="AC83" s="212"/>
      <c r="AD83" s="212"/>
      <c r="AE83" s="212"/>
      <c r="AF83" s="212"/>
      <c r="AG83" s="212" t="s">
        <v>253</v>
      </c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42" t="str">
        <f>C83</f>
        <v>se svislou nosnou konstrukcí monolitickou betonovou tyčovou nebo plošnou ( KMCH 2 a 3 - JKSO šesté místo)</v>
      </c>
      <c r="BB83" s="212"/>
      <c r="BC83" s="212"/>
      <c r="BD83" s="212"/>
      <c r="BE83" s="212"/>
      <c r="BF83" s="212"/>
      <c r="BG83" s="212"/>
      <c r="BH83" s="212"/>
    </row>
    <row r="84" spans="1:60" x14ac:dyDescent="0.2">
      <c r="A84" s="228" t="s">
        <v>204</v>
      </c>
      <c r="B84" s="229" t="s">
        <v>162</v>
      </c>
      <c r="C84" s="245" t="s">
        <v>163</v>
      </c>
      <c r="D84" s="230"/>
      <c r="E84" s="231"/>
      <c r="F84" s="232"/>
      <c r="G84" s="232">
        <f>SUMIF(AG85:AG87,"&lt;&gt;NOR",G85:G87)</f>
        <v>0</v>
      </c>
      <c r="H84" s="232"/>
      <c r="I84" s="232">
        <f>SUM(I85:I87)</f>
        <v>0</v>
      </c>
      <c r="J84" s="232"/>
      <c r="K84" s="232">
        <f>SUM(K85:K87)</f>
        <v>0</v>
      </c>
      <c r="L84" s="232"/>
      <c r="M84" s="232">
        <f>SUM(M85:M87)</f>
        <v>0</v>
      </c>
      <c r="N84" s="232"/>
      <c r="O84" s="232">
        <f>SUM(O85:O87)</f>
        <v>1</v>
      </c>
      <c r="P84" s="232"/>
      <c r="Q84" s="232">
        <f>SUM(Q85:Q87)</f>
        <v>0</v>
      </c>
      <c r="R84" s="232"/>
      <c r="S84" s="232"/>
      <c r="T84" s="233"/>
      <c r="U84" s="227"/>
      <c r="V84" s="227">
        <f>SUM(V85:V87)</f>
        <v>0</v>
      </c>
      <c r="W84" s="227"/>
      <c r="X84" s="227"/>
      <c r="AG84" t="s">
        <v>205</v>
      </c>
    </row>
    <row r="85" spans="1:60" ht="22.5" outlineLevel="1" x14ac:dyDescent="0.2">
      <c r="A85" s="234">
        <v>17</v>
      </c>
      <c r="B85" s="235" t="s">
        <v>239</v>
      </c>
      <c r="C85" s="246" t="s">
        <v>1493</v>
      </c>
      <c r="D85" s="236" t="s">
        <v>378</v>
      </c>
      <c r="E85" s="237">
        <v>1</v>
      </c>
      <c r="F85" s="238"/>
      <c r="G85" s="239">
        <f>ROUND(E85*F85,2)</f>
        <v>0</v>
      </c>
      <c r="H85" s="238"/>
      <c r="I85" s="239">
        <f>ROUND(E85*H85,2)</f>
        <v>0</v>
      </c>
      <c r="J85" s="238"/>
      <c r="K85" s="239">
        <f>ROUND(E85*J85,2)</f>
        <v>0</v>
      </c>
      <c r="L85" s="239">
        <v>21</v>
      </c>
      <c r="M85" s="239">
        <f>G85*(1+L85/100)</f>
        <v>0</v>
      </c>
      <c r="N85" s="239">
        <v>1</v>
      </c>
      <c r="O85" s="239">
        <f>ROUND(E85*N85,2)</f>
        <v>1</v>
      </c>
      <c r="P85" s="239">
        <v>0</v>
      </c>
      <c r="Q85" s="239">
        <f>ROUND(E85*P85,2)</f>
        <v>0</v>
      </c>
      <c r="R85" s="239"/>
      <c r="S85" s="239" t="s">
        <v>242</v>
      </c>
      <c r="T85" s="240" t="s">
        <v>210</v>
      </c>
      <c r="U85" s="222">
        <v>0</v>
      </c>
      <c r="V85" s="222">
        <f>ROUND(E85*U85,2)</f>
        <v>0</v>
      </c>
      <c r="W85" s="222"/>
      <c r="X85" s="222" t="s">
        <v>250</v>
      </c>
      <c r="Y85" s="212"/>
      <c r="Z85" s="212"/>
      <c r="AA85" s="212"/>
      <c r="AB85" s="212"/>
      <c r="AC85" s="212"/>
      <c r="AD85" s="212"/>
      <c r="AE85" s="212"/>
      <c r="AF85" s="212"/>
      <c r="AG85" s="212" t="s">
        <v>251</v>
      </c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 x14ac:dyDescent="0.2">
      <c r="A86" s="219"/>
      <c r="B86" s="220"/>
      <c r="C86" s="247" t="s">
        <v>1494</v>
      </c>
      <c r="D86" s="241"/>
      <c r="E86" s="241"/>
      <c r="F86" s="241"/>
      <c r="G86" s="241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12"/>
      <c r="Z86" s="212"/>
      <c r="AA86" s="212"/>
      <c r="AB86" s="212"/>
      <c r="AC86" s="212"/>
      <c r="AD86" s="212"/>
      <c r="AE86" s="212"/>
      <c r="AF86" s="212"/>
      <c r="AG86" s="212" t="s">
        <v>213</v>
      </c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">
      <c r="A87" s="219"/>
      <c r="B87" s="220"/>
      <c r="C87" s="248" t="s">
        <v>1495</v>
      </c>
      <c r="D87" s="243"/>
      <c r="E87" s="243"/>
      <c r="F87" s="243"/>
      <c r="G87" s="243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12"/>
      <c r="Z87" s="212"/>
      <c r="AA87" s="212"/>
      <c r="AB87" s="212"/>
      <c r="AC87" s="212"/>
      <c r="AD87" s="212"/>
      <c r="AE87" s="212"/>
      <c r="AF87" s="212"/>
      <c r="AG87" s="212" t="s">
        <v>213</v>
      </c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x14ac:dyDescent="0.2">
      <c r="A88" s="3"/>
      <c r="B88" s="4"/>
      <c r="C88" s="249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AE88">
        <v>15</v>
      </c>
      <c r="AF88">
        <v>21</v>
      </c>
      <c r="AG88" t="s">
        <v>191</v>
      </c>
    </row>
    <row r="89" spans="1:60" x14ac:dyDescent="0.2">
      <c r="A89" s="215"/>
      <c r="B89" s="216" t="s">
        <v>29</v>
      </c>
      <c r="C89" s="250"/>
      <c r="D89" s="217"/>
      <c r="E89" s="218"/>
      <c r="F89" s="218"/>
      <c r="G89" s="244">
        <f>G8+G31+G37+G80+G84</f>
        <v>0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AE89">
        <f>SUMIF(L7:L87,AE88,G7:G87)</f>
        <v>0</v>
      </c>
      <c r="AF89">
        <f>SUMIF(L7:L87,AF88,G7:G87)</f>
        <v>0</v>
      </c>
      <c r="AG89" t="s">
        <v>243</v>
      </c>
    </row>
    <row r="90" spans="1:60" x14ac:dyDescent="0.2">
      <c r="C90" s="251"/>
      <c r="D90" s="10"/>
      <c r="AG90" t="s">
        <v>245</v>
      </c>
    </row>
    <row r="91" spans="1:60" x14ac:dyDescent="0.2">
      <c r="D91" s="10"/>
    </row>
    <row r="92" spans="1:60" x14ac:dyDescent="0.2">
      <c r="D92" s="10"/>
    </row>
    <row r="93" spans="1:60" x14ac:dyDescent="0.2">
      <c r="D93" s="10"/>
    </row>
    <row r="94" spans="1:60" x14ac:dyDescent="0.2">
      <c r="D94" s="10"/>
    </row>
    <row r="95" spans="1:60" x14ac:dyDescent="0.2">
      <c r="D95" s="10"/>
    </row>
    <row r="96" spans="1:60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DC33" sheet="1"/>
  <mergeCells count="53">
    <mergeCell ref="C76:G76"/>
    <mergeCell ref="C82:G82"/>
    <mergeCell ref="C83:G83"/>
    <mergeCell ref="C86:G86"/>
    <mergeCell ref="C87:G87"/>
    <mergeCell ref="C70:G70"/>
    <mergeCell ref="C71:G71"/>
    <mergeCell ref="C72:G72"/>
    <mergeCell ref="C73:G73"/>
    <mergeCell ref="C74:G74"/>
    <mergeCell ref="C75:G75"/>
    <mergeCell ref="C64:G64"/>
    <mergeCell ref="C65:G65"/>
    <mergeCell ref="C66:G66"/>
    <mergeCell ref="C67:G67"/>
    <mergeCell ref="C68:G68"/>
    <mergeCell ref="C69:G69"/>
    <mergeCell ref="C58:G58"/>
    <mergeCell ref="C59:G59"/>
    <mergeCell ref="C60:G60"/>
    <mergeCell ref="C61:G61"/>
    <mergeCell ref="C62:G62"/>
    <mergeCell ref="C63:G63"/>
    <mergeCell ref="C51:G51"/>
    <mergeCell ref="C52:G52"/>
    <mergeCell ref="C53:G53"/>
    <mergeCell ref="C54:G54"/>
    <mergeCell ref="C56:G56"/>
    <mergeCell ref="C57:G57"/>
    <mergeCell ref="C45:G45"/>
    <mergeCell ref="C46:G46"/>
    <mergeCell ref="C47:G47"/>
    <mergeCell ref="C48:G48"/>
    <mergeCell ref="C49:G49"/>
    <mergeCell ref="C50:G50"/>
    <mergeCell ref="C39:G39"/>
    <mergeCell ref="C40:G40"/>
    <mergeCell ref="C41:G41"/>
    <mergeCell ref="C42:G42"/>
    <mergeCell ref="C43:G43"/>
    <mergeCell ref="C44:G44"/>
    <mergeCell ref="C16:G16"/>
    <mergeCell ref="C19:G19"/>
    <mergeCell ref="C22:G22"/>
    <mergeCell ref="C27:G27"/>
    <mergeCell ref="C33:G33"/>
    <mergeCell ref="C36:G36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63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7" t="s">
        <v>178</v>
      </c>
      <c r="B1" s="197"/>
      <c r="C1" s="197"/>
      <c r="D1" s="197"/>
      <c r="E1" s="197"/>
      <c r="F1" s="197"/>
      <c r="G1" s="197"/>
      <c r="AG1" t="s">
        <v>179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180</v>
      </c>
    </row>
    <row r="3" spans="1:60" ht="24.95" customHeight="1" x14ac:dyDescent="0.2">
      <c r="A3" s="198" t="s">
        <v>8</v>
      </c>
      <c r="B3" s="49" t="s">
        <v>71</v>
      </c>
      <c r="C3" s="201" t="s">
        <v>72</v>
      </c>
      <c r="D3" s="199"/>
      <c r="E3" s="199"/>
      <c r="F3" s="199"/>
      <c r="G3" s="200"/>
      <c r="AC3" s="177" t="s">
        <v>180</v>
      </c>
      <c r="AG3" t="s">
        <v>181</v>
      </c>
    </row>
    <row r="4" spans="1:60" ht="24.95" customHeight="1" x14ac:dyDescent="0.2">
      <c r="A4" s="202" t="s">
        <v>9</v>
      </c>
      <c r="B4" s="203" t="s">
        <v>85</v>
      </c>
      <c r="C4" s="204" t="s">
        <v>86</v>
      </c>
      <c r="D4" s="205"/>
      <c r="E4" s="205"/>
      <c r="F4" s="205"/>
      <c r="G4" s="206"/>
      <c r="AG4" t="s">
        <v>182</v>
      </c>
    </row>
    <row r="5" spans="1:60" x14ac:dyDescent="0.2">
      <c r="D5" s="10"/>
    </row>
    <row r="6" spans="1:60" ht="38.25" x14ac:dyDescent="0.2">
      <c r="A6" s="208" t="s">
        <v>183</v>
      </c>
      <c r="B6" s="210" t="s">
        <v>184</v>
      </c>
      <c r="C6" s="210" t="s">
        <v>185</v>
      </c>
      <c r="D6" s="209" t="s">
        <v>186</v>
      </c>
      <c r="E6" s="208" t="s">
        <v>187</v>
      </c>
      <c r="F6" s="207" t="s">
        <v>188</v>
      </c>
      <c r="G6" s="208" t="s">
        <v>29</v>
      </c>
      <c r="H6" s="211" t="s">
        <v>30</v>
      </c>
      <c r="I6" s="211" t="s">
        <v>189</v>
      </c>
      <c r="J6" s="211" t="s">
        <v>31</v>
      </c>
      <c r="K6" s="211" t="s">
        <v>190</v>
      </c>
      <c r="L6" s="211" t="s">
        <v>191</v>
      </c>
      <c r="M6" s="211" t="s">
        <v>192</v>
      </c>
      <c r="N6" s="211" t="s">
        <v>193</v>
      </c>
      <c r="O6" s="211" t="s">
        <v>194</v>
      </c>
      <c r="P6" s="211" t="s">
        <v>195</v>
      </c>
      <c r="Q6" s="211" t="s">
        <v>196</v>
      </c>
      <c r="R6" s="211" t="s">
        <v>197</v>
      </c>
      <c r="S6" s="211" t="s">
        <v>198</v>
      </c>
      <c r="T6" s="211" t="s">
        <v>199</v>
      </c>
      <c r="U6" s="211" t="s">
        <v>200</v>
      </c>
      <c r="V6" s="211" t="s">
        <v>201</v>
      </c>
      <c r="W6" s="211" t="s">
        <v>202</v>
      </c>
      <c r="X6" s="211" t="s">
        <v>203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28" t="s">
        <v>204</v>
      </c>
      <c r="B8" s="229" t="s">
        <v>99</v>
      </c>
      <c r="C8" s="245" t="s">
        <v>100</v>
      </c>
      <c r="D8" s="230"/>
      <c r="E8" s="231"/>
      <c r="F8" s="232"/>
      <c r="G8" s="232">
        <f>SUMIF(AG9:AG30,"&lt;&gt;NOR",G9:G30)</f>
        <v>0</v>
      </c>
      <c r="H8" s="232"/>
      <c r="I8" s="232">
        <f>SUM(I9:I30)</f>
        <v>0</v>
      </c>
      <c r="J8" s="232"/>
      <c r="K8" s="232">
        <f>SUM(K9:K30)</f>
        <v>0</v>
      </c>
      <c r="L8" s="232"/>
      <c r="M8" s="232">
        <f>SUM(M9:M30)</f>
        <v>0</v>
      </c>
      <c r="N8" s="232"/>
      <c r="O8" s="232">
        <f>SUM(O9:O30)</f>
        <v>0</v>
      </c>
      <c r="P8" s="232"/>
      <c r="Q8" s="232">
        <f>SUM(Q9:Q30)</f>
        <v>0</v>
      </c>
      <c r="R8" s="232"/>
      <c r="S8" s="232"/>
      <c r="T8" s="233"/>
      <c r="U8" s="227"/>
      <c r="V8" s="227">
        <f>SUM(V9:V30)</f>
        <v>28.54</v>
      </c>
      <c r="W8" s="227"/>
      <c r="X8" s="227"/>
      <c r="AG8" t="s">
        <v>205</v>
      </c>
    </row>
    <row r="9" spans="1:60" outlineLevel="1" x14ac:dyDescent="0.2">
      <c r="A9" s="234">
        <v>1</v>
      </c>
      <c r="B9" s="235" t="s">
        <v>246</v>
      </c>
      <c r="C9" s="246" t="s">
        <v>247</v>
      </c>
      <c r="D9" s="236" t="s">
        <v>248</v>
      </c>
      <c r="E9" s="237">
        <v>8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39" t="s">
        <v>249</v>
      </c>
      <c r="S9" s="239" t="s">
        <v>209</v>
      </c>
      <c r="T9" s="240" t="s">
        <v>209</v>
      </c>
      <c r="U9" s="222">
        <v>1.34E-2</v>
      </c>
      <c r="V9" s="222">
        <f>ROUND(E9*U9,2)</f>
        <v>0.11</v>
      </c>
      <c r="W9" s="222"/>
      <c r="X9" s="222" t="s">
        <v>250</v>
      </c>
      <c r="Y9" s="212"/>
      <c r="Z9" s="212"/>
      <c r="AA9" s="212"/>
      <c r="AB9" s="212"/>
      <c r="AC9" s="212"/>
      <c r="AD9" s="212"/>
      <c r="AE9" s="212"/>
      <c r="AF9" s="212"/>
      <c r="AG9" s="212" t="s">
        <v>251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9"/>
      <c r="B10" s="220"/>
      <c r="C10" s="262" t="s">
        <v>252</v>
      </c>
      <c r="D10" s="254"/>
      <c r="E10" s="254"/>
      <c r="F10" s="254"/>
      <c r="G10" s="254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2"/>
      <c r="Z10" s="212"/>
      <c r="AA10" s="212"/>
      <c r="AB10" s="212"/>
      <c r="AC10" s="212"/>
      <c r="AD10" s="212"/>
      <c r="AE10" s="212"/>
      <c r="AF10" s="212"/>
      <c r="AG10" s="212" t="s">
        <v>253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42" t="str">
        <f>C10</f>
        <v>nebo lesní půdy, s vodorovným přemístěním na hromady v místě upotřebení nebo na dočasné či trvalé skládky se složením</v>
      </c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9"/>
      <c r="B11" s="220"/>
      <c r="C11" s="263" t="s">
        <v>1496</v>
      </c>
      <c r="D11" s="252"/>
      <c r="E11" s="253">
        <v>8</v>
      </c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12"/>
      <c r="Z11" s="212"/>
      <c r="AA11" s="212"/>
      <c r="AB11" s="212"/>
      <c r="AC11" s="212"/>
      <c r="AD11" s="212"/>
      <c r="AE11" s="212"/>
      <c r="AF11" s="212"/>
      <c r="AG11" s="212" t="s">
        <v>255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ht="22.5" outlineLevel="1" x14ac:dyDescent="0.2">
      <c r="A12" s="234">
        <v>2</v>
      </c>
      <c r="B12" s="235" t="s">
        <v>1434</v>
      </c>
      <c r="C12" s="246" t="s">
        <v>1435</v>
      </c>
      <c r="D12" s="236" t="s">
        <v>248</v>
      </c>
      <c r="E12" s="237">
        <v>5.2649999999999997</v>
      </c>
      <c r="F12" s="238"/>
      <c r="G12" s="239">
        <f>ROUND(E12*F12,2)</f>
        <v>0</v>
      </c>
      <c r="H12" s="238"/>
      <c r="I12" s="239">
        <f>ROUND(E12*H12,2)</f>
        <v>0</v>
      </c>
      <c r="J12" s="238"/>
      <c r="K12" s="239">
        <f>ROUND(E12*J12,2)</f>
        <v>0</v>
      </c>
      <c r="L12" s="239">
        <v>21</v>
      </c>
      <c r="M12" s="239">
        <f>G12*(1+L12/100)</f>
        <v>0</v>
      </c>
      <c r="N12" s="239">
        <v>0</v>
      </c>
      <c r="O12" s="239">
        <f>ROUND(E12*N12,2)</f>
        <v>0</v>
      </c>
      <c r="P12" s="239">
        <v>0</v>
      </c>
      <c r="Q12" s="239">
        <f>ROUND(E12*P12,2)</f>
        <v>0</v>
      </c>
      <c r="R12" s="239" t="s">
        <v>249</v>
      </c>
      <c r="S12" s="239" t="s">
        <v>209</v>
      </c>
      <c r="T12" s="240" t="s">
        <v>209</v>
      </c>
      <c r="U12" s="222">
        <v>3.1309999999999998</v>
      </c>
      <c r="V12" s="222">
        <f>ROUND(E12*U12,2)</f>
        <v>16.48</v>
      </c>
      <c r="W12" s="222"/>
      <c r="X12" s="222" t="s">
        <v>250</v>
      </c>
      <c r="Y12" s="212"/>
      <c r="Z12" s="212"/>
      <c r="AA12" s="212"/>
      <c r="AB12" s="212"/>
      <c r="AC12" s="212"/>
      <c r="AD12" s="212"/>
      <c r="AE12" s="212"/>
      <c r="AF12" s="212"/>
      <c r="AG12" s="212" t="s">
        <v>251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ht="33.75" outlineLevel="1" x14ac:dyDescent="0.2">
      <c r="A13" s="219"/>
      <c r="B13" s="220"/>
      <c r="C13" s="262" t="s">
        <v>1436</v>
      </c>
      <c r="D13" s="254"/>
      <c r="E13" s="254"/>
      <c r="F13" s="254"/>
      <c r="G13" s="254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12"/>
      <c r="Z13" s="212"/>
      <c r="AA13" s="212"/>
      <c r="AB13" s="212"/>
      <c r="AC13" s="212"/>
      <c r="AD13" s="212"/>
      <c r="AE13" s="212"/>
      <c r="AF13" s="212"/>
      <c r="AG13" s="212" t="s">
        <v>253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42" t="str">
        <f>C13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19"/>
      <c r="B14" s="220"/>
      <c r="C14" s="263" t="s">
        <v>1497</v>
      </c>
      <c r="D14" s="252"/>
      <c r="E14" s="253">
        <v>5.2649999999999997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12"/>
      <c r="Z14" s="212"/>
      <c r="AA14" s="212"/>
      <c r="AB14" s="212"/>
      <c r="AC14" s="212"/>
      <c r="AD14" s="212"/>
      <c r="AE14" s="212"/>
      <c r="AF14" s="212"/>
      <c r="AG14" s="212" t="s">
        <v>255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ht="22.5" outlineLevel="1" x14ac:dyDescent="0.2">
      <c r="A15" s="234">
        <v>3</v>
      </c>
      <c r="B15" s="235" t="s">
        <v>1438</v>
      </c>
      <c r="C15" s="246" t="s">
        <v>1439</v>
      </c>
      <c r="D15" s="236" t="s">
        <v>248</v>
      </c>
      <c r="E15" s="237">
        <v>2.6324999999999998</v>
      </c>
      <c r="F15" s="238"/>
      <c r="G15" s="239">
        <f>ROUND(E15*F15,2)</f>
        <v>0</v>
      </c>
      <c r="H15" s="238"/>
      <c r="I15" s="239">
        <f>ROUND(E15*H15,2)</f>
        <v>0</v>
      </c>
      <c r="J15" s="238"/>
      <c r="K15" s="239">
        <f>ROUND(E15*J15,2)</f>
        <v>0</v>
      </c>
      <c r="L15" s="239">
        <v>21</v>
      </c>
      <c r="M15" s="239">
        <f>G15*(1+L15/100)</f>
        <v>0</v>
      </c>
      <c r="N15" s="239">
        <v>0</v>
      </c>
      <c r="O15" s="239">
        <f>ROUND(E15*N15,2)</f>
        <v>0</v>
      </c>
      <c r="P15" s="239">
        <v>0</v>
      </c>
      <c r="Q15" s="239">
        <f>ROUND(E15*P15,2)</f>
        <v>0</v>
      </c>
      <c r="R15" s="239" t="s">
        <v>249</v>
      </c>
      <c r="S15" s="239" t="s">
        <v>209</v>
      </c>
      <c r="T15" s="240" t="s">
        <v>209</v>
      </c>
      <c r="U15" s="222">
        <v>0.47399999999999998</v>
      </c>
      <c r="V15" s="222">
        <f>ROUND(E15*U15,2)</f>
        <v>1.25</v>
      </c>
      <c r="W15" s="222"/>
      <c r="X15" s="222" t="s">
        <v>250</v>
      </c>
      <c r="Y15" s="212"/>
      <c r="Z15" s="212"/>
      <c r="AA15" s="212"/>
      <c r="AB15" s="212"/>
      <c r="AC15" s="212"/>
      <c r="AD15" s="212"/>
      <c r="AE15" s="212"/>
      <c r="AF15" s="212"/>
      <c r="AG15" s="212" t="s">
        <v>251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ht="33.75" outlineLevel="1" x14ac:dyDescent="0.2">
      <c r="A16" s="219"/>
      <c r="B16" s="220"/>
      <c r="C16" s="262" t="s">
        <v>1436</v>
      </c>
      <c r="D16" s="254"/>
      <c r="E16" s="254"/>
      <c r="F16" s="254"/>
      <c r="G16" s="254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12"/>
      <c r="Z16" s="212"/>
      <c r="AA16" s="212"/>
      <c r="AB16" s="212"/>
      <c r="AC16" s="212"/>
      <c r="AD16" s="212"/>
      <c r="AE16" s="212"/>
      <c r="AF16" s="212"/>
      <c r="AG16" s="212" t="s">
        <v>253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42" t="str">
        <f>C16</f>
        <v>zapažených i nezapažených se svislým přemístění výkopku a urovnáním dna do předepsaného profilu a spádu, s případným nutným přemístěním výkopku ve výkopišti, s přehozením výkopku na přilehlém terénu na vzdálenost do 5 m od hrany šachty nebo s naložením na dopravní prostředek,</v>
      </c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19"/>
      <c r="B17" s="220"/>
      <c r="C17" s="263" t="s">
        <v>1498</v>
      </c>
      <c r="D17" s="252"/>
      <c r="E17" s="253">
        <v>2.6324999999999998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2"/>
      <c r="Z17" s="212"/>
      <c r="AA17" s="212"/>
      <c r="AB17" s="212"/>
      <c r="AC17" s="212"/>
      <c r="AD17" s="212"/>
      <c r="AE17" s="212"/>
      <c r="AF17" s="212"/>
      <c r="AG17" s="212" t="s">
        <v>255</v>
      </c>
      <c r="AH17" s="212">
        <v>5</v>
      </c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ht="22.5" outlineLevel="1" x14ac:dyDescent="0.2">
      <c r="A18" s="234">
        <v>4</v>
      </c>
      <c r="B18" s="235" t="s">
        <v>284</v>
      </c>
      <c r="C18" s="246" t="s">
        <v>285</v>
      </c>
      <c r="D18" s="236" t="s">
        <v>248</v>
      </c>
      <c r="E18" s="237">
        <v>5.2649999999999997</v>
      </c>
      <c r="F18" s="238"/>
      <c r="G18" s="239">
        <f>ROUND(E18*F18,2)</f>
        <v>0</v>
      </c>
      <c r="H18" s="238"/>
      <c r="I18" s="239">
        <f>ROUND(E18*H18,2)</f>
        <v>0</v>
      </c>
      <c r="J18" s="238"/>
      <c r="K18" s="239">
        <f>ROUND(E18*J18,2)</f>
        <v>0</v>
      </c>
      <c r="L18" s="239">
        <v>21</v>
      </c>
      <c r="M18" s="239">
        <f>G18*(1+L18/100)</f>
        <v>0</v>
      </c>
      <c r="N18" s="239">
        <v>0</v>
      </c>
      <c r="O18" s="239">
        <f>ROUND(E18*N18,2)</f>
        <v>0</v>
      </c>
      <c r="P18" s="239">
        <v>0</v>
      </c>
      <c r="Q18" s="239">
        <f>ROUND(E18*P18,2)</f>
        <v>0</v>
      </c>
      <c r="R18" s="239" t="s">
        <v>249</v>
      </c>
      <c r="S18" s="239" t="s">
        <v>209</v>
      </c>
      <c r="T18" s="240" t="s">
        <v>209</v>
      </c>
      <c r="U18" s="222">
        <v>1.0999999999999999E-2</v>
      </c>
      <c r="V18" s="222">
        <f>ROUND(E18*U18,2)</f>
        <v>0.06</v>
      </c>
      <c r="W18" s="222"/>
      <c r="X18" s="222" t="s">
        <v>250</v>
      </c>
      <c r="Y18" s="212"/>
      <c r="Z18" s="212"/>
      <c r="AA18" s="212"/>
      <c r="AB18" s="212"/>
      <c r="AC18" s="212"/>
      <c r="AD18" s="212"/>
      <c r="AE18" s="212"/>
      <c r="AF18" s="212"/>
      <c r="AG18" s="212" t="s">
        <v>251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19"/>
      <c r="B19" s="220"/>
      <c r="C19" s="262" t="s">
        <v>277</v>
      </c>
      <c r="D19" s="254"/>
      <c r="E19" s="254"/>
      <c r="F19" s="254"/>
      <c r="G19" s="254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12"/>
      <c r="Z19" s="212"/>
      <c r="AA19" s="212"/>
      <c r="AB19" s="212"/>
      <c r="AC19" s="212"/>
      <c r="AD19" s="212"/>
      <c r="AE19" s="212"/>
      <c r="AF19" s="212"/>
      <c r="AG19" s="212" t="s">
        <v>253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19"/>
      <c r="B20" s="220"/>
      <c r="C20" s="263" t="s">
        <v>1499</v>
      </c>
      <c r="D20" s="252"/>
      <c r="E20" s="253">
        <v>5.2649999999999997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12"/>
      <c r="Z20" s="212"/>
      <c r="AA20" s="212"/>
      <c r="AB20" s="212"/>
      <c r="AC20" s="212"/>
      <c r="AD20" s="212"/>
      <c r="AE20" s="212"/>
      <c r="AF20" s="212"/>
      <c r="AG20" s="212" t="s">
        <v>255</v>
      </c>
      <c r="AH20" s="212">
        <v>5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ht="33.75" outlineLevel="1" x14ac:dyDescent="0.2">
      <c r="A21" s="234">
        <v>5</v>
      </c>
      <c r="B21" s="235" t="s">
        <v>288</v>
      </c>
      <c r="C21" s="246" t="s">
        <v>289</v>
      </c>
      <c r="D21" s="236" t="s">
        <v>248</v>
      </c>
      <c r="E21" s="237">
        <v>21.06</v>
      </c>
      <c r="F21" s="238"/>
      <c r="G21" s="239">
        <f>ROUND(E21*F21,2)</f>
        <v>0</v>
      </c>
      <c r="H21" s="238"/>
      <c r="I21" s="239">
        <f>ROUND(E21*H21,2)</f>
        <v>0</v>
      </c>
      <c r="J21" s="238"/>
      <c r="K21" s="239">
        <f>ROUND(E21*J21,2)</f>
        <v>0</v>
      </c>
      <c r="L21" s="239">
        <v>21</v>
      </c>
      <c r="M21" s="239">
        <f>G21*(1+L21/100)</f>
        <v>0</v>
      </c>
      <c r="N21" s="239">
        <v>0</v>
      </c>
      <c r="O21" s="239">
        <f>ROUND(E21*N21,2)</f>
        <v>0</v>
      </c>
      <c r="P21" s="239">
        <v>0</v>
      </c>
      <c r="Q21" s="239">
        <f>ROUND(E21*P21,2)</f>
        <v>0</v>
      </c>
      <c r="R21" s="239" t="s">
        <v>249</v>
      </c>
      <c r="S21" s="239" t="s">
        <v>209</v>
      </c>
      <c r="T21" s="240" t="s">
        <v>209</v>
      </c>
      <c r="U21" s="222">
        <v>0</v>
      </c>
      <c r="V21" s="222">
        <f>ROUND(E21*U21,2)</f>
        <v>0</v>
      </c>
      <c r="W21" s="222"/>
      <c r="X21" s="222" t="s">
        <v>250</v>
      </c>
      <c r="Y21" s="212"/>
      <c r="Z21" s="212"/>
      <c r="AA21" s="212"/>
      <c r="AB21" s="212"/>
      <c r="AC21" s="212"/>
      <c r="AD21" s="212"/>
      <c r="AE21" s="212"/>
      <c r="AF21" s="212"/>
      <c r="AG21" s="212" t="s">
        <v>251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19"/>
      <c r="B22" s="220"/>
      <c r="C22" s="262" t="s">
        <v>277</v>
      </c>
      <c r="D22" s="254"/>
      <c r="E22" s="254"/>
      <c r="F22" s="254"/>
      <c r="G22" s="254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12"/>
      <c r="Z22" s="212"/>
      <c r="AA22" s="212"/>
      <c r="AB22" s="212"/>
      <c r="AC22" s="212"/>
      <c r="AD22" s="212"/>
      <c r="AE22" s="212"/>
      <c r="AF22" s="212"/>
      <c r="AG22" s="212" t="s">
        <v>253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19"/>
      <c r="B23" s="220"/>
      <c r="C23" s="263" t="s">
        <v>1500</v>
      </c>
      <c r="D23" s="252"/>
      <c r="E23" s="253">
        <v>21.06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12"/>
      <c r="Z23" s="212"/>
      <c r="AA23" s="212"/>
      <c r="AB23" s="212"/>
      <c r="AC23" s="212"/>
      <c r="AD23" s="212"/>
      <c r="AE23" s="212"/>
      <c r="AF23" s="212"/>
      <c r="AG23" s="212" t="s">
        <v>255</v>
      </c>
      <c r="AH23" s="212">
        <v>5</v>
      </c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ht="22.5" outlineLevel="1" x14ac:dyDescent="0.2">
      <c r="A24" s="234">
        <v>6</v>
      </c>
      <c r="B24" s="235" t="s">
        <v>302</v>
      </c>
      <c r="C24" s="246" t="s">
        <v>303</v>
      </c>
      <c r="D24" s="236" t="s">
        <v>248</v>
      </c>
      <c r="E24" s="237">
        <v>5.2649999999999997</v>
      </c>
      <c r="F24" s="238"/>
      <c r="G24" s="239">
        <f>ROUND(E24*F24,2)</f>
        <v>0</v>
      </c>
      <c r="H24" s="238"/>
      <c r="I24" s="239">
        <f>ROUND(E24*H24,2)</f>
        <v>0</v>
      </c>
      <c r="J24" s="238"/>
      <c r="K24" s="239">
        <f>ROUND(E24*J24,2)</f>
        <v>0</v>
      </c>
      <c r="L24" s="239">
        <v>21</v>
      </c>
      <c r="M24" s="239">
        <f>G24*(1+L24/100)</f>
        <v>0</v>
      </c>
      <c r="N24" s="239">
        <v>0</v>
      </c>
      <c r="O24" s="239">
        <f>ROUND(E24*N24,2)</f>
        <v>0</v>
      </c>
      <c r="P24" s="239">
        <v>0</v>
      </c>
      <c r="Q24" s="239">
        <f>ROUND(E24*P24,2)</f>
        <v>0</v>
      </c>
      <c r="R24" s="239" t="s">
        <v>249</v>
      </c>
      <c r="S24" s="239" t="s">
        <v>209</v>
      </c>
      <c r="T24" s="240" t="s">
        <v>209</v>
      </c>
      <c r="U24" s="222">
        <v>8.9999999999999993E-3</v>
      </c>
      <c r="V24" s="222">
        <f>ROUND(E24*U24,2)</f>
        <v>0.05</v>
      </c>
      <c r="W24" s="222"/>
      <c r="X24" s="222" t="s">
        <v>250</v>
      </c>
      <c r="Y24" s="212"/>
      <c r="Z24" s="212"/>
      <c r="AA24" s="212"/>
      <c r="AB24" s="212"/>
      <c r="AC24" s="212"/>
      <c r="AD24" s="212"/>
      <c r="AE24" s="212"/>
      <c r="AF24" s="212"/>
      <c r="AG24" s="212" t="s">
        <v>251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19"/>
      <c r="B25" s="220"/>
      <c r="C25" s="263" t="s">
        <v>1501</v>
      </c>
      <c r="D25" s="252"/>
      <c r="E25" s="253">
        <v>5.2649999999999997</v>
      </c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12"/>
      <c r="Z25" s="212"/>
      <c r="AA25" s="212"/>
      <c r="AB25" s="212"/>
      <c r="AC25" s="212"/>
      <c r="AD25" s="212"/>
      <c r="AE25" s="212"/>
      <c r="AF25" s="212"/>
      <c r="AG25" s="212" t="s">
        <v>255</v>
      </c>
      <c r="AH25" s="212">
        <v>5</v>
      </c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ht="22.5" outlineLevel="1" x14ac:dyDescent="0.2">
      <c r="A26" s="234">
        <v>7</v>
      </c>
      <c r="B26" s="235" t="s">
        <v>1444</v>
      </c>
      <c r="C26" s="246" t="s">
        <v>1445</v>
      </c>
      <c r="D26" s="236" t="s">
        <v>307</v>
      </c>
      <c r="E26" s="237">
        <v>31.9</v>
      </c>
      <c r="F26" s="238"/>
      <c r="G26" s="239">
        <f>ROUND(E26*F26,2)</f>
        <v>0</v>
      </c>
      <c r="H26" s="238"/>
      <c r="I26" s="239">
        <f>ROUND(E26*H26,2)</f>
        <v>0</v>
      </c>
      <c r="J26" s="238"/>
      <c r="K26" s="239">
        <f>ROUND(E26*J26,2)</f>
        <v>0</v>
      </c>
      <c r="L26" s="239">
        <v>21</v>
      </c>
      <c r="M26" s="239">
        <f>G26*(1+L26/100)</f>
        <v>0</v>
      </c>
      <c r="N26" s="239">
        <v>0</v>
      </c>
      <c r="O26" s="239">
        <f>ROUND(E26*N26,2)</f>
        <v>0</v>
      </c>
      <c r="P26" s="239">
        <v>0</v>
      </c>
      <c r="Q26" s="239">
        <f>ROUND(E26*P26,2)</f>
        <v>0</v>
      </c>
      <c r="R26" s="239" t="s">
        <v>249</v>
      </c>
      <c r="S26" s="239" t="s">
        <v>209</v>
      </c>
      <c r="T26" s="240" t="s">
        <v>209</v>
      </c>
      <c r="U26" s="222">
        <v>0.33200000000000002</v>
      </c>
      <c r="V26" s="222">
        <f>ROUND(E26*U26,2)</f>
        <v>10.59</v>
      </c>
      <c r="W26" s="222"/>
      <c r="X26" s="222" t="s">
        <v>250</v>
      </c>
      <c r="Y26" s="212"/>
      <c r="Z26" s="212"/>
      <c r="AA26" s="212"/>
      <c r="AB26" s="212"/>
      <c r="AC26" s="212"/>
      <c r="AD26" s="212"/>
      <c r="AE26" s="212"/>
      <c r="AF26" s="212"/>
      <c r="AG26" s="212" t="s">
        <v>251</v>
      </c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ht="22.5" outlineLevel="1" x14ac:dyDescent="0.2">
      <c r="A27" s="219"/>
      <c r="B27" s="220"/>
      <c r="C27" s="262" t="s">
        <v>320</v>
      </c>
      <c r="D27" s="254"/>
      <c r="E27" s="254"/>
      <c r="F27" s="254"/>
      <c r="G27" s="254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12"/>
      <c r="Z27" s="212"/>
      <c r="AA27" s="212"/>
      <c r="AB27" s="212"/>
      <c r="AC27" s="212"/>
      <c r="AD27" s="212"/>
      <c r="AE27" s="212"/>
      <c r="AF27" s="212"/>
      <c r="AG27" s="212" t="s">
        <v>253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42" t="str">
        <f>C27</f>
        <v>s případným nutným přemístěním hromad nebo dočasných skládek na místo potřeby ze vzdálenosti do 30 m, v rovině nebo ve svahu do 1 : 5,</v>
      </c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9"/>
      <c r="B28" s="220"/>
      <c r="C28" s="263" t="s">
        <v>1502</v>
      </c>
      <c r="D28" s="252"/>
      <c r="E28" s="253">
        <v>31.9</v>
      </c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12"/>
      <c r="Z28" s="212"/>
      <c r="AA28" s="212"/>
      <c r="AB28" s="212"/>
      <c r="AC28" s="212"/>
      <c r="AD28" s="212"/>
      <c r="AE28" s="212"/>
      <c r="AF28" s="212"/>
      <c r="AG28" s="212" t="s">
        <v>255</v>
      </c>
      <c r="AH28" s="212">
        <v>0</v>
      </c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34">
        <v>8</v>
      </c>
      <c r="B29" s="235" t="s">
        <v>342</v>
      </c>
      <c r="C29" s="246" t="s">
        <v>343</v>
      </c>
      <c r="D29" s="236" t="s">
        <v>248</v>
      </c>
      <c r="E29" s="237">
        <v>5.2649999999999997</v>
      </c>
      <c r="F29" s="238"/>
      <c r="G29" s="239">
        <f>ROUND(E29*F29,2)</f>
        <v>0</v>
      </c>
      <c r="H29" s="238"/>
      <c r="I29" s="239">
        <f>ROUND(E29*H29,2)</f>
        <v>0</v>
      </c>
      <c r="J29" s="238"/>
      <c r="K29" s="239">
        <f>ROUND(E29*J29,2)</f>
        <v>0</v>
      </c>
      <c r="L29" s="239">
        <v>21</v>
      </c>
      <c r="M29" s="239">
        <f>G29*(1+L29/100)</f>
        <v>0</v>
      </c>
      <c r="N29" s="239">
        <v>0</v>
      </c>
      <c r="O29" s="239">
        <f>ROUND(E29*N29,2)</f>
        <v>0</v>
      </c>
      <c r="P29" s="239">
        <v>0</v>
      </c>
      <c r="Q29" s="239">
        <f>ROUND(E29*P29,2)</f>
        <v>0</v>
      </c>
      <c r="R29" s="239" t="s">
        <v>249</v>
      </c>
      <c r="S29" s="239" t="s">
        <v>209</v>
      </c>
      <c r="T29" s="240" t="s">
        <v>209</v>
      </c>
      <c r="U29" s="222">
        <v>0</v>
      </c>
      <c r="V29" s="222">
        <f>ROUND(E29*U29,2)</f>
        <v>0</v>
      </c>
      <c r="W29" s="222"/>
      <c r="X29" s="222" t="s">
        <v>250</v>
      </c>
      <c r="Y29" s="212"/>
      <c r="Z29" s="212"/>
      <c r="AA29" s="212"/>
      <c r="AB29" s="212"/>
      <c r="AC29" s="212"/>
      <c r="AD29" s="212"/>
      <c r="AE29" s="212"/>
      <c r="AF29" s="212"/>
      <c r="AG29" s="212" t="s">
        <v>251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19"/>
      <c r="B30" s="220"/>
      <c r="C30" s="263" t="s">
        <v>1501</v>
      </c>
      <c r="D30" s="252"/>
      <c r="E30" s="253">
        <v>5.2649999999999997</v>
      </c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12"/>
      <c r="Z30" s="212"/>
      <c r="AA30" s="212"/>
      <c r="AB30" s="212"/>
      <c r="AC30" s="212"/>
      <c r="AD30" s="212"/>
      <c r="AE30" s="212"/>
      <c r="AF30" s="212"/>
      <c r="AG30" s="212" t="s">
        <v>255</v>
      </c>
      <c r="AH30" s="212">
        <v>5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x14ac:dyDescent="0.2">
      <c r="A31" s="228" t="s">
        <v>204</v>
      </c>
      <c r="B31" s="229" t="s">
        <v>101</v>
      </c>
      <c r="C31" s="245" t="s">
        <v>103</v>
      </c>
      <c r="D31" s="230"/>
      <c r="E31" s="231"/>
      <c r="F31" s="232"/>
      <c r="G31" s="232">
        <f>SUMIF(AG32:AG34,"&lt;&gt;NOR",G32:G34)</f>
        <v>0</v>
      </c>
      <c r="H31" s="232"/>
      <c r="I31" s="232">
        <f>SUM(I32:I34)</f>
        <v>0</v>
      </c>
      <c r="J31" s="232"/>
      <c r="K31" s="232">
        <f>SUM(K32:K34)</f>
        <v>0</v>
      </c>
      <c r="L31" s="232"/>
      <c r="M31" s="232">
        <f>SUM(M32:M34)</f>
        <v>0</v>
      </c>
      <c r="N31" s="232"/>
      <c r="O31" s="232">
        <f>SUM(O32:O34)</f>
        <v>16.36</v>
      </c>
      <c r="P31" s="232"/>
      <c r="Q31" s="232">
        <f>SUM(Q32:Q34)</f>
        <v>0</v>
      </c>
      <c r="R31" s="232"/>
      <c r="S31" s="232"/>
      <c r="T31" s="233"/>
      <c r="U31" s="227"/>
      <c r="V31" s="227">
        <f>SUM(V32:V34)</f>
        <v>3.11</v>
      </c>
      <c r="W31" s="227"/>
      <c r="X31" s="227"/>
      <c r="AG31" t="s">
        <v>205</v>
      </c>
    </row>
    <row r="32" spans="1:60" ht="22.5" outlineLevel="1" x14ac:dyDescent="0.2">
      <c r="A32" s="234">
        <v>9</v>
      </c>
      <c r="B32" s="235" t="s">
        <v>1269</v>
      </c>
      <c r="C32" s="246" t="s">
        <v>1270</v>
      </c>
      <c r="D32" s="236" t="s">
        <v>248</v>
      </c>
      <c r="E32" s="237">
        <v>6.48</v>
      </c>
      <c r="F32" s="238"/>
      <c r="G32" s="239">
        <f>ROUND(E32*F32,2)</f>
        <v>0</v>
      </c>
      <c r="H32" s="238"/>
      <c r="I32" s="239">
        <f>ROUND(E32*H32,2)</f>
        <v>0</v>
      </c>
      <c r="J32" s="238"/>
      <c r="K32" s="239">
        <f>ROUND(E32*J32,2)</f>
        <v>0</v>
      </c>
      <c r="L32" s="239">
        <v>21</v>
      </c>
      <c r="M32" s="239">
        <f>G32*(1+L32/100)</f>
        <v>0</v>
      </c>
      <c r="N32" s="239">
        <v>2.5249999999999999</v>
      </c>
      <c r="O32" s="239">
        <f>ROUND(E32*N32,2)</f>
        <v>16.36</v>
      </c>
      <c r="P32" s="239">
        <v>0</v>
      </c>
      <c r="Q32" s="239">
        <f>ROUND(E32*P32,2)</f>
        <v>0</v>
      </c>
      <c r="R32" s="239" t="s">
        <v>781</v>
      </c>
      <c r="S32" s="239" t="s">
        <v>209</v>
      </c>
      <c r="T32" s="240" t="s">
        <v>209</v>
      </c>
      <c r="U32" s="222">
        <v>0.48</v>
      </c>
      <c r="V32" s="222">
        <f>ROUND(E32*U32,2)</f>
        <v>3.11</v>
      </c>
      <c r="W32" s="222"/>
      <c r="X32" s="222" t="s">
        <v>250</v>
      </c>
      <c r="Y32" s="212"/>
      <c r="Z32" s="212"/>
      <c r="AA32" s="212"/>
      <c r="AB32" s="212"/>
      <c r="AC32" s="212"/>
      <c r="AD32" s="212"/>
      <c r="AE32" s="212"/>
      <c r="AF32" s="212"/>
      <c r="AG32" s="212" t="s">
        <v>251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19"/>
      <c r="B33" s="220"/>
      <c r="C33" s="262" t="s">
        <v>1271</v>
      </c>
      <c r="D33" s="254"/>
      <c r="E33" s="254"/>
      <c r="F33" s="254"/>
      <c r="G33" s="254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12"/>
      <c r="Z33" s="212"/>
      <c r="AA33" s="212"/>
      <c r="AB33" s="212"/>
      <c r="AC33" s="212"/>
      <c r="AD33" s="212"/>
      <c r="AE33" s="212"/>
      <c r="AF33" s="212"/>
      <c r="AG33" s="212" t="s">
        <v>253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19"/>
      <c r="B34" s="220"/>
      <c r="C34" s="263" t="s">
        <v>1503</v>
      </c>
      <c r="D34" s="252"/>
      <c r="E34" s="253">
        <v>6.48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12"/>
      <c r="Z34" s="212"/>
      <c r="AA34" s="212"/>
      <c r="AB34" s="212"/>
      <c r="AC34" s="212"/>
      <c r="AD34" s="212"/>
      <c r="AE34" s="212"/>
      <c r="AF34" s="212"/>
      <c r="AG34" s="212" t="s">
        <v>255</v>
      </c>
      <c r="AH34" s="212">
        <v>0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x14ac:dyDescent="0.2">
      <c r="A35" s="228" t="s">
        <v>204</v>
      </c>
      <c r="B35" s="229" t="s">
        <v>104</v>
      </c>
      <c r="C35" s="245" t="s">
        <v>105</v>
      </c>
      <c r="D35" s="230"/>
      <c r="E35" s="231"/>
      <c r="F35" s="232"/>
      <c r="G35" s="232">
        <f>SUMIF(AG36:AG43,"&lt;&gt;NOR",G36:G43)</f>
        <v>0</v>
      </c>
      <c r="H35" s="232"/>
      <c r="I35" s="232">
        <f>SUM(I36:I43)</f>
        <v>0</v>
      </c>
      <c r="J35" s="232"/>
      <c r="K35" s="232">
        <f>SUM(K36:K43)</f>
        <v>0</v>
      </c>
      <c r="L35" s="232"/>
      <c r="M35" s="232">
        <f>SUM(M36:M43)</f>
        <v>0</v>
      </c>
      <c r="N35" s="232"/>
      <c r="O35" s="232">
        <f>SUM(O36:O43)</f>
        <v>20.64</v>
      </c>
      <c r="P35" s="232"/>
      <c r="Q35" s="232">
        <f>SUM(Q36:Q43)</f>
        <v>0</v>
      </c>
      <c r="R35" s="232"/>
      <c r="S35" s="232"/>
      <c r="T35" s="233"/>
      <c r="U35" s="227"/>
      <c r="V35" s="227">
        <f>SUM(V36:V43)</f>
        <v>22.04</v>
      </c>
      <c r="W35" s="227"/>
      <c r="X35" s="227"/>
      <c r="AG35" t="s">
        <v>205</v>
      </c>
    </row>
    <row r="36" spans="1:60" outlineLevel="1" x14ac:dyDescent="0.2">
      <c r="A36" s="234">
        <v>10</v>
      </c>
      <c r="B36" s="235" t="s">
        <v>1504</v>
      </c>
      <c r="C36" s="246" t="s">
        <v>1505</v>
      </c>
      <c r="D36" s="236" t="s">
        <v>248</v>
      </c>
      <c r="E36" s="237">
        <v>7.8220000000000001</v>
      </c>
      <c r="F36" s="238"/>
      <c r="G36" s="239">
        <f>ROUND(E36*F36,2)</f>
        <v>0</v>
      </c>
      <c r="H36" s="238"/>
      <c r="I36" s="239">
        <f>ROUND(E36*H36,2)</f>
        <v>0</v>
      </c>
      <c r="J36" s="238"/>
      <c r="K36" s="239">
        <f>ROUND(E36*J36,2)</f>
        <v>0</v>
      </c>
      <c r="L36" s="239">
        <v>21</v>
      </c>
      <c r="M36" s="239">
        <f>G36*(1+L36/100)</f>
        <v>0</v>
      </c>
      <c r="N36" s="239">
        <v>8.2299999999999998E-2</v>
      </c>
      <c r="O36" s="239">
        <f>ROUND(E36*N36,2)</f>
        <v>0.64</v>
      </c>
      <c r="P36" s="239">
        <v>0</v>
      </c>
      <c r="Q36" s="239">
        <f>ROUND(E36*P36,2)</f>
        <v>0</v>
      </c>
      <c r="R36" s="239" t="s">
        <v>1506</v>
      </c>
      <c r="S36" s="239" t="s">
        <v>209</v>
      </c>
      <c r="T36" s="240" t="s">
        <v>209</v>
      </c>
      <c r="U36" s="222">
        <v>2.8180000000000001</v>
      </c>
      <c r="V36" s="222">
        <f>ROUND(E36*U36,2)</f>
        <v>22.04</v>
      </c>
      <c r="W36" s="222"/>
      <c r="X36" s="222" t="s">
        <v>250</v>
      </c>
      <c r="Y36" s="212"/>
      <c r="Z36" s="212"/>
      <c r="AA36" s="212"/>
      <c r="AB36" s="212"/>
      <c r="AC36" s="212"/>
      <c r="AD36" s="212"/>
      <c r="AE36" s="212"/>
      <c r="AF36" s="212"/>
      <c r="AG36" s="212" t="s">
        <v>251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19"/>
      <c r="B37" s="220"/>
      <c r="C37" s="247" t="s">
        <v>1507</v>
      </c>
      <c r="D37" s="241"/>
      <c r="E37" s="241"/>
      <c r="F37" s="241"/>
      <c r="G37" s="241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12"/>
      <c r="Z37" s="212"/>
      <c r="AA37" s="212"/>
      <c r="AB37" s="212"/>
      <c r="AC37" s="212"/>
      <c r="AD37" s="212"/>
      <c r="AE37" s="212"/>
      <c r="AF37" s="212"/>
      <c r="AG37" s="212" t="s">
        <v>213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19"/>
      <c r="B38" s="220"/>
      <c r="C38" s="263" t="s">
        <v>1508</v>
      </c>
      <c r="D38" s="252"/>
      <c r="E38" s="253">
        <v>10.045</v>
      </c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12"/>
      <c r="Z38" s="212"/>
      <c r="AA38" s="212"/>
      <c r="AB38" s="212"/>
      <c r="AC38" s="212"/>
      <c r="AD38" s="212"/>
      <c r="AE38" s="212"/>
      <c r="AF38" s="212"/>
      <c r="AG38" s="212" t="s">
        <v>255</v>
      </c>
      <c r="AH38" s="212">
        <v>0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19"/>
      <c r="B39" s="220"/>
      <c r="C39" s="263" t="s">
        <v>1509</v>
      </c>
      <c r="D39" s="252"/>
      <c r="E39" s="253">
        <v>-2.2229999999999999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12"/>
      <c r="Z39" s="212"/>
      <c r="AA39" s="212"/>
      <c r="AB39" s="212"/>
      <c r="AC39" s="212"/>
      <c r="AD39" s="212"/>
      <c r="AE39" s="212"/>
      <c r="AF39" s="212"/>
      <c r="AG39" s="212" t="s">
        <v>255</v>
      </c>
      <c r="AH39" s="212">
        <v>0</v>
      </c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34">
        <v>11</v>
      </c>
      <c r="B40" s="235" t="s">
        <v>239</v>
      </c>
      <c r="C40" s="246" t="s">
        <v>1510</v>
      </c>
      <c r="D40" s="236" t="s">
        <v>378</v>
      </c>
      <c r="E40" s="237">
        <v>10</v>
      </c>
      <c r="F40" s="238"/>
      <c r="G40" s="239">
        <f>ROUND(E40*F40,2)</f>
        <v>0</v>
      </c>
      <c r="H40" s="238"/>
      <c r="I40" s="239">
        <f>ROUND(E40*H40,2)</f>
        <v>0</v>
      </c>
      <c r="J40" s="238"/>
      <c r="K40" s="239">
        <f>ROUND(E40*J40,2)</f>
        <v>0</v>
      </c>
      <c r="L40" s="239">
        <v>21</v>
      </c>
      <c r="M40" s="239">
        <f>G40*(1+L40/100)</f>
        <v>0</v>
      </c>
      <c r="N40" s="239">
        <v>2</v>
      </c>
      <c r="O40" s="239">
        <f>ROUND(E40*N40,2)</f>
        <v>20</v>
      </c>
      <c r="P40" s="239">
        <v>0</v>
      </c>
      <c r="Q40" s="239">
        <f>ROUND(E40*P40,2)</f>
        <v>0</v>
      </c>
      <c r="R40" s="239"/>
      <c r="S40" s="239" t="s">
        <v>242</v>
      </c>
      <c r="T40" s="240" t="s">
        <v>210</v>
      </c>
      <c r="U40" s="222">
        <v>0</v>
      </c>
      <c r="V40" s="222">
        <f>ROUND(E40*U40,2)</f>
        <v>0</v>
      </c>
      <c r="W40" s="222"/>
      <c r="X40" s="222" t="s">
        <v>347</v>
      </c>
      <c r="Y40" s="212"/>
      <c r="Z40" s="212"/>
      <c r="AA40" s="212"/>
      <c r="AB40" s="212"/>
      <c r="AC40" s="212"/>
      <c r="AD40" s="212"/>
      <c r="AE40" s="212"/>
      <c r="AF40" s="212"/>
      <c r="AG40" s="212" t="s">
        <v>348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19"/>
      <c r="B41" s="220"/>
      <c r="C41" s="247" t="s">
        <v>1511</v>
      </c>
      <c r="D41" s="241"/>
      <c r="E41" s="241"/>
      <c r="F41" s="241"/>
      <c r="G41" s="241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12"/>
      <c r="Z41" s="212"/>
      <c r="AA41" s="212"/>
      <c r="AB41" s="212"/>
      <c r="AC41" s="212"/>
      <c r="AD41" s="212"/>
      <c r="AE41" s="212"/>
      <c r="AF41" s="212"/>
      <c r="AG41" s="212" t="s">
        <v>213</v>
      </c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19"/>
      <c r="B42" s="220"/>
      <c r="C42" s="248" t="s">
        <v>1512</v>
      </c>
      <c r="D42" s="243"/>
      <c r="E42" s="243"/>
      <c r="F42" s="243"/>
      <c r="G42" s="243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12"/>
      <c r="Z42" s="212"/>
      <c r="AA42" s="212"/>
      <c r="AB42" s="212"/>
      <c r="AC42" s="212"/>
      <c r="AD42" s="212"/>
      <c r="AE42" s="212"/>
      <c r="AF42" s="212"/>
      <c r="AG42" s="212" t="s">
        <v>213</v>
      </c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19"/>
      <c r="B43" s="220"/>
      <c r="C43" s="248" t="s">
        <v>1513</v>
      </c>
      <c r="D43" s="243"/>
      <c r="E43" s="243"/>
      <c r="F43" s="243"/>
      <c r="G43" s="243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12"/>
      <c r="Z43" s="212"/>
      <c r="AA43" s="212"/>
      <c r="AB43" s="212"/>
      <c r="AC43" s="212"/>
      <c r="AD43" s="212"/>
      <c r="AE43" s="212"/>
      <c r="AF43" s="212"/>
      <c r="AG43" s="212" t="s">
        <v>213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x14ac:dyDescent="0.2">
      <c r="A44" s="228" t="s">
        <v>204</v>
      </c>
      <c r="B44" s="229" t="s">
        <v>128</v>
      </c>
      <c r="C44" s="245" t="s">
        <v>129</v>
      </c>
      <c r="D44" s="230"/>
      <c r="E44" s="231"/>
      <c r="F44" s="232"/>
      <c r="G44" s="232">
        <f>SUMIF(AG45:AG45,"&lt;&gt;NOR",G45:G45)</f>
        <v>0</v>
      </c>
      <c r="H44" s="232"/>
      <c r="I44" s="232">
        <f>SUM(I45:I45)</f>
        <v>0</v>
      </c>
      <c r="J44" s="232"/>
      <c r="K44" s="232">
        <f>SUM(K45:K45)</f>
        <v>0</v>
      </c>
      <c r="L44" s="232"/>
      <c r="M44" s="232">
        <f>SUM(M45:M45)</f>
        <v>0</v>
      </c>
      <c r="N44" s="232"/>
      <c r="O44" s="232">
        <f>SUM(O45:O45)</f>
        <v>0</v>
      </c>
      <c r="P44" s="232"/>
      <c r="Q44" s="232">
        <f>SUM(Q45:Q45)</f>
        <v>0</v>
      </c>
      <c r="R44" s="232"/>
      <c r="S44" s="232"/>
      <c r="T44" s="233"/>
      <c r="U44" s="227"/>
      <c r="V44" s="227">
        <f>SUM(V45:V45)</f>
        <v>0</v>
      </c>
      <c r="W44" s="227"/>
      <c r="X44" s="227"/>
      <c r="AG44" t="s">
        <v>205</v>
      </c>
    </row>
    <row r="45" spans="1:60" outlineLevel="1" x14ac:dyDescent="0.2">
      <c r="A45" s="255">
        <v>12</v>
      </c>
      <c r="B45" s="256" t="s">
        <v>420</v>
      </c>
      <c r="C45" s="264" t="s">
        <v>1514</v>
      </c>
      <c r="D45" s="257" t="s">
        <v>378</v>
      </c>
      <c r="E45" s="258">
        <v>60</v>
      </c>
      <c r="F45" s="259"/>
      <c r="G45" s="260">
        <f>ROUND(E45*F45,2)</f>
        <v>0</v>
      </c>
      <c r="H45" s="259"/>
      <c r="I45" s="260">
        <f>ROUND(E45*H45,2)</f>
        <v>0</v>
      </c>
      <c r="J45" s="259"/>
      <c r="K45" s="260">
        <f>ROUND(E45*J45,2)</f>
        <v>0</v>
      </c>
      <c r="L45" s="260">
        <v>21</v>
      </c>
      <c r="M45" s="260">
        <f>G45*(1+L45/100)</f>
        <v>0</v>
      </c>
      <c r="N45" s="260">
        <v>0</v>
      </c>
      <c r="O45" s="260">
        <f>ROUND(E45*N45,2)</f>
        <v>0</v>
      </c>
      <c r="P45" s="260">
        <v>0</v>
      </c>
      <c r="Q45" s="260">
        <f>ROUND(E45*P45,2)</f>
        <v>0</v>
      </c>
      <c r="R45" s="260"/>
      <c r="S45" s="260" t="s">
        <v>242</v>
      </c>
      <c r="T45" s="261" t="s">
        <v>210</v>
      </c>
      <c r="U45" s="222">
        <v>0</v>
      </c>
      <c r="V45" s="222">
        <f>ROUND(E45*U45,2)</f>
        <v>0</v>
      </c>
      <c r="W45" s="222"/>
      <c r="X45" s="222" t="s">
        <v>347</v>
      </c>
      <c r="Y45" s="212"/>
      <c r="Z45" s="212"/>
      <c r="AA45" s="212"/>
      <c r="AB45" s="212"/>
      <c r="AC45" s="212"/>
      <c r="AD45" s="212"/>
      <c r="AE45" s="212"/>
      <c r="AF45" s="212"/>
      <c r="AG45" s="212" t="s">
        <v>348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x14ac:dyDescent="0.2">
      <c r="A46" s="228" t="s">
        <v>204</v>
      </c>
      <c r="B46" s="229" t="s">
        <v>130</v>
      </c>
      <c r="C46" s="245" t="s">
        <v>131</v>
      </c>
      <c r="D46" s="230"/>
      <c r="E46" s="231"/>
      <c r="F46" s="232"/>
      <c r="G46" s="232">
        <f>SUMIF(AG47:AG49,"&lt;&gt;NOR",G47:G49)</f>
        <v>0</v>
      </c>
      <c r="H46" s="232"/>
      <c r="I46" s="232">
        <f>SUM(I47:I49)</f>
        <v>0</v>
      </c>
      <c r="J46" s="232"/>
      <c r="K46" s="232">
        <f>SUM(K47:K49)</f>
        <v>0</v>
      </c>
      <c r="L46" s="232"/>
      <c r="M46" s="232">
        <f>SUM(M47:M49)</f>
        <v>0</v>
      </c>
      <c r="N46" s="232"/>
      <c r="O46" s="232">
        <f>SUM(O47:O49)</f>
        <v>0</v>
      </c>
      <c r="P46" s="232"/>
      <c r="Q46" s="232">
        <f>SUM(Q47:Q49)</f>
        <v>0</v>
      </c>
      <c r="R46" s="232"/>
      <c r="S46" s="232"/>
      <c r="T46" s="233"/>
      <c r="U46" s="227"/>
      <c r="V46" s="227">
        <f>SUM(V47:V49)</f>
        <v>22.54</v>
      </c>
      <c r="W46" s="227"/>
      <c r="X46" s="227"/>
      <c r="AG46" t="s">
        <v>205</v>
      </c>
    </row>
    <row r="47" spans="1:60" outlineLevel="1" x14ac:dyDescent="0.2">
      <c r="A47" s="234">
        <v>13</v>
      </c>
      <c r="B47" s="235" t="s">
        <v>1291</v>
      </c>
      <c r="C47" s="246" t="s">
        <v>1292</v>
      </c>
      <c r="D47" s="236" t="s">
        <v>334</v>
      </c>
      <c r="E47" s="237">
        <v>37.005749999999999</v>
      </c>
      <c r="F47" s="238"/>
      <c r="G47" s="239">
        <f>ROUND(E47*F47,2)</f>
        <v>0</v>
      </c>
      <c r="H47" s="238"/>
      <c r="I47" s="239">
        <f>ROUND(E47*H47,2)</f>
        <v>0</v>
      </c>
      <c r="J47" s="238"/>
      <c r="K47" s="239">
        <f>ROUND(E47*J47,2)</f>
        <v>0</v>
      </c>
      <c r="L47" s="239">
        <v>21</v>
      </c>
      <c r="M47" s="239">
        <f>G47*(1+L47/100)</f>
        <v>0</v>
      </c>
      <c r="N47" s="239">
        <v>0</v>
      </c>
      <c r="O47" s="239">
        <f>ROUND(E47*N47,2)</f>
        <v>0</v>
      </c>
      <c r="P47" s="239">
        <v>0</v>
      </c>
      <c r="Q47" s="239">
        <f>ROUND(E47*P47,2)</f>
        <v>0</v>
      </c>
      <c r="R47" s="239" t="s">
        <v>1293</v>
      </c>
      <c r="S47" s="239" t="s">
        <v>209</v>
      </c>
      <c r="T47" s="240" t="s">
        <v>209</v>
      </c>
      <c r="U47" s="222">
        <v>0.60899999999999999</v>
      </c>
      <c r="V47" s="222">
        <f>ROUND(E47*U47,2)</f>
        <v>22.54</v>
      </c>
      <c r="W47" s="222"/>
      <c r="X47" s="222" t="s">
        <v>133</v>
      </c>
      <c r="Y47" s="212"/>
      <c r="Z47" s="212"/>
      <c r="AA47" s="212"/>
      <c r="AB47" s="212"/>
      <c r="AC47" s="212"/>
      <c r="AD47" s="212"/>
      <c r="AE47" s="212"/>
      <c r="AF47" s="212"/>
      <c r="AG47" s="212" t="s">
        <v>442</v>
      </c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ht="22.5" outlineLevel="1" x14ac:dyDescent="0.2">
      <c r="A48" s="219"/>
      <c r="B48" s="220"/>
      <c r="C48" s="262" t="s">
        <v>1294</v>
      </c>
      <c r="D48" s="254"/>
      <c r="E48" s="254"/>
      <c r="F48" s="254"/>
      <c r="G48" s="254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12"/>
      <c r="Z48" s="212"/>
      <c r="AA48" s="212"/>
      <c r="AB48" s="212"/>
      <c r="AC48" s="212"/>
      <c r="AD48" s="212"/>
      <c r="AE48" s="212"/>
      <c r="AF48" s="212"/>
      <c r="AG48" s="212" t="s">
        <v>253</v>
      </c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42" t="str">
        <f>C48</f>
        <v>na novostavbách a změnách objektů pro oplocení (815 2 JKSo), objekty zvláštní pro chov živočichů (815 3 JKSO), objekty pozemní různé (815 9 JKSO)</v>
      </c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19"/>
      <c r="B49" s="220"/>
      <c r="C49" s="270" t="s">
        <v>1295</v>
      </c>
      <c r="D49" s="268"/>
      <c r="E49" s="268"/>
      <c r="F49" s="268"/>
      <c r="G49" s="268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12"/>
      <c r="Z49" s="212"/>
      <c r="AA49" s="212"/>
      <c r="AB49" s="212"/>
      <c r="AC49" s="212"/>
      <c r="AD49" s="212"/>
      <c r="AE49" s="212"/>
      <c r="AF49" s="212"/>
      <c r="AG49" s="212" t="s">
        <v>253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42" t="str">
        <f>C49</f>
        <v>se svislou nosnou konstrukcí monolitickou betonovou tyčovou nebo plošnou ( KMCH 2 a 3 - JKSO šesté místo)</v>
      </c>
      <c r="BB49" s="212"/>
      <c r="BC49" s="212"/>
      <c r="BD49" s="212"/>
      <c r="BE49" s="212"/>
      <c r="BF49" s="212"/>
      <c r="BG49" s="212"/>
      <c r="BH49" s="212"/>
    </row>
    <row r="50" spans="1:60" x14ac:dyDescent="0.2">
      <c r="A50" s="3"/>
      <c r="B50" s="4"/>
      <c r="C50" s="249"/>
      <c r="D50" s="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AE50">
        <v>15</v>
      </c>
      <c r="AF50">
        <v>21</v>
      </c>
      <c r="AG50" t="s">
        <v>191</v>
      </c>
    </row>
    <row r="51" spans="1:60" x14ac:dyDescent="0.2">
      <c r="A51" s="215"/>
      <c r="B51" s="216" t="s">
        <v>29</v>
      </c>
      <c r="C51" s="250"/>
      <c r="D51" s="217"/>
      <c r="E51" s="218"/>
      <c r="F51" s="218"/>
      <c r="G51" s="244">
        <f>G8+G31+G35+G44+G46</f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AE51">
        <f>SUMIF(L7:L49,AE50,G7:G49)</f>
        <v>0</v>
      </c>
      <c r="AF51">
        <f>SUMIF(L7:L49,AF50,G7:G49)</f>
        <v>0</v>
      </c>
      <c r="AG51" t="s">
        <v>243</v>
      </c>
    </row>
    <row r="52" spans="1:60" x14ac:dyDescent="0.2">
      <c r="C52" s="251"/>
      <c r="D52" s="10"/>
      <c r="AG52" t="s">
        <v>245</v>
      </c>
    </row>
    <row r="53" spans="1:60" x14ac:dyDescent="0.2">
      <c r="D53" s="10"/>
    </row>
    <row r="54" spans="1:60" x14ac:dyDescent="0.2">
      <c r="D54" s="10"/>
    </row>
    <row r="55" spans="1:60" x14ac:dyDescent="0.2">
      <c r="D55" s="10"/>
    </row>
    <row r="56" spans="1:60" x14ac:dyDescent="0.2">
      <c r="D56" s="10"/>
    </row>
    <row r="57" spans="1:60" x14ac:dyDescent="0.2">
      <c r="D57" s="10"/>
    </row>
    <row r="58" spans="1:60" x14ac:dyDescent="0.2">
      <c r="D58" s="10"/>
    </row>
    <row r="59" spans="1:60" x14ac:dyDescent="0.2">
      <c r="D59" s="10"/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DC33" sheet="1"/>
  <mergeCells count="17">
    <mergeCell ref="C41:G41"/>
    <mergeCell ref="C42:G42"/>
    <mergeCell ref="C43:G43"/>
    <mergeCell ref="C48:G48"/>
    <mergeCell ref="C49:G49"/>
    <mergeCell ref="C16:G16"/>
    <mergeCell ref="C19:G19"/>
    <mergeCell ref="C22:G22"/>
    <mergeCell ref="C27:G27"/>
    <mergeCell ref="C33:G33"/>
    <mergeCell ref="C37:G37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63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7" t="s">
        <v>178</v>
      </c>
      <c r="B1" s="197"/>
      <c r="C1" s="197"/>
      <c r="D1" s="197"/>
      <c r="E1" s="197"/>
      <c r="F1" s="197"/>
      <c r="G1" s="197"/>
      <c r="AG1" t="s">
        <v>179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180</v>
      </c>
    </row>
    <row r="3" spans="1:60" ht="24.95" customHeight="1" x14ac:dyDescent="0.2">
      <c r="A3" s="198" t="s">
        <v>8</v>
      </c>
      <c r="B3" s="49" t="s">
        <v>87</v>
      </c>
      <c r="C3" s="201" t="s">
        <v>88</v>
      </c>
      <c r="D3" s="199"/>
      <c r="E3" s="199"/>
      <c r="F3" s="199"/>
      <c r="G3" s="200"/>
      <c r="AC3" s="177" t="s">
        <v>180</v>
      </c>
      <c r="AG3" t="s">
        <v>181</v>
      </c>
    </row>
    <row r="4" spans="1:60" ht="24.95" customHeight="1" x14ac:dyDescent="0.2">
      <c r="A4" s="202" t="s">
        <v>9</v>
      </c>
      <c r="B4" s="203" t="s">
        <v>89</v>
      </c>
      <c r="C4" s="204" t="s">
        <v>88</v>
      </c>
      <c r="D4" s="205"/>
      <c r="E4" s="205"/>
      <c r="F4" s="205"/>
      <c r="G4" s="206"/>
      <c r="AG4" t="s">
        <v>182</v>
      </c>
    </row>
    <row r="5" spans="1:60" x14ac:dyDescent="0.2">
      <c r="D5" s="10"/>
    </row>
    <row r="6" spans="1:60" ht="38.25" x14ac:dyDescent="0.2">
      <c r="A6" s="208" t="s">
        <v>183</v>
      </c>
      <c r="B6" s="210" t="s">
        <v>184</v>
      </c>
      <c r="C6" s="210" t="s">
        <v>185</v>
      </c>
      <c r="D6" s="209" t="s">
        <v>186</v>
      </c>
      <c r="E6" s="208" t="s">
        <v>187</v>
      </c>
      <c r="F6" s="207" t="s">
        <v>188</v>
      </c>
      <c r="G6" s="208" t="s">
        <v>29</v>
      </c>
      <c r="H6" s="211" t="s">
        <v>30</v>
      </c>
      <c r="I6" s="211" t="s">
        <v>189</v>
      </c>
      <c r="J6" s="211" t="s">
        <v>31</v>
      </c>
      <c r="K6" s="211" t="s">
        <v>190</v>
      </c>
      <c r="L6" s="211" t="s">
        <v>191</v>
      </c>
      <c r="M6" s="211" t="s">
        <v>192</v>
      </c>
      <c r="N6" s="211" t="s">
        <v>193</v>
      </c>
      <c r="O6" s="211" t="s">
        <v>194</v>
      </c>
      <c r="P6" s="211" t="s">
        <v>195</v>
      </c>
      <c r="Q6" s="211" t="s">
        <v>196</v>
      </c>
      <c r="R6" s="211" t="s">
        <v>197</v>
      </c>
      <c r="S6" s="211" t="s">
        <v>198</v>
      </c>
      <c r="T6" s="211" t="s">
        <v>199</v>
      </c>
      <c r="U6" s="211" t="s">
        <v>200</v>
      </c>
      <c r="V6" s="211" t="s">
        <v>201</v>
      </c>
      <c r="W6" s="211" t="s">
        <v>202</v>
      </c>
      <c r="X6" s="211" t="s">
        <v>203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28" t="s">
        <v>204</v>
      </c>
      <c r="B8" s="229" t="s">
        <v>134</v>
      </c>
      <c r="C8" s="245" t="s">
        <v>135</v>
      </c>
      <c r="D8" s="230"/>
      <c r="E8" s="231"/>
      <c r="F8" s="232"/>
      <c r="G8" s="232">
        <f>SUMIF(AG9:AG18,"&lt;&gt;NOR",G9:G18)</f>
        <v>0</v>
      </c>
      <c r="H8" s="232"/>
      <c r="I8" s="232">
        <f>SUM(I9:I18)</f>
        <v>0</v>
      </c>
      <c r="J8" s="232"/>
      <c r="K8" s="232">
        <f>SUM(K9:K18)</f>
        <v>0</v>
      </c>
      <c r="L8" s="232"/>
      <c r="M8" s="232">
        <f>SUM(M9:M18)</f>
        <v>0</v>
      </c>
      <c r="N8" s="232"/>
      <c r="O8" s="232">
        <f>SUM(O9:O18)</f>
        <v>0</v>
      </c>
      <c r="P8" s="232"/>
      <c r="Q8" s="232">
        <f>SUM(Q9:Q18)</f>
        <v>0</v>
      </c>
      <c r="R8" s="232"/>
      <c r="S8" s="232"/>
      <c r="T8" s="233"/>
      <c r="U8" s="227"/>
      <c r="V8" s="227">
        <f>SUM(V9:V18)</f>
        <v>0</v>
      </c>
      <c r="W8" s="227"/>
      <c r="X8" s="227"/>
      <c r="AG8" t="s">
        <v>205</v>
      </c>
    </row>
    <row r="9" spans="1:60" outlineLevel="1" x14ac:dyDescent="0.2">
      <c r="A9" s="255">
        <v>1</v>
      </c>
      <c r="B9" s="256" t="s">
        <v>99</v>
      </c>
      <c r="C9" s="264" t="s">
        <v>1515</v>
      </c>
      <c r="D9" s="257" t="s">
        <v>378</v>
      </c>
      <c r="E9" s="258">
        <v>1</v>
      </c>
      <c r="F9" s="259"/>
      <c r="G9" s="260">
        <f>ROUND(E9*F9,2)</f>
        <v>0</v>
      </c>
      <c r="H9" s="259"/>
      <c r="I9" s="260">
        <f>ROUND(E9*H9,2)</f>
        <v>0</v>
      </c>
      <c r="J9" s="259"/>
      <c r="K9" s="260">
        <f>ROUND(E9*J9,2)</f>
        <v>0</v>
      </c>
      <c r="L9" s="260">
        <v>21</v>
      </c>
      <c r="M9" s="260">
        <f>G9*(1+L9/100)</f>
        <v>0</v>
      </c>
      <c r="N9" s="260">
        <v>0</v>
      </c>
      <c r="O9" s="260">
        <f>ROUND(E9*N9,2)</f>
        <v>0</v>
      </c>
      <c r="P9" s="260">
        <v>0</v>
      </c>
      <c r="Q9" s="260">
        <f>ROUND(E9*P9,2)</f>
        <v>0</v>
      </c>
      <c r="R9" s="260"/>
      <c r="S9" s="260" t="s">
        <v>242</v>
      </c>
      <c r="T9" s="261" t="s">
        <v>210</v>
      </c>
      <c r="U9" s="222">
        <v>0</v>
      </c>
      <c r="V9" s="222">
        <f>ROUND(E9*U9,2)</f>
        <v>0</v>
      </c>
      <c r="W9" s="222"/>
      <c r="X9" s="222" t="s">
        <v>250</v>
      </c>
      <c r="Y9" s="212"/>
      <c r="Z9" s="212"/>
      <c r="AA9" s="212"/>
      <c r="AB9" s="212"/>
      <c r="AC9" s="212"/>
      <c r="AD9" s="212"/>
      <c r="AE9" s="212"/>
      <c r="AF9" s="212"/>
      <c r="AG9" s="212" t="s">
        <v>446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55">
        <v>2</v>
      </c>
      <c r="B10" s="256" t="s">
        <v>101</v>
      </c>
      <c r="C10" s="264" t="s">
        <v>1516</v>
      </c>
      <c r="D10" s="257" t="s">
        <v>378</v>
      </c>
      <c r="E10" s="258">
        <v>1</v>
      </c>
      <c r="F10" s="259"/>
      <c r="G10" s="260">
        <f>ROUND(E10*F10,2)</f>
        <v>0</v>
      </c>
      <c r="H10" s="259"/>
      <c r="I10" s="260">
        <f>ROUND(E10*H10,2)</f>
        <v>0</v>
      </c>
      <c r="J10" s="259"/>
      <c r="K10" s="260">
        <f>ROUND(E10*J10,2)</f>
        <v>0</v>
      </c>
      <c r="L10" s="260">
        <v>21</v>
      </c>
      <c r="M10" s="260">
        <f>G10*(1+L10/100)</f>
        <v>0</v>
      </c>
      <c r="N10" s="260">
        <v>0</v>
      </c>
      <c r="O10" s="260">
        <f>ROUND(E10*N10,2)</f>
        <v>0</v>
      </c>
      <c r="P10" s="260">
        <v>0</v>
      </c>
      <c r="Q10" s="260">
        <f>ROUND(E10*P10,2)</f>
        <v>0</v>
      </c>
      <c r="R10" s="260"/>
      <c r="S10" s="260" t="s">
        <v>242</v>
      </c>
      <c r="T10" s="261" t="s">
        <v>210</v>
      </c>
      <c r="U10" s="222">
        <v>0</v>
      </c>
      <c r="V10" s="222">
        <f>ROUND(E10*U10,2)</f>
        <v>0</v>
      </c>
      <c r="W10" s="222"/>
      <c r="X10" s="222" t="s">
        <v>250</v>
      </c>
      <c r="Y10" s="212"/>
      <c r="Z10" s="212"/>
      <c r="AA10" s="212"/>
      <c r="AB10" s="212"/>
      <c r="AC10" s="212"/>
      <c r="AD10" s="212"/>
      <c r="AE10" s="212"/>
      <c r="AF10" s="212"/>
      <c r="AG10" s="212" t="s">
        <v>446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55">
        <v>3</v>
      </c>
      <c r="B11" s="256" t="s">
        <v>104</v>
      </c>
      <c r="C11" s="264" t="s">
        <v>1517</v>
      </c>
      <c r="D11" s="257" t="s">
        <v>378</v>
      </c>
      <c r="E11" s="258">
        <v>1</v>
      </c>
      <c r="F11" s="259"/>
      <c r="G11" s="260">
        <f>ROUND(E11*F11,2)</f>
        <v>0</v>
      </c>
      <c r="H11" s="259"/>
      <c r="I11" s="260">
        <f>ROUND(E11*H11,2)</f>
        <v>0</v>
      </c>
      <c r="J11" s="259"/>
      <c r="K11" s="260">
        <f>ROUND(E11*J11,2)</f>
        <v>0</v>
      </c>
      <c r="L11" s="260">
        <v>21</v>
      </c>
      <c r="M11" s="260">
        <f>G11*(1+L11/100)</f>
        <v>0</v>
      </c>
      <c r="N11" s="260">
        <v>0</v>
      </c>
      <c r="O11" s="260">
        <f>ROUND(E11*N11,2)</f>
        <v>0</v>
      </c>
      <c r="P11" s="260">
        <v>0</v>
      </c>
      <c r="Q11" s="260">
        <f>ROUND(E11*P11,2)</f>
        <v>0</v>
      </c>
      <c r="R11" s="260"/>
      <c r="S11" s="260" t="s">
        <v>242</v>
      </c>
      <c r="T11" s="261" t="s">
        <v>210</v>
      </c>
      <c r="U11" s="222">
        <v>0</v>
      </c>
      <c r="V11" s="222">
        <f>ROUND(E11*U11,2)</f>
        <v>0</v>
      </c>
      <c r="W11" s="222"/>
      <c r="X11" s="222" t="s">
        <v>250</v>
      </c>
      <c r="Y11" s="212"/>
      <c r="Z11" s="212"/>
      <c r="AA11" s="212"/>
      <c r="AB11" s="212"/>
      <c r="AC11" s="212"/>
      <c r="AD11" s="212"/>
      <c r="AE11" s="212"/>
      <c r="AF11" s="212"/>
      <c r="AG11" s="212" t="s">
        <v>446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55">
        <v>4</v>
      </c>
      <c r="B12" s="256" t="s">
        <v>106</v>
      </c>
      <c r="C12" s="264" t="s">
        <v>1518</v>
      </c>
      <c r="D12" s="257" t="s">
        <v>378</v>
      </c>
      <c r="E12" s="258">
        <v>1</v>
      </c>
      <c r="F12" s="259"/>
      <c r="G12" s="260">
        <f>ROUND(E12*F12,2)</f>
        <v>0</v>
      </c>
      <c r="H12" s="259"/>
      <c r="I12" s="260">
        <f>ROUND(E12*H12,2)</f>
        <v>0</v>
      </c>
      <c r="J12" s="259"/>
      <c r="K12" s="260">
        <f>ROUND(E12*J12,2)</f>
        <v>0</v>
      </c>
      <c r="L12" s="260">
        <v>21</v>
      </c>
      <c r="M12" s="260">
        <f>G12*(1+L12/100)</f>
        <v>0</v>
      </c>
      <c r="N12" s="260">
        <v>0</v>
      </c>
      <c r="O12" s="260">
        <f>ROUND(E12*N12,2)</f>
        <v>0</v>
      </c>
      <c r="P12" s="260">
        <v>0</v>
      </c>
      <c r="Q12" s="260">
        <f>ROUND(E12*P12,2)</f>
        <v>0</v>
      </c>
      <c r="R12" s="260"/>
      <c r="S12" s="260" t="s">
        <v>242</v>
      </c>
      <c r="T12" s="261" t="s">
        <v>210</v>
      </c>
      <c r="U12" s="222">
        <v>0</v>
      </c>
      <c r="V12" s="222">
        <f>ROUND(E12*U12,2)</f>
        <v>0</v>
      </c>
      <c r="W12" s="222"/>
      <c r="X12" s="222" t="s">
        <v>250</v>
      </c>
      <c r="Y12" s="212"/>
      <c r="Z12" s="212"/>
      <c r="AA12" s="212"/>
      <c r="AB12" s="212"/>
      <c r="AC12" s="212"/>
      <c r="AD12" s="212"/>
      <c r="AE12" s="212"/>
      <c r="AF12" s="212"/>
      <c r="AG12" s="212" t="s">
        <v>446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55">
        <v>5</v>
      </c>
      <c r="B13" s="256" t="s">
        <v>108</v>
      </c>
      <c r="C13" s="264" t="s">
        <v>1519</v>
      </c>
      <c r="D13" s="257" t="s">
        <v>378</v>
      </c>
      <c r="E13" s="258">
        <v>1</v>
      </c>
      <c r="F13" s="259"/>
      <c r="G13" s="260">
        <f>ROUND(E13*F13,2)</f>
        <v>0</v>
      </c>
      <c r="H13" s="259"/>
      <c r="I13" s="260">
        <f>ROUND(E13*H13,2)</f>
        <v>0</v>
      </c>
      <c r="J13" s="259"/>
      <c r="K13" s="260">
        <f>ROUND(E13*J13,2)</f>
        <v>0</v>
      </c>
      <c r="L13" s="260">
        <v>21</v>
      </c>
      <c r="M13" s="260">
        <f>G13*(1+L13/100)</f>
        <v>0</v>
      </c>
      <c r="N13" s="260">
        <v>0</v>
      </c>
      <c r="O13" s="260">
        <f>ROUND(E13*N13,2)</f>
        <v>0</v>
      </c>
      <c r="P13" s="260">
        <v>0</v>
      </c>
      <c r="Q13" s="260">
        <f>ROUND(E13*P13,2)</f>
        <v>0</v>
      </c>
      <c r="R13" s="260"/>
      <c r="S13" s="260" t="s">
        <v>242</v>
      </c>
      <c r="T13" s="261" t="s">
        <v>210</v>
      </c>
      <c r="U13" s="222">
        <v>0</v>
      </c>
      <c r="V13" s="222">
        <f>ROUND(E13*U13,2)</f>
        <v>0</v>
      </c>
      <c r="W13" s="222"/>
      <c r="X13" s="222" t="s">
        <v>250</v>
      </c>
      <c r="Y13" s="212"/>
      <c r="Z13" s="212"/>
      <c r="AA13" s="212"/>
      <c r="AB13" s="212"/>
      <c r="AC13" s="212"/>
      <c r="AD13" s="212"/>
      <c r="AE13" s="212"/>
      <c r="AF13" s="212"/>
      <c r="AG13" s="212" t="s">
        <v>446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55">
        <v>6</v>
      </c>
      <c r="B14" s="256" t="s">
        <v>110</v>
      </c>
      <c r="C14" s="264" t="s">
        <v>1520</v>
      </c>
      <c r="D14" s="257" t="s">
        <v>248</v>
      </c>
      <c r="E14" s="258">
        <v>0.15</v>
      </c>
      <c r="F14" s="259"/>
      <c r="G14" s="260">
        <f>ROUND(E14*F14,2)</f>
        <v>0</v>
      </c>
      <c r="H14" s="259"/>
      <c r="I14" s="260">
        <f>ROUND(E14*H14,2)</f>
        <v>0</v>
      </c>
      <c r="J14" s="259"/>
      <c r="K14" s="260">
        <f>ROUND(E14*J14,2)</f>
        <v>0</v>
      </c>
      <c r="L14" s="260">
        <v>21</v>
      </c>
      <c r="M14" s="260">
        <f>G14*(1+L14/100)</f>
        <v>0</v>
      </c>
      <c r="N14" s="260">
        <v>0</v>
      </c>
      <c r="O14" s="260">
        <f>ROUND(E14*N14,2)</f>
        <v>0</v>
      </c>
      <c r="P14" s="260">
        <v>0</v>
      </c>
      <c r="Q14" s="260">
        <f>ROUND(E14*P14,2)</f>
        <v>0</v>
      </c>
      <c r="R14" s="260"/>
      <c r="S14" s="260" t="s">
        <v>242</v>
      </c>
      <c r="T14" s="261" t="s">
        <v>210</v>
      </c>
      <c r="U14" s="222">
        <v>0</v>
      </c>
      <c r="V14" s="222">
        <f>ROUND(E14*U14,2)</f>
        <v>0</v>
      </c>
      <c r="W14" s="222"/>
      <c r="X14" s="222" t="s">
        <v>347</v>
      </c>
      <c r="Y14" s="212"/>
      <c r="Z14" s="212"/>
      <c r="AA14" s="212"/>
      <c r="AB14" s="212"/>
      <c r="AC14" s="212"/>
      <c r="AD14" s="212"/>
      <c r="AE14" s="212"/>
      <c r="AF14" s="212"/>
      <c r="AG14" s="212" t="s">
        <v>499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55">
        <v>7</v>
      </c>
      <c r="B15" s="256" t="s">
        <v>1521</v>
      </c>
      <c r="C15" s="264" t="s">
        <v>1522</v>
      </c>
      <c r="D15" s="257" t="s">
        <v>378</v>
      </c>
      <c r="E15" s="258">
        <v>3</v>
      </c>
      <c r="F15" s="259"/>
      <c r="G15" s="260">
        <f>ROUND(E15*F15,2)</f>
        <v>0</v>
      </c>
      <c r="H15" s="259"/>
      <c r="I15" s="260">
        <f>ROUND(E15*H15,2)</f>
        <v>0</v>
      </c>
      <c r="J15" s="259"/>
      <c r="K15" s="260">
        <f>ROUND(E15*J15,2)</f>
        <v>0</v>
      </c>
      <c r="L15" s="260">
        <v>21</v>
      </c>
      <c r="M15" s="260">
        <f>G15*(1+L15/100)</f>
        <v>0</v>
      </c>
      <c r="N15" s="260">
        <v>0</v>
      </c>
      <c r="O15" s="260">
        <f>ROUND(E15*N15,2)</f>
        <v>0</v>
      </c>
      <c r="P15" s="260">
        <v>0</v>
      </c>
      <c r="Q15" s="260">
        <f>ROUND(E15*P15,2)</f>
        <v>0</v>
      </c>
      <c r="R15" s="260"/>
      <c r="S15" s="260" t="s">
        <v>242</v>
      </c>
      <c r="T15" s="261" t="s">
        <v>210</v>
      </c>
      <c r="U15" s="222">
        <v>0</v>
      </c>
      <c r="V15" s="222">
        <f>ROUND(E15*U15,2)</f>
        <v>0</v>
      </c>
      <c r="W15" s="222"/>
      <c r="X15" s="222" t="s">
        <v>347</v>
      </c>
      <c r="Y15" s="212"/>
      <c r="Z15" s="212"/>
      <c r="AA15" s="212"/>
      <c r="AB15" s="212"/>
      <c r="AC15" s="212"/>
      <c r="AD15" s="212"/>
      <c r="AE15" s="212"/>
      <c r="AF15" s="212"/>
      <c r="AG15" s="212" t="s">
        <v>499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55">
        <v>8</v>
      </c>
      <c r="B16" s="256" t="s">
        <v>118</v>
      </c>
      <c r="C16" s="264" t="s">
        <v>1523</v>
      </c>
      <c r="D16" s="257" t="s">
        <v>1524</v>
      </c>
      <c r="E16" s="258">
        <v>1</v>
      </c>
      <c r="F16" s="259"/>
      <c r="G16" s="260">
        <f>ROUND(E16*F16,2)</f>
        <v>0</v>
      </c>
      <c r="H16" s="259"/>
      <c r="I16" s="260">
        <f>ROUND(E16*H16,2)</f>
        <v>0</v>
      </c>
      <c r="J16" s="259"/>
      <c r="K16" s="260">
        <f>ROUND(E16*J16,2)</f>
        <v>0</v>
      </c>
      <c r="L16" s="260">
        <v>21</v>
      </c>
      <c r="M16" s="260">
        <f>G16*(1+L16/100)</f>
        <v>0</v>
      </c>
      <c r="N16" s="260">
        <v>0</v>
      </c>
      <c r="O16" s="260">
        <f>ROUND(E16*N16,2)</f>
        <v>0</v>
      </c>
      <c r="P16" s="260">
        <v>0</v>
      </c>
      <c r="Q16" s="260">
        <f>ROUND(E16*P16,2)</f>
        <v>0</v>
      </c>
      <c r="R16" s="260"/>
      <c r="S16" s="260" t="s">
        <v>242</v>
      </c>
      <c r="T16" s="261" t="s">
        <v>210</v>
      </c>
      <c r="U16" s="222">
        <v>0</v>
      </c>
      <c r="V16" s="222">
        <f>ROUND(E16*U16,2)</f>
        <v>0</v>
      </c>
      <c r="W16" s="222"/>
      <c r="X16" s="222" t="s">
        <v>347</v>
      </c>
      <c r="Y16" s="212"/>
      <c r="Z16" s="212"/>
      <c r="AA16" s="212"/>
      <c r="AB16" s="212"/>
      <c r="AC16" s="212"/>
      <c r="AD16" s="212"/>
      <c r="AE16" s="212"/>
      <c r="AF16" s="212"/>
      <c r="AG16" s="212" t="s">
        <v>499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55">
        <v>9</v>
      </c>
      <c r="B17" s="256" t="s">
        <v>1525</v>
      </c>
      <c r="C17" s="264" t="s">
        <v>1519</v>
      </c>
      <c r="D17" s="257" t="s">
        <v>1526</v>
      </c>
      <c r="E17" s="258">
        <v>1</v>
      </c>
      <c r="F17" s="259"/>
      <c r="G17" s="260">
        <f>ROUND(E17*F17,2)</f>
        <v>0</v>
      </c>
      <c r="H17" s="259"/>
      <c r="I17" s="260">
        <f>ROUND(E17*H17,2)</f>
        <v>0</v>
      </c>
      <c r="J17" s="259"/>
      <c r="K17" s="260">
        <f>ROUND(E17*J17,2)</f>
        <v>0</v>
      </c>
      <c r="L17" s="260">
        <v>21</v>
      </c>
      <c r="M17" s="260">
        <f>G17*(1+L17/100)</f>
        <v>0</v>
      </c>
      <c r="N17" s="260">
        <v>0</v>
      </c>
      <c r="O17" s="260">
        <f>ROUND(E17*N17,2)</f>
        <v>0</v>
      </c>
      <c r="P17" s="260">
        <v>0</v>
      </c>
      <c r="Q17" s="260">
        <f>ROUND(E17*P17,2)</f>
        <v>0</v>
      </c>
      <c r="R17" s="260"/>
      <c r="S17" s="260" t="s">
        <v>242</v>
      </c>
      <c r="T17" s="261" t="s">
        <v>210</v>
      </c>
      <c r="U17" s="222">
        <v>0</v>
      </c>
      <c r="V17" s="222">
        <f>ROUND(E17*U17,2)</f>
        <v>0</v>
      </c>
      <c r="W17" s="222"/>
      <c r="X17" s="222" t="s">
        <v>250</v>
      </c>
      <c r="Y17" s="212"/>
      <c r="Z17" s="212"/>
      <c r="AA17" s="212"/>
      <c r="AB17" s="212"/>
      <c r="AC17" s="212"/>
      <c r="AD17" s="212"/>
      <c r="AE17" s="212"/>
      <c r="AF17" s="212"/>
      <c r="AG17" s="212" t="s">
        <v>446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55">
        <v>10</v>
      </c>
      <c r="B18" s="256" t="s">
        <v>646</v>
      </c>
      <c r="C18" s="264" t="s">
        <v>1527</v>
      </c>
      <c r="D18" s="257" t="s">
        <v>378</v>
      </c>
      <c r="E18" s="258">
        <v>1</v>
      </c>
      <c r="F18" s="259"/>
      <c r="G18" s="260">
        <f>ROUND(E18*F18,2)</f>
        <v>0</v>
      </c>
      <c r="H18" s="259"/>
      <c r="I18" s="260">
        <f>ROUND(E18*H18,2)</f>
        <v>0</v>
      </c>
      <c r="J18" s="259"/>
      <c r="K18" s="260">
        <f>ROUND(E18*J18,2)</f>
        <v>0</v>
      </c>
      <c r="L18" s="260">
        <v>21</v>
      </c>
      <c r="M18" s="260">
        <f>G18*(1+L18/100)</f>
        <v>0</v>
      </c>
      <c r="N18" s="260">
        <v>0</v>
      </c>
      <c r="O18" s="260">
        <f>ROUND(E18*N18,2)</f>
        <v>0</v>
      </c>
      <c r="P18" s="260">
        <v>0</v>
      </c>
      <c r="Q18" s="260">
        <f>ROUND(E18*P18,2)</f>
        <v>0</v>
      </c>
      <c r="R18" s="260"/>
      <c r="S18" s="260" t="s">
        <v>242</v>
      </c>
      <c r="T18" s="261" t="s">
        <v>210</v>
      </c>
      <c r="U18" s="222">
        <v>0</v>
      </c>
      <c r="V18" s="222">
        <f>ROUND(E18*U18,2)</f>
        <v>0</v>
      </c>
      <c r="W18" s="222"/>
      <c r="X18" s="222" t="s">
        <v>347</v>
      </c>
      <c r="Y18" s="212"/>
      <c r="Z18" s="212"/>
      <c r="AA18" s="212"/>
      <c r="AB18" s="212"/>
      <c r="AC18" s="212"/>
      <c r="AD18" s="212"/>
      <c r="AE18" s="212"/>
      <c r="AF18" s="212"/>
      <c r="AG18" s="212" t="s">
        <v>499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x14ac:dyDescent="0.2">
      <c r="A19" s="228" t="s">
        <v>204</v>
      </c>
      <c r="B19" s="229" t="s">
        <v>136</v>
      </c>
      <c r="C19" s="245" t="s">
        <v>137</v>
      </c>
      <c r="D19" s="230"/>
      <c r="E19" s="231"/>
      <c r="F19" s="232"/>
      <c r="G19" s="232">
        <f>SUMIF(AG20:AG24,"&lt;&gt;NOR",G20:G24)</f>
        <v>0</v>
      </c>
      <c r="H19" s="232"/>
      <c r="I19" s="232">
        <f>SUM(I20:I24)</f>
        <v>0</v>
      </c>
      <c r="J19" s="232"/>
      <c r="K19" s="232">
        <f>SUM(K20:K24)</f>
        <v>0</v>
      </c>
      <c r="L19" s="232"/>
      <c r="M19" s="232">
        <f>SUM(M20:M24)</f>
        <v>0</v>
      </c>
      <c r="N19" s="232"/>
      <c r="O19" s="232">
        <f>SUM(O20:O24)</f>
        <v>0</v>
      </c>
      <c r="P19" s="232"/>
      <c r="Q19" s="232">
        <f>SUM(Q20:Q24)</f>
        <v>0</v>
      </c>
      <c r="R19" s="232"/>
      <c r="S19" s="232"/>
      <c r="T19" s="233"/>
      <c r="U19" s="227"/>
      <c r="V19" s="227">
        <f>SUM(V20:V24)</f>
        <v>0</v>
      </c>
      <c r="W19" s="227"/>
      <c r="X19" s="227"/>
      <c r="AG19" t="s">
        <v>205</v>
      </c>
    </row>
    <row r="20" spans="1:60" outlineLevel="1" x14ac:dyDescent="0.2">
      <c r="A20" s="255">
        <v>11</v>
      </c>
      <c r="B20" s="256" t="s">
        <v>1528</v>
      </c>
      <c r="C20" s="264" t="s">
        <v>1529</v>
      </c>
      <c r="D20" s="257" t="s">
        <v>378</v>
      </c>
      <c r="E20" s="258">
        <v>16</v>
      </c>
      <c r="F20" s="259"/>
      <c r="G20" s="260">
        <f>ROUND(E20*F20,2)</f>
        <v>0</v>
      </c>
      <c r="H20" s="259"/>
      <c r="I20" s="260">
        <f>ROUND(E20*H20,2)</f>
        <v>0</v>
      </c>
      <c r="J20" s="259"/>
      <c r="K20" s="260">
        <f>ROUND(E20*J20,2)</f>
        <v>0</v>
      </c>
      <c r="L20" s="260">
        <v>21</v>
      </c>
      <c r="M20" s="260">
        <f>G20*(1+L20/100)</f>
        <v>0</v>
      </c>
      <c r="N20" s="260">
        <v>0</v>
      </c>
      <c r="O20" s="260">
        <f>ROUND(E20*N20,2)</f>
        <v>0</v>
      </c>
      <c r="P20" s="260">
        <v>0</v>
      </c>
      <c r="Q20" s="260">
        <f>ROUND(E20*P20,2)</f>
        <v>0</v>
      </c>
      <c r="R20" s="260"/>
      <c r="S20" s="260" t="s">
        <v>242</v>
      </c>
      <c r="T20" s="261" t="s">
        <v>210</v>
      </c>
      <c r="U20" s="222">
        <v>0</v>
      </c>
      <c r="V20" s="222">
        <f>ROUND(E20*U20,2)</f>
        <v>0</v>
      </c>
      <c r="W20" s="222"/>
      <c r="X20" s="222" t="s">
        <v>250</v>
      </c>
      <c r="Y20" s="212"/>
      <c r="Z20" s="212"/>
      <c r="AA20" s="212"/>
      <c r="AB20" s="212"/>
      <c r="AC20" s="212"/>
      <c r="AD20" s="212"/>
      <c r="AE20" s="212"/>
      <c r="AF20" s="212"/>
      <c r="AG20" s="212" t="s">
        <v>446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55">
        <v>12</v>
      </c>
      <c r="B21" s="256" t="s">
        <v>1530</v>
      </c>
      <c r="C21" s="264" t="s">
        <v>1531</v>
      </c>
      <c r="D21" s="257" t="s">
        <v>378</v>
      </c>
      <c r="E21" s="258">
        <v>16</v>
      </c>
      <c r="F21" s="259"/>
      <c r="G21" s="260">
        <f>ROUND(E21*F21,2)</f>
        <v>0</v>
      </c>
      <c r="H21" s="259"/>
      <c r="I21" s="260">
        <f>ROUND(E21*H21,2)</f>
        <v>0</v>
      </c>
      <c r="J21" s="259"/>
      <c r="K21" s="260">
        <f>ROUND(E21*J21,2)</f>
        <v>0</v>
      </c>
      <c r="L21" s="260">
        <v>21</v>
      </c>
      <c r="M21" s="260">
        <f>G21*(1+L21/100)</f>
        <v>0</v>
      </c>
      <c r="N21" s="260">
        <v>0</v>
      </c>
      <c r="O21" s="260">
        <f>ROUND(E21*N21,2)</f>
        <v>0</v>
      </c>
      <c r="P21" s="260">
        <v>0</v>
      </c>
      <c r="Q21" s="260">
        <f>ROUND(E21*P21,2)</f>
        <v>0</v>
      </c>
      <c r="R21" s="260"/>
      <c r="S21" s="260" t="s">
        <v>242</v>
      </c>
      <c r="T21" s="261" t="s">
        <v>210</v>
      </c>
      <c r="U21" s="222">
        <v>0</v>
      </c>
      <c r="V21" s="222">
        <f>ROUND(E21*U21,2)</f>
        <v>0</v>
      </c>
      <c r="W21" s="222"/>
      <c r="X21" s="222" t="s">
        <v>250</v>
      </c>
      <c r="Y21" s="212"/>
      <c r="Z21" s="212"/>
      <c r="AA21" s="212"/>
      <c r="AB21" s="212"/>
      <c r="AC21" s="212"/>
      <c r="AD21" s="212"/>
      <c r="AE21" s="212"/>
      <c r="AF21" s="212"/>
      <c r="AG21" s="212" t="s">
        <v>446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55">
        <v>13</v>
      </c>
      <c r="B22" s="256" t="s">
        <v>1532</v>
      </c>
      <c r="C22" s="264" t="s">
        <v>1533</v>
      </c>
      <c r="D22" s="257" t="s">
        <v>378</v>
      </c>
      <c r="E22" s="258">
        <v>16</v>
      </c>
      <c r="F22" s="259"/>
      <c r="G22" s="260">
        <f>ROUND(E22*F22,2)</f>
        <v>0</v>
      </c>
      <c r="H22" s="259"/>
      <c r="I22" s="260">
        <f>ROUND(E22*H22,2)</f>
        <v>0</v>
      </c>
      <c r="J22" s="259"/>
      <c r="K22" s="260">
        <f>ROUND(E22*J22,2)</f>
        <v>0</v>
      </c>
      <c r="L22" s="260">
        <v>21</v>
      </c>
      <c r="M22" s="260">
        <f>G22*(1+L22/100)</f>
        <v>0</v>
      </c>
      <c r="N22" s="260">
        <v>0</v>
      </c>
      <c r="O22" s="260">
        <f>ROUND(E22*N22,2)</f>
        <v>0</v>
      </c>
      <c r="P22" s="260">
        <v>0</v>
      </c>
      <c r="Q22" s="260">
        <f>ROUND(E22*P22,2)</f>
        <v>0</v>
      </c>
      <c r="R22" s="260"/>
      <c r="S22" s="260" t="s">
        <v>242</v>
      </c>
      <c r="T22" s="261" t="s">
        <v>210</v>
      </c>
      <c r="U22" s="222">
        <v>0</v>
      </c>
      <c r="V22" s="222">
        <f>ROUND(E22*U22,2)</f>
        <v>0</v>
      </c>
      <c r="W22" s="222"/>
      <c r="X22" s="222" t="s">
        <v>250</v>
      </c>
      <c r="Y22" s="212"/>
      <c r="Z22" s="212"/>
      <c r="AA22" s="212"/>
      <c r="AB22" s="212"/>
      <c r="AC22" s="212"/>
      <c r="AD22" s="212"/>
      <c r="AE22" s="212"/>
      <c r="AF22" s="212"/>
      <c r="AG22" s="212" t="s">
        <v>446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55">
        <v>14</v>
      </c>
      <c r="B23" s="256" t="s">
        <v>1534</v>
      </c>
      <c r="C23" s="264" t="s">
        <v>1520</v>
      </c>
      <c r="D23" s="257" t="s">
        <v>248</v>
      </c>
      <c r="E23" s="258">
        <v>2.4</v>
      </c>
      <c r="F23" s="259"/>
      <c r="G23" s="260">
        <f>ROUND(E23*F23,2)</f>
        <v>0</v>
      </c>
      <c r="H23" s="259"/>
      <c r="I23" s="260">
        <f>ROUND(E23*H23,2)</f>
        <v>0</v>
      </c>
      <c r="J23" s="259"/>
      <c r="K23" s="260">
        <f>ROUND(E23*J23,2)</f>
        <v>0</v>
      </c>
      <c r="L23" s="260">
        <v>21</v>
      </c>
      <c r="M23" s="260">
        <f>G23*(1+L23/100)</f>
        <v>0</v>
      </c>
      <c r="N23" s="260">
        <v>0</v>
      </c>
      <c r="O23" s="260">
        <f>ROUND(E23*N23,2)</f>
        <v>0</v>
      </c>
      <c r="P23" s="260">
        <v>0</v>
      </c>
      <c r="Q23" s="260">
        <f>ROUND(E23*P23,2)</f>
        <v>0</v>
      </c>
      <c r="R23" s="260"/>
      <c r="S23" s="260" t="s">
        <v>242</v>
      </c>
      <c r="T23" s="261" t="s">
        <v>210</v>
      </c>
      <c r="U23" s="222">
        <v>0</v>
      </c>
      <c r="V23" s="222">
        <f>ROUND(E23*U23,2)</f>
        <v>0</v>
      </c>
      <c r="W23" s="222"/>
      <c r="X23" s="222" t="s">
        <v>347</v>
      </c>
      <c r="Y23" s="212"/>
      <c r="Z23" s="212"/>
      <c r="AA23" s="212"/>
      <c r="AB23" s="212"/>
      <c r="AC23" s="212"/>
      <c r="AD23" s="212"/>
      <c r="AE23" s="212"/>
      <c r="AF23" s="212"/>
      <c r="AG23" s="212" t="s">
        <v>499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55">
        <v>15</v>
      </c>
      <c r="B24" s="256" t="s">
        <v>1535</v>
      </c>
      <c r="C24" s="264" t="s">
        <v>1536</v>
      </c>
      <c r="D24" s="257" t="s">
        <v>378</v>
      </c>
      <c r="E24" s="258">
        <v>16</v>
      </c>
      <c r="F24" s="259"/>
      <c r="G24" s="260">
        <f>ROUND(E24*F24,2)</f>
        <v>0</v>
      </c>
      <c r="H24" s="259"/>
      <c r="I24" s="260">
        <f>ROUND(E24*H24,2)</f>
        <v>0</v>
      </c>
      <c r="J24" s="259"/>
      <c r="K24" s="260">
        <f>ROUND(E24*J24,2)</f>
        <v>0</v>
      </c>
      <c r="L24" s="260">
        <v>21</v>
      </c>
      <c r="M24" s="260">
        <f>G24*(1+L24/100)</f>
        <v>0</v>
      </c>
      <c r="N24" s="260">
        <v>0</v>
      </c>
      <c r="O24" s="260">
        <f>ROUND(E24*N24,2)</f>
        <v>0</v>
      </c>
      <c r="P24" s="260">
        <v>0</v>
      </c>
      <c r="Q24" s="260">
        <f>ROUND(E24*P24,2)</f>
        <v>0</v>
      </c>
      <c r="R24" s="260"/>
      <c r="S24" s="260" t="s">
        <v>242</v>
      </c>
      <c r="T24" s="261" t="s">
        <v>210</v>
      </c>
      <c r="U24" s="222">
        <v>0</v>
      </c>
      <c r="V24" s="222">
        <f>ROUND(E24*U24,2)</f>
        <v>0</v>
      </c>
      <c r="W24" s="222"/>
      <c r="X24" s="222" t="s">
        <v>347</v>
      </c>
      <c r="Y24" s="212"/>
      <c r="Z24" s="212"/>
      <c r="AA24" s="212"/>
      <c r="AB24" s="212"/>
      <c r="AC24" s="212"/>
      <c r="AD24" s="212"/>
      <c r="AE24" s="212"/>
      <c r="AF24" s="212"/>
      <c r="AG24" s="212" t="s">
        <v>499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x14ac:dyDescent="0.2">
      <c r="A25" s="228" t="s">
        <v>204</v>
      </c>
      <c r="B25" s="229" t="s">
        <v>138</v>
      </c>
      <c r="C25" s="245" t="s">
        <v>139</v>
      </c>
      <c r="D25" s="230"/>
      <c r="E25" s="231"/>
      <c r="F25" s="232"/>
      <c r="G25" s="232">
        <f>SUMIF(AG26:AG30,"&lt;&gt;NOR",G26:G30)</f>
        <v>0</v>
      </c>
      <c r="H25" s="232"/>
      <c r="I25" s="232">
        <f>SUM(I26:I30)</f>
        <v>0</v>
      </c>
      <c r="J25" s="232"/>
      <c r="K25" s="232">
        <f>SUM(K26:K30)</f>
        <v>0</v>
      </c>
      <c r="L25" s="232"/>
      <c r="M25" s="232">
        <f>SUM(M26:M30)</f>
        <v>0</v>
      </c>
      <c r="N25" s="232"/>
      <c r="O25" s="232">
        <f>SUM(O26:O30)</f>
        <v>0</v>
      </c>
      <c r="P25" s="232"/>
      <c r="Q25" s="232">
        <f>SUM(Q26:Q30)</f>
        <v>0</v>
      </c>
      <c r="R25" s="232"/>
      <c r="S25" s="232"/>
      <c r="T25" s="233"/>
      <c r="U25" s="227"/>
      <c r="V25" s="227">
        <f>SUM(V26:V30)</f>
        <v>0</v>
      </c>
      <c r="W25" s="227"/>
      <c r="X25" s="227"/>
      <c r="AG25" t="s">
        <v>205</v>
      </c>
    </row>
    <row r="26" spans="1:60" outlineLevel="1" x14ac:dyDescent="0.2">
      <c r="A26" s="255">
        <v>16</v>
      </c>
      <c r="B26" s="256" t="s">
        <v>1537</v>
      </c>
      <c r="C26" s="264" t="s">
        <v>1538</v>
      </c>
      <c r="D26" s="257" t="s">
        <v>378</v>
      </c>
      <c r="E26" s="258">
        <v>10</v>
      </c>
      <c r="F26" s="259"/>
      <c r="G26" s="260">
        <f>ROUND(E26*F26,2)</f>
        <v>0</v>
      </c>
      <c r="H26" s="259"/>
      <c r="I26" s="260">
        <f>ROUND(E26*H26,2)</f>
        <v>0</v>
      </c>
      <c r="J26" s="259"/>
      <c r="K26" s="260">
        <f>ROUND(E26*J26,2)</f>
        <v>0</v>
      </c>
      <c r="L26" s="260">
        <v>21</v>
      </c>
      <c r="M26" s="260">
        <f>G26*(1+L26/100)</f>
        <v>0</v>
      </c>
      <c r="N26" s="260">
        <v>0</v>
      </c>
      <c r="O26" s="260">
        <f>ROUND(E26*N26,2)</f>
        <v>0</v>
      </c>
      <c r="P26" s="260">
        <v>0</v>
      </c>
      <c r="Q26" s="260">
        <f>ROUND(E26*P26,2)</f>
        <v>0</v>
      </c>
      <c r="R26" s="260"/>
      <c r="S26" s="260" t="s">
        <v>242</v>
      </c>
      <c r="T26" s="261" t="s">
        <v>210</v>
      </c>
      <c r="U26" s="222">
        <v>0</v>
      </c>
      <c r="V26" s="222">
        <f>ROUND(E26*U26,2)</f>
        <v>0</v>
      </c>
      <c r="W26" s="222"/>
      <c r="X26" s="222" t="s">
        <v>250</v>
      </c>
      <c r="Y26" s="212"/>
      <c r="Z26" s="212"/>
      <c r="AA26" s="212"/>
      <c r="AB26" s="212"/>
      <c r="AC26" s="212"/>
      <c r="AD26" s="212"/>
      <c r="AE26" s="212"/>
      <c r="AF26" s="212"/>
      <c r="AG26" s="212" t="s">
        <v>446</v>
      </c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55">
        <v>17</v>
      </c>
      <c r="B27" s="256" t="s">
        <v>1539</v>
      </c>
      <c r="C27" s="264" t="s">
        <v>1540</v>
      </c>
      <c r="D27" s="257" t="s">
        <v>378</v>
      </c>
      <c r="E27" s="258">
        <v>10</v>
      </c>
      <c r="F27" s="259"/>
      <c r="G27" s="260">
        <f>ROUND(E27*F27,2)</f>
        <v>0</v>
      </c>
      <c r="H27" s="259"/>
      <c r="I27" s="260">
        <f>ROUND(E27*H27,2)</f>
        <v>0</v>
      </c>
      <c r="J27" s="259"/>
      <c r="K27" s="260">
        <f>ROUND(E27*J27,2)</f>
        <v>0</v>
      </c>
      <c r="L27" s="260">
        <v>21</v>
      </c>
      <c r="M27" s="260">
        <f>G27*(1+L27/100)</f>
        <v>0</v>
      </c>
      <c r="N27" s="260">
        <v>0</v>
      </c>
      <c r="O27" s="260">
        <f>ROUND(E27*N27,2)</f>
        <v>0</v>
      </c>
      <c r="P27" s="260">
        <v>0</v>
      </c>
      <c r="Q27" s="260">
        <f>ROUND(E27*P27,2)</f>
        <v>0</v>
      </c>
      <c r="R27" s="260"/>
      <c r="S27" s="260" t="s">
        <v>242</v>
      </c>
      <c r="T27" s="261" t="s">
        <v>210</v>
      </c>
      <c r="U27" s="222">
        <v>0</v>
      </c>
      <c r="V27" s="222">
        <f>ROUND(E27*U27,2)</f>
        <v>0</v>
      </c>
      <c r="W27" s="222"/>
      <c r="X27" s="222" t="s">
        <v>250</v>
      </c>
      <c r="Y27" s="212"/>
      <c r="Z27" s="212"/>
      <c r="AA27" s="212"/>
      <c r="AB27" s="212"/>
      <c r="AC27" s="212"/>
      <c r="AD27" s="212"/>
      <c r="AE27" s="212"/>
      <c r="AF27" s="212"/>
      <c r="AG27" s="212" t="s">
        <v>446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55">
        <v>18</v>
      </c>
      <c r="B28" s="256" t="s">
        <v>549</v>
      </c>
      <c r="C28" s="264" t="s">
        <v>1541</v>
      </c>
      <c r="D28" s="257" t="s">
        <v>378</v>
      </c>
      <c r="E28" s="258">
        <v>10</v>
      </c>
      <c r="F28" s="259"/>
      <c r="G28" s="260">
        <f>ROUND(E28*F28,2)</f>
        <v>0</v>
      </c>
      <c r="H28" s="259"/>
      <c r="I28" s="260">
        <f>ROUND(E28*H28,2)</f>
        <v>0</v>
      </c>
      <c r="J28" s="259"/>
      <c r="K28" s="260">
        <f>ROUND(E28*J28,2)</f>
        <v>0</v>
      </c>
      <c r="L28" s="260">
        <v>21</v>
      </c>
      <c r="M28" s="260">
        <f>G28*(1+L28/100)</f>
        <v>0</v>
      </c>
      <c r="N28" s="260">
        <v>0</v>
      </c>
      <c r="O28" s="260">
        <f>ROUND(E28*N28,2)</f>
        <v>0</v>
      </c>
      <c r="P28" s="260">
        <v>0</v>
      </c>
      <c r="Q28" s="260">
        <f>ROUND(E28*P28,2)</f>
        <v>0</v>
      </c>
      <c r="R28" s="260"/>
      <c r="S28" s="260" t="s">
        <v>242</v>
      </c>
      <c r="T28" s="261" t="s">
        <v>210</v>
      </c>
      <c r="U28" s="222">
        <v>0</v>
      </c>
      <c r="V28" s="222">
        <f>ROUND(E28*U28,2)</f>
        <v>0</v>
      </c>
      <c r="W28" s="222"/>
      <c r="X28" s="222" t="s">
        <v>347</v>
      </c>
      <c r="Y28" s="212"/>
      <c r="Z28" s="212"/>
      <c r="AA28" s="212"/>
      <c r="AB28" s="212"/>
      <c r="AC28" s="212"/>
      <c r="AD28" s="212"/>
      <c r="AE28" s="212"/>
      <c r="AF28" s="212"/>
      <c r="AG28" s="212" t="s">
        <v>499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55">
        <v>19</v>
      </c>
      <c r="B29" s="256" t="s">
        <v>1542</v>
      </c>
      <c r="C29" s="264" t="s">
        <v>1520</v>
      </c>
      <c r="D29" s="257" t="s">
        <v>248</v>
      </c>
      <c r="E29" s="258">
        <v>0.5</v>
      </c>
      <c r="F29" s="259"/>
      <c r="G29" s="260">
        <f>ROUND(E29*F29,2)</f>
        <v>0</v>
      </c>
      <c r="H29" s="259"/>
      <c r="I29" s="260">
        <f>ROUND(E29*H29,2)</f>
        <v>0</v>
      </c>
      <c r="J29" s="259"/>
      <c r="K29" s="260">
        <f>ROUND(E29*J29,2)</f>
        <v>0</v>
      </c>
      <c r="L29" s="260">
        <v>21</v>
      </c>
      <c r="M29" s="260">
        <f>G29*(1+L29/100)</f>
        <v>0</v>
      </c>
      <c r="N29" s="260">
        <v>0</v>
      </c>
      <c r="O29" s="260">
        <f>ROUND(E29*N29,2)</f>
        <v>0</v>
      </c>
      <c r="P29" s="260">
        <v>0</v>
      </c>
      <c r="Q29" s="260">
        <f>ROUND(E29*P29,2)</f>
        <v>0</v>
      </c>
      <c r="R29" s="260"/>
      <c r="S29" s="260" t="s">
        <v>242</v>
      </c>
      <c r="T29" s="261" t="s">
        <v>210</v>
      </c>
      <c r="U29" s="222">
        <v>0</v>
      </c>
      <c r="V29" s="222">
        <f>ROUND(E29*U29,2)</f>
        <v>0</v>
      </c>
      <c r="W29" s="222"/>
      <c r="X29" s="222" t="s">
        <v>347</v>
      </c>
      <c r="Y29" s="212"/>
      <c r="Z29" s="212"/>
      <c r="AA29" s="212"/>
      <c r="AB29" s="212"/>
      <c r="AC29" s="212"/>
      <c r="AD29" s="212"/>
      <c r="AE29" s="212"/>
      <c r="AF29" s="212"/>
      <c r="AG29" s="212" t="s">
        <v>499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34">
        <v>20</v>
      </c>
      <c r="B30" s="235" t="s">
        <v>1281</v>
      </c>
      <c r="C30" s="246" t="s">
        <v>1543</v>
      </c>
      <c r="D30" s="236" t="s">
        <v>378</v>
      </c>
      <c r="E30" s="237">
        <v>10</v>
      </c>
      <c r="F30" s="238"/>
      <c r="G30" s="239">
        <f>ROUND(E30*F30,2)</f>
        <v>0</v>
      </c>
      <c r="H30" s="238"/>
      <c r="I30" s="239">
        <f>ROUND(E30*H30,2)</f>
        <v>0</v>
      </c>
      <c r="J30" s="238"/>
      <c r="K30" s="239">
        <f>ROUND(E30*J30,2)</f>
        <v>0</v>
      </c>
      <c r="L30" s="239">
        <v>21</v>
      </c>
      <c r="M30" s="239">
        <f>G30*(1+L30/100)</f>
        <v>0</v>
      </c>
      <c r="N30" s="239">
        <v>0</v>
      </c>
      <c r="O30" s="239">
        <f>ROUND(E30*N30,2)</f>
        <v>0</v>
      </c>
      <c r="P30" s="239">
        <v>0</v>
      </c>
      <c r="Q30" s="239">
        <f>ROUND(E30*P30,2)</f>
        <v>0</v>
      </c>
      <c r="R30" s="239"/>
      <c r="S30" s="239" t="s">
        <v>242</v>
      </c>
      <c r="T30" s="240" t="s">
        <v>210</v>
      </c>
      <c r="U30" s="222">
        <v>0</v>
      </c>
      <c r="V30" s="222">
        <f>ROUND(E30*U30,2)</f>
        <v>0</v>
      </c>
      <c r="W30" s="222"/>
      <c r="X30" s="222" t="s">
        <v>347</v>
      </c>
      <c r="Y30" s="212"/>
      <c r="Z30" s="212"/>
      <c r="AA30" s="212"/>
      <c r="AB30" s="212"/>
      <c r="AC30" s="212"/>
      <c r="AD30" s="212"/>
      <c r="AE30" s="212"/>
      <c r="AF30" s="212"/>
      <c r="AG30" s="212" t="s">
        <v>499</v>
      </c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x14ac:dyDescent="0.2">
      <c r="A31" s="3"/>
      <c r="B31" s="4"/>
      <c r="C31" s="249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AE31">
        <v>15</v>
      </c>
      <c r="AF31">
        <v>21</v>
      </c>
      <c r="AG31" t="s">
        <v>191</v>
      </c>
    </row>
    <row r="32" spans="1:60" x14ac:dyDescent="0.2">
      <c r="A32" s="215"/>
      <c r="B32" s="216" t="s">
        <v>29</v>
      </c>
      <c r="C32" s="250"/>
      <c r="D32" s="217"/>
      <c r="E32" s="218"/>
      <c r="F32" s="218"/>
      <c r="G32" s="244">
        <f>G8+G19+G25</f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AE32">
        <f>SUMIF(L7:L30,AE31,G7:G30)</f>
        <v>0</v>
      </c>
      <c r="AF32">
        <f>SUMIF(L7:L30,AF31,G7:G30)</f>
        <v>0</v>
      </c>
      <c r="AG32" t="s">
        <v>243</v>
      </c>
    </row>
    <row r="33" spans="3:33" x14ac:dyDescent="0.2">
      <c r="C33" s="251"/>
      <c r="D33" s="10"/>
      <c r="AG33" t="s">
        <v>245</v>
      </c>
    </row>
    <row r="34" spans="3:33" x14ac:dyDescent="0.2">
      <c r="D34" s="10"/>
    </row>
    <row r="35" spans="3:33" x14ac:dyDescent="0.2">
      <c r="D35" s="10"/>
    </row>
    <row r="36" spans="3:33" x14ac:dyDescent="0.2">
      <c r="D36" s="10"/>
    </row>
    <row r="37" spans="3:33" x14ac:dyDescent="0.2">
      <c r="D37" s="10"/>
    </row>
    <row r="38" spans="3:33" x14ac:dyDescent="0.2">
      <c r="D38" s="10"/>
    </row>
    <row r="39" spans="3:33" x14ac:dyDescent="0.2">
      <c r="D39" s="10"/>
    </row>
    <row r="40" spans="3:33" x14ac:dyDescent="0.2">
      <c r="D40" s="10"/>
    </row>
    <row r="41" spans="3:33" x14ac:dyDescent="0.2">
      <c r="D41" s="10"/>
    </row>
    <row r="42" spans="3:33" x14ac:dyDescent="0.2">
      <c r="D42" s="10"/>
    </row>
    <row r="43" spans="3:33" x14ac:dyDescent="0.2">
      <c r="D43" s="10"/>
    </row>
    <row r="44" spans="3:33" x14ac:dyDescent="0.2">
      <c r="D44" s="10"/>
    </row>
    <row r="45" spans="3:33" x14ac:dyDescent="0.2">
      <c r="D45" s="10"/>
    </row>
    <row r="46" spans="3:33" x14ac:dyDescent="0.2">
      <c r="D46" s="10"/>
    </row>
    <row r="47" spans="3:33" x14ac:dyDescent="0.2">
      <c r="D47" s="10"/>
    </row>
    <row r="48" spans="3:33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DC33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118"/>
  <sheetViews>
    <sheetView showGridLines="0" topLeftCell="B19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08" t="s">
        <v>22</v>
      </c>
      <c r="C2" s="109"/>
      <c r="D2" s="110" t="s">
        <v>43</v>
      </c>
      <c r="E2" s="111" t="s">
        <v>44</v>
      </c>
      <c r="F2" s="112"/>
      <c r="G2" s="112"/>
      <c r="H2" s="112"/>
      <c r="I2" s="112"/>
      <c r="J2" s="113"/>
      <c r="O2" s="1"/>
    </row>
    <row r="3" spans="1:15" ht="27" hidden="1" customHeight="1" x14ac:dyDescent="0.2">
      <c r="A3" s="2"/>
      <c r="B3" s="114"/>
      <c r="C3" s="109"/>
      <c r="D3" s="115"/>
      <c r="E3" s="116"/>
      <c r="F3" s="117"/>
      <c r="G3" s="117"/>
      <c r="H3" s="117"/>
      <c r="I3" s="117"/>
      <c r="J3" s="118"/>
    </row>
    <row r="4" spans="1:15" ht="23.25" customHeight="1" x14ac:dyDescent="0.2">
      <c r="A4" s="2"/>
      <c r="B4" s="119"/>
      <c r="C4" s="120"/>
      <c r="D4" s="121"/>
      <c r="E4" s="122"/>
      <c r="F4" s="122"/>
      <c r="G4" s="122"/>
      <c r="H4" s="122"/>
      <c r="I4" s="122"/>
      <c r="J4" s="123"/>
    </row>
    <row r="5" spans="1:15" ht="24" customHeight="1" x14ac:dyDescent="0.2">
      <c r="A5" s="2"/>
      <c r="B5" s="31" t="s">
        <v>42</v>
      </c>
      <c r="D5" s="124" t="s">
        <v>45</v>
      </c>
      <c r="E5" s="91"/>
      <c r="F5" s="91"/>
      <c r="G5" s="91"/>
      <c r="H5" s="18" t="s">
        <v>40</v>
      </c>
      <c r="I5" s="128" t="s">
        <v>49</v>
      </c>
      <c r="J5" s="8"/>
    </row>
    <row r="6" spans="1:15" ht="15.75" customHeight="1" x14ac:dyDescent="0.2">
      <c r="A6" s="2"/>
      <c r="B6" s="28"/>
      <c r="C6" s="55"/>
      <c r="D6" s="125" t="s">
        <v>46</v>
      </c>
      <c r="E6" s="92"/>
      <c r="F6" s="92"/>
      <c r="G6" s="92"/>
      <c r="H6" s="18" t="s">
        <v>34</v>
      </c>
      <c r="I6" s="128" t="s">
        <v>49</v>
      </c>
      <c r="J6" s="8"/>
    </row>
    <row r="7" spans="1:15" ht="15.75" customHeight="1" x14ac:dyDescent="0.2">
      <c r="A7" s="2"/>
      <c r="B7" s="29"/>
      <c r="C7" s="56"/>
      <c r="D7" s="127" t="s">
        <v>48</v>
      </c>
      <c r="E7" s="126" t="s">
        <v>47</v>
      </c>
      <c r="F7" s="93"/>
      <c r="G7" s="93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9"/>
      <c r="E11" s="129"/>
      <c r="F11" s="129"/>
      <c r="G11" s="129"/>
      <c r="H11" s="18" t="s">
        <v>40</v>
      </c>
      <c r="I11" s="134"/>
      <c r="J11" s="8"/>
    </row>
    <row r="12" spans="1:15" ht="15.75" customHeight="1" x14ac:dyDescent="0.2">
      <c r="A12" s="2"/>
      <c r="B12" s="28"/>
      <c r="C12" s="55"/>
      <c r="D12" s="130"/>
      <c r="E12" s="130"/>
      <c r="F12" s="130"/>
      <c r="G12" s="130"/>
      <c r="H12" s="18" t="s">
        <v>34</v>
      </c>
      <c r="I12" s="134"/>
      <c r="J12" s="8"/>
    </row>
    <row r="13" spans="1:15" ht="15.75" customHeight="1" x14ac:dyDescent="0.2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6"/>
      <c r="F15" s="86"/>
      <c r="G15" s="87"/>
      <c r="H15" s="87"/>
      <c r="I15" s="87" t="s">
        <v>29</v>
      </c>
      <c r="J15" s="88"/>
    </row>
    <row r="16" spans="1:15" ht="23.25" customHeight="1" x14ac:dyDescent="0.2">
      <c r="A16" s="196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SUMIF(F70:F114,A16,I70:I114)+SUMIF(F70:F114,"PSU",I70:I114)</f>
        <v>0</v>
      </c>
      <c r="J16" s="85"/>
    </row>
    <row r="17" spans="1:10" ht="23.25" customHeight="1" x14ac:dyDescent="0.2">
      <c r="A17" s="196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SUMIF(F70:F114,A17,I70:I114)</f>
        <v>0</v>
      </c>
      <c r="J17" s="85"/>
    </row>
    <row r="18" spans="1:10" ht="23.25" customHeight="1" x14ac:dyDescent="0.2">
      <c r="A18" s="196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SUMIF(F70:F114,A18,I70:I114)</f>
        <v>0</v>
      </c>
      <c r="J18" s="85"/>
    </row>
    <row r="19" spans="1:10" ht="23.25" customHeight="1" x14ac:dyDescent="0.2">
      <c r="A19" s="196" t="s">
        <v>176</v>
      </c>
      <c r="B19" s="38" t="s">
        <v>27</v>
      </c>
      <c r="C19" s="62"/>
      <c r="D19" s="63"/>
      <c r="E19" s="83"/>
      <c r="F19" s="84"/>
      <c r="G19" s="83"/>
      <c r="H19" s="84"/>
      <c r="I19" s="83">
        <f>SUMIF(F70:F114,A19,I70:I114)</f>
        <v>0</v>
      </c>
      <c r="J19" s="85"/>
    </row>
    <row r="20" spans="1:10" ht="23.25" customHeight="1" x14ac:dyDescent="0.2">
      <c r="A20" s="196" t="s">
        <v>177</v>
      </c>
      <c r="B20" s="38" t="s">
        <v>28</v>
      </c>
      <c r="C20" s="62"/>
      <c r="D20" s="63"/>
      <c r="E20" s="83"/>
      <c r="F20" s="84"/>
      <c r="G20" s="83"/>
      <c r="H20" s="84"/>
      <c r="I20" s="83">
        <f>SUMIF(F70:F114,A20,I70:I114)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89"/>
      <c r="F21" s="90"/>
      <c r="G21" s="89"/>
      <c r="H21" s="90"/>
      <c r="I21" s="89">
        <f>SUM(I16:J20)</f>
        <v>0</v>
      </c>
      <c r="J21" s="99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97">
        <f>ZakladDPHSniVypocet</f>
        <v>0</v>
      </c>
      <c r="H23" s="98"/>
      <c r="I23" s="98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95">
        <f>A23</f>
        <v>0</v>
      </c>
      <c r="H24" s="96"/>
      <c r="I24" s="96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97">
        <f>ZakladDPHZaklVypocet</f>
        <v>0</v>
      </c>
      <c r="H25" s="98"/>
      <c r="I25" s="98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6" t="s">
        <v>23</v>
      </c>
      <c r="C28" s="167"/>
      <c r="D28" s="167"/>
      <c r="E28" s="168"/>
      <c r="F28" s="169"/>
      <c r="G28" s="170">
        <f>ZakladDPHSniVypocet+ZakladDPHZaklVypocet</f>
        <v>0</v>
      </c>
      <c r="H28" s="170"/>
      <c r="I28" s="170"/>
      <c r="J28" s="171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6" t="s">
        <v>35</v>
      </c>
      <c r="C29" s="172"/>
      <c r="D29" s="172"/>
      <c r="E29" s="172"/>
      <c r="F29" s="173"/>
      <c r="G29" s="174">
        <f>A27</f>
        <v>0</v>
      </c>
      <c r="H29" s="174"/>
      <c r="I29" s="174"/>
      <c r="J29" s="175" t="s">
        <v>91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0"/>
      <c r="E34" s="101"/>
      <c r="G34" s="102"/>
      <c r="H34" s="103"/>
      <c r="I34" s="103"/>
      <c r="J34" s="25"/>
    </row>
    <row r="35" spans="1:10" ht="12.75" customHeight="1" x14ac:dyDescent="0.2">
      <c r="A35" s="2"/>
      <c r="B35" s="2"/>
      <c r="D35" s="94" t="s">
        <v>2</v>
      </c>
      <c r="E35" s="9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8" t="s">
        <v>16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customHeight="1" x14ac:dyDescent="0.2">
      <c r="A38" s="137" t="s">
        <v>37</v>
      </c>
      <c r="B38" s="142" t="s">
        <v>17</v>
      </c>
      <c r="C38" s="143" t="s">
        <v>5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18</v>
      </c>
      <c r="I38" s="145" t="s">
        <v>1</v>
      </c>
      <c r="J38" s="146" t="s">
        <v>0</v>
      </c>
    </row>
    <row r="39" spans="1:10" ht="25.5" hidden="1" customHeight="1" x14ac:dyDescent="0.2">
      <c r="A39" s="137">
        <v>1</v>
      </c>
      <c r="B39" s="147" t="s">
        <v>50</v>
      </c>
      <c r="C39" s="148"/>
      <c r="D39" s="148"/>
      <c r="E39" s="148"/>
      <c r="F39" s="149">
        <f>'SO 100 100 Pol'!AE31+'SO 102 102 Pol'!AE163+'SO 302 302 Pol'!AE109+'SO 303 303 Pol'!AE98+'SO 304 304 Pol'!AE81+'SO 401 402 Pol'!AE39+'SO 701 701.0 Pol'!AE332+'SO 701 701.0a Pol'!AE79+'SO 701 701.0b Pol'!AE26+'SO 701 701.1 Pol'!AE144+'SO 701 701.3 Pol'!AE144+'SO 701 701.4 Pol'!AE89+'SO 701 701.5 Pol'!AE51+'SO 801 801 Pol'!AE32</f>
        <v>0</v>
      </c>
      <c r="G39" s="150">
        <f>'SO 100 100 Pol'!AF31+'SO 102 102 Pol'!AF163+'SO 302 302 Pol'!AF109+'SO 303 303 Pol'!AF98+'SO 304 304 Pol'!AF81+'SO 401 402 Pol'!AF39+'SO 701 701.0 Pol'!AF332+'SO 701 701.0a Pol'!AF79+'SO 701 701.0b Pol'!AF26+'SO 701 701.1 Pol'!AF144+'SO 701 701.3 Pol'!AF144+'SO 701 701.4 Pol'!AF89+'SO 701 701.5 Pol'!AF51+'SO 801 801 Pol'!AF32</f>
        <v>0</v>
      </c>
      <c r="H39" s="151">
        <f>(F39*SazbaDPH1/100)+(G39*SazbaDPH2/100)</f>
        <v>0</v>
      </c>
      <c r="I39" s="151">
        <f>F39+G39+H39</f>
        <v>0</v>
      </c>
      <c r="J39" s="152" t="str">
        <f>IF(CenaCelkemVypocet=0,"",I39/CenaCelkemVypocet*100)</f>
        <v/>
      </c>
    </row>
    <row r="40" spans="1:10" ht="25.5" customHeight="1" x14ac:dyDescent="0.2">
      <c r="A40" s="137">
        <v>2</v>
      </c>
      <c r="B40" s="153"/>
      <c r="C40" s="154" t="s">
        <v>51</v>
      </c>
      <c r="D40" s="154"/>
      <c r="E40" s="154"/>
      <c r="F40" s="155"/>
      <c r="G40" s="156"/>
      <c r="H40" s="156">
        <f>(F40*SazbaDPH1/100)+(G40*SazbaDPH2/100)</f>
        <v>0</v>
      </c>
      <c r="I40" s="156"/>
      <c r="J40" s="157"/>
    </row>
    <row r="41" spans="1:10" ht="25.5" customHeight="1" x14ac:dyDescent="0.2">
      <c r="A41" s="137">
        <v>2</v>
      </c>
      <c r="B41" s="153" t="s">
        <v>52</v>
      </c>
      <c r="C41" s="154" t="s">
        <v>53</v>
      </c>
      <c r="D41" s="154"/>
      <c r="E41" s="154"/>
      <c r="F41" s="155">
        <f>'SO 100 100 Pol'!AE31</f>
        <v>0</v>
      </c>
      <c r="G41" s="156">
        <f>'SO 100 100 Pol'!AF31</f>
        <v>0</v>
      </c>
      <c r="H41" s="156">
        <f>(F41*SazbaDPH1/100)+(G41*SazbaDPH2/100)</f>
        <v>0</v>
      </c>
      <c r="I41" s="156">
        <f>F41+G41+H41</f>
        <v>0</v>
      </c>
      <c r="J41" s="157" t="str">
        <f>IF(CenaCelkemVypocet=0,"",I41/CenaCelkemVypocet*100)</f>
        <v/>
      </c>
    </row>
    <row r="42" spans="1:10" ht="25.5" customHeight="1" x14ac:dyDescent="0.2">
      <c r="A42" s="137">
        <v>3</v>
      </c>
      <c r="B42" s="158" t="s">
        <v>54</v>
      </c>
      <c r="C42" s="148" t="s">
        <v>55</v>
      </c>
      <c r="D42" s="148"/>
      <c r="E42" s="148"/>
      <c r="F42" s="159">
        <f>'SO 100 100 Pol'!AE31</f>
        <v>0</v>
      </c>
      <c r="G42" s="151">
        <f>'SO 100 100 Pol'!AF31</f>
        <v>0</v>
      </c>
      <c r="H42" s="151">
        <f>(F42*SazbaDPH1/100)+(G42*SazbaDPH2/100)</f>
        <v>0</v>
      </c>
      <c r="I42" s="151">
        <f>F42+G42+H42</f>
        <v>0</v>
      </c>
      <c r="J42" s="152" t="str">
        <f>IF(CenaCelkemVypocet=0,"",I42/CenaCelkemVypocet*100)</f>
        <v/>
      </c>
    </row>
    <row r="43" spans="1:10" ht="25.5" customHeight="1" x14ac:dyDescent="0.2">
      <c r="A43" s="137">
        <v>2</v>
      </c>
      <c r="B43" s="153" t="s">
        <v>56</v>
      </c>
      <c r="C43" s="154" t="s">
        <v>57</v>
      </c>
      <c r="D43" s="154"/>
      <c r="E43" s="154"/>
      <c r="F43" s="155">
        <f>'SO 102 102 Pol'!AE163</f>
        <v>0</v>
      </c>
      <c r="G43" s="156">
        <f>'SO 102 102 Pol'!AF163</f>
        <v>0</v>
      </c>
      <c r="H43" s="156">
        <f>(F43*SazbaDPH1/100)+(G43*SazbaDPH2/100)</f>
        <v>0</v>
      </c>
      <c r="I43" s="156">
        <f>F43+G43+H43</f>
        <v>0</v>
      </c>
      <c r="J43" s="157" t="str">
        <f>IF(CenaCelkemVypocet=0,"",I43/CenaCelkemVypocet*100)</f>
        <v/>
      </c>
    </row>
    <row r="44" spans="1:10" ht="25.5" customHeight="1" x14ac:dyDescent="0.2">
      <c r="A44" s="137">
        <v>3</v>
      </c>
      <c r="B44" s="158" t="s">
        <v>58</v>
      </c>
      <c r="C44" s="148" t="s">
        <v>57</v>
      </c>
      <c r="D44" s="148"/>
      <c r="E44" s="148"/>
      <c r="F44" s="159">
        <f>'SO 102 102 Pol'!AE163</f>
        <v>0</v>
      </c>
      <c r="G44" s="151">
        <f>'SO 102 102 Pol'!AF163</f>
        <v>0</v>
      </c>
      <c r="H44" s="151">
        <f>(F44*SazbaDPH1/100)+(G44*SazbaDPH2/100)</f>
        <v>0</v>
      </c>
      <c r="I44" s="151">
        <f>F44+G44+H44</f>
        <v>0</v>
      </c>
      <c r="J44" s="152" t="str">
        <f>IF(CenaCelkemVypocet=0,"",I44/CenaCelkemVypocet*100)</f>
        <v/>
      </c>
    </row>
    <row r="45" spans="1:10" ht="25.5" customHeight="1" x14ac:dyDescent="0.2">
      <c r="A45" s="137">
        <v>2</v>
      </c>
      <c r="B45" s="153" t="s">
        <v>59</v>
      </c>
      <c r="C45" s="154" t="s">
        <v>60</v>
      </c>
      <c r="D45" s="154"/>
      <c r="E45" s="154"/>
      <c r="F45" s="155">
        <f>'SO 302 302 Pol'!AE109</f>
        <v>0</v>
      </c>
      <c r="G45" s="156">
        <f>'SO 302 302 Pol'!AF109</f>
        <v>0</v>
      </c>
      <c r="H45" s="156">
        <f>(F45*SazbaDPH1/100)+(G45*SazbaDPH2/100)</f>
        <v>0</v>
      </c>
      <c r="I45" s="156">
        <f>F45+G45+H45</f>
        <v>0</v>
      </c>
      <c r="J45" s="157" t="str">
        <f>IF(CenaCelkemVypocet=0,"",I45/CenaCelkemVypocet*100)</f>
        <v/>
      </c>
    </row>
    <row r="46" spans="1:10" ht="25.5" customHeight="1" x14ac:dyDescent="0.2">
      <c r="A46" s="137">
        <v>3</v>
      </c>
      <c r="B46" s="158" t="s">
        <v>61</v>
      </c>
      <c r="C46" s="148" t="s">
        <v>60</v>
      </c>
      <c r="D46" s="148"/>
      <c r="E46" s="148"/>
      <c r="F46" s="159">
        <f>'SO 302 302 Pol'!AE109</f>
        <v>0</v>
      </c>
      <c r="G46" s="151">
        <f>'SO 302 302 Pol'!AF109</f>
        <v>0</v>
      </c>
      <c r="H46" s="151">
        <f>(F46*SazbaDPH1/100)+(G46*SazbaDPH2/100)</f>
        <v>0</v>
      </c>
      <c r="I46" s="151">
        <f>F46+G46+H46</f>
        <v>0</v>
      </c>
      <c r="J46" s="152" t="str">
        <f>IF(CenaCelkemVypocet=0,"",I46/CenaCelkemVypocet*100)</f>
        <v/>
      </c>
    </row>
    <row r="47" spans="1:10" ht="25.5" customHeight="1" x14ac:dyDescent="0.2">
      <c r="A47" s="137">
        <v>2</v>
      </c>
      <c r="B47" s="153" t="s">
        <v>62</v>
      </c>
      <c r="C47" s="154" t="s">
        <v>63</v>
      </c>
      <c r="D47" s="154"/>
      <c r="E47" s="154"/>
      <c r="F47" s="155">
        <f>'SO 303 303 Pol'!AE98</f>
        <v>0</v>
      </c>
      <c r="G47" s="156">
        <f>'SO 303 303 Pol'!AF98</f>
        <v>0</v>
      </c>
      <c r="H47" s="156">
        <f>(F47*SazbaDPH1/100)+(G47*SazbaDPH2/100)</f>
        <v>0</v>
      </c>
      <c r="I47" s="156">
        <f>F47+G47+H47</f>
        <v>0</v>
      </c>
      <c r="J47" s="157" t="str">
        <f>IF(CenaCelkemVypocet=0,"",I47/CenaCelkemVypocet*100)</f>
        <v/>
      </c>
    </row>
    <row r="48" spans="1:10" ht="25.5" customHeight="1" x14ac:dyDescent="0.2">
      <c r="A48" s="137">
        <v>3</v>
      </c>
      <c r="B48" s="158" t="s">
        <v>64</v>
      </c>
      <c r="C48" s="148" t="s">
        <v>63</v>
      </c>
      <c r="D48" s="148"/>
      <c r="E48" s="148"/>
      <c r="F48" s="159">
        <f>'SO 303 303 Pol'!AE98</f>
        <v>0</v>
      </c>
      <c r="G48" s="151">
        <f>'SO 303 303 Pol'!AF98</f>
        <v>0</v>
      </c>
      <c r="H48" s="151">
        <f>(F48*SazbaDPH1/100)+(G48*SazbaDPH2/100)</f>
        <v>0</v>
      </c>
      <c r="I48" s="151">
        <f>F48+G48+H48</f>
        <v>0</v>
      </c>
      <c r="J48" s="152" t="str">
        <f>IF(CenaCelkemVypocet=0,"",I48/CenaCelkemVypocet*100)</f>
        <v/>
      </c>
    </row>
    <row r="49" spans="1:10" ht="25.5" customHeight="1" x14ac:dyDescent="0.2">
      <c r="A49" s="137">
        <v>2</v>
      </c>
      <c r="B49" s="153" t="s">
        <v>65</v>
      </c>
      <c r="C49" s="154" t="s">
        <v>66</v>
      </c>
      <c r="D49" s="154"/>
      <c r="E49" s="154"/>
      <c r="F49" s="155">
        <f>'SO 304 304 Pol'!AE81</f>
        <v>0</v>
      </c>
      <c r="G49" s="156">
        <f>'SO 304 304 Pol'!AF81</f>
        <v>0</v>
      </c>
      <c r="H49" s="156">
        <f>(F49*SazbaDPH1/100)+(G49*SazbaDPH2/100)</f>
        <v>0</v>
      </c>
      <c r="I49" s="156">
        <f>F49+G49+H49</f>
        <v>0</v>
      </c>
      <c r="J49" s="157" t="str">
        <f>IF(CenaCelkemVypocet=0,"",I49/CenaCelkemVypocet*100)</f>
        <v/>
      </c>
    </row>
    <row r="50" spans="1:10" ht="25.5" customHeight="1" x14ac:dyDescent="0.2">
      <c r="A50" s="137">
        <v>3</v>
      </c>
      <c r="B50" s="158" t="s">
        <v>67</v>
      </c>
      <c r="C50" s="148" t="s">
        <v>66</v>
      </c>
      <c r="D50" s="148"/>
      <c r="E50" s="148"/>
      <c r="F50" s="159">
        <f>'SO 304 304 Pol'!AE81</f>
        <v>0</v>
      </c>
      <c r="G50" s="151">
        <f>'SO 304 304 Pol'!AF81</f>
        <v>0</v>
      </c>
      <c r="H50" s="151">
        <f>(F50*SazbaDPH1/100)+(G50*SazbaDPH2/100)</f>
        <v>0</v>
      </c>
      <c r="I50" s="151">
        <f>F50+G50+H50</f>
        <v>0</v>
      </c>
      <c r="J50" s="152" t="str">
        <f>IF(CenaCelkemVypocet=0,"",I50/CenaCelkemVypocet*100)</f>
        <v/>
      </c>
    </row>
    <row r="51" spans="1:10" ht="25.5" customHeight="1" x14ac:dyDescent="0.2">
      <c r="A51" s="137">
        <v>2</v>
      </c>
      <c r="B51" s="153" t="s">
        <v>68</v>
      </c>
      <c r="C51" s="154" t="s">
        <v>69</v>
      </c>
      <c r="D51" s="154"/>
      <c r="E51" s="154"/>
      <c r="F51" s="155">
        <f>'SO 401 402 Pol'!AE39</f>
        <v>0</v>
      </c>
      <c r="G51" s="156">
        <f>'SO 401 402 Pol'!AF39</f>
        <v>0</v>
      </c>
      <c r="H51" s="156">
        <f>(F51*SazbaDPH1/100)+(G51*SazbaDPH2/100)</f>
        <v>0</v>
      </c>
      <c r="I51" s="156">
        <f>F51+G51+H51</f>
        <v>0</v>
      </c>
      <c r="J51" s="157" t="str">
        <f>IF(CenaCelkemVypocet=0,"",I51/CenaCelkemVypocet*100)</f>
        <v/>
      </c>
    </row>
    <row r="52" spans="1:10" ht="25.5" customHeight="1" x14ac:dyDescent="0.2">
      <c r="A52" s="137">
        <v>3</v>
      </c>
      <c r="B52" s="158" t="s">
        <v>70</v>
      </c>
      <c r="C52" s="148" t="s">
        <v>69</v>
      </c>
      <c r="D52" s="148"/>
      <c r="E52" s="148"/>
      <c r="F52" s="159">
        <f>'SO 401 402 Pol'!AE39</f>
        <v>0</v>
      </c>
      <c r="G52" s="151">
        <f>'SO 401 402 Pol'!AF39</f>
        <v>0</v>
      </c>
      <c r="H52" s="151">
        <f>(F52*SazbaDPH1/100)+(G52*SazbaDPH2/100)</f>
        <v>0</v>
      </c>
      <c r="I52" s="151">
        <f>F52+G52+H52</f>
        <v>0</v>
      </c>
      <c r="J52" s="152" t="str">
        <f>IF(CenaCelkemVypocet=0,"",I52/CenaCelkemVypocet*100)</f>
        <v/>
      </c>
    </row>
    <row r="53" spans="1:10" ht="25.5" customHeight="1" x14ac:dyDescent="0.2">
      <c r="A53" s="137">
        <v>2</v>
      </c>
      <c r="B53" s="153" t="s">
        <v>71</v>
      </c>
      <c r="C53" s="154" t="s">
        <v>72</v>
      </c>
      <c r="D53" s="154"/>
      <c r="E53" s="154"/>
      <c r="F53" s="155">
        <f>'SO 701 701.0 Pol'!AE332+'SO 701 701.0a Pol'!AE79+'SO 701 701.0b Pol'!AE26+'SO 701 701.1 Pol'!AE144+'SO 701 701.3 Pol'!AE144+'SO 701 701.4 Pol'!AE89+'SO 701 701.5 Pol'!AE51</f>
        <v>0</v>
      </c>
      <c r="G53" s="156">
        <f>'SO 701 701.0 Pol'!AF332+'SO 701 701.0a Pol'!AF79+'SO 701 701.0b Pol'!AF26+'SO 701 701.1 Pol'!AF144+'SO 701 701.3 Pol'!AF144+'SO 701 701.4 Pol'!AF89+'SO 701 701.5 Pol'!AF51</f>
        <v>0</v>
      </c>
      <c r="H53" s="156">
        <f>(F53*SazbaDPH1/100)+(G53*SazbaDPH2/100)</f>
        <v>0</v>
      </c>
      <c r="I53" s="156">
        <f>F53+G53+H53</f>
        <v>0</v>
      </c>
      <c r="J53" s="157" t="str">
        <f>IF(CenaCelkemVypocet=0,"",I53/CenaCelkemVypocet*100)</f>
        <v/>
      </c>
    </row>
    <row r="54" spans="1:10" ht="25.5" customHeight="1" x14ac:dyDescent="0.2">
      <c r="A54" s="137">
        <v>3</v>
      </c>
      <c r="B54" s="158" t="s">
        <v>73</v>
      </c>
      <c r="C54" s="148" t="s">
        <v>74</v>
      </c>
      <c r="D54" s="148"/>
      <c r="E54" s="148"/>
      <c r="F54" s="159">
        <f>'SO 701 701.0 Pol'!AE332</f>
        <v>0</v>
      </c>
      <c r="G54" s="151">
        <f>'SO 701 701.0 Pol'!AF332</f>
        <v>0</v>
      </c>
      <c r="H54" s="151">
        <f>(F54*SazbaDPH1/100)+(G54*SazbaDPH2/100)</f>
        <v>0</v>
      </c>
      <c r="I54" s="151">
        <f>F54+G54+H54</f>
        <v>0</v>
      </c>
      <c r="J54" s="152" t="str">
        <f>IF(CenaCelkemVypocet=0,"",I54/CenaCelkemVypocet*100)</f>
        <v/>
      </c>
    </row>
    <row r="55" spans="1:10" ht="25.5" customHeight="1" x14ac:dyDescent="0.2">
      <c r="A55" s="137">
        <v>3</v>
      </c>
      <c r="B55" s="158" t="s">
        <v>75</v>
      </c>
      <c r="C55" s="148" t="s">
        <v>76</v>
      </c>
      <c r="D55" s="148"/>
      <c r="E55" s="148"/>
      <c r="F55" s="159">
        <f>'SO 701 701.0a Pol'!AE79</f>
        <v>0</v>
      </c>
      <c r="G55" s="151">
        <f>'SO 701 701.0a Pol'!AF79</f>
        <v>0</v>
      </c>
      <c r="H55" s="151">
        <f>(F55*SazbaDPH1/100)+(G55*SazbaDPH2/100)</f>
        <v>0</v>
      </c>
      <c r="I55" s="151">
        <f>F55+G55+H55</f>
        <v>0</v>
      </c>
      <c r="J55" s="152" t="str">
        <f>IF(CenaCelkemVypocet=0,"",I55/CenaCelkemVypocet*100)</f>
        <v/>
      </c>
    </row>
    <row r="56" spans="1:10" ht="25.5" customHeight="1" x14ac:dyDescent="0.2">
      <c r="A56" s="137">
        <v>3</v>
      </c>
      <c r="B56" s="158" t="s">
        <v>77</v>
      </c>
      <c r="C56" s="148" t="s">
        <v>78</v>
      </c>
      <c r="D56" s="148"/>
      <c r="E56" s="148"/>
      <c r="F56" s="159">
        <f>'SO 701 701.0b Pol'!AE26</f>
        <v>0</v>
      </c>
      <c r="G56" s="151">
        <f>'SO 701 701.0b Pol'!AF26</f>
        <v>0</v>
      </c>
      <c r="H56" s="151">
        <f>(F56*SazbaDPH1/100)+(G56*SazbaDPH2/100)</f>
        <v>0</v>
      </c>
      <c r="I56" s="151">
        <f>F56+G56+H56</f>
        <v>0</v>
      </c>
      <c r="J56" s="152" t="str">
        <f>IF(CenaCelkemVypocet=0,"",I56/CenaCelkemVypocet*100)</f>
        <v/>
      </c>
    </row>
    <row r="57" spans="1:10" ht="25.5" customHeight="1" x14ac:dyDescent="0.2">
      <c r="A57" s="137">
        <v>3</v>
      </c>
      <c r="B57" s="158" t="s">
        <v>79</v>
      </c>
      <c r="C57" s="148" t="s">
        <v>80</v>
      </c>
      <c r="D57" s="148"/>
      <c r="E57" s="148"/>
      <c r="F57" s="159">
        <f>'SO 701 701.1 Pol'!AE144</f>
        <v>0</v>
      </c>
      <c r="G57" s="151">
        <f>'SO 701 701.1 Pol'!AF144</f>
        <v>0</v>
      </c>
      <c r="H57" s="151">
        <f>(F57*SazbaDPH1/100)+(G57*SazbaDPH2/100)</f>
        <v>0</v>
      </c>
      <c r="I57" s="151">
        <f>F57+G57+H57</f>
        <v>0</v>
      </c>
      <c r="J57" s="152" t="str">
        <f>IF(CenaCelkemVypocet=0,"",I57/CenaCelkemVypocet*100)</f>
        <v/>
      </c>
    </row>
    <row r="58" spans="1:10" ht="25.5" customHeight="1" x14ac:dyDescent="0.2">
      <c r="A58" s="137">
        <v>3</v>
      </c>
      <c r="B58" s="158" t="s">
        <v>81</v>
      </c>
      <c r="C58" s="148" t="s">
        <v>82</v>
      </c>
      <c r="D58" s="148"/>
      <c r="E58" s="148"/>
      <c r="F58" s="159">
        <f>'SO 701 701.3 Pol'!AE144</f>
        <v>0</v>
      </c>
      <c r="G58" s="151">
        <f>'SO 701 701.3 Pol'!AF144</f>
        <v>0</v>
      </c>
      <c r="H58" s="151">
        <f>(F58*SazbaDPH1/100)+(G58*SazbaDPH2/100)</f>
        <v>0</v>
      </c>
      <c r="I58" s="151">
        <f>F58+G58+H58</f>
        <v>0</v>
      </c>
      <c r="J58" s="152" t="str">
        <f>IF(CenaCelkemVypocet=0,"",I58/CenaCelkemVypocet*100)</f>
        <v/>
      </c>
    </row>
    <row r="59" spans="1:10" ht="25.5" customHeight="1" x14ac:dyDescent="0.2">
      <c r="A59" s="137">
        <v>3</v>
      </c>
      <c r="B59" s="158" t="s">
        <v>83</v>
      </c>
      <c r="C59" s="148" t="s">
        <v>84</v>
      </c>
      <c r="D59" s="148"/>
      <c r="E59" s="148"/>
      <c r="F59" s="159">
        <f>'SO 701 701.4 Pol'!AE89</f>
        <v>0</v>
      </c>
      <c r="G59" s="151">
        <f>'SO 701 701.4 Pol'!AF89</f>
        <v>0</v>
      </c>
      <c r="H59" s="151">
        <f>(F59*SazbaDPH1/100)+(G59*SazbaDPH2/100)</f>
        <v>0</v>
      </c>
      <c r="I59" s="151">
        <f>F59+G59+H59</f>
        <v>0</v>
      </c>
      <c r="J59" s="152" t="str">
        <f>IF(CenaCelkemVypocet=0,"",I59/CenaCelkemVypocet*100)</f>
        <v/>
      </c>
    </row>
    <row r="60" spans="1:10" ht="25.5" customHeight="1" x14ac:dyDescent="0.2">
      <c r="A60" s="137">
        <v>3</v>
      </c>
      <c r="B60" s="158" t="s">
        <v>85</v>
      </c>
      <c r="C60" s="148" t="s">
        <v>86</v>
      </c>
      <c r="D60" s="148"/>
      <c r="E60" s="148"/>
      <c r="F60" s="159">
        <f>'SO 701 701.5 Pol'!AE51</f>
        <v>0</v>
      </c>
      <c r="G60" s="151">
        <f>'SO 701 701.5 Pol'!AF51</f>
        <v>0</v>
      </c>
      <c r="H60" s="151">
        <f>(F60*SazbaDPH1/100)+(G60*SazbaDPH2/100)</f>
        <v>0</v>
      </c>
      <c r="I60" s="151">
        <f>F60+G60+H60</f>
        <v>0</v>
      </c>
      <c r="J60" s="152" t="str">
        <f>IF(CenaCelkemVypocet=0,"",I60/CenaCelkemVypocet*100)</f>
        <v/>
      </c>
    </row>
    <row r="61" spans="1:10" ht="25.5" customHeight="1" x14ac:dyDescent="0.2">
      <c r="A61" s="137">
        <v>2</v>
      </c>
      <c r="B61" s="153" t="s">
        <v>87</v>
      </c>
      <c r="C61" s="154" t="s">
        <v>88</v>
      </c>
      <c r="D61" s="154"/>
      <c r="E61" s="154"/>
      <c r="F61" s="155">
        <f>'SO 801 801 Pol'!AE32</f>
        <v>0</v>
      </c>
      <c r="G61" s="156">
        <f>'SO 801 801 Pol'!AF32</f>
        <v>0</v>
      </c>
      <c r="H61" s="156">
        <f>(F61*SazbaDPH1/100)+(G61*SazbaDPH2/100)</f>
        <v>0</v>
      </c>
      <c r="I61" s="156">
        <f>F61+G61+H61</f>
        <v>0</v>
      </c>
      <c r="J61" s="157" t="str">
        <f>IF(CenaCelkemVypocet=0,"",I61/CenaCelkemVypocet*100)</f>
        <v/>
      </c>
    </row>
    <row r="62" spans="1:10" ht="25.5" customHeight="1" x14ac:dyDescent="0.2">
      <c r="A62" s="137">
        <v>3</v>
      </c>
      <c r="B62" s="158" t="s">
        <v>89</v>
      </c>
      <c r="C62" s="148" t="s">
        <v>88</v>
      </c>
      <c r="D62" s="148"/>
      <c r="E62" s="148"/>
      <c r="F62" s="159">
        <f>'SO 801 801 Pol'!AE32</f>
        <v>0</v>
      </c>
      <c r="G62" s="151">
        <f>'SO 801 801 Pol'!AF32</f>
        <v>0</v>
      </c>
      <c r="H62" s="151">
        <f>(F62*SazbaDPH1/100)+(G62*SazbaDPH2/100)</f>
        <v>0</v>
      </c>
      <c r="I62" s="151">
        <f>F62+G62+H62</f>
        <v>0</v>
      </c>
      <c r="J62" s="152" t="str">
        <f>IF(CenaCelkemVypocet=0,"",I62/CenaCelkemVypocet*100)</f>
        <v/>
      </c>
    </row>
    <row r="63" spans="1:10" ht="25.5" customHeight="1" x14ac:dyDescent="0.2">
      <c r="A63" s="137"/>
      <c r="B63" s="160" t="s">
        <v>90</v>
      </c>
      <c r="C63" s="161"/>
      <c r="D63" s="161"/>
      <c r="E63" s="162"/>
      <c r="F63" s="163">
        <f>SUMIF(A39:A62,"=1",F39:F62)</f>
        <v>0</v>
      </c>
      <c r="G63" s="164">
        <f>SUMIF(A39:A62,"=1",G39:G62)</f>
        <v>0</v>
      </c>
      <c r="H63" s="164">
        <f>SUMIF(A39:A62,"=1",H39:H62)</f>
        <v>0</v>
      </c>
      <c r="I63" s="164">
        <f>SUMIF(A39:A62,"=1",I39:I62)</f>
        <v>0</v>
      </c>
      <c r="J63" s="165">
        <f>SUMIF(A39:A62,"=1",J39:J62)</f>
        <v>0</v>
      </c>
    </row>
    <row r="67" spans="1:10" ht="15.75" x14ac:dyDescent="0.25">
      <c r="B67" s="176" t="s">
        <v>92</v>
      </c>
    </row>
    <row r="69" spans="1:10" ht="25.5" customHeight="1" x14ac:dyDescent="0.2">
      <c r="A69" s="178"/>
      <c r="B69" s="181" t="s">
        <v>17</v>
      </c>
      <c r="C69" s="181" t="s">
        <v>5</v>
      </c>
      <c r="D69" s="182"/>
      <c r="E69" s="182"/>
      <c r="F69" s="183" t="s">
        <v>93</v>
      </c>
      <c r="G69" s="183"/>
      <c r="H69" s="183"/>
      <c r="I69" s="183" t="s">
        <v>29</v>
      </c>
      <c r="J69" s="183" t="s">
        <v>0</v>
      </c>
    </row>
    <row r="70" spans="1:10" ht="36.75" customHeight="1" x14ac:dyDescent="0.2">
      <c r="A70" s="179"/>
      <c r="B70" s="184" t="s">
        <v>94</v>
      </c>
      <c r="C70" s="185" t="s">
        <v>95</v>
      </c>
      <c r="D70" s="186"/>
      <c r="E70" s="186"/>
      <c r="F70" s="192" t="s">
        <v>24</v>
      </c>
      <c r="G70" s="193"/>
      <c r="H70" s="193"/>
      <c r="I70" s="193">
        <f>'SO 701 701.0b Pol'!G8</f>
        <v>0</v>
      </c>
      <c r="J70" s="190" t="str">
        <f>IF(I115=0,"",I70/I115*100)</f>
        <v/>
      </c>
    </row>
    <row r="71" spans="1:10" ht="36.75" customHeight="1" x14ac:dyDescent="0.2">
      <c r="A71" s="179"/>
      <c r="B71" s="184" t="s">
        <v>94</v>
      </c>
      <c r="C71" s="185" t="s">
        <v>96</v>
      </c>
      <c r="D71" s="186"/>
      <c r="E71" s="186"/>
      <c r="F71" s="192" t="s">
        <v>24</v>
      </c>
      <c r="G71" s="193"/>
      <c r="H71" s="193"/>
      <c r="I71" s="193">
        <f>'SO 401 402 Pol'!G8</f>
        <v>0</v>
      </c>
      <c r="J71" s="190" t="str">
        <f>IF(I115=0,"",I71/I115*100)</f>
        <v/>
      </c>
    </row>
    <row r="72" spans="1:10" ht="36.75" customHeight="1" x14ac:dyDescent="0.2">
      <c r="A72" s="179"/>
      <c r="B72" s="184" t="s">
        <v>97</v>
      </c>
      <c r="C72" s="185" t="s">
        <v>98</v>
      </c>
      <c r="D72" s="186"/>
      <c r="E72" s="186"/>
      <c r="F72" s="192" t="s">
        <v>24</v>
      </c>
      <c r="G72" s="193"/>
      <c r="H72" s="193"/>
      <c r="I72" s="193">
        <f>'SO 401 402 Pol'!G13</f>
        <v>0</v>
      </c>
      <c r="J72" s="190" t="str">
        <f>IF(I115=0,"",I72/I115*100)</f>
        <v/>
      </c>
    </row>
    <row r="73" spans="1:10" ht="36.75" customHeight="1" x14ac:dyDescent="0.2">
      <c r="A73" s="179"/>
      <c r="B73" s="184" t="s">
        <v>99</v>
      </c>
      <c r="C73" s="185" t="s">
        <v>100</v>
      </c>
      <c r="D73" s="186"/>
      <c r="E73" s="186"/>
      <c r="F73" s="192" t="s">
        <v>24</v>
      </c>
      <c r="G73" s="193"/>
      <c r="H73" s="193"/>
      <c r="I73" s="193">
        <f>'SO 102 102 Pol'!G8+'SO 302 302 Pol'!G8+'SO 303 303 Pol'!G8+'SO 304 304 Pol'!G8+'SO 401 402 Pol'!G24+'SO 701 701.0 Pol'!G8+'SO 701 701.0a Pol'!G8+'SO 701 701.1 Pol'!G8+'SO 701 701.3 Pol'!G8+'SO 701 701.4 Pol'!G8+'SO 701 701.5 Pol'!G8</f>
        <v>0</v>
      </c>
      <c r="J73" s="190" t="str">
        <f>IF(I115=0,"",I73/I115*100)</f>
        <v/>
      </c>
    </row>
    <row r="74" spans="1:10" ht="36.75" customHeight="1" x14ac:dyDescent="0.2">
      <c r="A74" s="179"/>
      <c r="B74" s="184" t="s">
        <v>101</v>
      </c>
      <c r="C74" s="185" t="s">
        <v>102</v>
      </c>
      <c r="D74" s="186"/>
      <c r="E74" s="186"/>
      <c r="F74" s="192" t="s">
        <v>24</v>
      </c>
      <c r="G74" s="193"/>
      <c r="H74" s="193"/>
      <c r="I74" s="193">
        <f>'SO 302 302 Pol'!G57+'SO 303 303 Pol'!G43</f>
        <v>0</v>
      </c>
      <c r="J74" s="190" t="str">
        <f>IF(I115=0,"",I74/I115*100)</f>
        <v/>
      </c>
    </row>
    <row r="75" spans="1:10" ht="36.75" customHeight="1" x14ac:dyDescent="0.2">
      <c r="A75" s="179"/>
      <c r="B75" s="184" t="s">
        <v>101</v>
      </c>
      <c r="C75" s="185" t="s">
        <v>103</v>
      </c>
      <c r="D75" s="186"/>
      <c r="E75" s="186"/>
      <c r="F75" s="192" t="s">
        <v>24</v>
      </c>
      <c r="G75" s="193"/>
      <c r="H75" s="193"/>
      <c r="I75" s="193">
        <f>'SO 102 102 Pol'!G97+'SO 701 701.0 Pol'!G52+'SO 701 701.1 Pol'!G63+'SO 701 701.4 Pol'!G31+'SO 701 701.5 Pol'!G31</f>
        <v>0</v>
      </c>
      <c r="J75" s="190" t="str">
        <f>IF(I115=0,"",I75/I115*100)</f>
        <v/>
      </c>
    </row>
    <row r="76" spans="1:10" ht="36.75" customHeight="1" x14ac:dyDescent="0.2">
      <c r="A76" s="179"/>
      <c r="B76" s="184" t="s">
        <v>104</v>
      </c>
      <c r="C76" s="185" t="s">
        <v>105</v>
      </c>
      <c r="D76" s="186"/>
      <c r="E76" s="186"/>
      <c r="F76" s="192" t="s">
        <v>24</v>
      </c>
      <c r="G76" s="193"/>
      <c r="H76" s="193"/>
      <c r="I76" s="193">
        <f>'SO 303 303 Pol'!G53+'SO 701 701.0 Pol'!G79+'SO 701 701.4 Pol'!G37+'SO 701 701.5 Pol'!G35</f>
        <v>0</v>
      </c>
      <c r="J76" s="190" t="str">
        <f>IF(I115=0,"",I76/I115*100)</f>
        <v/>
      </c>
    </row>
    <row r="77" spans="1:10" ht="36.75" customHeight="1" x14ac:dyDescent="0.2">
      <c r="A77" s="179"/>
      <c r="B77" s="184" t="s">
        <v>106</v>
      </c>
      <c r="C77" s="185" t="s">
        <v>107</v>
      </c>
      <c r="D77" s="186"/>
      <c r="E77" s="186"/>
      <c r="F77" s="192" t="s">
        <v>24</v>
      </c>
      <c r="G77" s="193"/>
      <c r="H77" s="193"/>
      <c r="I77" s="193">
        <f>'SO 302 302 Pol'!G61+'SO 303 303 Pol'!G56+'SO 304 304 Pol'!G53+'SO 701 701.0 Pol'!G101+'SO 701 701.0a Pol'!G15</f>
        <v>0</v>
      </c>
      <c r="J77" s="190" t="str">
        <f>IF(I115=0,"",I77/I115*100)</f>
        <v/>
      </c>
    </row>
    <row r="78" spans="1:10" ht="36.75" customHeight="1" x14ac:dyDescent="0.2">
      <c r="A78" s="179"/>
      <c r="B78" s="184" t="s">
        <v>108</v>
      </c>
      <c r="C78" s="185" t="s">
        <v>109</v>
      </c>
      <c r="D78" s="186"/>
      <c r="E78" s="186"/>
      <c r="F78" s="192" t="s">
        <v>24</v>
      </c>
      <c r="G78" s="193"/>
      <c r="H78" s="193"/>
      <c r="I78" s="193">
        <f>'SO 102 102 Pol'!G111+'SO 701 701.1 Pol'!G78</f>
        <v>0</v>
      </c>
      <c r="J78" s="190" t="str">
        <f>IF(I115=0,"",I78/I115*100)</f>
        <v/>
      </c>
    </row>
    <row r="79" spans="1:10" ht="36.75" customHeight="1" x14ac:dyDescent="0.2">
      <c r="A79" s="179"/>
      <c r="B79" s="184" t="s">
        <v>110</v>
      </c>
      <c r="C79" s="185" t="s">
        <v>111</v>
      </c>
      <c r="D79" s="186"/>
      <c r="E79" s="186"/>
      <c r="F79" s="192" t="s">
        <v>24</v>
      </c>
      <c r="G79" s="193"/>
      <c r="H79" s="193"/>
      <c r="I79" s="193">
        <f>'SO 302 302 Pol'!G65</f>
        <v>0</v>
      </c>
      <c r="J79" s="190" t="str">
        <f>IF(I115=0,"",I79/I115*100)</f>
        <v/>
      </c>
    </row>
    <row r="80" spans="1:10" ht="36.75" customHeight="1" x14ac:dyDescent="0.2">
      <c r="A80" s="179"/>
      <c r="B80" s="184" t="s">
        <v>112</v>
      </c>
      <c r="C80" s="185" t="s">
        <v>113</v>
      </c>
      <c r="D80" s="186"/>
      <c r="E80" s="186"/>
      <c r="F80" s="192" t="s">
        <v>24</v>
      </c>
      <c r="G80" s="193"/>
      <c r="H80" s="193"/>
      <c r="I80" s="193">
        <f>'SO 701 701.0 Pol'!G116</f>
        <v>0</v>
      </c>
      <c r="J80" s="190" t="str">
        <f>IF(I115=0,"",I80/I115*100)</f>
        <v/>
      </c>
    </row>
    <row r="81" spans="1:10" ht="36.75" customHeight="1" x14ac:dyDescent="0.2">
      <c r="A81" s="179"/>
      <c r="B81" s="184" t="s">
        <v>114</v>
      </c>
      <c r="C81" s="185" t="s">
        <v>115</v>
      </c>
      <c r="D81" s="186"/>
      <c r="E81" s="186"/>
      <c r="F81" s="192" t="s">
        <v>24</v>
      </c>
      <c r="G81" s="193"/>
      <c r="H81" s="193"/>
      <c r="I81" s="193">
        <f>'SO 701 701.0 Pol'!G129</f>
        <v>0</v>
      </c>
      <c r="J81" s="190" t="str">
        <f>IF(I115=0,"",I81/I115*100)</f>
        <v/>
      </c>
    </row>
    <row r="82" spans="1:10" ht="36.75" customHeight="1" x14ac:dyDescent="0.2">
      <c r="A82" s="179"/>
      <c r="B82" s="184" t="s">
        <v>116</v>
      </c>
      <c r="C82" s="185" t="s">
        <v>117</v>
      </c>
      <c r="D82" s="186"/>
      <c r="E82" s="186"/>
      <c r="F82" s="192" t="s">
        <v>24</v>
      </c>
      <c r="G82" s="193"/>
      <c r="H82" s="193"/>
      <c r="I82" s="193">
        <f>'SO 701 701.0 Pol'!G141</f>
        <v>0</v>
      </c>
      <c r="J82" s="190" t="str">
        <f>IF(I115=0,"",I82/I115*100)</f>
        <v/>
      </c>
    </row>
    <row r="83" spans="1:10" ht="36.75" customHeight="1" x14ac:dyDescent="0.2">
      <c r="A83" s="179"/>
      <c r="B83" s="184" t="s">
        <v>118</v>
      </c>
      <c r="C83" s="185" t="s">
        <v>119</v>
      </c>
      <c r="D83" s="186"/>
      <c r="E83" s="186"/>
      <c r="F83" s="192" t="s">
        <v>24</v>
      </c>
      <c r="G83" s="193"/>
      <c r="H83" s="193"/>
      <c r="I83" s="193">
        <f>'SO 302 302 Pol'!G72+'SO 303 303 Pol'!G60+'SO 304 304 Pol'!G57+'SO 701 701.0a Pol'!G18</f>
        <v>0</v>
      </c>
      <c r="J83" s="190" t="str">
        <f>IF(I115=0,"",I83/I115*100)</f>
        <v/>
      </c>
    </row>
    <row r="84" spans="1:10" ht="36.75" customHeight="1" x14ac:dyDescent="0.2">
      <c r="A84" s="179"/>
      <c r="B84" s="184" t="s">
        <v>120</v>
      </c>
      <c r="C84" s="185" t="s">
        <v>121</v>
      </c>
      <c r="D84" s="186"/>
      <c r="E84" s="186"/>
      <c r="F84" s="192" t="s">
        <v>24</v>
      </c>
      <c r="G84" s="193"/>
      <c r="H84" s="193"/>
      <c r="I84" s="193">
        <f>'SO 401 402 Pol'!G31</f>
        <v>0</v>
      </c>
      <c r="J84" s="190" t="str">
        <f>IF(I115=0,"",I84/I115*100)</f>
        <v/>
      </c>
    </row>
    <row r="85" spans="1:10" ht="36.75" customHeight="1" x14ac:dyDescent="0.2">
      <c r="A85" s="179"/>
      <c r="B85" s="184" t="s">
        <v>122</v>
      </c>
      <c r="C85" s="185" t="s">
        <v>123</v>
      </c>
      <c r="D85" s="186"/>
      <c r="E85" s="186"/>
      <c r="F85" s="192" t="s">
        <v>24</v>
      </c>
      <c r="G85" s="193"/>
      <c r="H85" s="193"/>
      <c r="I85" s="193">
        <f>'SO 102 102 Pol'!G149+'SO 701 701.3 Pol'!G49</f>
        <v>0</v>
      </c>
      <c r="J85" s="190" t="str">
        <f>IF(I115=0,"",I85/I115*100)</f>
        <v/>
      </c>
    </row>
    <row r="86" spans="1:10" ht="36.75" customHeight="1" x14ac:dyDescent="0.2">
      <c r="A86" s="179"/>
      <c r="B86" s="184" t="s">
        <v>124</v>
      </c>
      <c r="C86" s="185" t="s">
        <v>125</v>
      </c>
      <c r="D86" s="186"/>
      <c r="E86" s="186"/>
      <c r="F86" s="192" t="s">
        <v>24</v>
      </c>
      <c r="G86" s="193"/>
      <c r="H86" s="193"/>
      <c r="I86" s="193">
        <f>'SO 701 701.0 Pol'!G145</f>
        <v>0</v>
      </c>
      <c r="J86" s="190" t="str">
        <f>IF(I115=0,"",I86/I115*100)</f>
        <v/>
      </c>
    </row>
    <row r="87" spans="1:10" ht="36.75" customHeight="1" x14ac:dyDescent="0.2">
      <c r="A87" s="179"/>
      <c r="B87" s="184" t="s">
        <v>126</v>
      </c>
      <c r="C87" s="185" t="s">
        <v>127</v>
      </c>
      <c r="D87" s="186"/>
      <c r="E87" s="186"/>
      <c r="F87" s="192" t="s">
        <v>24</v>
      </c>
      <c r="G87" s="193"/>
      <c r="H87" s="193"/>
      <c r="I87" s="193">
        <f>'SO 701 701.0 Pol'!G148</f>
        <v>0</v>
      </c>
      <c r="J87" s="190" t="str">
        <f>IF(I115=0,"",I87/I115*100)</f>
        <v/>
      </c>
    </row>
    <row r="88" spans="1:10" ht="36.75" customHeight="1" x14ac:dyDescent="0.2">
      <c r="A88" s="179"/>
      <c r="B88" s="184" t="s">
        <v>128</v>
      </c>
      <c r="C88" s="185" t="s">
        <v>129</v>
      </c>
      <c r="D88" s="186"/>
      <c r="E88" s="186"/>
      <c r="F88" s="192" t="s">
        <v>24</v>
      </c>
      <c r="G88" s="193"/>
      <c r="H88" s="193"/>
      <c r="I88" s="193">
        <f>'SO 701 701.0 Pol'!G159+'SO 701 701.5 Pol'!G44</f>
        <v>0</v>
      </c>
      <c r="J88" s="190" t="str">
        <f>IF(I115=0,"",I88/I115*100)</f>
        <v/>
      </c>
    </row>
    <row r="89" spans="1:10" ht="36.75" customHeight="1" x14ac:dyDescent="0.2">
      <c r="A89" s="179"/>
      <c r="B89" s="184" t="s">
        <v>130</v>
      </c>
      <c r="C89" s="185" t="s">
        <v>131</v>
      </c>
      <c r="D89" s="186"/>
      <c r="E89" s="186"/>
      <c r="F89" s="192" t="s">
        <v>24</v>
      </c>
      <c r="G89" s="193"/>
      <c r="H89" s="193"/>
      <c r="I89" s="193">
        <f>'SO 102 102 Pol'!G159+'SO 701 701.0 Pol'!G164+'SO 701 701.1 Pol'!G86+'SO 701 701.3 Pol'!G57+'SO 701 701.4 Pol'!G80+'SO 701 701.5 Pol'!G46</f>
        <v>0</v>
      </c>
      <c r="J89" s="190" t="str">
        <f>IF(I115=0,"",I89/I115*100)</f>
        <v/>
      </c>
    </row>
    <row r="90" spans="1:10" ht="36.75" customHeight="1" x14ac:dyDescent="0.2">
      <c r="A90" s="179"/>
      <c r="B90" s="184" t="s">
        <v>132</v>
      </c>
      <c r="C90" s="185" t="s">
        <v>133</v>
      </c>
      <c r="D90" s="186"/>
      <c r="E90" s="186"/>
      <c r="F90" s="192" t="s">
        <v>24</v>
      </c>
      <c r="G90" s="193"/>
      <c r="H90" s="193"/>
      <c r="I90" s="193">
        <f>'SO 302 302 Pol'!G89+'SO 303 303 Pol'!G81+'SO 304 304 Pol'!G75</f>
        <v>0</v>
      </c>
      <c r="J90" s="190" t="str">
        <f>IF(I115=0,"",I90/I115*100)</f>
        <v/>
      </c>
    </row>
    <row r="91" spans="1:10" ht="36.75" customHeight="1" x14ac:dyDescent="0.2">
      <c r="A91" s="179"/>
      <c r="B91" s="184" t="s">
        <v>134</v>
      </c>
      <c r="C91" s="185" t="s">
        <v>135</v>
      </c>
      <c r="D91" s="186"/>
      <c r="E91" s="186"/>
      <c r="F91" s="192" t="s">
        <v>24</v>
      </c>
      <c r="G91" s="193"/>
      <c r="H91" s="193"/>
      <c r="I91" s="193">
        <f>'SO 801 801 Pol'!G8</f>
        <v>0</v>
      </c>
      <c r="J91" s="190" t="str">
        <f>IF(I115=0,"",I91/I115*100)</f>
        <v/>
      </c>
    </row>
    <row r="92" spans="1:10" ht="36.75" customHeight="1" x14ac:dyDescent="0.2">
      <c r="A92" s="179"/>
      <c r="B92" s="184" t="s">
        <v>136</v>
      </c>
      <c r="C92" s="185" t="s">
        <v>137</v>
      </c>
      <c r="D92" s="186"/>
      <c r="E92" s="186"/>
      <c r="F92" s="192" t="s">
        <v>24</v>
      </c>
      <c r="G92" s="193"/>
      <c r="H92" s="193"/>
      <c r="I92" s="193">
        <f>'SO 801 801 Pol'!G19</f>
        <v>0</v>
      </c>
      <c r="J92" s="190" t="str">
        <f>IF(I115=0,"",I92/I115*100)</f>
        <v/>
      </c>
    </row>
    <row r="93" spans="1:10" ht="36.75" customHeight="1" x14ac:dyDescent="0.2">
      <c r="A93" s="179"/>
      <c r="B93" s="184" t="s">
        <v>138</v>
      </c>
      <c r="C93" s="185" t="s">
        <v>139</v>
      </c>
      <c r="D93" s="186"/>
      <c r="E93" s="186"/>
      <c r="F93" s="192" t="s">
        <v>24</v>
      </c>
      <c r="G93" s="193"/>
      <c r="H93" s="193"/>
      <c r="I93" s="193">
        <f>'SO 801 801 Pol'!G25</f>
        <v>0</v>
      </c>
      <c r="J93" s="190" t="str">
        <f>IF(I115=0,"",I93/I115*100)</f>
        <v/>
      </c>
    </row>
    <row r="94" spans="1:10" ht="36.75" customHeight="1" x14ac:dyDescent="0.2">
      <c r="A94" s="179"/>
      <c r="B94" s="184" t="s">
        <v>140</v>
      </c>
      <c r="C94" s="185" t="s">
        <v>141</v>
      </c>
      <c r="D94" s="186"/>
      <c r="E94" s="186"/>
      <c r="F94" s="192" t="s">
        <v>25</v>
      </c>
      <c r="G94" s="193"/>
      <c r="H94" s="193"/>
      <c r="I94" s="193">
        <f>'SO 701 701.0 Pol'!G167+'SO 701 701.3 Pol'!G61</f>
        <v>0</v>
      </c>
      <c r="J94" s="190" t="str">
        <f>IF(I115=0,"",I94/I115*100)</f>
        <v/>
      </c>
    </row>
    <row r="95" spans="1:10" ht="36.75" customHeight="1" x14ac:dyDescent="0.2">
      <c r="A95" s="179"/>
      <c r="B95" s="184" t="s">
        <v>140</v>
      </c>
      <c r="C95" s="185" t="s">
        <v>142</v>
      </c>
      <c r="D95" s="186"/>
      <c r="E95" s="186"/>
      <c r="F95" s="192" t="s">
        <v>25</v>
      </c>
      <c r="G95" s="193"/>
      <c r="H95" s="193"/>
      <c r="I95" s="193">
        <f>'SO 303 303 Pol'!G83</f>
        <v>0</v>
      </c>
      <c r="J95" s="190" t="str">
        <f>IF(I115=0,"",I95/I115*100)</f>
        <v/>
      </c>
    </row>
    <row r="96" spans="1:10" ht="36.75" customHeight="1" x14ac:dyDescent="0.2">
      <c r="A96" s="179"/>
      <c r="B96" s="184" t="s">
        <v>143</v>
      </c>
      <c r="C96" s="185" t="s">
        <v>144</v>
      </c>
      <c r="D96" s="186"/>
      <c r="E96" s="186"/>
      <c r="F96" s="192" t="s">
        <v>25</v>
      </c>
      <c r="G96" s="193"/>
      <c r="H96" s="193"/>
      <c r="I96" s="193">
        <f>'SO 701 701.0 Pol'!G181</f>
        <v>0</v>
      </c>
      <c r="J96" s="190" t="str">
        <f>IF(I115=0,"",I96/I115*100)</f>
        <v/>
      </c>
    </row>
    <row r="97" spans="1:10" ht="36.75" customHeight="1" x14ac:dyDescent="0.2">
      <c r="A97" s="179"/>
      <c r="B97" s="184" t="s">
        <v>145</v>
      </c>
      <c r="C97" s="185" t="s">
        <v>146</v>
      </c>
      <c r="D97" s="186"/>
      <c r="E97" s="186"/>
      <c r="F97" s="192" t="s">
        <v>25</v>
      </c>
      <c r="G97" s="193"/>
      <c r="H97" s="193"/>
      <c r="I97" s="193">
        <f>'SO 701 701.0a Pol'!G24</f>
        <v>0</v>
      </c>
      <c r="J97" s="190" t="str">
        <f>IF(I115=0,"",I97/I115*100)</f>
        <v/>
      </c>
    </row>
    <row r="98" spans="1:10" ht="36.75" customHeight="1" x14ac:dyDescent="0.2">
      <c r="A98" s="179"/>
      <c r="B98" s="184" t="s">
        <v>145</v>
      </c>
      <c r="C98" s="185" t="s">
        <v>147</v>
      </c>
      <c r="D98" s="186"/>
      <c r="E98" s="186"/>
      <c r="F98" s="192" t="s">
        <v>25</v>
      </c>
      <c r="G98" s="193"/>
      <c r="H98" s="193"/>
      <c r="I98" s="193">
        <f>'SO 302 302 Pol'!G92+'SO 303 303 Pol'!G93</f>
        <v>0</v>
      </c>
      <c r="J98" s="190" t="str">
        <f>IF(I115=0,"",I98/I115*100)</f>
        <v/>
      </c>
    </row>
    <row r="99" spans="1:10" ht="36.75" customHeight="1" x14ac:dyDescent="0.2">
      <c r="A99" s="179"/>
      <c r="B99" s="184" t="s">
        <v>148</v>
      </c>
      <c r="C99" s="185" t="s">
        <v>149</v>
      </c>
      <c r="D99" s="186"/>
      <c r="E99" s="186"/>
      <c r="F99" s="192" t="s">
        <v>25</v>
      </c>
      <c r="G99" s="193"/>
      <c r="H99" s="193"/>
      <c r="I99" s="193">
        <f>'SO 701 701.0a Pol'!G44</f>
        <v>0</v>
      </c>
      <c r="J99" s="190" t="str">
        <f>IF(I115=0,"",I99/I115*100)</f>
        <v/>
      </c>
    </row>
    <row r="100" spans="1:10" ht="36.75" customHeight="1" x14ac:dyDescent="0.2">
      <c r="A100" s="179"/>
      <c r="B100" s="184" t="s">
        <v>150</v>
      </c>
      <c r="C100" s="185" t="s">
        <v>151</v>
      </c>
      <c r="D100" s="186"/>
      <c r="E100" s="186"/>
      <c r="F100" s="192" t="s">
        <v>25</v>
      </c>
      <c r="G100" s="193"/>
      <c r="H100" s="193"/>
      <c r="I100" s="193">
        <f>'SO 304 304 Pol'!G77</f>
        <v>0</v>
      </c>
      <c r="J100" s="190" t="str">
        <f>IF(I115=0,"",I100/I115*100)</f>
        <v/>
      </c>
    </row>
    <row r="101" spans="1:10" ht="36.75" customHeight="1" x14ac:dyDescent="0.2">
      <c r="A101" s="179"/>
      <c r="B101" s="184" t="s">
        <v>152</v>
      </c>
      <c r="C101" s="185" t="s">
        <v>153</v>
      </c>
      <c r="D101" s="186"/>
      <c r="E101" s="186"/>
      <c r="F101" s="192" t="s">
        <v>25</v>
      </c>
      <c r="G101" s="193"/>
      <c r="H101" s="193"/>
      <c r="I101" s="193">
        <f>'SO 701 701.0a Pol'!G59</f>
        <v>0</v>
      </c>
      <c r="J101" s="190" t="str">
        <f>IF(I115=0,"",I101/I115*100)</f>
        <v/>
      </c>
    </row>
    <row r="102" spans="1:10" ht="36.75" customHeight="1" x14ac:dyDescent="0.2">
      <c r="A102" s="179"/>
      <c r="B102" s="184" t="s">
        <v>154</v>
      </c>
      <c r="C102" s="185" t="s">
        <v>155</v>
      </c>
      <c r="D102" s="186"/>
      <c r="E102" s="186"/>
      <c r="F102" s="192" t="s">
        <v>25</v>
      </c>
      <c r="G102" s="193"/>
      <c r="H102" s="193"/>
      <c r="I102" s="193">
        <f>'SO 701 701.0 Pol'!G202</f>
        <v>0</v>
      </c>
      <c r="J102" s="190" t="str">
        <f>IF(I115=0,"",I102/I115*100)</f>
        <v/>
      </c>
    </row>
    <row r="103" spans="1:10" ht="36.75" customHeight="1" x14ac:dyDescent="0.2">
      <c r="A103" s="179"/>
      <c r="B103" s="184" t="s">
        <v>156</v>
      </c>
      <c r="C103" s="185" t="s">
        <v>157</v>
      </c>
      <c r="D103" s="186"/>
      <c r="E103" s="186"/>
      <c r="F103" s="192" t="s">
        <v>25</v>
      </c>
      <c r="G103" s="193"/>
      <c r="H103" s="193"/>
      <c r="I103" s="193">
        <f>'SO 701 701.0 Pol'!G243</f>
        <v>0</v>
      </c>
      <c r="J103" s="190" t="str">
        <f>IF(I115=0,"",I103/I115*100)</f>
        <v/>
      </c>
    </row>
    <row r="104" spans="1:10" ht="36.75" customHeight="1" x14ac:dyDescent="0.2">
      <c r="A104" s="179"/>
      <c r="B104" s="184" t="s">
        <v>158</v>
      </c>
      <c r="C104" s="185" t="s">
        <v>159</v>
      </c>
      <c r="D104" s="186"/>
      <c r="E104" s="186"/>
      <c r="F104" s="192" t="s">
        <v>25</v>
      </c>
      <c r="G104" s="193"/>
      <c r="H104" s="193"/>
      <c r="I104" s="193">
        <f>'SO 701 701.0 Pol'!G266</f>
        <v>0</v>
      </c>
      <c r="J104" s="190" t="str">
        <f>IF(I115=0,"",I104/I115*100)</f>
        <v/>
      </c>
    </row>
    <row r="105" spans="1:10" ht="36.75" customHeight="1" x14ac:dyDescent="0.2">
      <c r="A105" s="179"/>
      <c r="B105" s="184" t="s">
        <v>160</v>
      </c>
      <c r="C105" s="185" t="s">
        <v>161</v>
      </c>
      <c r="D105" s="186"/>
      <c r="E105" s="186"/>
      <c r="F105" s="192" t="s">
        <v>25</v>
      </c>
      <c r="G105" s="193"/>
      <c r="H105" s="193"/>
      <c r="I105" s="193">
        <f>'SO 701 701.0 Pol'!G279</f>
        <v>0</v>
      </c>
      <c r="J105" s="190" t="str">
        <f>IF(I115=0,"",I105/I115*100)</f>
        <v/>
      </c>
    </row>
    <row r="106" spans="1:10" ht="36.75" customHeight="1" x14ac:dyDescent="0.2">
      <c r="A106" s="179"/>
      <c r="B106" s="184" t="s">
        <v>162</v>
      </c>
      <c r="C106" s="185" t="s">
        <v>163</v>
      </c>
      <c r="D106" s="186"/>
      <c r="E106" s="186"/>
      <c r="F106" s="192" t="s">
        <v>25</v>
      </c>
      <c r="G106" s="193"/>
      <c r="H106" s="193"/>
      <c r="I106" s="193">
        <f>'SO 701 701.1 Pol'!G90+'SO 701 701.3 Pol'!G77+'SO 701 701.4 Pol'!G84</f>
        <v>0</v>
      </c>
      <c r="J106" s="190" t="str">
        <f>IF(I115=0,"",I106/I115*100)</f>
        <v/>
      </c>
    </row>
    <row r="107" spans="1:10" ht="36.75" customHeight="1" x14ac:dyDescent="0.2">
      <c r="A107" s="179"/>
      <c r="B107" s="184" t="s">
        <v>164</v>
      </c>
      <c r="C107" s="185" t="s">
        <v>165</v>
      </c>
      <c r="D107" s="186"/>
      <c r="E107" s="186"/>
      <c r="F107" s="192" t="s">
        <v>25</v>
      </c>
      <c r="G107" s="193"/>
      <c r="H107" s="193"/>
      <c r="I107" s="193">
        <f>'SO 701 701.0 Pol'!G292</f>
        <v>0</v>
      </c>
      <c r="J107" s="190" t="str">
        <f>IF(I115=0,"",I107/I115*100)</f>
        <v/>
      </c>
    </row>
    <row r="108" spans="1:10" ht="36.75" customHeight="1" x14ac:dyDescent="0.2">
      <c r="A108" s="179"/>
      <c r="B108" s="184" t="s">
        <v>166</v>
      </c>
      <c r="C108" s="185" t="s">
        <v>167</v>
      </c>
      <c r="D108" s="186"/>
      <c r="E108" s="186"/>
      <c r="F108" s="192" t="s">
        <v>25</v>
      </c>
      <c r="G108" s="193"/>
      <c r="H108" s="193"/>
      <c r="I108" s="193">
        <f>'SO 701 701.0 Pol'!G309</f>
        <v>0</v>
      </c>
      <c r="J108" s="190" t="str">
        <f>IF(I115=0,"",I108/I115*100)</f>
        <v/>
      </c>
    </row>
    <row r="109" spans="1:10" ht="36.75" customHeight="1" x14ac:dyDescent="0.2">
      <c r="A109" s="179"/>
      <c r="B109" s="184" t="s">
        <v>168</v>
      </c>
      <c r="C109" s="185" t="s">
        <v>169</v>
      </c>
      <c r="D109" s="186"/>
      <c r="E109" s="186"/>
      <c r="F109" s="192" t="s">
        <v>25</v>
      </c>
      <c r="G109" s="193"/>
      <c r="H109" s="193"/>
      <c r="I109" s="193">
        <f>'SO 701 701.1 Pol'!G137</f>
        <v>0</v>
      </c>
      <c r="J109" s="190" t="str">
        <f>IF(I115=0,"",I109/I115*100)</f>
        <v/>
      </c>
    </row>
    <row r="110" spans="1:10" ht="36.75" customHeight="1" x14ac:dyDescent="0.2">
      <c r="A110" s="179"/>
      <c r="B110" s="184" t="s">
        <v>170</v>
      </c>
      <c r="C110" s="185" t="s">
        <v>171</v>
      </c>
      <c r="D110" s="186"/>
      <c r="E110" s="186"/>
      <c r="F110" s="192" t="s">
        <v>25</v>
      </c>
      <c r="G110" s="193"/>
      <c r="H110" s="193"/>
      <c r="I110" s="193">
        <f>'SO 701 701.3 Pol'!G127</f>
        <v>0</v>
      </c>
      <c r="J110" s="190" t="str">
        <f>IF(I115=0,"",I110/I115*100)</f>
        <v/>
      </c>
    </row>
    <row r="111" spans="1:10" ht="36.75" customHeight="1" x14ac:dyDescent="0.2">
      <c r="A111" s="179"/>
      <c r="B111" s="184" t="s">
        <v>172</v>
      </c>
      <c r="C111" s="185" t="s">
        <v>173</v>
      </c>
      <c r="D111" s="186"/>
      <c r="E111" s="186"/>
      <c r="F111" s="192" t="s">
        <v>25</v>
      </c>
      <c r="G111" s="193"/>
      <c r="H111" s="193"/>
      <c r="I111" s="193">
        <f>'SO 701 701.0 Pol'!G322</f>
        <v>0</v>
      </c>
      <c r="J111" s="190" t="str">
        <f>IF(I115=0,"",I111/I115*100)</f>
        <v/>
      </c>
    </row>
    <row r="112" spans="1:10" ht="36.75" customHeight="1" x14ac:dyDescent="0.2">
      <c r="A112" s="179"/>
      <c r="B112" s="184" t="s">
        <v>174</v>
      </c>
      <c r="C112" s="185" t="s">
        <v>175</v>
      </c>
      <c r="D112" s="186"/>
      <c r="E112" s="186"/>
      <c r="F112" s="192" t="s">
        <v>26</v>
      </c>
      <c r="G112" s="193"/>
      <c r="H112" s="193"/>
      <c r="I112" s="193">
        <f>'SO 701 701.0 Pol'!G328</f>
        <v>0</v>
      </c>
      <c r="J112" s="190" t="str">
        <f>IF(I115=0,"",I112/I115*100)</f>
        <v/>
      </c>
    </row>
    <row r="113" spans="1:10" ht="36.75" customHeight="1" x14ac:dyDescent="0.2">
      <c r="A113" s="179"/>
      <c r="B113" s="184" t="s">
        <v>176</v>
      </c>
      <c r="C113" s="185" t="s">
        <v>27</v>
      </c>
      <c r="D113" s="186"/>
      <c r="E113" s="186"/>
      <c r="F113" s="192" t="s">
        <v>176</v>
      </c>
      <c r="G113" s="193"/>
      <c r="H113" s="193"/>
      <c r="I113" s="193">
        <f>'SO 100 100 Pol'!G8+'SO 701 701.0a Pol'!G69</f>
        <v>0</v>
      </c>
      <c r="J113" s="190" t="str">
        <f>IF(I115=0,"",I113/I115*100)</f>
        <v/>
      </c>
    </row>
    <row r="114" spans="1:10" ht="36.75" customHeight="1" x14ac:dyDescent="0.2">
      <c r="A114" s="179"/>
      <c r="B114" s="184" t="s">
        <v>177</v>
      </c>
      <c r="C114" s="185" t="s">
        <v>28</v>
      </c>
      <c r="D114" s="186"/>
      <c r="E114" s="186"/>
      <c r="F114" s="192" t="s">
        <v>177</v>
      </c>
      <c r="G114" s="193"/>
      <c r="H114" s="193"/>
      <c r="I114" s="193">
        <f>'SO 100 100 Pol'!G20</f>
        <v>0</v>
      </c>
      <c r="J114" s="190" t="str">
        <f>IF(I115=0,"",I114/I115*100)</f>
        <v/>
      </c>
    </row>
    <row r="115" spans="1:10" ht="25.5" customHeight="1" x14ac:dyDescent="0.2">
      <c r="A115" s="180"/>
      <c r="B115" s="187" t="s">
        <v>1</v>
      </c>
      <c r="C115" s="188"/>
      <c r="D115" s="189"/>
      <c r="E115" s="189"/>
      <c r="F115" s="194"/>
      <c r="G115" s="195"/>
      <c r="H115" s="195"/>
      <c r="I115" s="195">
        <f>SUM(I70:I114)</f>
        <v>0</v>
      </c>
      <c r="J115" s="191">
        <f>SUM(J70:J114)</f>
        <v>0</v>
      </c>
    </row>
    <row r="116" spans="1:10" x14ac:dyDescent="0.2">
      <c r="F116" s="135"/>
      <c r="G116" s="135"/>
      <c r="H116" s="135"/>
      <c r="I116" s="135"/>
      <c r="J116" s="136"/>
    </row>
    <row r="117" spans="1:10" x14ac:dyDescent="0.2">
      <c r="F117" s="135"/>
      <c r="G117" s="135"/>
      <c r="H117" s="135"/>
      <c r="I117" s="135"/>
      <c r="J117" s="136"/>
    </row>
    <row r="118" spans="1:10" x14ac:dyDescent="0.2">
      <c r="F118" s="135"/>
      <c r="G118" s="135"/>
      <c r="H118" s="135"/>
      <c r="I118" s="135"/>
      <c r="J118" s="136"/>
    </row>
  </sheetData>
  <sheetProtection password="DC33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11">
    <mergeCell ref="C110:E110"/>
    <mergeCell ref="C111:E111"/>
    <mergeCell ref="C112:E112"/>
    <mergeCell ref="C113:E113"/>
    <mergeCell ref="C114:E114"/>
    <mergeCell ref="C105:E105"/>
    <mergeCell ref="C106:E106"/>
    <mergeCell ref="C107:E107"/>
    <mergeCell ref="C108:E108"/>
    <mergeCell ref="C109:E109"/>
    <mergeCell ref="C100:E100"/>
    <mergeCell ref="C101:E101"/>
    <mergeCell ref="C102:E102"/>
    <mergeCell ref="C103:E103"/>
    <mergeCell ref="C104:E104"/>
    <mergeCell ref="C95:E95"/>
    <mergeCell ref="C96:E96"/>
    <mergeCell ref="C97:E97"/>
    <mergeCell ref="C98:E98"/>
    <mergeCell ref="C99:E99"/>
    <mergeCell ref="C90:E90"/>
    <mergeCell ref="C91:E91"/>
    <mergeCell ref="C92:E92"/>
    <mergeCell ref="C93:E93"/>
    <mergeCell ref="C94:E94"/>
    <mergeCell ref="C85:E85"/>
    <mergeCell ref="C86:E86"/>
    <mergeCell ref="C87:E87"/>
    <mergeCell ref="C88:E88"/>
    <mergeCell ref="C89:E89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59:E59"/>
    <mergeCell ref="C60:E60"/>
    <mergeCell ref="C61:E61"/>
    <mergeCell ref="C62:E62"/>
    <mergeCell ref="B63:E63"/>
    <mergeCell ref="C54:E54"/>
    <mergeCell ref="C55:E55"/>
    <mergeCell ref="C56:E56"/>
    <mergeCell ref="C57:E57"/>
    <mergeCell ref="C58:E58"/>
    <mergeCell ref="C49:E49"/>
    <mergeCell ref="C50:E50"/>
    <mergeCell ref="C51:E51"/>
    <mergeCell ref="C52:E52"/>
    <mergeCell ref="C53:E53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4" t="s">
        <v>6</v>
      </c>
      <c r="B1" s="104"/>
      <c r="C1" s="105"/>
      <c r="D1" s="104"/>
      <c r="E1" s="104"/>
      <c r="F1" s="104"/>
      <c r="G1" s="104"/>
    </row>
    <row r="2" spans="1:7" ht="24.95" customHeight="1" x14ac:dyDescent="0.2">
      <c r="A2" s="50" t="s">
        <v>7</v>
      </c>
      <c r="B2" s="49"/>
      <c r="C2" s="106"/>
      <c r="D2" s="106"/>
      <c r="E2" s="106"/>
      <c r="F2" s="106"/>
      <c r="G2" s="107"/>
    </row>
    <row r="3" spans="1:7" ht="24.95" customHeight="1" x14ac:dyDescent="0.2">
      <c r="A3" s="50" t="s">
        <v>8</v>
      </c>
      <c r="B3" s="49"/>
      <c r="C3" s="106"/>
      <c r="D3" s="106"/>
      <c r="E3" s="106"/>
      <c r="F3" s="106"/>
      <c r="G3" s="107"/>
    </row>
    <row r="4" spans="1:7" ht="24.95" customHeight="1" x14ac:dyDescent="0.2">
      <c r="A4" s="50" t="s">
        <v>9</v>
      </c>
      <c r="B4" s="49"/>
      <c r="C4" s="106"/>
      <c r="D4" s="106"/>
      <c r="E4" s="106"/>
      <c r="F4" s="106"/>
      <c r="G4" s="107"/>
    </row>
    <row r="5" spans="1:7" x14ac:dyDescent="0.2">
      <c r="B5" s="4"/>
      <c r="C5" s="5"/>
      <c r="D5" s="6"/>
    </row>
  </sheetData>
  <sheetProtection password="DC33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63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7" t="s">
        <v>178</v>
      </c>
      <c r="B1" s="197"/>
      <c r="C1" s="197"/>
      <c r="D1" s="197"/>
      <c r="E1" s="197"/>
      <c r="F1" s="197"/>
      <c r="G1" s="197"/>
      <c r="AG1" t="s">
        <v>179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180</v>
      </c>
    </row>
    <row r="3" spans="1:60" ht="24.95" customHeight="1" x14ac:dyDescent="0.2">
      <c r="A3" s="198" t="s">
        <v>8</v>
      </c>
      <c r="B3" s="49" t="s">
        <v>52</v>
      </c>
      <c r="C3" s="201" t="s">
        <v>53</v>
      </c>
      <c r="D3" s="199"/>
      <c r="E3" s="199"/>
      <c r="F3" s="199"/>
      <c r="G3" s="200"/>
      <c r="AC3" s="177" t="s">
        <v>180</v>
      </c>
      <c r="AG3" t="s">
        <v>181</v>
      </c>
    </row>
    <row r="4" spans="1:60" ht="24.95" customHeight="1" x14ac:dyDescent="0.2">
      <c r="A4" s="202" t="s">
        <v>9</v>
      </c>
      <c r="B4" s="203" t="s">
        <v>54</v>
      </c>
      <c r="C4" s="204" t="s">
        <v>55</v>
      </c>
      <c r="D4" s="205"/>
      <c r="E4" s="205"/>
      <c r="F4" s="205"/>
      <c r="G4" s="206"/>
      <c r="AG4" t="s">
        <v>182</v>
      </c>
    </row>
    <row r="5" spans="1:60" x14ac:dyDescent="0.2">
      <c r="D5" s="10"/>
    </row>
    <row r="6" spans="1:60" ht="38.25" x14ac:dyDescent="0.2">
      <c r="A6" s="208" t="s">
        <v>183</v>
      </c>
      <c r="B6" s="210" t="s">
        <v>184</v>
      </c>
      <c r="C6" s="210" t="s">
        <v>185</v>
      </c>
      <c r="D6" s="209" t="s">
        <v>186</v>
      </c>
      <c r="E6" s="208" t="s">
        <v>187</v>
      </c>
      <c r="F6" s="207" t="s">
        <v>188</v>
      </c>
      <c r="G6" s="208" t="s">
        <v>29</v>
      </c>
      <c r="H6" s="211" t="s">
        <v>30</v>
      </c>
      <c r="I6" s="211" t="s">
        <v>189</v>
      </c>
      <c r="J6" s="211" t="s">
        <v>31</v>
      </c>
      <c r="K6" s="211" t="s">
        <v>190</v>
      </c>
      <c r="L6" s="211" t="s">
        <v>191</v>
      </c>
      <c r="M6" s="211" t="s">
        <v>192</v>
      </c>
      <c r="N6" s="211" t="s">
        <v>193</v>
      </c>
      <c r="O6" s="211" t="s">
        <v>194</v>
      </c>
      <c r="P6" s="211" t="s">
        <v>195</v>
      </c>
      <c r="Q6" s="211" t="s">
        <v>196</v>
      </c>
      <c r="R6" s="211" t="s">
        <v>197</v>
      </c>
      <c r="S6" s="211" t="s">
        <v>198</v>
      </c>
      <c r="T6" s="211" t="s">
        <v>199</v>
      </c>
      <c r="U6" s="211" t="s">
        <v>200</v>
      </c>
      <c r="V6" s="211" t="s">
        <v>201</v>
      </c>
      <c r="W6" s="211" t="s">
        <v>202</v>
      </c>
      <c r="X6" s="211" t="s">
        <v>203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28" t="s">
        <v>204</v>
      </c>
      <c r="B8" s="229" t="s">
        <v>176</v>
      </c>
      <c r="C8" s="245" t="s">
        <v>27</v>
      </c>
      <c r="D8" s="230"/>
      <c r="E8" s="231"/>
      <c r="F8" s="232"/>
      <c r="G8" s="232">
        <f>SUMIF(AG9:AG19,"&lt;&gt;NOR",G9:G19)</f>
        <v>0</v>
      </c>
      <c r="H8" s="232"/>
      <c r="I8" s="232">
        <f>SUM(I9:I19)</f>
        <v>0</v>
      </c>
      <c r="J8" s="232"/>
      <c r="K8" s="232">
        <f>SUM(K9:K19)</f>
        <v>0</v>
      </c>
      <c r="L8" s="232"/>
      <c r="M8" s="232">
        <f>SUM(M9:M19)</f>
        <v>0</v>
      </c>
      <c r="N8" s="232"/>
      <c r="O8" s="232">
        <f>SUM(O9:O19)</f>
        <v>0</v>
      </c>
      <c r="P8" s="232"/>
      <c r="Q8" s="232">
        <f>SUM(Q9:Q19)</f>
        <v>0</v>
      </c>
      <c r="R8" s="232"/>
      <c r="S8" s="232"/>
      <c r="T8" s="233"/>
      <c r="U8" s="227"/>
      <c r="V8" s="227">
        <f>SUM(V9:V19)</f>
        <v>0</v>
      </c>
      <c r="W8" s="227"/>
      <c r="X8" s="227"/>
      <c r="AG8" t="s">
        <v>205</v>
      </c>
    </row>
    <row r="9" spans="1:60" outlineLevel="1" x14ac:dyDescent="0.2">
      <c r="A9" s="234">
        <v>1</v>
      </c>
      <c r="B9" s="235" t="s">
        <v>206</v>
      </c>
      <c r="C9" s="246" t="s">
        <v>207</v>
      </c>
      <c r="D9" s="236" t="s">
        <v>208</v>
      </c>
      <c r="E9" s="237">
        <v>1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39"/>
      <c r="S9" s="239" t="s">
        <v>209</v>
      </c>
      <c r="T9" s="240" t="s">
        <v>210</v>
      </c>
      <c r="U9" s="222">
        <v>0</v>
      </c>
      <c r="V9" s="222">
        <f>ROUND(E9*U9,2)</f>
        <v>0</v>
      </c>
      <c r="W9" s="222"/>
      <c r="X9" s="222" t="s">
        <v>211</v>
      </c>
      <c r="Y9" s="212"/>
      <c r="Z9" s="212"/>
      <c r="AA9" s="212"/>
      <c r="AB9" s="212"/>
      <c r="AC9" s="212"/>
      <c r="AD9" s="212"/>
      <c r="AE9" s="212"/>
      <c r="AF9" s="212"/>
      <c r="AG9" s="212" t="s">
        <v>212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9"/>
      <c r="B10" s="220"/>
      <c r="C10" s="247" t="s">
        <v>244</v>
      </c>
      <c r="D10" s="241"/>
      <c r="E10" s="241"/>
      <c r="F10" s="241"/>
      <c r="G10" s="241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2"/>
      <c r="Z10" s="212"/>
      <c r="AA10" s="212"/>
      <c r="AB10" s="212"/>
      <c r="AC10" s="212"/>
      <c r="AD10" s="212"/>
      <c r="AE10" s="212"/>
      <c r="AF10" s="212"/>
      <c r="AG10" s="212" t="s">
        <v>213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ht="22.5" outlineLevel="1" x14ac:dyDescent="0.2">
      <c r="A11" s="219"/>
      <c r="B11" s="220"/>
      <c r="C11" s="248" t="s">
        <v>214</v>
      </c>
      <c r="D11" s="243"/>
      <c r="E11" s="243"/>
      <c r="F11" s="243"/>
      <c r="G11" s="243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12"/>
      <c r="Z11" s="212"/>
      <c r="AA11" s="212"/>
      <c r="AB11" s="212"/>
      <c r="AC11" s="212"/>
      <c r="AD11" s="212"/>
      <c r="AE11" s="212"/>
      <c r="AF11" s="212"/>
      <c r="AG11" s="212" t="s">
        <v>213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42" t="str">
        <f>C11</f>
        <v>Vyhotovení protokolu o vytyčení stavby se seznamem souřadnic vytyčených bodů a jejich polohopisnými (S-JTSK) a výškopisnými (Bpv) hodnotami.</v>
      </c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34">
        <v>2</v>
      </c>
      <c r="B12" s="235" t="s">
        <v>215</v>
      </c>
      <c r="C12" s="246" t="s">
        <v>216</v>
      </c>
      <c r="D12" s="236" t="s">
        <v>208</v>
      </c>
      <c r="E12" s="237">
        <v>1</v>
      </c>
      <c r="F12" s="238"/>
      <c r="G12" s="239">
        <f>ROUND(E12*F12,2)</f>
        <v>0</v>
      </c>
      <c r="H12" s="238"/>
      <c r="I12" s="239">
        <f>ROUND(E12*H12,2)</f>
        <v>0</v>
      </c>
      <c r="J12" s="238"/>
      <c r="K12" s="239">
        <f>ROUND(E12*J12,2)</f>
        <v>0</v>
      </c>
      <c r="L12" s="239">
        <v>21</v>
      </c>
      <c r="M12" s="239">
        <f>G12*(1+L12/100)</f>
        <v>0</v>
      </c>
      <c r="N12" s="239">
        <v>0</v>
      </c>
      <c r="O12" s="239">
        <f>ROUND(E12*N12,2)</f>
        <v>0</v>
      </c>
      <c r="P12" s="239">
        <v>0</v>
      </c>
      <c r="Q12" s="239">
        <f>ROUND(E12*P12,2)</f>
        <v>0</v>
      </c>
      <c r="R12" s="239"/>
      <c r="S12" s="239" t="s">
        <v>209</v>
      </c>
      <c r="T12" s="240" t="s">
        <v>210</v>
      </c>
      <c r="U12" s="222">
        <v>0</v>
      </c>
      <c r="V12" s="222">
        <f>ROUND(E12*U12,2)</f>
        <v>0</v>
      </c>
      <c r="W12" s="222"/>
      <c r="X12" s="222" t="s">
        <v>211</v>
      </c>
      <c r="Y12" s="212"/>
      <c r="Z12" s="212"/>
      <c r="AA12" s="212"/>
      <c r="AB12" s="212"/>
      <c r="AC12" s="212"/>
      <c r="AD12" s="212"/>
      <c r="AE12" s="212"/>
      <c r="AF12" s="212"/>
      <c r="AG12" s="212" t="s">
        <v>212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19"/>
      <c r="B13" s="220"/>
      <c r="C13" s="247" t="s">
        <v>217</v>
      </c>
      <c r="D13" s="241"/>
      <c r="E13" s="241"/>
      <c r="F13" s="241"/>
      <c r="G13" s="241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12"/>
      <c r="Z13" s="212"/>
      <c r="AA13" s="212"/>
      <c r="AB13" s="212"/>
      <c r="AC13" s="212"/>
      <c r="AD13" s="212"/>
      <c r="AE13" s="212"/>
      <c r="AF13" s="212"/>
      <c r="AG13" s="212" t="s">
        <v>213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42" t="str">
        <f>C13</f>
        <v>Zaměření a vytýčení stávajících inženýrských sítí v místě stavby z hlediska jejich ochrany při provádění stavby.</v>
      </c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34">
        <v>3</v>
      </c>
      <c r="B14" s="235" t="s">
        <v>218</v>
      </c>
      <c r="C14" s="246" t="s">
        <v>219</v>
      </c>
      <c r="D14" s="236" t="s">
        <v>208</v>
      </c>
      <c r="E14" s="237">
        <v>1</v>
      </c>
      <c r="F14" s="238"/>
      <c r="G14" s="239">
        <f>ROUND(E14*F14,2)</f>
        <v>0</v>
      </c>
      <c r="H14" s="238"/>
      <c r="I14" s="239">
        <f>ROUND(E14*H14,2)</f>
        <v>0</v>
      </c>
      <c r="J14" s="238"/>
      <c r="K14" s="239">
        <f>ROUND(E14*J14,2)</f>
        <v>0</v>
      </c>
      <c r="L14" s="239">
        <v>21</v>
      </c>
      <c r="M14" s="239">
        <f>G14*(1+L14/100)</f>
        <v>0</v>
      </c>
      <c r="N14" s="239">
        <v>0</v>
      </c>
      <c r="O14" s="239">
        <f>ROUND(E14*N14,2)</f>
        <v>0</v>
      </c>
      <c r="P14" s="239">
        <v>0</v>
      </c>
      <c r="Q14" s="239">
        <f>ROUND(E14*P14,2)</f>
        <v>0</v>
      </c>
      <c r="R14" s="239"/>
      <c r="S14" s="239" t="s">
        <v>209</v>
      </c>
      <c r="T14" s="240" t="s">
        <v>210</v>
      </c>
      <c r="U14" s="222">
        <v>0</v>
      </c>
      <c r="V14" s="222">
        <f>ROUND(E14*U14,2)</f>
        <v>0</v>
      </c>
      <c r="W14" s="222"/>
      <c r="X14" s="222" t="s">
        <v>211</v>
      </c>
      <c r="Y14" s="212"/>
      <c r="Z14" s="212"/>
      <c r="AA14" s="212"/>
      <c r="AB14" s="212"/>
      <c r="AC14" s="212"/>
      <c r="AD14" s="212"/>
      <c r="AE14" s="212"/>
      <c r="AF14" s="212"/>
      <c r="AG14" s="212" t="s">
        <v>212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ht="22.5" outlineLevel="1" x14ac:dyDescent="0.2">
      <c r="A15" s="219"/>
      <c r="B15" s="220"/>
      <c r="C15" s="247" t="s">
        <v>220</v>
      </c>
      <c r="D15" s="241"/>
      <c r="E15" s="241"/>
      <c r="F15" s="241"/>
      <c r="G15" s="241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12"/>
      <c r="Z15" s="212"/>
      <c r="AA15" s="212"/>
      <c r="AB15" s="212"/>
      <c r="AC15" s="212"/>
      <c r="AD15" s="212"/>
      <c r="AE15" s="212"/>
      <c r="AF15" s="212"/>
      <c r="AG15" s="212" t="s">
        <v>213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42" t="str">
        <f>C15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34">
        <v>4</v>
      </c>
      <c r="B16" s="235" t="s">
        <v>221</v>
      </c>
      <c r="C16" s="246" t="s">
        <v>222</v>
      </c>
      <c r="D16" s="236" t="s">
        <v>208</v>
      </c>
      <c r="E16" s="237">
        <v>1</v>
      </c>
      <c r="F16" s="238"/>
      <c r="G16" s="239">
        <f>ROUND(E16*F16,2)</f>
        <v>0</v>
      </c>
      <c r="H16" s="238"/>
      <c r="I16" s="239">
        <f>ROUND(E16*H16,2)</f>
        <v>0</v>
      </c>
      <c r="J16" s="238"/>
      <c r="K16" s="239">
        <f>ROUND(E16*J16,2)</f>
        <v>0</v>
      </c>
      <c r="L16" s="239">
        <v>21</v>
      </c>
      <c r="M16" s="239">
        <f>G16*(1+L16/100)</f>
        <v>0</v>
      </c>
      <c r="N16" s="239">
        <v>0</v>
      </c>
      <c r="O16" s="239">
        <f>ROUND(E16*N16,2)</f>
        <v>0</v>
      </c>
      <c r="P16" s="239">
        <v>0</v>
      </c>
      <c r="Q16" s="239">
        <f>ROUND(E16*P16,2)</f>
        <v>0</v>
      </c>
      <c r="R16" s="239"/>
      <c r="S16" s="239" t="s">
        <v>209</v>
      </c>
      <c r="T16" s="240" t="s">
        <v>210</v>
      </c>
      <c r="U16" s="222">
        <v>0</v>
      </c>
      <c r="V16" s="222">
        <f>ROUND(E16*U16,2)</f>
        <v>0</v>
      </c>
      <c r="W16" s="222"/>
      <c r="X16" s="222" t="s">
        <v>211</v>
      </c>
      <c r="Y16" s="212"/>
      <c r="Z16" s="212"/>
      <c r="AA16" s="212"/>
      <c r="AB16" s="212"/>
      <c r="AC16" s="212"/>
      <c r="AD16" s="212"/>
      <c r="AE16" s="212"/>
      <c r="AF16" s="212"/>
      <c r="AG16" s="212" t="s">
        <v>212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ht="33.75" outlineLevel="1" x14ac:dyDescent="0.2">
      <c r="A17" s="219"/>
      <c r="B17" s="220"/>
      <c r="C17" s="247" t="s">
        <v>223</v>
      </c>
      <c r="D17" s="241"/>
      <c r="E17" s="241"/>
      <c r="F17" s="241"/>
      <c r="G17" s="241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2"/>
      <c r="Z17" s="212"/>
      <c r="AA17" s="212"/>
      <c r="AB17" s="212"/>
      <c r="AC17" s="212"/>
      <c r="AD17" s="212"/>
      <c r="AE17" s="212"/>
      <c r="AF17" s="212"/>
      <c r="AG17" s="212" t="s">
        <v>213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42" t="str">
        <f>C17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34">
        <v>5</v>
      </c>
      <c r="B18" s="235" t="s">
        <v>224</v>
      </c>
      <c r="C18" s="246" t="s">
        <v>225</v>
      </c>
      <c r="D18" s="236" t="s">
        <v>208</v>
      </c>
      <c r="E18" s="237">
        <v>1</v>
      </c>
      <c r="F18" s="238"/>
      <c r="G18" s="239">
        <f>ROUND(E18*F18,2)</f>
        <v>0</v>
      </c>
      <c r="H18" s="238"/>
      <c r="I18" s="239">
        <f>ROUND(E18*H18,2)</f>
        <v>0</v>
      </c>
      <c r="J18" s="238"/>
      <c r="K18" s="239">
        <f>ROUND(E18*J18,2)</f>
        <v>0</v>
      </c>
      <c r="L18" s="239">
        <v>21</v>
      </c>
      <c r="M18" s="239">
        <f>G18*(1+L18/100)</f>
        <v>0</v>
      </c>
      <c r="N18" s="239">
        <v>0</v>
      </c>
      <c r="O18" s="239">
        <f>ROUND(E18*N18,2)</f>
        <v>0</v>
      </c>
      <c r="P18" s="239">
        <v>0</v>
      </c>
      <c r="Q18" s="239">
        <f>ROUND(E18*P18,2)</f>
        <v>0</v>
      </c>
      <c r="R18" s="239"/>
      <c r="S18" s="239" t="s">
        <v>209</v>
      </c>
      <c r="T18" s="240" t="s">
        <v>210</v>
      </c>
      <c r="U18" s="222">
        <v>0</v>
      </c>
      <c r="V18" s="222">
        <f>ROUND(E18*U18,2)</f>
        <v>0</v>
      </c>
      <c r="W18" s="222"/>
      <c r="X18" s="222" t="s">
        <v>211</v>
      </c>
      <c r="Y18" s="212"/>
      <c r="Z18" s="212"/>
      <c r="AA18" s="212"/>
      <c r="AB18" s="212"/>
      <c r="AC18" s="212"/>
      <c r="AD18" s="212"/>
      <c r="AE18" s="212"/>
      <c r="AF18" s="212"/>
      <c r="AG18" s="212" t="s">
        <v>212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ht="22.5" outlineLevel="1" x14ac:dyDescent="0.2">
      <c r="A19" s="219"/>
      <c r="B19" s="220"/>
      <c r="C19" s="247" t="s">
        <v>226</v>
      </c>
      <c r="D19" s="241"/>
      <c r="E19" s="241"/>
      <c r="F19" s="241"/>
      <c r="G19" s="241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12"/>
      <c r="Z19" s="212"/>
      <c r="AA19" s="212"/>
      <c r="AB19" s="212"/>
      <c r="AC19" s="212"/>
      <c r="AD19" s="212"/>
      <c r="AE19" s="212"/>
      <c r="AF19" s="212"/>
      <c r="AG19" s="212" t="s">
        <v>213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42" t="str">
        <f>C19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9" s="212"/>
      <c r="BC19" s="212"/>
      <c r="BD19" s="212"/>
      <c r="BE19" s="212"/>
      <c r="BF19" s="212"/>
      <c r="BG19" s="212"/>
      <c r="BH19" s="212"/>
    </row>
    <row r="20" spans="1:60" x14ac:dyDescent="0.2">
      <c r="A20" s="228" t="s">
        <v>204</v>
      </c>
      <c r="B20" s="229" t="s">
        <v>177</v>
      </c>
      <c r="C20" s="245" t="s">
        <v>28</v>
      </c>
      <c r="D20" s="230"/>
      <c r="E20" s="231"/>
      <c r="F20" s="232"/>
      <c r="G20" s="232">
        <f>SUMIF(AG21:AG29,"&lt;&gt;NOR",G21:G29)</f>
        <v>0</v>
      </c>
      <c r="H20" s="232"/>
      <c r="I20" s="232">
        <f>SUM(I21:I29)</f>
        <v>0</v>
      </c>
      <c r="J20" s="232"/>
      <c r="K20" s="232">
        <f>SUM(K21:K29)</f>
        <v>0</v>
      </c>
      <c r="L20" s="232"/>
      <c r="M20" s="232">
        <f>SUM(M21:M29)</f>
        <v>0</v>
      </c>
      <c r="N20" s="232"/>
      <c r="O20" s="232">
        <f>SUM(O21:O29)</f>
        <v>0</v>
      </c>
      <c r="P20" s="232"/>
      <c r="Q20" s="232">
        <f>SUM(Q21:Q29)</f>
        <v>0</v>
      </c>
      <c r="R20" s="232"/>
      <c r="S20" s="232"/>
      <c r="T20" s="233"/>
      <c r="U20" s="227"/>
      <c r="V20" s="227">
        <f>SUM(V21:V29)</f>
        <v>0</v>
      </c>
      <c r="W20" s="227"/>
      <c r="X20" s="227"/>
      <c r="AG20" t="s">
        <v>205</v>
      </c>
    </row>
    <row r="21" spans="1:60" outlineLevel="1" x14ac:dyDescent="0.2">
      <c r="A21" s="234">
        <v>6</v>
      </c>
      <c r="B21" s="235" t="s">
        <v>227</v>
      </c>
      <c r="C21" s="246" t="s">
        <v>228</v>
      </c>
      <c r="D21" s="236" t="s">
        <v>208</v>
      </c>
      <c r="E21" s="237">
        <v>1</v>
      </c>
      <c r="F21" s="238"/>
      <c r="G21" s="239">
        <f>ROUND(E21*F21,2)</f>
        <v>0</v>
      </c>
      <c r="H21" s="238"/>
      <c r="I21" s="239">
        <f>ROUND(E21*H21,2)</f>
        <v>0</v>
      </c>
      <c r="J21" s="238"/>
      <c r="K21" s="239">
        <f>ROUND(E21*J21,2)</f>
        <v>0</v>
      </c>
      <c r="L21" s="239">
        <v>21</v>
      </c>
      <c r="M21" s="239">
        <f>G21*(1+L21/100)</f>
        <v>0</v>
      </c>
      <c r="N21" s="239">
        <v>0</v>
      </c>
      <c r="O21" s="239">
        <f>ROUND(E21*N21,2)</f>
        <v>0</v>
      </c>
      <c r="P21" s="239">
        <v>0</v>
      </c>
      <c r="Q21" s="239">
        <f>ROUND(E21*P21,2)</f>
        <v>0</v>
      </c>
      <c r="R21" s="239"/>
      <c r="S21" s="239" t="s">
        <v>209</v>
      </c>
      <c r="T21" s="240" t="s">
        <v>210</v>
      </c>
      <c r="U21" s="222">
        <v>0</v>
      </c>
      <c r="V21" s="222">
        <f>ROUND(E21*U21,2)</f>
        <v>0</v>
      </c>
      <c r="W21" s="222"/>
      <c r="X21" s="222" t="s">
        <v>211</v>
      </c>
      <c r="Y21" s="212"/>
      <c r="Z21" s="212"/>
      <c r="AA21" s="212"/>
      <c r="AB21" s="212"/>
      <c r="AC21" s="212"/>
      <c r="AD21" s="212"/>
      <c r="AE21" s="212"/>
      <c r="AF21" s="212"/>
      <c r="AG21" s="212" t="s">
        <v>212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ht="33.75" outlineLevel="1" x14ac:dyDescent="0.2">
      <c r="A22" s="219"/>
      <c r="B22" s="220"/>
      <c r="C22" s="247" t="s">
        <v>229</v>
      </c>
      <c r="D22" s="241"/>
      <c r="E22" s="241"/>
      <c r="F22" s="241"/>
      <c r="G22" s="241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12"/>
      <c r="Z22" s="212"/>
      <c r="AA22" s="212"/>
      <c r="AB22" s="212"/>
      <c r="AC22" s="212"/>
      <c r="AD22" s="212"/>
      <c r="AE22" s="212"/>
      <c r="AF22" s="212"/>
      <c r="AG22" s="212" t="s">
        <v>213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42" t="str">
        <f>C22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34">
        <v>7</v>
      </c>
      <c r="B23" s="235" t="s">
        <v>230</v>
      </c>
      <c r="C23" s="246" t="s">
        <v>231</v>
      </c>
      <c r="D23" s="236" t="s">
        <v>208</v>
      </c>
      <c r="E23" s="237">
        <v>1</v>
      </c>
      <c r="F23" s="238"/>
      <c r="G23" s="239">
        <f>ROUND(E23*F23,2)</f>
        <v>0</v>
      </c>
      <c r="H23" s="238"/>
      <c r="I23" s="239">
        <f>ROUND(E23*H23,2)</f>
        <v>0</v>
      </c>
      <c r="J23" s="238"/>
      <c r="K23" s="239">
        <f>ROUND(E23*J23,2)</f>
        <v>0</v>
      </c>
      <c r="L23" s="239">
        <v>21</v>
      </c>
      <c r="M23" s="239">
        <f>G23*(1+L23/100)</f>
        <v>0</v>
      </c>
      <c r="N23" s="239">
        <v>0</v>
      </c>
      <c r="O23" s="239">
        <f>ROUND(E23*N23,2)</f>
        <v>0</v>
      </c>
      <c r="P23" s="239">
        <v>0</v>
      </c>
      <c r="Q23" s="239">
        <f>ROUND(E23*P23,2)</f>
        <v>0</v>
      </c>
      <c r="R23" s="239"/>
      <c r="S23" s="239" t="s">
        <v>209</v>
      </c>
      <c r="T23" s="240" t="s">
        <v>210</v>
      </c>
      <c r="U23" s="222">
        <v>0</v>
      </c>
      <c r="V23" s="222">
        <f>ROUND(E23*U23,2)</f>
        <v>0</v>
      </c>
      <c r="W23" s="222"/>
      <c r="X23" s="222" t="s">
        <v>211</v>
      </c>
      <c r="Y23" s="212"/>
      <c r="Z23" s="212"/>
      <c r="AA23" s="212"/>
      <c r="AB23" s="212"/>
      <c r="AC23" s="212"/>
      <c r="AD23" s="212"/>
      <c r="AE23" s="212"/>
      <c r="AF23" s="212"/>
      <c r="AG23" s="212" t="s">
        <v>212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19"/>
      <c r="B24" s="220"/>
      <c r="C24" s="247" t="s">
        <v>232</v>
      </c>
      <c r="D24" s="241"/>
      <c r="E24" s="241"/>
      <c r="F24" s="241"/>
      <c r="G24" s="241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12"/>
      <c r="Z24" s="212"/>
      <c r="AA24" s="212"/>
      <c r="AB24" s="212"/>
      <c r="AC24" s="212"/>
      <c r="AD24" s="212"/>
      <c r="AE24" s="212"/>
      <c r="AF24" s="212"/>
      <c r="AG24" s="212" t="s">
        <v>213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34">
        <v>8</v>
      </c>
      <c r="B25" s="235" t="s">
        <v>233</v>
      </c>
      <c r="C25" s="246" t="s">
        <v>234</v>
      </c>
      <c r="D25" s="236" t="s">
        <v>208</v>
      </c>
      <c r="E25" s="237">
        <v>1</v>
      </c>
      <c r="F25" s="238"/>
      <c r="G25" s="239">
        <f>ROUND(E25*F25,2)</f>
        <v>0</v>
      </c>
      <c r="H25" s="238"/>
      <c r="I25" s="239">
        <f>ROUND(E25*H25,2)</f>
        <v>0</v>
      </c>
      <c r="J25" s="238"/>
      <c r="K25" s="239">
        <f>ROUND(E25*J25,2)</f>
        <v>0</v>
      </c>
      <c r="L25" s="239">
        <v>21</v>
      </c>
      <c r="M25" s="239">
        <f>G25*(1+L25/100)</f>
        <v>0</v>
      </c>
      <c r="N25" s="239">
        <v>0</v>
      </c>
      <c r="O25" s="239">
        <f>ROUND(E25*N25,2)</f>
        <v>0</v>
      </c>
      <c r="P25" s="239">
        <v>0</v>
      </c>
      <c r="Q25" s="239">
        <f>ROUND(E25*P25,2)</f>
        <v>0</v>
      </c>
      <c r="R25" s="239"/>
      <c r="S25" s="239" t="s">
        <v>209</v>
      </c>
      <c r="T25" s="240" t="s">
        <v>210</v>
      </c>
      <c r="U25" s="222">
        <v>0</v>
      </c>
      <c r="V25" s="222">
        <f>ROUND(E25*U25,2)</f>
        <v>0</v>
      </c>
      <c r="W25" s="222"/>
      <c r="X25" s="222" t="s">
        <v>211</v>
      </c>
      <c r="Y25" s="212"/>
      <c r="Z25" s="212"/>
      <c r="AA25" s="212"/>
      <c r="AB25" s="212"/>
      <c r="AC25" s="212"/>
      <c r="AD25" s="212"/>
      <c r="AE25" s="212"/>
      <c r="AF25" s="212"/>
      <c r="AG25" s="212" t="s">
        <v>212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19"/>
      <c r="B26" s="220"/>
      <c r="C26" s="247" t="s">
        <v>235</v>
      </c>
      <c r="D26" s="241"/>
      <c r="E26" s="241"/>
      <c r="F26" s="241"/>
      <c r="G26" s="241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12"/>
      <c r="Z26" s="212"/>
      <c r="AA26" s="212"/>
      <c r="AB26" s="212"/>
      <c r="AC26" s="212"/>
      <c r="AD26" s="212"/>
      <c r="AE26" s="212"/>
      <c r="AF26" s="212"/>
      <c r="AG26" s="212" t="s">
        <v>213</v>
      </c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42" t="str">
        <f>C26</f>
        <v>Náklady na provedení skutečného zaměření stavby v rozsahu nezbytném pro zápis změny do katastru nemovitostí.</v>
      </c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34">
        <v>9</v>
      </c>
      <c r="B27" s="235" t="s">
        <v>236</v>
      </c>
      <c r="C27" s="246" t="s">
        <v>237</v>
      </c>
      <c r="D27" s="236" t="s">
        <v>208</v>
      </c>
      <c r="E27" s="237">
        <v>1</v>
      </c>
      <c r="F27" s="238"/>
      <c r="G27" s="239">
        <f>ROUND(E27*F27,2)</f>
        <v>0</v>
      </c>
      <c r="H27" s="238"/>
      <c r="I27" s="239">
        <f>ROUND(E27*H27,2)</f>
        <v>0</v>
      </c>
      <c r="J27" s="238"/>
      <c r="K27" s="239">
        <f>ROUND(E27*J27,2)</f>
        <v>0</v>
      </c>
      <c r="L27" s="239">
        <v>21</v>
      </c>
      <c r="M27" s="239">
        <f>G27*(1+L27/100)</f>
        <v>0</v>
      </c>
      <c r="N27" s="239">
        <v>0</v>
      </c>
      <c r="O27" s="239">
        <f>ROUND(E27*N27,2)</f>
        <v>0</v>
      </c>
      <c r="P27" s="239">
        <v>0</v>
      </c>
      <c r="Q27" s="239">
        <f>ROUND(E27*P27,2)</f>
        <v>0</v>
      </c>
      <c r="R27" s="239"/>
      <c r="S27" s="239" t="s">
        <v>209</v>
      </c>
      <c r="T27" s="240" t="s">
        <v>210</v>
      </c>
      <c r="U27" s="222">
        <v>0</v>
      </c>
      <c r="V27" s="222">
        <f>ROUND(E27*U27,2)</f>
        <v>0</v>
      </c>
      <c r="W27" s="222"/>
      <c r="X27" s="222" t="s">
        <v>211</v>
      </c>
      <c r="Y27" s="212"/>
      <c r="Z27" s="212"/>
      <c r="AA27" s="212"/>
      <c r="AB27" s="212"/>
      <c r="AC27" s="212"/>
      <c r="AD27" s="212"/>
      <c r="AE27" s="212"/>
      <c r="AF27" s="212"/>
      <c r="AG27" s="212" t="s">
        <v>212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9"/>
      <c r="B28" s="220"/>
      <c r="C28" s="247" t="s">
        <v>238</v>
      </c>
      <c r="D28" s="241"/>
      <c r="E28" s="241"/>
      <c r="F28" s="241"/>
      <c r="G28" s="241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12"/>
      <c r="Z28" s="212"/>
      <c r="AA28" s="212"/>
      <c r="AB28" s="212"/>
      <c r="AC28" s="212"/>
      <c r="AD28" s="212"/>
      <c r="AE28" s="212"/>
      <c r="AF28" s="212"/>
      <c r="AG28" s="212" t="s">
        <v>213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42" t="str">
        <f>C28</f>
        <v>Náklady na vyhotovení dokumentace skutečného provedení stavby a její předání objednateli v požadované formě a požadovaném počtu.</v>
      </c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34">
        <v>10</v>
      </c>
      <c r="B29" s="235" t="s">
        <v>239</v>
      </c>
      <c r="C29" s="246" t="s">
        <v>240</v>
      </c>
      <c r="D29" s="236" t="s">
        <v>241</v>
      </c>
      <c r="E29" s="237">
        <v>1</v>
      </c>
      <c r="F29" s="238"/>
      <c r="G29" s="239">
        <f>ROUND(E29*F29,2)</f>
        <v>0</v>
      </c>
      <c r="H29" s="238"/>
      <c r="I29" s="239">
        <f>ROUND(E29*H29,2)</f>
        <v>0</v>
      </c>
      <c r="J29" s="238"/>
      <c r="K29" s="239">
        <f>ROUND(E29*J29,2)</f>
        <v>0</v>
      </c>
      <c r="L29" s="239">
        <v>21</v>
      </c>
      <c r="M29" s="239">
        <f>G29*(1+L29/100)</f>
        <v>0</v>
      </c>
      <c r="N29" s="239">
        <v>0</v>
      </c>
      <c r="O29" s="239">
        <f>ROUND(E29*N29,2)</f>
        <v>0</v>
      </c>
      <c r="P29" s="239">
        <v>0</v>
      </c>
      <c r="Q29" s="239">
        <f>ROUND(E29*P29,2)</f>
        <v>0</v>
      </c>
      <c r="R29" s="239"/>
      <c r="S29" s="239" t="s">
        <v>242</v>
      </c>
      <c r="T29" s="240" t="s">
        <v>210</v>
      </c>
      <c r="U29" s="222">
        <v>0</v>
      </c>
      <c r="V29" s="222">
        <f>ROUND(E29*U29,2)</f>
        <v>0</v>
      </c>
      <c r="W29" s="222"/>
      <c r="X29" s="222" t="s">
        <v>211</v>
      </c>
      <c r="Y29" s="212"/>
      <c r="Z29" s="212"/>
      <c r="AA29" s="212"/>
      <c r="AB29" s="212"/>
      <c r="AC29" s="212"/>
      <c r="AD29" s="212"/>
      <c r="AE29" s="212"/>
      <c r="AF29" s="212"/>
      <c r="AG29" s="212" t="s">
        <v>212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x14ac:dyDescent="0.2">
      <c r="A30" s="3"/>
      <c r="B30" s="4"/>
      <c r="C30" s="249"/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AE30">
        <v>15</v>
      </c>
      <c r="AF30">
        <v>21</v>
      </c>
      <c r="AG30" t="s">
        <v>191</v>
      </c>
    </row>
    <row r="31" spans="1:60" x14ac:dyDescent="0.2">
      <c r="A31" s="215"/>
      <c r="B31" s="216" t="s">
        <v>29</v>
      </c>
      <c r="C31" s="250"/>
      <c r="D31" s="217"/>
      <c r="E31" s="218"/>
      <c r="F31" s="218"/>
      <c r="G31" s="244">
        <f>G8+G20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AE31">
        <f>SUMIF(L7:L29,AE30,G7:G29)</f>
        <v>0</v>
      </c>
      <c r="AF31">
        <f>SUMIF(L7:L29,AF30,G7:G29)</f>
        <v>0</v>
      </c>
      <c r="AG31" t="s">
        <v>243</v>
      </c>
    </row>
    <row r="32" spans="1:60" x14ac:dyDescent="0.2">
      <c r="C32" s="251"/>
      <c r="D32" s="10"/>
      <c r="AG32" t="s">
        <v>245</v>
      </c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DC33" sheet="1"/>
  <mergeCells count="14">
    <mergeCell ref="C26:G26"/>
    <mergeCell ref="C28:G28"/>
    <mergeCell ref="C13:G13"/>
    <mergeCell ref="C15:G15"/>
    <mergeCell ref="C17:G17"/>
    <mergeCell ref="C19:G19"/>
    <mergeCell ref="C22:G22"/>
    <mergeCell ref="C24:G24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63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7" t="s">
        <v>178</v>
      </c>
      <c r="B1" s="197"/>
      <c r="C1" s="197"/>
      <c r="D1" s="197"/>
      <c r="E1" s="197"/>
      <c r="F1" s="197"/>
      <c r="G1" s="197"/>
      <c r="AG1" t="s">
        <v>179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180</v>
      </c>
    </row>
    <row r="3" spans="1:60" ht="24.95" customHeight="1" x14ac:dyDescent="0.2">
      <c r="A3" s="198" t="s">
        <v>8</v>
      </c>
      <c r="B3" s="49" t="s">
        <v>56</v>
      </c>
      <c r="C3" s="201" t="s">
        <v>57</v>
      </c>
      <c r="D3" s="199"/>
      <c r="E3" s="199"/>
      <c r="F3" s="199"/>
      <c r="G3" s="200"/>
      <c r="AC3" s="177" t="s">
        <v>180</v>
      </c>
      <c r="AG3" t="s">
        <v>181</v>
      </c>
    </row>
    <row r="4" spans="1:60" ht="24.95" customHeight="1" x14ac:dyDescent="0.2">
      <c r="A4" s="202" t="s">
        <v>9</v>
      </c>
      <c r="B4" s="203" t="s">
        <v>58</v>
      </c>
      <c r="C4" s="204" t="s">
        <v>57</v>
      </c>
      <c r="D4" s="205"/>
      <c r="E4" s="205"/>
      <c r="F4" s="205"/>
      <c r="G4" s="206"/>
      <c r="AG4" t="s">
        <v>182</v>
      </c>
    </row>
    <row r="5" spans="1:60" x14ac:dyDescent="0.2">
      <c r="D5" s="10"/>
    </row>
    <row r="6" spans="1:60" ht="38.25" x14ac:dyDescent="0.2">
      <c r="A6" s="208" t="s">
        <v>183</v>
      </c>
      <c r="B6" s="210" t="s">
        <v>184</v>
      </c>
      <c r="C6" s="210" t="s">
        <v>185</v>
      </c>
      <c r="D6" s="209" t="s">
        <v>186</v>
      </c>
      <c r="E6" s="208" t="s">
        <v>187</v>
      </c>
      <c r="F6" s="207" t="s">
        <v>188</v>
      </c>
      <c r="G6" s="208" t="s">
        <v>29</v>
      </c>
      <c r="H6" s="211" t="s">
        <v>30</v>
      </c>
      <c r="I6" s="211" t="s">
        <v>189</v>
      </c>
      <c r="J6" s="211" t="s">
        <v>31</v>
      </c>
      <c r="K6" s="211" t="s">
        <v>190</v>
      </c>
      <c r="L6" s="211" t="s">
        <v>191</v>
      </c>
      <c r="M6" s="211" t="s">
        <v>192</v>
      </c>
      <c r="N6" s="211" t="s">
        <v>193</v>
      </c>
      <c r="O6" s="211" t="s">
        <v>194</v>
      </c>
      <c r="P6" s="211" t="s">
        <v>195</v>
      </c>
      <c r="Q6" s="211" t="s">
        <v>196</v>
      </c>
      <c r="R6" s="211" t="s">
        <v>197</v>
      </c>
      <c r="S6" s="211" t="s">
        <v>198</v>
      </c>
      <c r="T6" s="211" t="s">
        <v>199</v>
      </c>
      <c r="U6" s="211" t="s">
        <v>200</v>
      </c>
      <c r="V6" s="211" t="s">
        <v>201</v>
      </c>
      <c r="W6" s="211" t="s">
        <v>202</v>
      </c>
      <c r="X6" s="211" t="s">
        <v>203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28" t="s">
        <v>204</v>
      </c>
      <c r="B8" s="229" t="s">
        <v>99</v>
      </c>
      <c r="C8" s="245" t="s">
        <v>100</v>
      </c>
      <c r="D8" s="230"/>
      <c r="E8" s="231"/>
      <c r="F8" s="232"/>
      <c r="G8" s="232">
        <f>SUMIF(AG9:AG96,"&lt;&gt;NOR",G9:G96)</f>
        <v>0</v>
      </c>
      <c r="H8" s="232"/>
      <c r="I8" s="232">
        <f>SUM(I9:I96)</f>
        <v>0</v>
      </c>
      <c r="J8" s="232"/>
      <c r="K8" s="232">
        <f>SUM(K9:K96)</f>
        <v>0</v>
      </c>
      <c r="L8" s="232"/>
      <c r="M8" s="232">
        <f>SUM(M9:M96)</f>
        <v>0</v>
      </c>
      <c r="N8" s="232"/>
      <c r="O8" s="232">
        <f>SUM(O9:O96)</f>
        <v>0.1</v>
      </c>
      <c r="P8" s="232"/>
      <c r="Q8" s="232">
        <f>SUM(Q9:Q96)</f>
        <v>0</v>
      </c>
      <c r="R8" s="232"/>
      <c r="S8" s="232"/>
      <c r="T8" s="233"/>
      <c r="U8" s="227"/>
      <c r="V8" s="227">
        <f>SUM(V9:V96)</f>
        <v>128.13000000000002</v>
      </c>
      <c r="W8" s="227"/>
      <c r="X8" s="227"/>
      <c r="AG8" t="s">
        <v>205</v>
      </c>
    </row>
    <row r="9" spans="1:60" outlineLevel="1" x14ac:dyDescent="0.2">
      <c r="A9" s="234">
        <v>1</v>
      </c>
      <c r="B9" s="235" t="s">
        <v>246</v>
      </c>
      <c r="C9" s="246" t="s">
        <v>247</v>
      </c>
      <c r="D9" s="236" t="s">
        <v>248</v>
      </c>
      <c r="E9" s="237">
        <v>99.48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39" t="s">
        <v>249</v>
      </c>
      <c r="S9" s="239" t="s">
        <v>209</v>
      </c>
      <c r="T9" s="240" t="s">
        <v>209</v>
      </c>
      <c r="U9" s="222">
        <v>1.34E-2</v>
      </c>
      <c r="V9" s="222">
        <f>ROUND(E9*U9,2)</f>
        <v>1.33</v>
      </c>
      <c r="W9" s="222"/>
      <c r="X9" s="222" t="s">
        <v>250</v>
      </c>
      <c r="Y9" s="212"/>
      <c r="Z9" s="212"/>
      <c r="AA9" s="212"/>
      <c r="AB9" s="212"/>
      <c r="AC9" s="212"/>
      <c r="AD9" s="212"/>
      <c r="AE9" s="212"/>
      <c r="AF9" s="212"/>
      <c r="AG9" s="212" t="s">
        <v>251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9"/>
      <c r="B10" s="220"/>
      <c r="C10" s="262" t="s">
        <v>252</v>
      </c>
      <c r="D10" s="254"/>
      <c r="E10" s="254"/>
      <c r="F10" s="254"/>
      <c r="G10" s="254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2"/>
      <c r="Z10" s="212"/>
      <c r="AA10" s="212"/>
      <c r="AB10" s="212"/>
      <c r="AC10" s="212"/>
      <c r="AD10" s="212"/>
      <c r="AE10" s="212"/>
      <c r="AF10" s="212"/>
      <c r="AG10" s="212" t="s">
        <v>253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42" t="str">
        <f>C10</f>
        <v>nebo lesní půdy, s vodorovným přemístěním na hromady v místě upotřebení nebo na dočasné či trvalé skládky se složením</v>
      </c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9"/>
      <c r="B11" s="220"/>
      <c r="C11" s="263" t="s">
        <v>254</v>
      </c>
      <c r="D11" s="252"/>
      <c r="E11" s="253">
        <v>22</v>
      </c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12"/>
      <c r="Z11" s="212"/>
      <c r="AA11" s="212"/>
      <c r="AB11" s="212"/>
      <c r="AC11" s="212"/>
      <c r="AD11" s="212"/>
      <c r="AE11" s="212"/>
      <c r="AF11" s="212"/>
      <c r="AG11" s="212" t="s">
        <v>255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19"/>
      <c r="B12" s="220"/>
      <c r="C12" s="263" t="s">
        <v>256</v>
      </c>
      <c r="D12" s="252"/>
      <c r="E12" s="253">
        <v>53</v>
      </c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12"/>
      <c r="Z12" s="212"/>
      <c r="AA12" s="212"/>
      <c r="AB12" s="212"/>
      <c r="AC12" s="212"/>
      <c r="AD12" s="212"/>
      <c r="AE12" s="212"/>
      <c r="AF12" s="212"/>
      <c r="AG12" s="212" t="s">
        <v>255</v>
      </c>
      <c r="AH12" s="212">
        <v>0</v>
      </c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19"/>
      <c r="B13" s="220"/>
      <c r="C13" s="263" t="s">
        <v>257</v>
      </c>
      <c r="D13" s="252"/>
      <c r="E13" s="253">
        <v>13.2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12"/>
      <c r="Z13" s="212"/>
      <c r="AA13" s="212"/>
      <c r="AB13" s="212"/>
      <c r="AC13" s="212"/>
      <c r="AD13" s="212"/>
      <c r="AE13" s="212"/>
      <c r="AF13" s="212"/>
      <c r="AG13" s="212" t="s">
        <v>255</v>
      </c>
      <c r="AH13" s="212">
        <v>0</v>
      </c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19"/>
      <c r="B14" s="220"/>
      <c r="C14" s="263" t="s">
        <v>258</v>
      </c>
      <c r="D14" s="252"/>
      <c r="E14" s="253">
        <v>5.6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12"/>
      <c r="Z14" s="212"/>
      <c r="AA14" s="212"/>
      <c r="AB14" s="212"/>
      <c r="AC14" s="212"/>
      <c r="AD14" s="212"/>
      <c r="AE14" s="212"/>
      <c r="AF14" s="212"/>
      <c r="AG14" s="212" t="s">
        <v>255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19"/>
      <c r="B15" s="220"/>
      <c r="C15" s="263" t="s">
        <v>259</v>
      </c>
      <c r="D15" s="252"/>
      <c r="E15" s="253">
        <v>4.08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12"/>
      <c r="Z15" s="212"/>
      <c r="AA15" s="212"/>
      <c r="AB15" s="212"/>
      <c r="AC15" s="212"/>
      <c r="AD15" s="212"/>
      <c r="AE15" s="212"/>
      <c r="AF15" s="212"/>
      <c r="AG15" s="212" t="s">
        <v>255</v>
      </c>
      <c r="AH15" s="212">
        <v>0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19"/>
      <c r="B16" s="220"/>
      <c r="C16" s="263" t="s">
        <v>260</v>
      </c>
      <c r="D16" s="252"/>
      <c r="E16" s="253">
        <v>1.6</v>
      </c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12"/>
      <c r="Z16" s="212"/>
      <c r="AA16" s="212"/>
      <c r="AB16" s="212"/>
      <c r="AC16" s="212"/>
      <c r="AD16" s="212"/>
      <c r="AE16" s="212"/>
      <c r="AF16" s="212"/>
      <c r="AG16" s="212" t="s">
        <v>255</v>
      </c>
      <c r="AH16" s="212">
        <v>0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34">
        <v>2</v>
      </c>
      <c r="B17" s="235" t="s">
        <v>261</v>
      </c>
      <c r="C17" s="246" t="s">
        <v>262</v>
      </c>
      <c r="D17" s="236" t="s">
        <v>248</v>
      </c>
      <c r="E17" s="237">
        <v>65.98</v>
      </c>
      <c r="F17" s="238"/>
      <c r="G17" s="239">
        <f>ROUND(E17*F17,2)</f>
        <v>0</v>
      </c>
      <c r="H17" s="238"/>
      <c r="I17" s="239">
        <f>ROUND(E17*H17,2)</f>
        <v>0</v>
      </c>
      <c r="J17" s="238"/>
      <c r="K17" s="239">
        <f>ROUND(E17*J17,2)</f>
        <v>0</v>
      </c>
      <c r="L17" s="239">
        <v>21</v>
      </c>
      <c r="M17" s="239">
        <f>G17*(1+L17/100)</f>
        <v>0</v>
      </c>
      <c r="N17" s="239">
        <v>0</v>
      </c>
      <c r="O17" s="239">
        <f>ROUND(E17*N17,2)</f>
        <v>0</v>
      </c>
      <c r="P17" s="239">
        <v>0</v>
      </c>
      <c r="Q17" s="239">
        <f>ROUND(E17*P17,2)</f>
        <v>0</v>
      </c>
      <c r="R17" s="239" t="s">
        <v>249</v>
      </c>
      <c r="S17" s="239" t="s">
        <v>209</v>
      </c>
      <c r="T17" s="240" t="s">
        <v>209</v>
      </c>
      <c r="U17" s="222">
        <v>0.223</v>
      </c>
      <c r="V17" s="222">
        <f>ROUND(E17*U17,2)</f>
        <v>14.71</v>
      </c>
      <c r="W17" s="222"/>
      <c r="X17" s="222" t="s">
        <v>250</v>
      </c>
      <c r="Y17" s="212"/>
      <c r="Z17" s="212"/>
      <c r="AA17" s="212"/>
      <c r="AB17" s="212"/>
      <c r="AC17" s="212"/>
      <c r="AD17" s="212"/>
      <c r="AE17" s="212"/>
      <c r="AF17" s="212"/>
      <c r="AG17" s="212" t="s">
        <v>251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19"/>
      <c r="B18" s="220"/>
      <c r="C18" s="262" t="s">
        <v>263</v>
      </c>
      <c r="D18" s="254"/>
      <c r="E18" s="254"/>
      <c r="F18" s="254"/>
      <c r="G18" s="254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12"/>
      <c r="Z18" s="212"/>
      <c r="AA18" s="212"/>
      <c r="AB18" s="212"/>
      <c r="AC18" s="212"/>
      <c r="AD18" s="212"/>
      <c r="AE18" s="212"/>
      <c r="AF18" s="212"/>
      <c r="AG18" s="212" t="s">
        <v>253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42" t="str">
        <f>C18</f>
        <v>s přemístěním výkopku v příčných profilech na vzdálenost do 15 m nebo s naložením na dopravní prostředek.</v>
      </c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19"/>
      <c r="B19" s="220"/>
      <c r="C19" s="263" t="s">
        <v>256</v>
      </c>
      <c r="D19" s="252"/>
      <c r="E19" s="253">
        <v>53</v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12"/>
      <c r="Z19" s="212"/>
      <c r="AA19" s="212"/>
      <c r="AB19" s="212"/>
      <c r="AC19" s="212"/>
      <c r="AD19" s="212"/>
      <c r="AE19" s="212"/>
      <c r="AF19" s="212"/>
      <c r="AG19" s="212" t="s">
        <v>255</v>
      </c>
      <c r="AH19" s="212">
        <v>0</v>
      </c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19"/>
      <c r="B20" s="220"/>
      <c r="C20" s="263" t="s">
        <v>264</v>
      </c>
      <c r="D20" s="252"/>
      <c r="E20" s="253">
        <v>3.3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12"/>
      <c r="Z20" s="212"/>
      <c r="AA20" s="212"/>
      <c r="AB20" s="212"/>
      <c r="AC20" s="212"/>
      <c r="AD20" s="212"/>
      <c r="AE20" s="212"/>
      <c r="AF20" s="212"/>
      <c r="AG20" s="212" t="s">
        <v>255</v>
      </c>
      <c r="AH20" s="212">
        <v>0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19"/>
      <c r="B21" s="220"/>
      <c r="C21" s="263" t="s">
        <v>258</v>
      </c>
      <c r="D21" s="252"/>
      <c r="E21" s="253">
        <v>5.6</v>
      </c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12"/>
      <c r="Z21" s="212"/>
      <c r="AA21" s="212"/>
      <c r="AB21" s="212"/>
      <c r="AC21" s="212"/>
      <c r="AD21" s="212"/>
      <c r="AE21" s="212"/>
      <c r="AF21" s="212"/>
      <c r="AG21" s="212" t="s">
        <v>255</v>
      </c>
      <c r="AH21" s="212">
        <v>0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19"/>
      <c r="B22" s="220"/>
      <c r="C22" s="263" t="s">
        <v>259</v>
      </c>
      <c r="D22" s="252"/>
      <c r="E22" s="253">
        <v>4.08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12"/>
      <c r="Z22" s="212"/>
      <c r="AA22" s="212"/>
      <c r="AB22" s="212"/>
      <c r="AC22" s="212"/>
      <c r="AD22" s="212"/>
      <c r="AE22" s="212"/>
      <c r="AF22" s="212"/>
      <c r="AG22" s="212" t="s">
        <v>255</v>
      </c>
      <c r="AH22" s="212">
        <v>0</v>
      </c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34">
        <v>3</v>
      </c>
      <c r="B23" s="235" t="s">
        <v>265</v>
      </c>
      <c r="C23" s="246" t="s">
        <v>266</v>
      </c>
      <c r="D23" s="236" t="s">
        <v>248</v>
      </c>
      <c r="E23" s="237">
        <v>32.99</v>
      </c>
      <c r="F23" s="238"/>
      <c r="G23" s="239">
        <f>ROUND(E23*F23,2)</f>
        <v>0</v>
      </c>
      <c r="H23" s="238"/>
      <c r="I23" s="239">
        <f>ROUND(E23*H23,2)</f>
        <v>0</v>
      </c>
      <c r="J23" s="238"/>
      <c r="K23" s="239">
        <f>ROUND(E23*J23,2)</f>
        <v>0</v>
      </c>
      <c r="L23" s="239">
        <v>21</v>
      </c>
      <c r="M23" s="239">
        <f>G23*(1+L23/100)</f>
        <v>0</v>
      </c>
      <c r="N23" s="239">
        <v>0</v>
      </c>
      <c r="O23" s="239">
        <f>ROUND(E23*N23,2)</f>
        <v>0</v>
      </c>
      <c r="P23" s="239">
        <v>0</v>
      </c>
      <c r="Q23" s="239">
        <f>ROUND(E23*P23,2)</f>
        <v>0</v>
      </c>
      <c r="R23" s="239" t="s">
        <v>249</v>
      </c>
      <c r="S23" s="239" t="s">
        <v>209</v>
      </c>
      <c r="T23" s="240" t="s">
        <v>209</v>
      </c>
      <c r="U23" s="222">
        <v>8.7999999999999995E-2</v>
      </c>
      <c r="V23" s="222">
        <f>ROUND(E23*U23,2)</f>
        <v>2.9</v>
      </c>
      <c r="W23" s="222"/>
      <c r="X23" s="222" t="s">
        <v>250</v>
      </c>
      <c r="Y23" s="212"/>
      <c r="Z23" s="212"/>
      <c r="AA23" s="212"/>
      <c r="AB23" s="212"/>
      <c r="AC23" s="212"/>
      <c r="AD23" s="212"/>
      <c r="AE23" s="212"/>
      <c r="AF23" s="212"/>
      <c r="AG23" s="212" t="s">
        <v>251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19"/>
      <c r="B24" s="220"/>
      <c r="C24" s="262" t="s">
        <v>263</v>
      </c>
      <c r="D24" s="254"/>
      <c r="E24" s="254"/>
      <c r="F24" s="254"/>
      <c r="G24" s="254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12"/>
      <c r="Z24" s="212"/>
      <c r="AA24" s="212"/>
      <c r="AB24" s="212"/>
      <c r="AC24" s="212"/>
      <c r="AD24" s="212"/>
      <c r="AE24" s="212"/>
      <c r="AF24" s="212"/>
      <c r="AG24" s="212" t="s">
        <v>253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42" t="str">
        <f>C24</f>
        <v>s přemístěním výkopku v příčných profilech na vzdálenost do 15 m nebo s naložením na dopravní prostředek.</v>
      </c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19"/>
      <c r="B25" s="220"/>
      <c r="C25" s="263" t="s">
        <v>267</v>
      </c>
      <c r="D25" s="252"/>
      <c r="E25" s="253">
        <v>32.99</v>
      </c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12"/>
      <c r="Z25" s="212"/>
      <c r="AA25" s="212"/>
      <c r="AB25" s="212"/>
      <c r="AC25" s="212"/>
      <c r="AD25" s="212"/>
      <c r="AE25" s="212"/>
      <c r="AF25" s="212"/>
      <c r="AG25" s="212" t="s">
        <v>255</v>
      </c>
      <c r="AH25" s="212">
        <v>5</v>
      </c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34">
        <v>4</v>
      </c>
      <c r="B26" s="235" t="s">
        <v>268</v>
      </c>
      <c r="C26" s="246" t="s">
        <v>269</v>
      </c>
      <c r="D26" s="236" t="s">
        <v>248</v>
      </c>
      <c r="E26" s="237">
        <v>6.4</v>
      </c>
      <c r="F26" s="238"/>
      <c r="G26" s="239">
        <f>ROUND(E26*F26,2)</f>
        <v>0</v>
      </c>
      <c r="H26" s="238"/>
      <c r="I26" s="239">
        <f>ROUND(E26*H26,2)</f>
        <v>0</v>
      </c>
      <c r="J26" s="238"/>
      <c r="K26" s="239">
        <f>ROUND(E26*J26,2)</f>
        <v>0</v>
      </c>
      <c r="L26" s="239">
        <v>21</v>
      </c>
      <c r="M26" s="239">
        <f>G26*(1+L26/100)</f>
        <v>0</v>
      </c>
      <c r="N26" s="239">
        <v>0</v>
      </c>
      <c r="O26" s="239">
        <f>ROUND(E26*N26,2)</f>
        <v>0</v>
      </c>
      <c r="P26" s="239">
        <v>0</v>
      </c>
      <c r="Q26" s="239">
        <f>ROUND(E26*P26,2)</f>
        <v>0</v>
      </c>
      <c r="R26" s="239" t="s">
        <v>249</v>
      </c>
      <c r="S26" s="239" t="s">
        <v>209</v>
      </c>
      <c r="T26" s="240" t="s">
        <v>209</v>
      </c>
      <c r="U26" s="222">
        <v>0.36499999999999999</v>
      </c>
      <c r="V26" s="222">
        <f>ROUND(E26*U26,2)</f>
        <v>2.34</v>
      </c>
      <c r="W26" s="222"/>
      <c r="X26" s="222" t="s">
        <v>250</v>
      </c>
      <c r="Y26" s="212"/>
      <c r="Z26" s="212"/>
      <c r="AA26" s="212"/>
      <c r="AB26" s="212"/>
      <c r="AC26" s="212"/>
      <c r="AD26" s="212"/>
      <c r="AE26" s="212"/>
      <c r="AF26" s="212"/>
      <c r="AG26" s="212" t="s">
        <v>251</v>
      </c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ht="22.5" outlineLevel="1" x14ac:dyDescent="0.2">
      <c r="A27" s="219"/>
      <c r="B27" s="220"/>
      <c r="C27" s="262" t="s">
        <v>270</v>
      </c>
      <c r="D27" s="254"/>
      <c r="E27" s="254"/>
      <c r="F27" s="254"/>
      <c r="G27" s="254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12"/>
      <c r="Z27" s="212"/>
      <c r="AA27" s="212"/>
      <c r="AB27" s="212"/>
      <c r="AC27" s="212"/>
      <c r="AD27" s="212"/>
      <c r="AE27" s="212"/>
      <c r="AF27" s="212"/>
      <c r="AG27" s="212" t="s">
        <v>253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42" t="str">
        <f>C27</f>
        <v>zapažených i nezapažených s urovnáním dna do předepsaného profilu a spádu, s přehozením výkopku na přilehlém terénu na vzdálenost do 3 m od podélné osy rýhy nebo s naložením výkopku na dopravní prostředek.</v>
      </c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9"/>
      <c r="B28" s="220"/>
      <c r="C28" s="263" t="s">
        <v>260</v>
      </c>
      <c r="D28" s="252"/>
      <c r="E28" s="253">
        <v>1.6</v>
      </c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12"/>
      <c r="Z28" s="212"/>
      <c r="AA28" s="212"/>
      <c r="AB28" s="212"/>
      <c r="AC28" s="212"/>
      <c r="AD28" s="212"/>
      <c r="AE28" s="212"/>
      <c r="AF28" s="212"/>
      <c r="AG28" s="212" t="s">
        <v>255</v>
      </c>
      <c r="AH28" s="212">
        <v>0</v>
      </c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19"/>
      <c r="B29" s="220"/>
      <c r="C29" s="263" t="s">
        <v>271</v>
      </c>
      <c r="D29" s="252"/>
      <c r="E29" s="253">
        <v>4.8</v>
      </c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12"/>
      <c r="Z29" s="212"/>
      <c r="AA29" s="212"/>
      <c r="AB29" s="212"/>
      <c r="AC29" s="212"/>
      <c r="AD29" s="212"/>
      <c r="AE29" s="212"/>
      <c r="AF29" s="212"/>
      <c r="AG29" s="212" t="s">
        <v>255</v>
      </c>
      <c r="AH29" s="212">
        <v>0</v>
      </c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34">
        <v>5</v>
      </c>
      <c r="B30" s="235" t="s">
        <v>272</v>
      </c>
      <c r="C30" s="246" t="s">
        <v>273</v>
      </c>
      <c r="D30" s="236" t="s">
        <v>248</v>
      </c>
      <c r="E30" s="237">
        <v>3.2</v>
      </c>
      <c r="F30" s="238"/>
      <c r="G30" s="239">
        <f>ROUND(E30*F30,2)</f>
        <v>0</v>
      </c>
      <c r="H30" s="238"/>
      <c r="I30" s="239">
        <f>ROUND(E30*H30,2)</f>
        <v>0</v>
      </c>
      <c r="J30" s="238"/>
      <c r="K30" s="239">
        <f>ROUND(E30*J30,2)</f>
        <v>0</v>
      </c>
      <c r="L30" s="239">
        <v>21</v>
      </c>
      <c r="M30" s="239">
        <f>G30*(1+L30/100)</f>
        <v>0</v>
      </c>
      <c r="N30" s="239">
        <v>0</v>
      </c>
      <c r="O30" s="239">
        <f>ROUND(E30*N30,2)</f>
        <v>0</v>
      </c>
      <c r="P30" s="239">
        <v>0</v>
      </c>
      <c r="Q30" s="239">
        <f>ROUND(E30*P30,2)</f>
        <v>0</v>
      </c>
      <c r="R30" s="239" t="s">
        <v>249</v>
      </c>
      <c r="S30" s="239" t="s">
        <v>209</v>
      </c>
      <c r="T30" s="240" t="s">
        <v>209</v>
      </c>
      <c r="U30" s="222">
        <v>0.38979999999999998</v>
      </c>
      <c r="V30" s="222">
        <f>ROUND(E30*U30,2)</f>
        <v>1.25</v>
      </c>
      <c r="W30" s="222"/>
      <c r="X30" s="222" t="s">
        <v>250</v>
      </c>
      <c r="Y30" s="212"/>
      <c r="Z30" s="212"/>
      <c r="AA30" s="212"/>
      <c r="AB30" s="212"/>
      <c r="AC30" s="212"/>
      <c r="AD30" s="212"/>
      <c r="AE30" s="212"/>
      <c r="AF30" s="212"/>
      <c r="AG30" s="212" t="s">
        <v>251</v>
      </c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ht="22.5" outlineLevel="1" x14ac:dyDescent="0.2">
      <c r="A31" s="219"/>
      <c r="B31" s="220"/>
      <c r="C31" s="262" t="s">
        <v>270</v>
      </c>
      <c r="D31" s="254"/>
      <c r="E31" s="254"/>
      <c r="F31" s="254"/>
      <c r="G31" s="254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12"/>
      <c r="Z31" s="212"/>
      <c r="AA31" s="212"/>
      <c r="AB31" s="212"/>
      <c r="AC31" s="212"/>
      <c r="AD31" s="212"/>
      <c r="AE31" s="212"/>
      <c r="AF31" s="212"/>
      <c r="AG31" s="212" t="s">
        <v>253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42" t="str">
        <f>C31</f>
        <v>zapažených i nezapažených s urovnáním dna do předepsaného profilu a spádu, s přehozením výkopku na přilehlém terénu na vzdálenost do 3 m od podélné osy rýhy nebo s naložením výkopku na dopravní prostředek.</v>
      </c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19"/>
      <c r="B32" s="220"/>
      <c r="C32" s="263" t="s">
        <v>274</v>
      </c>
      <c r="D32" s="252"/>
      <c r="E32" s="253">
        <v>3.2</v>
      </c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12"/>
      <c r="Z32" s="212"/>
      <c r="AA32" s="212"/>
      <c r="AB32" s="212"/>
      <c r="AC32" s="212"/>
      <c r="AD32" s="212"/>
      <c r="AE32" s="212"/>
      <c r="AF32" s="212"/>
      <c r="AG32" s="212" t="s">
        <v>255</v>
      </c>
      <c r="AH32" s="212">
        <v>5</v>
      </c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34">
        <v>6</v>
      </c>
      <c r="B33" s="235" t="s">
        <v>275</v>
      </c>
      <c r="C33" s="246" t="s">
        <v>276</v>
      </c>
      <c r="D33" s="236" t="s">
        <v>248</v>
      </c>
      <c r="E33" s="237">
        <v>15.5</v>
      </c>
      <c r="F33" s="238"/>
      <c r="G33" s="239">
        <f>ROUND(E33*F33,2)</f>
        <v>0</v>
      </c>
      <c r="H33" s="238"/>
      <c r="I33" s="239">
        <f>ROUND(E33*H33,2)</f>
        <v>0</v>
      </c>
      <c r="J33" s="238"/>
      <c r="K33" s="239">
        <f>ROUND(E33*J33,2)</f>
        <v>0</v>
      </c>
      <c r="L33" s="239">
        <v>21</v>
      </c>
      <c r="M33" s="239">
        <f>G33*(1+L33/100)</f>
        <v>0</v>
      </c>
      <c r="N33" s="239">
        <v>0</v>
      </c>
      <c r="O33" s="239">
        <f>ROUND(E33*N33,2)</f>
        <v>0</v>
      </c>
      <c r="P33" s="239">
        <v>0</v>
      </c>
      <c r="Q33" s="239">
        <f>ROUND(E33*P33,2)</f>
        <v>0</v>
      </c>
      <c r="R33" s="239" t="s">
        <v>249</v>
      </c>
      <c r="S33" s="239" t="s">
        <v>209</v>
      </c>
      <c r="T33" s="240" t="s">
        <v>209</v>
      </c>
      <c r="U33" s="222">
        <v>1.0999999999999999E-2</v>
      </c>
      <c r="V33" s="222">
        <f>ROUND(E33*U33,2)</f>
        <v>0.17</v>
      </c>
      <c r="W33" s="222"/>
      <c r="X33" s="222" t="s">
        <v>250</v>
      </c>
      <c r="Y33" s="212"/>
      <c r="Z33" s="212"/>
      <c r="AA33" s="212"/>
      <c r="AB33" s="212"/>
      <c r="AC33" s="212"/>
      <c r="AD33" s="212"/>
      <c r="AE33" s="212"/>
      <c r="AF33" s="212"/>
      <c r="AG33" s="212" t="s">
        <v>251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19"/>
      <c r="B34" s="220"/>
      <c r="C34" s="262" t="s">
        <v>277</v>
      </c>
      <c r="D34" s="254"/>
      <c r="E34" s="254"/>
      <c r="F34" s="254"/>
      <c r="G34" s="254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12"/>
      <c r="Z34" s="212"/>
      <c r="AA34" s="212"/>
      <c r="AB34" s="212"/>
      <c r="AC34" s="212"/>
      <c r="AD34" s="212"/>
      <c r="AE34" s="212"/>
      <c r="AF34" s="212"/>
      <c r="AG34" s="212" t="s">
        <v>253</v>
      </c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19"/>
      <c r="B35" s="220"/>
      <c r="C35" s="263" t="s">
        <v>278</v>
      </c>
      <c r="D35" s="252"/>
      <c r="E35" s="253">
        <v>10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12"/>
      <c r="Z35" s="212"/>
      <c r="AA35" s="212"/>
      <c r="AB35" s="212"/>
      <c r="AC35" s="212"/>
      <c r="AD35" s="212"/>
      <c r="AE35" s="212"/>
      <c r="AF35" s="212"/>
      <c r="AG35" s="212" t="s">
        <v>255</v>
      </c>
      <c r="AH35" s="212">
        <v>0</v>
      </c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19"/>
      <c r="B36" s="220"/>
      <c r="C36" s="263" t="s">
        <v>279</v>
      </c>
      <c r="D36" s="252"/>
      <c r="E36" s="253">
        <v>5.5</v>
      </c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12"/>
      <c r="Z36" s="212"/>
      <c r="AA36" s="212"/>
      <c r="AB36" s="212"/>
      <c r="AC36" s="212"/>
      <c r="AD36" s="212"/>
      <c r="AE36" s="212"/>
      <c r="AF36" s="212"/>
      <c r="AG36" s="212" t="s">
        <v>255</v>
      </c>
      <c r="AH36" s="212">
        <v>0</v>
      </c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34">
        <v>7</v>
      </c>
      <c r="B37" s="235" t="s">
        <v>280</v>
      </c>
      <c r="C37" s="246" t="s">
        <v>281</v>
      </c>
      <c r="D37" s="236" t="s">
        <v>248</v>
      </c>
      <c r="E37" s="237">
        <v>83.98</v>
      </c>
      <c r="F37" s="238"/>
      <c r="G37" s="239">
        <f>ROUND(E37*F37,2)</f>
        <v>0</v>
      </c>
      <c r="H37" s="238"/>
      <c r="I37" s="239">
        <f>ROUND(E37*H37,2)</f>
        <v>0</v>
      </c>
      <c r="J37" s="238"/>
      <c r="K37" s="239">
        <f>ROUND(E37*J37,2)</f>
        <v>0</v>
      </c>
      <c r="L37" s="239">
        <v>21</v>
      </c>
      <c r="M37" s="239">
        <f>G37*(1+L37/100)</f>
        <v>0</v>
      </c>
      <c r="N37" s="239">
        <v>0</v>
      </c>
      <c r="O37" s="239">
        <f>ROUND(E37*N37,2)</f>
        <v>0</v>
      </c>
      <c r="P37" s="239">
        <v>0</v>
      </c>
      <c r="Q37" s="239">
        <f>ROUND(E37*P37,2)</f>
        <v>0</v>
      </c>
      <c r="R37" s="239" t="s">
        <v>249</v>
      </c>
      <c r="S37" s="239" t="s">
        <v>209</v>
      </c>
      <c r="T37" s="240" t="s">
        <v>209</v>
      </c>
      <c r="U37" s="222">
        <v>1.0999999999999999E-2</v>
      </c>
      <c r="V37" s="222">
        <f>ROUND(E37*U37,2)</f>
        <v>0.92</v>
      </c>
      <c r="W37" s="222"/>
      <c r="X37" s="222" t="s">
        <v>250</v>
      </c>
      <c r="Y37" s="212"/>
      <c r="Z37" s="212"/>
      <c r="AA37" s="212"/>
      <c r="AB37" s="212"/>
      <c r="AC37" s="212"/>
      <c r="AD37" s="212"/>
      <c r="AE37" s="212"/>
      <c r="AF37" s="212"/>
      <c r="AG37" s="212" t="s">
        <v>251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19"/>
      <c r="B38" s="220"/>
      <c r="C38" s="262" t="s">
        <v>277</v>
      </c>
      <c r="D38" s="254"/>
      <c r="E38" s="254"/>
      <c r="F38" s="254"/>
      <c r="G38" s="254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12"/>
      <c r="Z38" s="212"/>
      <c r="AA38" s="212"/>
      <c r="AB38" s="212"/>
      <c r="AC38" s="212"/>
      <c r="AD38" s="212"/>
      <c r="AE38" s="212"/>
      <c r="AF38" s="212"/>
      <c r="AG38" s="212" t="s">
        <v>253</v>
      </c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19"/>
      <c r="B39" s="220"/>
      <c r="C39" s="263" t="s">
        <v>282</v>
      </c>
      <c r="D39" s="252"/>
      <c r="E39" s="253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12"/>
      <c r="Z39" s="212"/>
      <c r="AA39" s="212"/>
      <c r="AB39" s="212"/>
      <c r="AC39" s="212"/>
      <c r="AD39" s="212"/>
      <c r="AE39" s="212"/>
      <c r="AF39" s="212"/>
      <c r="AG39" s="212" t="s">
        <v>255</v>
      </c>
      <c r="AH39" s="212">
        <v>0</v>
      </c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19"/>
      <c r="B40" s="220"/>
      <c r="C40" s="263" t="s">
        <v>283</v>
      </c>
      <c r="D40" s="252"/>
      <c r="E40" s="253">
        <v>83.98</v>
      </c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12"/>
      <c r="Z40" s="212"/>
      <c r="AA40" s="212"/>
      <c r="AB40" s="212"/>
      <c r="AC40" s="212"/>
      <c r="AD40" s="212"/>
      <c r="AE40" s="212"/>
      <c r="AF40" s="212"/>
      <c r="AG40" s="212" t="s">
        <v>255</v>
      </c>
      <c r="AH40" s="212">
        <v>5</v>
      </c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ht="22.5" outlineLevel="1" x14ac:dyDescent="0.2">
      <c r="A41" s="234">
        <v>8</v>
      </c>
      <c r="B41" s="235" t="s">
        <v>284</v>
      </c>
      <c r="C41" s="246" t="s">
        <v>285</v>
      </c>
      <c r="D41" s="236" t="s">
        <v>248</v>
      </c>
      <c r="E41" s="237">
        <v>72.38</v>
      </c>
      <c r="F41" s="238"/>
      <c r="G41" s="239">
        <f>ROUND(E41*F41,2)</f>
        <v>0</v>
      </c>
      <c r="H41" s="238"/>
      <c r="I41" s="239">
        <f>ROUND(E41*H41,2)</f>
        <v>0</v>
      </c>
      <c r="J41" s="238"/>
      <c r="K41" s="239">
        <f>ROUND(E41*J41,2)</f>
        <v>0</v>
      </c>
      <c r="L41" s="239">
        <v>21</v>
      </c>
      <c r="M41" s="239">
        <f>G41*(1+L41/100)</f>
        <v>0</v>
      </c>
      <c r="N41" s="239">
        <v>0</v>
      </c>
      <c r="O41" s="239">
        <f>ROUND(E41*N41,2)</f>
        <v>0</v>
      </c>
      <c r="P41" s="239">
        <v>0</v>
      </c>
      <c r="Q41" s="239">
        <f>ROUND(E41*P41,2)</f>
        <v>0</v>
      </c>
      <c r="R41" s="239" t="s">
        <v>249</v>
      </c>
      <c r="S41" s="239" t="s">
        <v>209</v>
      </c>
      <c r="T41" s="240" t="s">
        <v>209</v>
      </c>
      <c r="U41" s="222">
        <v>1.0999999999999999E-2</v>
      </c>
      <c r="V41" s="222">
        <f>ROUND(E41*U41,2)</f>
        <v>0.8</v>
      </c>
      <c r="W41" s="222"/>
      <c r="X41" s="222" t="s">
        <v>250</v>
      </c>
      <c r="Y41" s="212"/>
      <c r="Z41" s="212"/>
      <c r="AA41" s="212"/>
      <c r="AB41" s="212"/>
      <c r="AC41" s="212"/>
      <c r="AD41" s="212"/>
      <c r="AE41" s="212"/>
      <c r="AF41" s="212"/>
      <c r="AG41" s="212" t="s">
        <v>251</v>
      </c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19"/>
      <c r="B42" s="220"/>
      <c r="C42" s="262" t="s">
        <v>277</v>
      </c>
      <c r="D42" s="254"/>
      <c r="E42" s="254"/>
      <c r="F42" s="254"/>
      <c r="G42" s="254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12"/>
      <c r="Z42" s="212"/>
      <c r="AA42" s="212"/>
      <c r="AB42" s="212"/>
      <c r="AC42" s="212"/>
      <c r="AD42" s="212"/>
      <c r="AE42" s="212"/>
      <c r="AF42" s="212"/>
      <c r="AG42" s="212" t="s">
        <v>253</v>
      </c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19"/>
      <c r="B43" s="220"/>
      <c r="C43" s="263" t="s">
        <v>286</v>
      </c>
      <c r="D43" s="252"/>
      <c r="E43" s="253">
        <v>65.98</v>
      </c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12"/>
      <c r="Z43" s="212"/>
      <c r="AA43" s="212"/>
      <c r="AB43" s="212"/>
      <c r="AC43" s="212"/>
      <c r="AD43" s="212"/>
      <c r="AE43" s="212"/>
      <c r="AF43" s="212"/>
      <c r="AG43" s="212" t="s">
        <v>255</v>
      </c>
      <c r="AH43" s="212">
        <v>5</v>
      </c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19"/>
      <c r="B44" s="220"/>
      <c r="C44" s="263" t="s">
        <v>287</v>
      </c>
      <c r="D44" s="252"/>
      <c r="E44" s="253">
        <v>6.4</v>
      </c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12"/>
      <c r="Z44" s="212"/>
      <c r="AA44" s="212"/>
      <c r="AB44" s="212"/>
      <c r="AC44" s="212"/>
      <c r="AD44" s="212"/>
      <c r="AE44" s="212"/>
      <c r="AF44" s="212"/>
      <c r="AG44" s="212" t="s">
        <v>255</v>
      </c>
      <c r="AH44" s="212">
        <v>5</v>
      </c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ht="33.75" outlineLevel="1" x14ac:dyDescent="0.2">
      <c r="A45" s="234">
        <v>9</v>
      </c>
      <c r="B45" s="235" t="s">
        <v>288</v>
      </c>
      <c r="C45" s="246" t="s">
        <v>289</v>
      </c>
      <c r="D45" s="236" t="s">
        <v>248</v>
      </c>
      <c r="E45" s="237">
        <v>289.52</v>
      </c>
      <c r="F45" s="238"/>
      <c r="G45" s="239">
        <f>ROUND(E45*F45,2)</f>
        <v>0</v>
      </c>
      <c r="H45" s="238"/>
      <c r="I45" s="239">
        <f>ROUND(E45*H45,2)</f>
        <v>0</v>
      </c>
      <c r="J45" s="238"/>
      <c r="K45" s="239">
        <f>ROUND(E45*J45,2)</f>
        <v>0</v>
      </c>
      <c r="L45" s="239">
        <v>21</v>
      </c>
      <c r="M45" s="239">
        <f>G45*(1+L45/100)</f>
        <v>0</v>
      </c>
      <c r="N45" s="239">
        <v>0</v>
      </c>
      <c r="O45" s="239">
        <f>ROUND(E45*N45,2)</f>
        <v>0</v>
      </c>
      <c r="P45" s="239">
        <v>0</v>
      </c>
      <c r="Q45" s="239">
        <f>ROUND(E45*P45,2)</f>
        <v>0</v>
      </c>
      <c r="R45" s="239" t="s">
        <v>249</v>
      </c>
      <c r="S45" s="239" t="s">
        <v>209</v>
      </c>
      <c r="T45" s="240" t="s">
        <v>209</v>
      </c>
      <c r="U45" s="222">
        <v>0</v>
      </c>
      <c r="V45" s="222">
        <f>ROUND(E45*U45,2)</f>
        <v>0</v>
      </c>
      <c r="W45" s="222"/>
      <c r="X45" s="222" t="s">
        <v>250</v>
      </c>
      <c r="Y45" s="212"/>
      <c r="Z45" s="212"/>
      <c r="AA45" s="212"/>
      <c r="AB45" s="212"/>
      <c r="AC45" s="212"/>
      <c r="AD45" s="212"/>
      <c r="AE45" s="212"/>
      <c r="AF45" s="212"/>
      <c r="AG45" s="212" t="s">
        <v>251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19"/>
      <c r="B46" s="220"/>
      <c r="C46" s="262" t="s">
        <v>277</v>
      </c>
      <c r="D46" s="254"/>
      <c r="E46" s="254"/>
      <c r="F46" s="254"/>
      <c r="G46" s="254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12"/>
      <c r="Z46" s="212"/>
      <c r="AA46" s="212"/>
      <c r="AB46" s="212"/>
      <c r="AC46" s="212"/>
      <c r="AD46" s="212"/>
      <c r="AE46" s="212"/>
      <c r="AF46" s="212"/>
      <c r="AG46" s="212" t="s">
        <v>253</v>
      </c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19"/>
      <c r="B47" s="220"/>
      <c r="C47" s="263" t="s">
        <v>290</v>
      </c>
      <c r="D47" s="252"/>
      <c r="E47" s="253">
        <v>289.52</v>
      </c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12"/>
      <c r="Z47" s="212"/>
      <c r="AA47" s="212"/>
      <c r="AB47" s="212"/>
      <c r="AC47" s="212"/>
      <c r="AD47" s="212"/>
      <c r="AE47" s="212"/>
      <c r="AF47" s="212"/>
      <c r="AG47" s="212" t="s">
        <v>255</v>
      </c>
      <c r="AH47" s="212">
        <v>5</v>
      </c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ht="22.5" outlineLevel="1" x14ac:dyDescent="0.2">
      <c r="A48" s="234">
        <v>10</v>
      </c>
      <c r="B48" s="235" t="s">
        <v>291</v>
      </c>
      <c r="C48" s="246" t="s">
        <v>292</v>
      </c>
      <c r="D48" s="236" t="s">
        <v>248</v>
      </c>
      <c r="E48" s="237">
        <v>15.5</v>
      </c>
      <c r="F48" s="238"/>
      <c r="G48" s="239">
        <f>ROUND(E48*F48,2)</f>
        <v>0</v>
      </c>
      <c r="H48" s="238"/>
      <c r="I48" s="239">
        <f>ROUND(E48*H48,2)</f>
        <v>0</v>
      </c>
      <c r="J48" s="238"/>
      <c r="K48" s="239">
        <f>ROUND(E48*J48,2)</f>
        <v>0</v>
      </c>
      <c r="L48" s="239">
        <v>21</v>
      </c>
      <c r="M48" s="239">
        <f>G48*(1+L48/100)</f>
        <v>0</v>
      </c>
      <c r="N48" s="239">
        <v>0</v>
      </c>
      <c r="O48" s="239">
        <f>ROUND(E48*N48,2)</f>
        <v>0</v>
      </c>
      <c r="P48" s="239">
        <v>0</v>
      </c>
      <c r="Q48" s="239">
        <f>ROUND(E48*P48,2)</f>
        <v>0</v>
      </c>
      <c r="R48" s="239" t="s">
        <v>249</v>
      </c>
      <c r="S48" s="239" t="s">
        <v>209</v>
      </c>
      <c r="T48" s="240" t="s">
        <v>209</v>
      </c>
      <c r="U48" s="222">
        <v>0.65200000000000002</v>
      </c>
      <c r="V48" s="222">
        <f>ROUND(E48*U48,2)</f>
        <v>10.11</v>
      </c>
      <c r="W48" s="222"/>
      <c r="X48" s="222" t="s">
        <v>250</v>
      </c>
      <c r="Y48" s="212"/>
      <c r="Z48" s="212"/>
      <c r="AA48" s="212"/>
      <c r="AB48" s="212"/>
      <c r="AC48" s="212"/>
      <c r="AD48" s="212"/>
      <c r="AE48" s="212"/>
      <c r="AF48" s="212"/>
      <c r="AG48" s="212" t="s">
        <v>251</v>
      </c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19"/>
      <c r="B49" s="220"/>
      <c r="C49" s="263" t="s">
        <v>293</v>
      </c>
      <c r="D49" s="252"/>
      <c r="E49" s="253">
        <v>15.5</v>
      </c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12"/>
      <c r="Z49" s="212"/>
      <c r="AA49" s="212"/>
      <c r="AB49" s="212"/>
      <c r="AC49" s="212"/>
      <c r="AD49" s="212"/>
      <c r="AE49" s="212"/>
      <c r="AF49" s="212"/>
      <c r="AG49" s="212" t="s">
        <v>255</v>
      </c>
      <c r="AH49" s="212">
        <v>5</v>
      </c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ht="22.5" outlineLevel="1" x14ac:dyDescent="0.2">
      <c r="A50" s="234">
        <v>11</v>
      </c>
      <c r="B50" s="235" t="s">
        <v>294</v>
      </c>
      <c r="C50" s="246" t="s">
        <v>295</v>
      </c>
      <c r="D50" s="236" t="s">
        <v>248</v>
      </c>
      <c r="E50" s="237">
        <v>83.98</v>
      </c>
      <c r="F50" s="238"/>
      <c r="G50" s="239">
        <f>ROUND(E50*F50,2)</f>
        <v>0</v>
      </c>
      <c r="H50" s="238"/>
      <c r="I50" s="239">
        <f>ROUND(E50*H50,2)</f>
        <v>0</v>
      </c>
      <c r="J50" s="238"/>
      <c r="K50" s="239">
        <f>ROUND(E50*J50,2)</f>
        <v>0</v>
      </c>
      <c r="L50" s="239">
        <v>21</v>
      </c>
      <c r="M50" s="239">
        <f>G50*(1+L50/100)</f>
        <v>0</v>
      </c>
      <c r="N50" s="239">
        <v>0</v>
      </c>
      <c r="O50" s="239">
        <f>ROUND(E50*N50,2)</f>
        <v>0</v>
      </c>
      <c r="P50" s="239">
        <v>0</v>
      </c>
      <c r="Q50" s="239">
        <f>ROUND(E50*P50,2)</f>
        <v>0</v>
      </c>
      <c r="R50" s="239" t="s">
        <v>249</v>
      </c>
      <c r="S50" s="239" t="s">
        <v>209</v>
      </c>
      <c r="T50" s="240" t="s">
        <v>209</v>
      </c>
      <c r="U50" s="222">
        <v>5.2999999999999999E-2</v>
      </c>
      <c r="V50" s="222">
        <f>ROUND(E50*U50,2)</f>
        <v>4.45</v>
      </c>
      <c r="W50" s="222"/>
      <c r="X50" s="222" t="s">
        <v>250</v>
      </c>
      <c r="Y50" s="212"/>
      <c r="Z50" s="212"/>
      <c r="AA50" s="212"/>
      <c r="AB50" s="212"/>
      <c r="AC50" s="212"/>
      <c r="AD50" s="212"/>
      <c r="AE50" s="212"/>
      <c r="AF50" s="212"/>
      <c r="AG50" s="212" t="s">
        <v>251</v>
      </c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19"/>
      <c r="B51" s="220"/>
      <c r="C51" s="263" t="s">
        <v>296</v>
      </c>
      <c r="D51" s="252"/>
      <c r="E51" s="253">
        <v>99.48</v>
      </c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12"/>
      <c r="Z51" s="212"/>
      <c r="AA51" s="212"/>
      <c r="AB51" s="212"/>
      <c r="AC51" s="212"/>
      <c r="AD51" s="212"/>
      <c r="AE51" s="212"/>
      <c r="AF51" s="212"/>
      <c r="AG51" s="212" t="s">
        <v>255</v>
      </c>
      <c r="AH51" s="212">
        <v>5</v>
      </c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19"/>
      <c r="B52" s="220"/>
      <c r="C52" s="263" t="s">
        <v>297</v>
      </c>
      <c r="D52" s="252"/>
      <c r="E52" s="253">
        <v>-15.5</v>
      </c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12"/>
      <c r="Z52" s="212"/>
      <c r="AA52" s="212"/>
      <c r="AB52" s="212"/>
      <c r="AC52" s="212"/>
      <c r="AD52" s="212"/>
      <c r="AE52" s="212"/>
      <c r="AF52" s="212"/>
      <c r="AG52" s="212" t="s">
        <v>255</v>
      </c>
      <c r="AH52" s="212">
        <v>5</v>
      </c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ht="56.25" outlineLevel="1" x14ac:dyDescent="0.2">
      <c r="A53" s="234">
        <v>12</v>
      </c>
      <c r="B53" s="235" t="s">
        <v>298</v>
      </c>
      <c r="C53" s="246" t="s">
        <v>299</v>
      </c>
      <c r="D53" s="236" t="s">
        <v>248</v>
      </c>
      <c r="E53" s="237">
        <v>83.98</v>
      </c>
      <c r="F53" s="238"/>
      <c r="G53" s="239">
        <f>ROUND(E53*F53,2)</f>
        <v>0</v>
      </c>
      <c r="H53" s="238"/>
      <c r="I53" s="239">
        <f>ROUND(E53*H53,2)</f>
        <v>0</v>
      </c>
      <c r="J53" s="238"/>
      <c r="K53" s="239">
        <f>ROUND(E53*J53,2)</f>
        <v>0</v>
      </c>
      <c r="L53" s="239">
        <v>21</v>
      </c>
      <c r="M53" s="239">
        <f>G53*(1+L53/100)</f>
        <v>0</v>
      </c>
      <c r="N53" s="239">
        <v>0</v>
      </c>
      <c r="O53" s="239">
        <f>ROUND(E53*N53,2)</f>
        <v>0</v>
      </c>
      <c r="P53" s="239">
        <v>0</v>
      </c>
      <c r="Q53" s="239">
        <f>ROUND(E53*P53,2)</f>
        <v>0</v>
      </c>
      <c r="R53" s="239" t="s">
        <v>249</v>
      </c>
      <c r="S53" s="239" t="s">
        <v>209</v>
      </c>
      <c r="T53" s="240" t="s">
        <v>209</v>
      </c>
      <c r="U53" s="222">
        <v>5.3999999999999999E-2</v>
      </c>
      <c r="V53" s="222">
        <f>ROUND(E53*U53,2)</f>
        <v>4.53</v>
      </c>
      <c r="W53" s="222"/>
      <c r="X53" s="222" t="s">
        <v>250</v>
      </c>
      <c r="Y53" s="212"/>
      <c r="Z53" s="212"/>
      <c r="AA53" s="212"/>
      <c r="AB53" s="212"/>
      <c r="AC53" s="212"/>
      <c r="AD53" s="212"/>
      <c r="AE53" s="212"/>
      <c r="AF53" s="212"/>
      <c r="AG53" s="212" t="s">
        <v>251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">
      <c r="A54" s="219"/>
      <c r="B54" s="220"/>
      <c r="C54" s="262" t="s">
        <v>300</v>
      </c>
      <c r="D54" s="254"/>
      <c r="E54" s="254"/>
      <c r="F54" s="254"/>
      <c r="G54" s="254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12"/>
      <c r="Z54" s="212"/>
      <c r="AA54" s="212"/>
      <c r="AB54" s="212"/>
      <c r="AC54" s="212"/>
      <c r="AD54" s="212"/>
      <c r="AE54" s="212"/>
      <c r="AF54" s="212"/>
      <c r="AG54" s="212" t="s">
        <v>253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19"/>
      <c r="B55" s="220"/>
      <c r="C55" s="263" t="s">
        <v>301</v>
      </c>
      <c r="D55" s="252"/>
      <c r="E55" s="253">
        <v>83.98</v>
      </c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12"/>
      <c r="Z55" s="212"/>
      <c r="AA55" s="212"/>
      <c r="AB55" s="212"/>
      <c r="AC55" s="212"/>
      <c r="AD55" s="212"/>
      <c r="AE55" s="212"/>
      <c r="AF55" s="212"/>
      <c r="AG55" s="212" t="s">
        <v>255</v>
      </c>
      <c r="AH55" s="212">
        <v>5</v>
      </c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ht="22.5" outlineLevel="1" x14ac:dyDescent="0.2">
      <c r="A56" s="234">
        <v>13</v>
      </c>
      <c r="B56" s="235" t="s">
        <v>302</v>
      </c>
      <c r="C56" s="246" t="s">
        <v>303</v>
      </c>
      <c r="D56" s="236" t="s">
        <v>248</v>
      </c>
      <c r="E56" s="237">
        <v>72.38</v>
      </c>
      <c r="F56" s="238"/>
      <c r="G56" s="239">
        <f>ROUND(E56*F56,2)</f>
        <v>0</v>
      </c>
      <c r="H56" s="238"/>
      <c r="I56" s="239">
        <f>ROUND(E56*H56,2)</f>
        <v>0</v>
      </c>
      <c r="J56" s="238"/>
      <c r="K56" s="239">
        <f>ROUND(E56*J56,2)</f>
        <v>0</v>
      </c>
      <c r="L56" s="239">
        <v>21</v>
      </c>
      <c r="M56" s="239">
        <f>G56*(1+L56/100)</f>
        <v>0</v>
      </c>
      <c r="N56" s="239">
        <v>0</v>
      </c>
      <c r="O56" s="239">
        <f>ROUND(E56*N56,2)</f>
        <v>0</v>
      </c>
      <c r="P56" s="239">
        <v>0</v>
      </c>
      <c r="Q56" s="239">
        <f>ROUND(E56*P56,2)</f>
        <v>0</v>
      </c>
      <c r="R56" s="239" t="s">
        <v>249</v>
      </c>
      <c r="S56" s="239" t="s">
        <v>209</v>
      </c>
      <c r="T56" s="240" t="s">
        <v>209</v>
      </c>
      <c r="U56" s="222">
        <v>8.9999999999999993E-3</v>
      </c>
      <c r="V56" s="222">
        <f>ROUND(E56*U56,2)</f>
        <v>0.65</v>
      </c>
      <c r="W56" s="222"/>
      <c r="X56" s="222" t="s">
        <v>250</v>
      </c>
      <c r="Y56" s="212"/>
      <c r="Z56" s="212"/>
      <c r="AA56" s="212"/>
      <c r="AB56" s="212"/>
      <c r="AC56" s="212"/>
      <c r="AD56" s="212"/>
      <c r="AE56" s="212"/>
      <c r="AF56" s="212"/>
      <c r="AG56" s="212" t="s">
        <v>251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19"/>
      <c r="B57" s="220"/>
      <c r="C57" s="263" t="s">
        <v>304</v>
      </c>
      <c r="D57" s="252"/>
      <c r="E57" s="253">
        <v>72.38</v>
      </c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12"/>
      <c r="Z57" s="212"/>
      <c r="AA57" s="212"/>
      <c r="AB57" s="212"/>
      <c r="AC57" s="212"/>
      <c r="AD57" s="212"/>
      <c r="AE57" s="212"/>
      <c r="AF57" s="212"/>
      <c r="AG57" s="212" t="s">
        <v>255</v>
      </c>
      <c r="AH57" s="212">
        <v>5</v>
      </c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34">
        <v>14</v>
      </c>
      <c r="B58" s="235" t="s">
        <v>305</v>
      </c>
      <c r="C58" s="246" t="s">
        <v>306</v>
      </c>
      <c r="D58" s="236" t="s">
        <v>307</v>
      </c>
      <c r="E58" s="237">
        <v>110</v>
      </c>
      <c r="F58" s="238"/>
      <c r="G58" s="239">
        <f>ROUND(E58*F58,2)</f>
        <v>0</v>
      </c>
      <c r="H58" s="238"/>
      <c r="I58" s="239">
        <f>ROUND(E58*H58,2)</f>
        <v>0</v>
      </c>
      <c r="J58" s="238"/>
      <c r="K58" s="239">
        <f>ROUND(E58*J58,2)</f>
        <v>0</v>
      </c>
      <c r="L58" s="239">
        <v>21</v>
      </c>
      <c r="M58" s="239">
        <f>G58*(1+L58/100)</f>
        <v>0</v>
      </c>
      <c r="N58" s="239">
        <v>0</v>
      </c>
      <c r="O58" s="239">
        <f>ROUND(E58*N58,2)</f>
        <v>0</v>
      </c>
      <c r="P58" s="239">
        <v>0</v>
      </c>
      <c r="Q58" s="239">
        <f>ROUND(E58*P58,2)</f>
        <v>0</v>
      </c>
      <c r="R58" s="239" t="s">
        <v>308</v>
      </c>
      <c r="S58" s="239" t="s">
        <v>209</v>
      </c>
      <c r="T58" s="240" t="s">
        <v>209</v>
      </c>
      <c r="U58" s="222">
        <v>2.1000000000000001E-2</v>
      </c>
      <c r="V58" s="222">
        <f>ROUND(E58*U58,2)</f>
        <v>2.31</v>
      </c>
      <c r="W58" s="222"/>
      <c r="X58" s="222" t="s">
        <v>250</v>
      </c>
      <c r="Y58" s="212"/>
      <c r="Z58" s="212"/>
      <c r="AA58" s="212"/>
      <c r="AB58" s="212"/>
      <c r="AC58" s="212"/>
      <c r="AD58" s="212"/>
      <c r="AE58" s="212"/>
      <c r="AF58" s="212"/>
      <c r="AG58" s="212" t="s">
        <v>251</v>
      </c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19"/>
      <c r="B59" s="220"/>
      <c r="C59" s="262" t="s">
        <v>309</v>
      </c>
      <c r="D59" s="254"/>
      <c r="E59" s="254"/>
      <c r="F59" s="254"/>
      <c r="G59" s="254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12"/>
      <c r="Z59" s="212"/>
      <c r="AA59" s="212"/>
      <c r="AB59" s="212"/>
      <c r="AC59" s="212"/>
      <c r="AD59" s="212"/>
      <c r="AE59" s="212"/>
      <c r="AF59" s="212"/>
      <c r="AG59" s="212" t="s">
        <v>253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19"/>
      <c r="B60" s="220"/>
      <c r="C60" s="263" t="s">
        <v>310</v>
      </c>
      <c r="D60" s="252"/>
      <c r="E60" s="253">
        <v>110</v>
      </c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12"/>
      <c r="Z60" s="212"/>
      <c r="AA60" s="212"/>
      <c r="AB60" s="212"/>
      <c r="AC60" s="212"/>
      <c r="AD60" s="212"/>
      <c r="AE60" s="212"/>
      <c r="AF60" s="212"/>
      <c r="AG60" s="212" t="s">
        <v>255</v>
      </c>
      <c r="AH60" s="212">
        <v>0</v>
      </c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34">
        <v>15</v>
      </c>
      <c r="B61" s="235" t="s">
        <v>311</v>
      </c>
      <c r="C61" s="246" t="s">
        <v>312</v>
      </c>
      <c r="D61" s="236" t="s">
        <v>307</v>
      </c>
      <c r="E61" s="237">
        <v>840</v>
      </c>
      <c r="F61" s="238"/>
      <c r="G61" s="239">
        <f>ROUND(E61*F61,2)</f>
        <v>0</v>
      </c>
      <c r="H61" s="238"/>
      <c r="I61" s="239">
        <f>ROUND(E61*H61,2)</f>
        <v>0</v>
      </c>
      <c r="J61" s="238"/>
      <c r="K61" s="239">
        <f>ROUND(E61*J61,2)</f>
        <v>0</v>
      </c>
      <c r="L61" s="239">
        <v>21</v>
      </c>
      <c r="M61" s="239">
        <f>G61*(1+L61/100)</f>
        <v>0</v>
      </c>
      <c r="N61" s="239">
        <v>0</v>
      </c>
      <c r="O61" s="239">
        <f>ROUND(E61*N61,2)</f>
        <v>0</v>
      </c>
      <c r="P61" s="239">
        <v>0</v>
      </c>
      <c r="Q61" s="239">
        <f>ROUND(E61*P61,2)</f>
        <v>0</v>
      </c>
      <c r="R61" s="239" t="s">
        <v>308</v>
      </c>
      <c r="S61" s="239" t="s">
        <v>209</v>
      </c>
      <c r="T61" s="240" t="s">
        <v>209</v>
      </c>
      <c r="U61" s="222">
        <v>0.06</v>
      </c>
      <c r="V61" s="222">
        <f>ROUND(E61*U61,2)</f>
        <v>50.4</v>
      </c>
      <c r="W61" s="222"/>
      <c r="X61" s="222" t="s">
        <v>250</v>
      </c>
      <c r="Y61" s="212"/>
      <c r="Z61" s="212"/>
      <c r="AA61" s="212"/>
      <c r="AB61" s="212"/>
      <c r="AC61" s="212"/>
      <c r="AD61" s="212"/>
      <c r="AE61" s="212"/>
      <c r="AF61" s="212"/>
      <c r="AG61" s="212" t="s">
        <v>251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19"/>
      <c r="B62" s="220"/>
      <c r="C62" s="262" t="s">
        <v>309</v>
      </c>
      <c r="D62" s="254"/>
      <c r="E62" s="254"/>
      <c r="F62" s="254"/>
      <c r="G62" s="254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12"/>
      <c r="Z62" s="212"/>
      <c r="AA62" s="212"/>
      <c r="AB62" s="212"/>
      <c r="AC62" s="212"/>
      <c r="AD62" s="212"/>
      <c r="AE62" s="212"/>
      <c r="AF62" s="212"/>
      <c r="AG62" s="212" t="s">
        <v>253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34">
        <v>16</v>
      </c>
      <c r="B63" s="235" t="s">
        <v>313</v>
      </c>
      <c r="C63" s="246" t="s">
        <v>314</v>
      </c>
      <c r="D63" s="236" t="s">
        <v>307</v>
      </c>
      <c r="E63" s="237">
        <v>441</v>
      </c>
      <c r="F63" s="238"/>
      <c r="G63" s="239">
        <f>ROUND(E63*F63,2)</f>
        <v>0</v>
      </c>
      <c r="H63" s="238"/>
      <c r="I63" s="239">
        <f>ROUND(E63*H63,2)</f>
        <v>0</v>
      </c>
      <c r="J63" s="238"/>
      <c r="K63" s="239">
        <f>ROUND(E63*J63,2)</f>
        <v>0</v>
      </c>
      <c r="L63" s="239">
        <v>21</v>
      </c>
      <c r="M63" s="239">
        <f>G63*(1+L63/100)</f>
        <v>0</v>
      </c>
      <c r="N63" s="239">
        <v>0</v>
      </c>
      <c r="O63" s="239">
        <f>ROUND(E63*N63,2)</f>
        <v>0</v>
      </c>
      <c r="P63" s="239">
        <v>0</v>
      </c>
      <c r="Q63" s="239">
        <f>ROUND(E63*P63,2)</f>
        <v>0</v>
      </c>
      <c r="R63" s="239" t="s">
        <v>249</v>
      </c>
      <c r="S63" s="239" t="s">
        <v>209</v>
      </c>
      <c r="T63" s="240" t="s">
        <v>209</v>
      </c>
      <c r="U63" s="222">
        <v>1.7999999999999999E-2</v>
      </c>
      <c r="V63" s="222">
        <f>ROUND(E63*U63,2)</f>
        <v>7.94</v>
      </c>
      <c r="W63" s="222"/>
      <c r="X63" s="222" t="s">
        <v>250</v>
      </c>
      <c r="Y63" s="212"/>
      <c r="Z63" s="212"/>
      <c r="AA63" s="212"/>
      <c r="AB63" s="212"/>
      <c r="AC63" s="212"/>
      <c r="AD63" s="212"/>
      <c r="AE63" s="212"/>
      <c r="AF63" s="212"/>
      <c r="AG63" s="212" t="s">
        <v>251</v>
      </c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19"/>
      <c r="B64" s="220"/>
      <c r="C64" s="262" t="s">
        <v>315</v>
      </c>
      <c r="D64" s="254"/>
      <c r="E64" s="254"/>
      <c r="F64" s="254"/>
      <c r="G64" s="254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12"/>
      <c r="Z64" s="212"/>
      <c r="AA64" s="212"/>
      <c r="AB64" s="212"/>
      <c r="AC64" s="212"/>
      <c r="AD64" s="212"/>
      <c r="AE64" s="212"/>
      <c r="AF64" s="212"/>
      <c r="AG64" s="212" t="s">
        <v>253</v>
      </c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19"/>
      <c r="B65" s="220"/>
      <c r="C65" s="263" t="s">
        <v>310</v>
      </c>
      <c r="D65" s="252"/>
      <c r="E65" s="253">
        <v>110</v>
      </c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12"/>
      <c r="Z65" s="212"/>
      <c r="AA65" s="212"/>
      <c r="AB65" s="212"/>
      <c r="AC65" s="212"/>
      <c r="AD65" s="212"/>
      <c r="AE65" s="212"/>
      <c r="AF65" s="212"/>
      <c r="AG65" s="212" t="s">
        <v>255</v>
      </c>
      <c r="AH65" s="212">
        <v>0</v>
      </c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19"/>
      <c r="B66" s="220"/>
      <c r="C66" s="263" t="s">
        <v>316</v>
      </c>
      <c r="D66" s="252"/>
      <c r="E66" s="253">
        <v>265</v>
      </c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12"/>
      <c r="Z66" s="212"/>
      <c r="AA66" s="212"/>
      <c r="AB66" s="212"/>
      <c r="AC66" s="212"/>
      <c r="AD66" s="212"/>
      <c r="AE66" s="212"/>
      <c r="AF66" s="212"/>
      <c r="AG66" s="212" t="s">
        <v>255</v>
      </c>
      <c r="AH66" s="212">
        <v>0</v>
      </c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19"/>
      <c r="B67" s="220"/>
      <c r="C67" s="263" t="s">
        <v>317</v>
      </c>
      <c r="D67" s="252"/>
      <c r="E67" s="253">
        <v>66</v>
      </c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12"/>
      <c r="Z67" s="212"/>
      <c r="AA67" s="212"/>
      <c r="AB67" s="212"/>
      <c r="AC67" s="212"/>
      <c r="AD67" s="212"/>
      <c r="AE67" s="212"/>
      <c r="AF67" s="212"/>
      <c r="AG67" s="212" t="s">
        <v>255</v>
      </c>
      <c r="AH67" s="212">
        <v>0</v>
      </c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ht="22.5" outlineLevel="1" x14ac:dyDescent="0.2">
      <c r="A68" s="234">
        <v>17</v>
      </c>
      <c r="B68" s="235" t="s">
        <v>318</v>
      </c>
      <c r="C68" s="246" t="s">
        <v>319</v>
      </c>
      <c r="D68" s="236" t="s">
        <v>307</v>
      </c>
      <c r="E68" s="237">
        <v>50</v>
      </c>
      <c r="F68" s="238"/>
      <c r="G68" s="239">
        <f>ROUND(E68*F68,2)</f>
        <v>0</v>
      </c>
      <c r="H68" s="238"/>
      <c r="I68" s="239">
        <f>ROUND(E68*H68,2)</f>
        <v>0</v>
      </c>
      <c r="J68" s="238"/>
      <c r="K68" s="239">
        <f>ROUND(E68*J68,2)</f>
        <v>0</v>
      </c>
      <c r="L68" s="239">
        <v>21</v>
      </c>
      <c r="M68" s="239">
        <f>G68*(1+L68/100)</f>
        <v>0</v>
      </c>
      <c r="N68" s="239">
        <v>0</v>
      </c>
      <c r="O68" s="239">
        <f>ROUND(E68*N68,2)</f>
        <v>0</v>
      </c>
      <c r="P68" s="239">
        <v>0</v>
      </c>
      <c r="Q68" s="239">
        <f>ROUND(E68*P68,2)</f>
        <v>0</v>
      </c>
      <c r="R68" s="239" t="s">
        <v>249</v>
      </c>
      <c r="S68" s="239" t="s">
        <v>209</v>
      </c>
      <c r="T68" s="240" t="s">
        <v>209</v>
      </c>
      <c r="U68" s="222">
        <v>0.254</v>
      </c>
      <c r="V68" s="222">
        <f>ROUND(E68*U68,2)</f>
        <v>12.7</v>
      </c>
      <c r="W68" s="222"/>
      <c r="X68" s="222" t="s">
        <v>250</v>
      </c>
      <c r="Y68" s="212"/>
      <c r="Z68" s="212"/>
      <c r="AA68" s="212"/>
      <c r="AB68" s="212"/>
      <c r="AC68" s="212"/>
      <c r="AD68" s="212"/>
      <c r="AE68" s="212"/>
      <c r="AF68" s="212"/>
      <c r="AG68" s="212" t="s">
        <v>251</v>
      </c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ht="22.5" outlineLevel="1" x14ac:dyDescent="0.2">
      <c r="A69" s="219"/>
      <c r="B69" s="220"/>
      <c r="C69" s="262" t="s">
        <v>320</v>
      </c>
      <c r="D69" s="254"/>
      <c r="E69" s="254"/>
      <c r="F69" s="254"/>
      <c r="G69" s="254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12"/>
      <c r="Z69" s="212"/>
      <c r="AA69" s="212"/>
      <c r="AB69" s="212"/>
      <c r="AC69" s="212"/>
      <c r="AD69" s="212"/>
      <c r="AE69" s="212"/>
      <c r="AF69" s="212"/>
      <c r="AG69" s="212" t="s">
        <v>253</v>
      </c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42" t="str">
        <f>C69</f>
        <v>s případným nutným přemístěním hromad nebo dočasných skládek na místo potřeby ze vzdálenosti do 30 m, v rovině nebo ve svahu do 1 : 5,</v>
      </c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19"/>
      <c r="B70" s="220"/>
      <c r="C70" s="263" t="s">
        <v>321</v>
      </c>
      <c r="D70" s="252"/>
      <c r="E70" s="253">
        <v>50</v>
      </c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12"/>
      <c r="Z70" s="212"/>
      <c r="AA70" s="212"/>
      <c r="AB70" s="212"/>
      <c r="AC70" s="212"/>
      <c r="AD70" s="212"/>
      <c r="AE70" s="212"/>
      <c r="AF70" s="212"/>
      <c r="AG70" s="212" t="s">
        <v>255</v>
      </c>
      <c r="AH70" s="212">
        <v>0</v>
      </c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">
      <c r="A71" s="234">
        <v>18</v>
      </c>
      <c r="B71" s="235" t="s">
        <v>322</v>
      </c>
      <c r="C71" s="246" t="s">
        <v>323</v>
      </c>
      <c r="D71" s="236" t="s">
        <v>307</v>
      </c>
      <c r="E71" s="237">
        <v>840</v>
      </c>
      <c r="F71" s="238"/>
      <c r="G71" s="239">
        <f>ROUND(E71*F71,2)</f>
        <v>0</v>
      </c>
      <c r="H71" s="238"/>
      <c r="I71" s="239">
        <f>ROUND(E71*H71,2)</f>
        <v>0</v>
      </c>
      <c r="J71" s="238"/>
      <c r="K71" s="239">
        <f>ROUND(E71*J71,2)</f>
        <v>0</v>
      </c>
      <c r="L71" s="239">
        <v>21</v>
      </c>
      <c r="M71" s="239">
        <f>G71*(1+L71/100)</f>
        <v>0</v>
      </c>
      <c r="N71" s="239">
        <v>0</v>
      </c>
      <c r="O71" s="239">
        <f>ROUND(E71*N71,2)</f>
        <v>0</v>
      </c>
      <c r="P71" s="239">
        <v>0</v>
      </c>
      <c r="Q71" s="239">
        <f>ROUND(E71*P71,2)</f>
        <v>0</v>
      </c>
      <c r="R71" s="239" t="s">
        <v>308</v>
      </c>
      <c r="S71" s="239" t="s">
        <v>209</v>
      </c>
      <c r="T71" s="240" t="s">
        <v>209</v>
      </c>
      <c r="U71" s="222">
        <v>1E-3</v>
      </c>
      <c r="V71" s="222">
        <f>ROUND(E71*U71,2)</f>
        <v>0.84</v>
      </c>
      <c r="W71" s="222"/>
      <c r="X71" s="222" t="s">
        <v>250</v>
      </c>
      <c r="Y71" s="212"/>
      <c r="Z71" s="212"/>
      <c r="AA71" s="212"/>
      <c r="AB71" s="212"/>
      <c r="AC71" s="212"/>
      <c r="AD71" s="212"/>
      <c r="AE71" s="212"/>
      <c r="AF71" s="212"/>
      <c r="AG71" s="212" t="s">
        <v>251</v>
      </c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19"/>
      <c r="B72" s="220"/>
      <c r="C72" s="263" t="s">
        <v>324</v>
      </c>
      <c r="D72" s="252"/>
      <c r="E72" s="253">
        <v>840</v>
      </c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12"/>
      <c r="Z72" s="212"/>
      <c r="AA72" s="212"/>
      <c r="AB72" s="212"/>
      <c r="AC72" s="212"/>
      <c r="AD72" s="212"/>
      <c r="AE72" s="212"/>
      <c r="AF72" s="212"/>
      <c r="AG72" s="212" t="s">
        <v>255</v>
      </c>
      <c r="AH72" s="212">
        <v>5</v>
      </c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34">
        <v>19</v>
      </c>
      <c r="B73" s="235" t="s">
        <v>325</v>
      </c>
      <c r="C73" s="246" t="s">
        <v>326</v>
      </c>
      <c r="D73" s="236" t="s">
        <v>307</v>
      </c>
      <c r="E73" s="237">
        <v>840</v>
      </c>
      <c r="F73" s="238"/>
      <c r="G73" s="239">
        <f>ROUND(E73*F73,2)</f>
        <v>0</v>
      </c>
      <c r="H73" s="238"/>
      <c r="I73" s="239">
        <f>ROUND(E73*H73,2)</f>
        <v>0</v>
      </c>
      <c r="J73" s="238"/>
      <c r="K73" s="239">
        <f>ROUND(E73*J73,2)</f>
        <v>0</v>
      </c>
      <c r="L73" s="239">
        <v>21</v>
      </c>
      <c r="M73" s="239">
        <f>G73*(1+L73/100)</f>
        <v>0</v>
      </c>
      <c r="N73" s="239">
        <v>0</v>
      </c>
      <c r="O73" s="239">
        <f>ROUND(E73*N73,2)</f>
        <v>0</v>
      </c>
      <c r="P73" s="239">
        <v>0</v>
      </c>
      <c r="Q73" s="239">
        <f>ROUND(E73*P73,2)</f>
        <v>0</v>
      </c>
      <c r="R73" s="239" t="s">
        <v>308</v>
      </c>
      <c r="S73" s="239" t="s">
        <v>209</v>
      </c>
      <c r="T73" s="240" t="s">
        <v>209</v>
      </c>
      <c r="U73" s="222">
        <v>1E-3</v>
      </c>
      <c r="V73" s="222">
        <f>ROUND(E73*U73,2)</f>
        <v>0.84</v>
      </c>
      <c r="W73" s="222"/>
      <c r="X73" s="222" t="s">
        <v>250</v>
      </c>
      <c r="Y73" s="212"/>
      <c r="Z73" s="212"/>
      <c r="AA73" s="212"/>
      <c r="AB73" s="212"/>
      <c r="AC73" s="212"/>
      <c r="AD73" s="212"/>
      <c r="AE73" s="212"/>
      <c r="AF73" s="212"/>
      <c r="AG73" s="212" t="s">
        <v>251</v>
      </c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19"/>
      <c r="B74" s="220"/>
      <c r="C74" s="263" t="s">
        <v>324</v>
      </c>
      <c r="D74" s="252"/>
      <c r="E74" s="253">
        <v>840</v>
      </c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12"/>
      <c r="Z74" s="212"/>
      <c r="AA74" s="212"/>
      <c r="AB74" s="212"/>
      <c r="AC74" s="212"/>
      <c r="AD74" s="212"/>
      <c r="AE74" s="212"/>
      <c r="AF74" s="212"/>
      <c r="AG74" s="212" t="s">
        <v>255</v>
      </c>
      <c r="AH74" s="212">
        <v>5</v>
      </c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ht="22.5" outlineLevel="1" x14ac:dyDescent="0.2">
      <c r="A75" s="234">
        <v>20</v>
      </c>
      <c r="B75" s="235" t="s">
        <v>327</v>
      </c>
      <c r="C75" s="246" t="s">
        <v>328</v>
      </c>
      <c r="D75" s="236" t="s">
        <v>307</v>
      </c>
      <c r="E75" s="237">
        <v>1680</v>
      </c>
      <c r="F75" s="238"/>
      <c r="G75" s="239">
        <f>ROUND(E75*F75,2)</f>
        <v>0</v>
      </c>
      <c r="H75" s="238"/>
      <c r="I75" s="239">
        <f>ROUND(E75*H75,2)</f>
        <v>0</v>
      </c>
      <c r="J75" s="238"/>
      <c r="K75" s="239">
        <f>ROUND(E75*J75,2)</f>
        <v>0</v>
      </c>
      <c r="L75" s="239">
        <v>21</v>
      </c>
      <c r="M75" s="239">
        <f>G75*(1+L75/100)</f>
        <v>0</v>
      </c>
      <c r="N75" s="239">
        <v>0</v>
      </c>
      <c r="O75" s="239">
        <f>ROUND(E75*N75,2)</f>
        <v>0</v>
      </c>
      <c r="P75" s="239">
        <v>0</v>
      </c>
      <c r="Q75" s="239">
        <f>ROUND(E75*P75,2)</f>
        <v>0</v>
      </c>
      <c r="R75" s="239" t="s">
        <v>308</v>
      </c>
      <c r="S75" s="239" t="s">
        <v>209</v>
      </c>
      <c r="T75" s="240" t="s">
        <v>209</v>
      </c>
      <c r="U75" s="222">
        <v>3.5000000000000001E-3</v>
      </c>
      <c r="V75" s="222">
        <f>ROUND(E75*U75,2)</f>
        <v>5.88</v>
      </c>
      <c r="W75" s="222"/>
      <c r="X75" s="222" t="s">
        <v>250</v>
      </c>
      <c r="Y75" s="212"/>
      <c r="Z75" s="212"/>
      <c r="AA75" s="212"/>
      <c r="AB75" s="212"/>
      <c r="AC75" s="212"/>
      <c r="AD75" s="212"/>
      <c r="AE75" s="212"/>
      <c r="AF75" s="212"/>
      <c r="AG75" s="212" t="s">
        <v>251</v>
      </c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19"/>
      <c r="B76" s="220"/>
      <c r="C76" s="262" t="s">
        <v>329</v>
      </c>
      <c r="D76" s="254"/>
      <c r="E76" s="254"/>
      <c r="F76" s="254"/>
      <c r="G76" s="254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12"/>
      <c r="Z76" s="212"/>
      <c r="AA76" s="212"/>
      <c r="AB76" s="212"/>
      <c r="AC76" s="212"/>
      <c r="AD76" s="212"/>
      <c r="AE76" s="212"/>
      <c r="AF76" s="212"/>
      <c r="AG76" s="212" t="s">
        <v>253</v>
      </c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">
      <c r="A77" s="219"/>
      <c r="B77" s="220"/>
      <c r="C77" s="248" t="s">
        <v>330</v>
      </c>
      <c r="D77" s="243"/>
      <c r="E77" s="243"/>
      <c r="F77" s="243"/>
      <c r="G77" s="243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12"/>
      <c r="Z77" s="212"/>
      <c r="AA77" s="212"/>
      <c r="AB77" s="212"/>
      <c r="AC77" s="212"/>
      <c r="AD77" s="212"/>
      <c r="AE77" s="212"/>
      <c r="AF77" s="212"/>
      <c r="AG77" s="212" t="s">
        <v>213</v>
      </c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">
      <c r="A78" s="219"/>
      <c r="B78" s="220"/>
      <c r="C78" s="263" t="s">
        <v>331</v>
      </c>
      <c r="D78" s="252"/>
      <c r="E78" s="253">
        <v>1680</v>
      </c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12"/>
      <c r="Z78" s="212"/>
      <c r="AA78" s="212"/>
      <c r="AB78" s="212"/>
      <c r="AC78" s="212"/>
      <c r="AD78" s="212"/>
      <c r="AE78" s="212"/>
      <c r="AF78" s="212"/>
      <c r="AG78" s="212" t="s">
        <v>255</v>
      </c>
      <c r="AH78" s="212">
        <v>0</v>
      </c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 x14ac:dyDescent="0.2">
      <c r="A79" s="234">
        <v>21</v>
      </c>
      <c r="B79" s="235" t="s">
        <v>332</v>
      </c>
      <c r="C79" s="246" t="s">
        <v>333</v>
      </c>
      <c r="D79" s="236" t="s">
        <v>334</v>
      </c>
      <c r="E79" s="237">
        <v>8.4000000000000005E-2</v>
      </c>
      <c r="F79" s="238"/>
      <c r="G79" s="239">
        <f>ROUND(E79*F79,2)</f>
        <v>0</v>
      </c>
      <c r="H79" s="238"/>
      <c r="I79" s="239">
        <f>ROUND(E79*H79,2)</f>
        <v>0</v>
      </c>
      <c r="J79" s="238"/>
      <c r="K79" s="239">
        <f>ROUND(E79*J79,2)</f>
        <v>0</v>
      </c>
      <c r="L79" s="239">
        <v>21</v>
      </c>
      <c r="M79" s="239">
        <f>G79*(1+L79/100)</f>
        <v>0</v>
      </c>
      <c r="N79" s="239">
        <v>0</v>
      </c>
      <c r="O79" s="239">
        <f>ROUND(E79*N79,2)</f>
        <v>0</v>
      </c>
      <c r="P79" s="239">
        <v>0</v>
      </c>
      <c r="Q79" s="239">
        <f>ROUND(E79*P79,2)</f>
        <v>0</v>
      </c>
      <c r="R79" s="239" t="s">
        <v>308</v>
      </c>
      <c r="S79" s="239" t="s">
        <v>209</v>
      </c>
      <c r="T79" s="240" t="s">
        <v>209</v>
      </c>
      <c r="U79" s="222">
        <v>21.428999999999998</v>
      </c>
      <c r="V79" s="222">
        <f>ROUND(E79*U79,2)</f>
        <v>1.8</v>
      </c>
      <c r="W79" s="222"/>
      <c r="X79" s="222" t="s">
        <v>250</v>
      </c>
      <c r="Y79" s="212"/>
      <c r="Z79" s="212"/>
      <c r="AA79" s="212"/>
      <c r="AB79" s="212"/>
      <c r="AC79" s="212"/>
      <c r="AD79" s="212"/>
      <c r="AE79" s="212"/>
      <c r="AF79" s="212"/>
      <c r="AG79" s="212" t="s">
        <v>251</v>
      </c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">
      <c r="A80" s="219"/>
      <c r="B80" s="220"/>
      <c r="C80" s="262" t="s">
        <v>335</v>
      </c>
      <c r="D80" s="254"/>
      <c r="E80" s="254"/>
      <c r="F80" s="254"/>
      <c r="G80" s="254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12"/>
      <c r="Z80" s="212"/>
      <c r="AA80" s="212"/>
      <c r="AB80" s="212"/>
      <c r="AC80" s="212"/>
      <c r="AD80" s="212"/>
      <c r="AE80" s="212"/>
      <c r="AF80" s="212"/>
      <c r="AG80" s="212" t="s">
        <v>253</v>
      </c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">
      <c r="A81" s="219"/>
      <c r="B81" s="220"/>
      <c r="C81" s="263" t="s">
        <v>336</v>
      </c>
      <c r="D81" s="252"/>
      <c r="E81" s="253">
        <v>8.4000000000000005E-2</v>
      </c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12"/>
      <c r="Z81" s="212"/>
      <c r="AA81" s="212"/>
      <c r="AB81" s="212"/>
      <c r="AC81" s="212"/>
      <c r="AD81" s="212"/>
      <c r="AE81" s="212"/>
      <c r="AF81" s="212"/>
      <c r="AG81" s="212" t="s">
        <v>255</v>
      </c>
      <c r="AH81" s="212">
        <v>5</v>
      </c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 x14ac:dyDescent="0.2">
      <c r="A82" s="234">
        <v>22</v>
      </c>
      <c r="B82" s="235" t="s">
        <v>337</v>
      </c>
      <c r="C82" s="246" t="s">
        <v>338</v>
      </c>
      <c r="D82" s="236" t="s">
        <v>248</v>
      </c>
      <c r="E82" s="237">
        <v>1.1000000000000001</v>
      </c>
      <c r="F82" s="238"/>
      <c r="G82" s="239">
        <f>ROUND(E82*F82,2)</f>
        <v>0</v>
      </c>
      <c r="H82" s="238"/>
      <c r="I82" s="239">
        <f>ROUND(E82*H82,2)</f>
        <v>0</v>
      </c>
      <c r="J82" s="238"/>
      <c r="K82" s="239">
        <f>ROUND(E82*J82,2)</f>
        <v>0</v>
      </c>
      <c r="L82" s="239">
        <v>21</v>
      </c>
      <c r="M82" s="239">
        <f>G82*(1+L82/100)</f>
        <v>0</v>
      </c>
      <c r="N82" s="239">
        <v>0</v>
      </c>
      <c r="O82" s="239">
        <f>ROUND(E82*N82,2)</f>
        <v>0</v>
      </c>
      <c r="P82" s="239">
        <v>0</v>
      </c>
      <c r="Q82" s="239">
        <f>ROUND(E82*P82,2)</f>
        <v>0</v>
      </c>
      <c r="R82" s="239" t="s">
        <v>308</v>
      </c>
      <c r="S82" s="239" t="s">
        <v>209</v>
      </c>
      <c r="T82" s="240" t="s">
        <v>209</v>
      </c>
      <c r="U82" s="222">
        <v>0.26</v>
      </c>
      <c r="V82" s="222">
        <f>ROUND(E82*U82,2)</f>
        <v>0.28999999999999998</v>
      </c>
      <c r="W82" s="222"/>
      <c r="X82" s="222" t="s">
        <v>250</v>
      </c>
      <c r="Y82" s="212"/>
      <c r="Z82" s="212"/>
      <c r="AA82" s="212"/>
      <c r="AB82" s="212"/>
      <c r="AC82" s="212"/>
      <c r="AD82" s="212"/>
      <c r="AE82" s="212"/>
      <c r="AF82" s="212"/>
      <c r="AG82" s="212" t="s">
        <v>251</v>
      </c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19"/>
      <c r="B83" s="220"/>
      <c r="C83" s="263" t="s">
        <v>339</v>
      </c>
      <c r="D83" s="252"/>
      <c r="E83" s="253">
        <v>1.1000000000000001</v>
      </c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12"/>
      <c r="Z83" s="212"/>
      <c r="AA83" s="212"/>
      <c r="AB83" s="212"/>
      <c r="AC83" s="212"/>
      <c r="AD83" s="212"/>
      <c r="AE83" s="212"/>
      <c r="AF83" s="212"/>
      <c r="AG83" s="212" t="s">
        <v>255</v>
      </c>
      <c r="AH83" s="212">
        <v>0</v>
      </c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 x14ac:dyDescent="0.2">
      <c r="A84" s="234">
        <v>23</v>
      </c>
      <c r="B84" s="235" t="s">
        <v>340</v>
      </c>
      <c r="C84" s="246" t="s">
        <v>341</v>
      </c>
      <c r="D84" s="236" t="s">
        <v>248</v>
      </c>
      <c r="E84" s="237">
        <v>1.1000000000000001</v>
      </c>
      <c r="F84" s="238"/>
      <c r="G84" s="239">
        <f>ROUND(E84*F84,2)</f>
        <v>0</v>
      </c>
      <c r="H84" s="238"/>
      <c r="I84" s="239">
        <f>ROUND(E84*H84,2)</f>
        <v>0</v>
      </c>
      <c r="J84" s="238"/>
      <c r="K84" s="239">
        <f>ROUND(E84*J84,2)</f>
        <v>0</v>
      </c>
      <c r="L84" s="239">
        <v>21</v>
      </c>
      <c r="M84" s="239">
        <f>G84*(1+L84/100)</f>
        <v>0</v>
      </c>
      <c r="N84" s="239">
        <v>0</v>
      </c>
      <c r="O84" s="239">
        <f>ROUND(E84*N84,2)</f>
        <v>0</v>
      </c>
      <c r="P84" s="239">
        <v>0</v>
      </c>
      <c r="Q84" s="239">
        <f>ROUND(E84*P84,2)</f>
        <v>0</v>
      </c>
      <c r="R84" s="239" t="s">
        <v>308</v>
      </c>
      <c r="S84" s="239" t="s">
        <v>209</v>
      </c>
      <c r="T84" s="240" t="s">
        <v>209</v>
      </c>
      <c r="U84" s="222">
        <v>0.88400000000000001</v>
      </c>
      <c r="V84" s="222">
        <f>ROUND(E84*U84,2)</f>
        <v>0.97</v>
      </c>
      <c r="W84" s="222"/>
      <c r="X84" s="222" t="s">
        <v>250</v>
      </c>
      <c r="Y84" s="212"/>
      <c r="Z84" s="212"/>
      <c r="AA84" s="212"/>
      <c r="AB84" s="212"/>
      <c r="AC84" s="212"/>
      <c r="AD84" s="212"/>
      <c r="AE84" s="212"/>
      <c r="AF84" s="212"/>
      <c r="AG84" s="212" t="s">
        <v>251</v>
      </c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 x14ac:dyDescent="0.2">
      <c r="A85" s="219"/>
      <c r="B85" s="220"/>
      <c r="C85" s="263" t="s">
        <v>339</v>
      </c>
      <c r="D85" s="252"/>
      <c r="E85" s="253">
        <v>1.1000000000000001</v>
      </c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12"/>
      <c r="Z85" s="212"/>
      <c r="AA85" s="212"/>
      <c r="AB85" s="212"/>
      <c r="AC85" s="212"/>
      <c r="AD85" s="212"/>
      <c r="AE85" s="212"/>
      <c r="AF85" s="212"/>
      <c r="AG85" s="212" t="s">
        <v>255</v>
      </c>
      <c r="AH85" s="212">
        <v>0</v>
      </c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 x14ac:dyDescent="0.2">
      <c r="A86" s="234">
        <v>24</v>
      </c>
      <c r="B86" s="235" t="s">
        <v>342</v>
      </c>
      <c r="C86" s="246" t="s">
        <v>343</v>
      </c>
      <c r="D86" s="236" t="s">
        <v>248</v>
      </c>
      <c r="E86" s="237">
        <v>72.38</v>
      </c>
      <c r="F86" s="238"/>
      <c r="G86" s="239">
        <f>ROUND(E86*F86,2)</f>
        <v>0</v>
      </c>
      <c r="H86" s="238"/>
      <c r="I86" s="239">
        <f>ROUND(E86*H86,2)</f>
        <v>0</v>
      </c>
      <c r="J86" s="238"/>
      <c r="K86" s="239">
        <f>ROUND(E86*J86,2)</f>
        <v>0</v>
      </c>
      <c r="L86" s="239">
        <v>21</v>
      </c>
      <c r="M86" s="239">
        <f>G86*(1+L86/100)</f>
        <v>0</v>
      </c>
      <c r="N86" s="239">
        <v>0</v>
      </c>
      <c r="O86" s="239">
        <f>ROUND(E86*N86,2)</f>
        <v>0</v>
      </c>
      <c r="P86" s="239">
        <v>0</v>
      </c>
      <c r="Q86" s="239">
        <f>ROUND(E86*P86,2)</f>
        <v>0</v>
      </c>
      <c r="R86" s="239" t="s">
        <v>249</v>
      </c>
      <c r="S86" s="239" t="s">
        <v>209</v>
      </c>
      <c r="T86" s="240" t="s">
        <v>209</v>
      </c>
      <c r="U86" s="222">
        <v>0</v>
      </c>
      <c r="V86" s="222">
        <f>ROUND(E86*U86,2)</f>
        <v>0</v>
      </c>
      <c r="W86" s="222"/>
      <c r="X86" s="222" t="s">
        <v>250</v>
      </c>
      <c r="Y86" s="212"/>
      <c r="Z86" s="212"/>
      <c r="AA86" s="212"/>
      <c r="AB86" s="212"/>
      <c r="AC86" s="212"/>
      <c r="AD86" s="212"/>
      <c r="AE86" s="212"/>
      <c r="AF86" s="212"/>
      <c r="AG86" s="212" t="s">
        <v>251</v>
      </c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">
      <c r="A87" s="219"/>
      <c r="B87" s="220"/>
      <c r="C87" s="263" t="s">
        <v>304</v>
      </c>
      <c r="D87" s="252"/>
      <c r="E87" s="253">
        <v>72.38</v>
      </c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12"/>
      <c r="Z87" s="212"/>
      <c r="AA87" s="212"/>
      <c r="AB87" s="212"/>
      <c r="AC87" s="212"/>
      <c r="AD87" s="212"/>
      <c r="AE87" s="212"/>
      <c r="AF87" s="212"/>
      <c r="AG87" s="212" t="s">
        <v>255</v>
      </c>
      <c r="AH87" s="212">
        <v>5</v>
      </c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">
      <c r="A88" s="234">
        <v>25</v>
      </c>
      <c r="B88" s="235" t="s">
        <v>344</v>
      </c>
      <c r="C88" s="246" t="s">
        <v>345</v>
      </c>
      <c r="D88" s="236" t="s">
        <v>346</v>
      </c>
      <c r="E88" s="237">
        <v>2.2000000000000002</v>
      </c>
      <c r="F88" s="238"/>
      <c r="G88" s="239">
        <f>ROUND(E88*F88,2)</f>
        <v>0</v>
      </c>
      <c r="H88" s="238"/>
      <c r="I88" s="239">
        <f>ROUND(E88*H88,2)</f>
        <v>0</v>
      </c>
      <c r="J88" s="238"/>
      <c r="K88" s="239">
        <f>ROUND(E88*J88,2)</f>
        <v>0</v>
      </c>
      <c r="L88" s="239">
        <v>21</v>
      </c>
      <c r="M88" s="239">
        <f>G88*(1+L88/100)</f>
        <v>0</v>
      </c>
      <c r="N88" s="239">
        <v>1E-3</v>
      </c>
      <c r="O88" s="239">
        <f>ROUND(E88*N88,2)</f>
        <v>0</v>
      </c>
      <c r="P88" s="239">
        <v>0</v>
      </c>
      <c r="Q88" s="239">
        <f>ROUND(E88*P88,2)</f>
        <v>0</v>
      </c>
      <c r="R88" s="239"/>
      <c r="S88" s="239" t="s">
        <v>242</v>
      </c>
      <c r="T88" s="240" t="s">
        <v>210</v>
      </c>
      <c r="U88" s="222">
        <v>0</v>
      </c>
      <c r="V88" s="222">
        <f>ROUND(E88*U88,2)</f>
        <v>0</v>
      </c>
      <c r="W88" s="222"/>
      <c r="X88" s="222" t="s">
        <v>347</v>
      </c>
      <c r="Y88" s="212"/>
      <c r="Z88" s="212"/>
      <c r="AA88" s="212"/>
      <c r="AB88" s="212"/>
      <c r="AC88" s="212"/>
      <c r="AD88" s="212"/>
      <c r="AE88" s="212"/>
      <c r="AF88" s="212"/>
      <c r="AG88" s="212" t="s">
        <v>348</v>
      </c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 x14ac:dyDescent="0.2">
      <c r="A89" s="219"/>
      <c r="B89" s="220"/>
      <c r="C89" s="263" t="s">
        <v>349</v>
      </c>
      <c r="D89" s="252"/>
      <c r="E89" s="253">
        <v>2.2000000000000002</v>
      </c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12"/>
      <c r="Z89" s="212"/>
      <c r="AA89" s="212"/>
      <c r="AB89" s="212"/>
      <c r="AC89" s="212"/>
      <c r="AD89" s="212"/>
      <c r="AE89" s="212"/>
      <c r="AF89" s="212"/>
      <c r="AG89" s="212" t="s">
        <v>255</v>
      </c>
      <c r="AH89" s="212">
        <v>5</v>
      </c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 x14ac:dyDescent="0.2">
      <c r="A90" s="234">
        <v>26</v>
      </c>
      <c r="B90" s="235" t="s">
        <v>350</v>
      </c>
      <c r="C90" s="246" t="s">
        <v>351</v>
      </c>
      <c r="D90" s="236" t="s">
        <v>346</v>
      </c>
      <c r="E90" s="237">
        <v>16.8</v>
      </c>
      <c r="F90" s="238"/>
      <c r="G90" s="239">
        <f>ROUND(E90*F90,2)</f>
        <v>0</v>
      </c>
      <c r="H90" s="238"/>
      <c r="I90" s="239">
        <f>ROUND(E90*H90,2)</f>
        <v>0</v>
      </c>
      <c r="J90" s="238"/>
      <c r="K90" s="239">
        <f>ROUND(E90*J90,2)</f>
        <v>0</v>
      </c>
      <c r="L90" s="239">
        <v>21</v>
      </c>
      <c r="M90" s="239">
        <f>G90*(1+L90/100)</f>
        <v>0</v>
      </c>
      <c r="N90" s="239">
        <v>1E-3</v>
      </c>
      <c r="O90" s="239">
        <f>ROUND(E90*N90,2)</f>
        <v>0.02</v>
      </c>
      <c r="P90" s="239">
        <v>0</v>
      </c>
      <c r="Q90" s="239">
        <f>ROUND(E90*P90,2)</f>
        <v>0</v>
      </c>
      <c r="R90" s="239" t="s">
        <v>352</v>
      </c>
      <c r="S90" s="239" t="s">
        <v>209</v>
      </c>
      <c r="T90" s="240" t="s">
        <v>209</v>
      </c>
      <c r="U90" s="222">
        <v>0</v>
      </c>
      <c r="V90" s="222">
        <f>ROUND(E90*U90,2)</f>
        <v>0</v>
      </c>
      <c r="W90" s="222"/>
      <c r="X90" s="222" t="s">
        <v>347</v>
      </c>
      <c r="Y90" s="212"/>
      <c r="Z90" s="212"/>
      <c r="AA90" s="212"/>
      <c r="AB90" s="212"/>
      <c r="AC90" s="212"/>
      <c r="AD90" s="212"/>
      <c r="AE90" s="212"/>
      <c r="AF90" s="212"/>
      <c r="AG90" s="212" t="s">
        <v>348</v>
      </c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 x14ac:dyDescent="0.2">
      <c r="A91" s="219"/>
      <c r="B91" s="220"/>
      <c r="C91" s="263" t="s">
        <v>353</v>
      </c>
      <c r="D91" s="252"/>
      <c r="E91" s="253">
        <v>16.8</v>
      </c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12"/>
      <c r="Z91" s="212"/>
      <c r="AA91" s="212"/>
      <c r="AB91" s="212"/>
      <c r="AC91" s="212"/>
      <c r="AD91" s="212"/>
      <c r="AE91" s="212"/>
      <c r="AF91" s="212"/>
      <c r="AG91" s="212" t="s">
        <v>255</v>
      </c>
      <c r="AH91" s="212">
        <v>5</v>
      </c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 x14ac:dyDescent="0.2">
      <c r="A92" s="234">
        <v>27</v>
      </c>
      <c r="B92" s="235" t="s">
        <v>354</v>
      </c>
      <c r="C92" s="246" t="s">
        <v>355</v>
      </c>
      <c r="D92" s="236" t="s">
        <v>356</v>
      </c>
      <c r="E92" s="237">
        <v>84</v>
      </c>
      <c r="F92" s="238"/>
      <c r="G92" s="239">
        <f>ROUND(E92*F92,2)</f>
        <v>0</v>
      </c>
      <c r="H92" s="238"/>
      <c r="I92" s="239">
        <f>ROUND(E92*H92,2)</f>
        <v>0</v>
      </c>
      <c r="J92" s="238"/>
      <c r="K92" s="239">
        <f>ROUND(E92*J92,2)</f>
        <v>0</v>
      </c>
      <c r="L92" s="239">
        <v>21</v>
      </c>
      <c r="M92" s="239">
        <f>G92*(1+L92/100)</f>
        <v>0</v>
      </c>
      <c r="N92" s="239">
        <v>1E-3</v>
      </c>
      <c r="O92" s="239">
        <f>ROUND(E92*N92,2)</f>
        <v>0.08</v>
      </c>
      <c r="P92" s="239">
        <v>0</v>
      </c>
      <c r="Q92" s="239">
        <f>ROUND(E92*P92,2)</f>
        <v>0</v>
      </c>
      <c r="R92" s="239" t="s">
        <v>352</v>
      </c>
      <c r="S92" s="239" t="s">
        <v>209</v>
      </c>
      <c r="T92" s="240" t="s">
        <v>209</v>
      </c>
      <c r="U92" s="222">
        <v>0</v>
      </c>
      <c r="V92" s="222">
        <f>ROUND(E92*U92,2)</f>
        <v>0</v>
      </c>
      <c r="W92" s="222"/>
      <c r="X92" s="222" t="s">
        <v>347</v>
      </c>
      <c r="Y92" s="212"/>
      <c r="Z92" s="212"/>
      <c r="AA92" s="212"/>
      <c r="AB92" s="212"/>
      <c r="AC92" s="212"/>
      <c r="AD92" s="212"/>
      <c r="AE92" s="212"/>
      <c r="AF92" s="212"/>
      <c r="AG92" s="212" t="s">
        <v>348</v>
      </c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 x14ac:dyDescent="0.2">
      <c r="A93" s="219"/>
      <c r="B93" s="220"/>
      <c r="C93" s="263" t="s">
        <v>357</v>
      </c>
      <c r="D93" s="252"/>
      <c r="E93" s="253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12"/>
      <c r="Z93" s="212"/>
      <c r="AA93" s="212"/>
      <c r="AB93" s="212"/>
      <c r="AC93" s="212"/>
      <c r="AD93" s="212"/>
      <c r="AE93" s="212"/>
      <c r="AF93" s="212"/>
      <c r="AG93" s="212" t="s">
        <v>255</v>
      </c>
      <c r="AH93" s="212">
        <v>0</v>
      </c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1" x14ac:dyDescent="0.2">
      <c r="A94" s="219"/>
      <c r="B94" s="220"/>
      <c r="C94" s="263" t="s">
        <v>358</v>
      </c>
      <c r="D94" s="252"/>
      <c r="E94" s="253">
        <v>84</v>
      </c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12"/>
      <c r="Z94" s="212"/>
      <c r="AA94" s="212"/>
      <c r="AB94" s="212"/>
      <c r="AC94" s="212"/>
      <c r="AD94" s="212"/>
      <c r="AE94" s="212"/>
      <c r="AF94" s="212"/>
      <c r="AG94" s="212" t="s">
        <v>255</v>
      </c>
      <c r="AH94" s="212">
        <v>0</v>
      </c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34">
        <v>28</v>
      </c>
      <c r="B95" s="235" t="s">
        <v>359</v>
      </c>
      <c r="C95" s="246" t="s">
        <v>360</v>
      </c>
      <c r="D95" s="236" t="s">
        <v>361</v>
      </c>
      <c r="E95" s="237">
        <v>1.68</v>
      </c>
      <c r="F95" s="238"/>
      <c r="G95" s="239">
        <f>ROUND(E95*F95,2)</f>
        <v>0</v>
      </c>
      <c r="H95" s="238"/>
      <c r="I95" s="239">
        <f>ROUND(E95*H95,2)</f>
        <v>0</v>
      </c>
      <c r="J95" s="238"/>
      <c r="K95" s="239">
        <f>ROUND(E95*J95,2)</f>
        <v>0</v>
      </c>
      <c r="L95" s="239">
        <v>21</v>
      </c>
      <c r="M95" s="239">
        <f>G95*(1+L95/100)</f>
        <v>0</v>
      </c>
      <c r="N95" s="239">
        <v>1E-3</v>
      </c>
      <c r="O95" s="239">
        <f>ROUND(E95*N95,2)</f>
        <v>0</v>
      </c>
      <c r="P95" s="239">
        <v>0</v>
      </c>
      <c r="Q95" s="239">
        <f>ROUND(E95*P95,2)</f>
        <v>0</v>
      </c>
      <c r="R95" s="239" t="s">
        <v>352</v>
      </c>
      <c r="S95" s="239" t="s">
        <v>209</v>
      </c>
      <c r="T95" s="240" t="s">
        <v>209</v>
      </c>
      <c r="U95" s="222">
        <v>0</v>
      </c>
      <c r="V95" s="222">
        <f>ROUND(E95*U95,2)</f>
        <v>0</v>
      </c>
      <c r="W95" s="222"/>
      <c r="X95" s="222" t="s">
        <v>347</v>
      </c>
      <c r="Y95" s="212"/>
      <c r="Z95" s="212"/>
      <c r="AA95" s="212"/>
      <c r="AB95" s="212"/>
      <c r="AC95" s="212"/>
      <c r="AD95" s="212"/>
      <c r="AE95" s="212"/>
      <c r="AF95" s="212"/>
      <c r="AG95" s="212" t="s">
        <v>348</v>
      </c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1" x14ac:dyDescent="0.2">
      <c r="A96" s="219"/>
      <c r="B96" s="220"/>
      <c r="C96" s="263" t="s">
        <v>362</v>
      </c>
      <c r="D96" s="252"/>
      <c r="E96" s="253">
        <v>1.68</v>
      </c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12"/>
      <c r="Z96" s="212"/>
      <c r="AA96" s="212"/>
      <c r="AB96" s="212"/>
      <c r="AC96" s="212"/>
      <c r="AD96" s="212"/>
      <c r="AE96" s="212"/>
      <c r="AF96" s="212"/>
      <c r="AG96" s="212" t="s">
        <v>255</v>
      </c>
      <c r="AH96" s="212">
        <v>5</v>
      </c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x14ac:dyDescent="0.2">
      <c r="A97" s="228" t="s">
        <v>204</v>
      </c>
      <c r="B97" s="229" t="s">
        <v>101</v>
      </c>
      <c r="C97" s="245" t="s">
        <v>103</v>
      </c>
      <c r="D97" s="230"/>
      <c r="E97" s="231"/>
      <c r="F97" s="232"/>
      <c r="G97" s="232">
        <f>SUMIF(AG98:AG110,"&lt;&gt;NOR",G98:G110)</f>
        <v>0</v>
      </c>
      <c r="H97" s="232"/>
      <c r="I97" s="232">
        <f>SUM(I98:I110)</f>
        <v>0</v>
      </c>
      <c r="J97" s="232"/>
      <c r="K97" s="232">
        <f>SUM(K98:K110)</f>
        <v>0</v>
      </c>
      <c r="L97" s="232"/>
      <c r="M97" s="232">
        <f>SUM(M98:M110)</f>
        <v>0</v>
      </c>
      <c r="N97" s="232"/>
      <c r="O97" s="232">
        <f>SUM(O98:O110)</f>
        <v>15.03</v>
      </c>
      <c r="P97" s="232"/>
      <c r="Q97" s="232">
        <f>SUM(Q98:Q110)</f>
        <v>0</v>
      </c>
      <c r="R97" s="232"/>
      <c r="S97" s="232"/>
      <c r="T97" s="233"/>
      <c r="U97" s="227"/>
      <c r="V97" s="227">
        <f>SUM(V98:V110)</f>
        <v>11.79</v>
      </c>
      <c r="W97" s="227"/>
      <c r="X97" s="227"/>
      <c r="AG97" t="s">
        <v>205</v>
      </c>
    </row>
    <row r="98" spans="1:60" outlineLevel="1" x14ac:dyDescent="0.2">
      <c r="A98" s="234">
        <v>29</v>
      </c>
      <c r="B98" s="235" t="s">
        <v>363</v>
      </c>
      <c r="C98" s="246" t="s">
        <v>364</v>
      </c>
      <c r="D98" s="236" t="s">
        <v>248</v>
      </c>
      <c r="E98" s="237">
        <v>3.2</v>
      </c>
      <c r="F98" s="238"/>
      <c r="G98" s="239">
        <f>ROUND(E98*F98,2)</f>
        <v>0</v>
      </c>
      <c r="H98" s="238"/>
      <c r="I98" s="239">
        <f>ROUND(E98*H98,2)</f>
        <v>0</v>
      </c>
      <c r="J98" s="238"/>
      <c r="K98" s="239">
        <f>ROUND(E98*J98,2)</f>
        <v>0</v>
      </c>
      <c r="L98" s="239">
        <v>21</v>
      </c>
      <c r="M98" s="239">
        <f>G98*(1+L98/100)</f>
        <v>0</v>
      </c>
      <c r="N98" s="239">
        <v>1.9205000000000001</v>
      </c>
      <c r="O98" s="239">
        <f>ROUND(E98*N98,2)</f>
        <v>6.15</v>
      </c>
      <c r="P98" s="239">
        <v>0</v>
      </c>
      <c r="Q98" s="239">
        <f>ROUND(E98*P98,2)</f>
        <v>0</v>
      </c>
      <c r="R98" s="239" t="s">
        <v>365</v>
      </c>
      <c r="S98" s="239" t="s">
        <v>209</v>
      </c>
      <c r="T98" s="240" t="s">
        <v>209</v>
      </c>
      <c r="U98" s="222">
        <v>0.76</v>
      </c>
      <c r="V98" s="222">
        <f>ROUND(E98*U98,2)</f>
        <v>2.4300000000000002</v>
      </c>
      <c r="W98" s="222"/>
      <c r="X98" s="222" t="s">
        <v>250</v>
      </c>
      <c r="Y98" s="212"/>
      <c r="Z98" s="212"/>
      <c r="AA98" s="212"/>
      <c r="AB98" s="212"/>
      <c r="AC98" s="212"/>
      <c r="AD98" s="212"/>
      <c r="AE98" s="212"/>
      <c r="AF98" s="212"/>
      <c r="AG98" s="212" t="s">
        <v>251</v>
      </c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 x14ac:dyDescent="0.2">
      <c r="A99" s="219"/>
      <c r="B99" s="220"/>
      <c r="C99" s="262" t="s">
        <v>366</v>
      </c>
      <c r="D99" s="254"/>
      <c r="E99" s="254"/>
      <c r="F99" s="254"/>
      <c r="G99" s="254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12"/>
      <c r="Z99" s="212"/>
      <c r="AA99" s="212"/>
      <c r="AB99" s="212"/>
      <c r="AC99" s="212"/>
      <c r="AD99" s="212"/>
      <c r="AE99" s="212"/>
      <c r="AF99" s="212"/>
      <c r="AG99" s="212" t="s">
        <v>253</v>
      </c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 x14ac:dyDescent="0.2">
      <c r="A100" s="219"/>
      <c r="B100" s="220"/>
      <c r="C100" s="263" t="s">
        <v>367</v>
      </c>
      <c r="D100" s="252"/>
      <c r="E100" s="253">
        <v>3.2</v>
      </c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12"/>
      <c r="Z100" s="212"/>
      <c r="AA100" s="212"/>
      <c r="AB100" s="212"/>
      <c r="AC100" s="212"/>
      <c r="AD100" s="212"/>
      <c r="AE100" s="212"/>
      <c r="AF100" s="212"/>
      <c r="AG100" s="212" t="s">
        <v>255</v>
      </c>
      <c r="AH100" s="212">
        <v>0</v>
      </c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 x14ac:dyDescent="0.2">
      <c r="A101" s="234">
        <v>30</v>
      </c>
      <c r="B101" s="235" t="s">
        <v>368</v>
      </c>
      <c r="C101" s="246" t="s">
        <v>369</v>
      </c>
      <c r="D101" s="236" t="s">
        <v>370</v>
      </c>
      <c r="E101" s="237">
        <v>40</v>
      </c>
      <c r="F101" s="238"/>
      <c r="G101" s="239">
        <f>ROUND(E101*F101,2)</f>
        <v>0</v>
      </c>
      <c r="H101" s="238"/>
      <c r="I101" s="239">
        <f>ROUND(E101*H101,2)</f>
        <v>0</v>
      </c>
      <c r="J101" s="238"/>
      <c r="K101" s="239">
        <f>ROUND(E101*J101,2)</f>
        <v>0</v>
      </c>
      <c r="L101" s="239">
        <v>21</v>
      </c>
      <c r="M101" s="239">
        <f>G101*(1+L101/100)</f>
        <v>0</v>
      </c>
      <c r="N101" s="239">
        <v>0.22106999999999999</v>
      </c>
      <c r="O101" s="239">
        <f>ROUND(E101*N101,2)</f>
        <v>8.84</v>
      </c>
      <c r="P101" s="239">
        <v>0</v>
      </c>
      <c r="Q101" s="239">
        <f>ROUND(E101*P101,2)</f>
        <v>0</v>
      </c>
      <c r="R101" s="239" t="s">
        <v>371</v>
      </c>
      <c r="S101" s="239" t="s">
        <v>209</v>
      </c>
      <c r="T101" s="240" t="s">
        <v>209</v>
      </c>
      <c r="U101" s="222">
        <v>0.185</v>
      </c>
      <c r="V101" s="222">
        <f>ROUND(E101*U101,2)</f>
        <v>7.4</v>
      </c>
      <c r="W101" s="222"/>
      <c r="X101" s="222" t="s">
        <v>250</v>
      </c>
      <c r="Y101" s="212"/>
      <c r="Z101" s="212"/>
      <c r="AA101" s="212"/>
      <c r="AB101" s="212"/>
      <c r="AC101" s="212"/>
      <c r="AD101" s="212"/>
      <c r="AE101" s="212"/>
      <c r="AF101" s="212"/>
      <c r="AG101" s="212" t="s">
        <v>251</v>
      </c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 x14ac:dyDescent="0.2">
      <c r="A102" s="219"/>
      <c r="B102" s="220"/>
      <c r="C102" s="262" t="s">
        <v>372</v>
      </c>
      <c r="D102" s="254"/>
      <c r="E102" s="254"/>
      <c r="F102" s="254"/>
      <c r="G102" s="254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12"/>
      <c r="Z102" s="212"/>
      <c r="AA102" s="212"/>
      <c r="AB102" s="212"/>
      <c r="AC102" s="212"/>
      <c r="AD102" s="212"/>
      <c r="AE102" s="212"/>
      <c r="AF102" s="212"/>
      <c r="AG102" s="212" t="s">
        <v>253</v>
      </c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42" t="str">
        <f>C102</f>
        <v>se zřízením štěrkopískového lože pod trubky a s jejich obsypem v průměrném celkovém množství do 0,15 m3/m,</v>
      </c>
      <c r="BB102" s="212"/>
      <c r="BC102" s="212"/>
      <c r="BD102" s="212"/>
      <c r="BE102" s="212"/>
      <c r="BF102" s="212"/>
      <c r="BG102" s="212"/>
      <c r="BH102" s="212"/>
    </row>
    <row r="103" spans="1:60" outlineLevel="1" x14ac:dyDescent="0.2">
      <c r="A103" s="234">
        <v>31</v>
      </c>
      <c r="B103" s="235" t="s">
        <v>373</v>
      </c>
      <c r="C103" s="246" t="s">
        <v>374</v>
      </c>
      <c r="D103" s="236" t="s">
        <v>307</v>
      </c>
      <c r="E103" s="237">
        <v>26.1248</v>
      </c>
      <c r="F103" s="238"/>
      <c r="G103" s="239">
        <f>ROUND(E103*F103,2)</f>
        <v>0</v>
      </c>
      <c r="H103" s="238"/>
      <c r="I103" s="239">
        <f>ROUND(E103*H103,2)</f>
        <v>0</v>
      </c>
      <c r="J103" s="238"/>
      <c r="K103" s="239">
        <f>ROUND(E103*J103,2)</f>
        <v>0</v>
      </c>
      <c r="L103" s="239">
        <v>21</v>
      </c>
      <c r="M103" s="239">
        <f>G103*(1+L103/100)</f>
        <v>0</v>
      </c>
      <c r="N103" s="239">
        <v>1.8000000000000001E-4</v>
      </c>
      <c r="O103" s="239">
        <f>ROUND(E103*N103,2)</f>
        <v>0</v>
      </c>
      <c r="P103" s="239">
        <v>0</v>
      </c>
      <c r="Q103" s="239">
        <f>ROUND(E103*P103,2)</f>
        <v>0</v>
      </c>
      <c r="R103" s="239" t="s">
        <v>365</v>
      </c>
      <c r="S103" s="239" t="s">
        <v>209</v>
      </c>
      <c r="T103" s="240" t="s">
        <v>209</v>
      </c>
      <c r="U103" s="222">
        <v>7.4999999999999997E-2</v>
      </c>
      <c r="V103" s="222">
        <f>ROUND(E103*U103,2)</f>
        <v>1.96</v>
      </c>
      <c r="W103" s="222"/>
      <c r="X103" s="222" t="s">
        <v>250</v>
      </c>
      <c r="Y103" s="212"/>
      <c r="Z103" s="212"/>
      <c r="AA103" s="212"/>
      <c r="AB103" s="212"/>
      <c r="AC103" s="212"/>
      <c r="AD103" s="212"/>
      <c r="AE103" s="212"/>
      <c r="AF103" s="212"/>
      <c r="AG103" s="212" t="s">
        <v>251</v>
      </c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">
      <c r="A104" s="219"/>
      <c r="B104" s="220"/>
      <c r="C104" s="262" t="s">
        <v>375</v>
      </c>
      <c r="D104" s="254"/>
      <c r="E104" s="254"/>
      <c r="F104" s="254"/>
      <c r="G104" s="254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12"/>
      <c r="Z104" s="212"/>
      <c r="AA104" s="212"/>
      <c r="AB104" s="212"/>
      <c r="AC104" s="212"/>
      <c r="AD104" s="212"/>
      <c r="AE104" s="212"/>
      <c r="AF104" s="212"/>
      <c r="AG104" s="212" t="s">
        <v>253</v>
      </c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 x14ac:dyDescent="0.2">
      <c r="A105" s="219"/>
      <c r="B105" s="220"/>
      <c r="C105" s="263" t="s">
        <v>376</v>
      </c>
      <c r="D105" s="252"/>
      <c r="E105" s="253">
        <v>26.1248</v>
      </c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12"/>
      <c r="Z105" s="212"/>
      <c r="AA105" s="212"/>
      <c r="AB105" s="212"/>
      <c r="AC105" s="212"/>
      <c r="AD105" s="212"/>
      <c r="AE105" s="212"/>
      <c r="AF105" s="212"/>
      <c r="AG105" s="212" t="s">
        <v>255</v>
      </c>
      <c r="AH105" s="212">
        <v>0</v>
      </c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outlineLevel="1" x14ac:dyDescent="0.2">
      <c r="A106" s="255">
        <v>32</v>
      </c>
      <c r="B106" s="256" t="s">
        <v>239</v>
      </c>
      <c r="C106" s="264" t="s">
        <v>377</v>
      </c>
      <c r="D106" s="257" t="s">
        <v>378</v>
      </c>
      <c r="E106" s="258">
        <v>3</v>
      </c>
      <c r="F106" s="259"/>
      <c r="G106" s="260">
        <f>ROUND(E106*F106,2)</f>
        <v>0</v>
      </c>
      <c r="H106" s="259"/>
      <c r="I106" s="260">
        <f>ROUND(E106*H106,2)</f>
        <v>0</v>
      </c>
      <c r="J106" s="259"/>
      <c r="K106" s="260">
        <f>ROUND(E106*J106,2)</f>
        <v>0</v>
      </c>
      <c r="L106" s="260">
        <v>21</v>
      </c>
      <c r="M106" s="260">
        <f>G106*(1+L106/100)</f>
        <v>0</v>
      </c>
      <c r="N106" s="260">
        <v>0</v>
      </c>
      <c r="O106" s="260">
        <f>ROUND(E106*N106,2)</f>
        <v>0</v>
      </c>
      <c r="P106" s="260">
        <v>0</v>
      </c>
      <c r="Q106" s="260">
        <f>ROUND(E106*P106,2)</f>
        <v>0</v>
      </c>
      <c r="R106" s="260"/>
      <c r="S106" s="260" t="s">
        <v>242</v>
      </c>
      <c r="T106" s="261" t="s">
        <v>210</v>
      </c>
      <c r="U106" s="222">
        <v>0</v>
      </c>
      <c r="V106" s="222">
        <f>ROUND(E106*U106,2)</f>
        <v>0</v>
      </c>
      <c r="W106" s="222"/>
      <c r="X106" s="222" t="s">
        <v>250</v>
      </c>
      <c r="Y106" s="212"/>
      <c r="Z106" s="212"/>
      <c r="AA106" s="212"/>
      <c r="AB106" s="212"/>
      <c r="AC106" s="212"/>
      <c r="AD106" s="212"/>
      <c r="AE106" s="212"/>
      <c r="AF106" s="212"/>
      <c r="AG106" s="212" t="s">
        <v>251</v>
      </c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1" x14ac:dyDescent="0.2">
      <c r="A107" s="234">
        <v>33</v>
      </c>
      <c r="B107" s="235" t="s">
        <v>379</v>
      </c>
      <c r="C107" s="246" t="s">
        <v>380</v>
      </c>
      <c r="D107" s="236" t="s">
        <v>370</v>
      </c>
      <c r="E107" s="237">
        <v>40.4</v>
      </c>
      <c r="F107" s="238"/>
      <c r="G107" s="239">
        <f>ROUND(E107*F107,2)</f>
        <v>0</v>
      </c>
      <c r="H107" s="238"/>
      <c r="I107" s="239">
        <f>ROUND(E107*H107,2)</f>
        <v>0</v>
      </c>
      <c r="J107" s="238"/>
      <c r="K107" s="239">
        <f>ROUND(E107*J107,2)</f>
        <v>0</v>
      </c>
      <c r="L107" s="239">
        <v>21</v>
      </c>
      <c r="M107" s="239">
        <f>G107*(1+L107/100)</f>
        <v>0</v>
      </c>
      <c r="N107" s="239">
        <v>8.0000000000000004E-4</v>
      </c>
      <c r="O107" s="239">
        <f>ROUND(E107*N107,2)</f>
        <v>0.03</v>
      </c>
      <c r="P107" s="239">
        <v>0</v>
      </c>
      <c r="Q107" s="239">
        <f>ROUND(E107*P107,2)</f>
        <v>0</v>
      </c>
      <c r="R107" s="239" t="s">
        <v>352</v>
      </c>
      <c r="S107" s="239" t="s">
        <v>209</v>
      </c>
      <c r="T107" s="240" t="s">
        <v>209</v>
      </c>
      <c r="U107" s="222">
        <v>0</v>
      </c>
      <c r="V107" s="222">
        <f>ROUND(E107*U107,2)</f>
        <v>0</v>
      </c>
      <c r="W107" s="222"/>
      <c r="X107" s="222" t="s">
        <v>347</v>
      </c>
      <c r="Y107" s="212"/>
      <c r="Z107" s="212"/>
      <c r="AA107" s="212"/>
      <c r="AB107" s="212"/>
      <c r="AC107" s="212"/>
      <c r="AD107" s="212"/>
      <c r="AE107" s="212"/>
      <c r="AF107" s="212"/>
      <c r="AG107" s="212" t="s">
        <v>348</v>
      </c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 x14ac:dyDescent="0.2">
      <c r="A108" s="219"/>
      <c r="B108" s="220"/>
      <c r="C108" s="263" t="s">
        <v>381</v>
      </c>
      <c r="D108" s="252"/>
      <c r="E108" s="253">
        <v>40.4</v>
      </c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12"/>
      <c r="Z108" s="212"/>
      <c r="AA108" s="212"/>
      <c r="AB108" s="212"/>
      <c r="AC108" s="212"/>
      <c r="AD108" s="212"/>
      <c r="AE108" s="212"/>
      <c r="AF108" s="212"/>
      <c r="AG108" s="212" t="s">
        <v>255</v>
      </c>
      <c r="AH108" s="212">
        <v>5</v>
      </c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ht="22.5" outlineLevel="1" x14ac:dyDescent="0.2">
      <c r="A109" s="234">
        <v>34</v>
      </c>
      <c r="B109" s="235" t="s">
        <v>382</v>
      </c>
      <c r="C109" s="246" t="s">
        <v>383</v>
      </c>
      <c r="D109" s="236" t="s">
        <v>307</v>
      </c>
      <c r="E109" s="237">
        <v>30.043520000000001</v>
      </c>
      <c r="F109" s="238"/>
      <c r="G109" s="239">
        <f>ROUND(E109*F109,2)</f>
        <v>0</v>
      </c>
      <c r="H109" s="238"/>
      <c r="I109" s="239">
        <f>ROUND(E109*H109,2)</f>
        <v>0</v>
      </c>
      <c r="J109" s="238"/>
      <c r="K109" s="239">
        <f>ROUND(E109*J109,2)</f>
        <v>0</v>
      </c>
      <c r="L109" s="239">
        <v>21</v>
      </c>
      <c r="M109" s="239">
        <f>G109*(1+L109/100)</f>
        <v>0</v>
      </c>
      <c r="N109" s="239">
        <v>2.9999999999999997E-4</v>
      </c>
      <c r="O109" s="239">
        <f>ROUND(E109*N109,2)</f>
        <v>0.01</v>
      </c>
      <c r="P109" s="239">
        <v>0</v>
      </c>
      <c r="Q109" s="239">
        <f>ROUND(E109*P109,2)</f>
        <v>0</v>
      </c>
      <c r="R109" s="239" t="s">
        <v>352</v>
      </c>
      <c r="S109" s="239" t="s">
        <v>209</v>
      </c>
      <c r="T109" s="240" t="s">
        <v>209</v>
      </c>
      <c r="U109" s="222">
        <v>0</v>
      </c>
      <c r="V109" s="222">
        <f>ROUND(E109*U109,2)</f>
        <v>0</v>
      </c>
      <c r="W109" s="222"/>
      <c r="X109" s="222" t="s">
        <v>347</v>
      </c>
      <c r="Y109" s="212"/>
      <c r="Z109" s="212"/>
      <c r="AA109" s="212"/>
      <c r="AB109" s="212"/>
      <c r="AC109" s="212"/>
      <c r="AD109" s="212"/>
      <c r="AE109" s="212"/>
      <c r="AF109" s="212"/>
      <c r="AG109" s="212" t="s">
        <v>348</v>
      </c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1" x14ac:dyDescent="0.2">
      <c r="A110" s="219"/>
      <c r="B110" s="220"/>
      <c r="C110" s="263" t="s">
        <v>384</v>
      </c>
      <c r="D110" s="252"/>
      <c r="E110" s="253">
        <v>30.043520000000001</v>
      </c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12"/>
      <c r="Z110" s="212"/>
      <c r="AA110" s="212"/>
      <c r="AB110" s="212"/>
      <c r="AC110" s="212"/>
      <c r="AD110" s="212"/>
      <c r="AE110" s="212"/>
      <c r="AF110" s="212"/>
      <c r="AG110" s="212" t="s">
        <v>255</v>
      </c>
      <c r="AH110" s="212">
        <v>5</v>
      </c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x14ac:dyDescent="0.2">
      <c r="A111" s="228" t="s">
        <v>204</v>
      </c>
      <c r="B111" s="229" t="s">
        <v>108</v>
      </c>
      <c r="C111" s="245" t="s">
        <v>109</v>
      </c>
      <c r="D111" s="230"/>
      <c r="E111" s="231"/>
      <c r="F111" s="232"/>
      <c r="G111" s="232">
        <f>SUMIF(AG112:AG148,"&lt;&gt;NOR",G112:G148)</f>
        <v>0</v>
      </c>
      <c r="H111" s="232"/>
      <c r="I111" s="232">
        <f>SUM(I112:I148)</f>
        <v>0</v>
      </c>
      <c r="J111" s="232"/>
      <c r="K111" s="232">
        <f>SUM(K112:K148)</f>
        <v>0</v>
      </c>
      <c r="L111" s="232"/>
      <c r="M111" s="232">
        <f>SUM(M112:M148)</f>
        <v>0</v>
      </c>
      <c r="N111" s="232"/>
      <c r="O111" s="232">
        <f>SUM(O112:O148)</f>
        <v>338.55</v>
      </c>
      <c r="P111" s="232"/>
      <c r="Q111" s="232">
        <f>SUM(Q112:Q148)</f>
        <v>0</v>
      </c>
      <c r="R111" s="232"/>
      <c r="S111" s="232"/>
      <c r="T111" s="233"/>
      <c r="U111" s="227"/>
      <c r="V111" s="227">
        <f>SUM(V112:V148)</f>
        <v>339.7999999999999</v>
      </c>
      <c r="W111" s="227"/>
      <c r="X111" s="227"/>
      <c r="AG111" t="s">
        <v>205</v>
      </c>
    </row>
    <row r="112" spans="1:60" outlineLevel="1" x14ac:dyDescent="0.2">
      <c r="A112" s="234">
        <v>35</v>
      </c>
      <c r="B112" s="235" t="s">
        <v>385</v>
      </c>
      <c r="C112" s="246" t="s">
        <v>386</v>
      </c>
      <c r="D112" s="236" t="s">
        <v>307</v>
      </c>
      <c r="E112" s="237">
        <v>110</v>
      </c>
      <c r="F112" s="238"/>
      <c r="G112" s="239">
        <f>ROUND(E112*F112,2)</f>
        <v>0</v>
      </c>
      <c r="H112" s="238"/>
      <c r="I112" s="239">
        <f>ROUND(E112*H112,2)</f>
        <v>0</v>
      </c>
      <c r="J112" s="238"/>
      <c r="K112" s="239">
        <f>ROUND(E112*J112,2)</f>
        <v>0</v>
      </c>
      <c r="L112" s="239">
        <v>21</v>
      </c>
      <c r="M112" s="239">
        <f>G112*(1+L112/100)</f>
        <v>0</v>
      </c>
      <c r="N112" s="239">
        <v>0</v>
      </c>
      <c r="O112" s="239">
        <f>ROUND(E112*N112,2)</f>
        <v>0</v>
      </c>
      <c r="P112" s="239">
        <v>0</v>
      </c>
      <c r="Q112" s="239">
        <f>ROUND(E112*P112,2)</f>
        <v>0</v>
      </c>
      <c r="R112" s="239" t="s">
        <v>387</v>
      </c>
      <c r="S112" s="239" t="s">
        <v>209</v>
      </c>
      <c r="T112" s="240" t="s">
        <v>209</v>
      </c>
      <c r="U112" s="222">
        <v>1.9E-2</v>
      </c>
      <c r="V112" s="222">
        <f>ROUND(E112*U112,2)</f>
        <v>2.09</v>
      </c>
      <c r="W112" s="222"/>
      <c r="X112" s="222" t="s">
        <v>250</v>
      </c>
      <c r="Y112" s="212"/>
      <c r="Z112" s="212"/>
      <c r="AA112" s="212"/>
      <c r="AB112" s="212"/>
      <c r="AC112" s="212"/>
      <c r="AD112" s="212"/>
      <c r="AE112" s="212"/>
      <c r="AF112" s="212"/>
      <c r="AG112" s="212" t="s">
        <v>251</v>
      </c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outlineLevel="1" x14ac:dyDescent="0.2">
      <c r="A113" s="219"/>
      <c r="B113" s="220"/>
      <c r="C113" s="262" t="s">
        <v>388</v>
      </c>
      <c r="D113" s="254"/>
      <c r="E113" s="254"/>
      <c r="F113" s="254"/>
      <c r="G113" s="254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12"/>
      <c r="Z113" s="212"/>
      <c r="AA113" s="212"/>
      <c r="AB113" s="212"/>
      <c r="AC113" s="212"/>
      <c r="AD113" s="212"/>
      <c r="AE113" s="212"/>
      <c r="AF113" s="212"/>
      <c r="AG113" s="212" t="s">
        <v>253</v>
      </c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outlineLevel="1" x14ac:dyDescent="0.2">
      <c r="A114" s="219"/>
      <c r="B114" s="220"/>
      <c r="C114" s="263" t="s">
        <v>310</v>
      </c>
      <c r="D114" s="252"/>
      <c r="E114" s="253">
        <v>110</v>
      </c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12"/>
      <c r="Z114" s="212"/>
      <c r="AA114" s="212"/>
      <c r="AB114" s="212"/>
      <c r="AC114" s="212"/>
      <c r="AD114" s="212"/>
      <c r="AE114" s="212"/>
      <c r="AF114" s="212"/>
      <c r="AG114" s="212" t="s">
        <v>255</v>
      </c>
      <c r="AH114" s="212">
        <v>0</v>
      </c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outlineLevel="1" x14ac:dyDescent="0.2">
      <c r="A115" s="219"/>
      <c r="B115" s="220"/>
      <c r="C115" s="263" t="s">
        <v>389</v>
      </c>
      <c r="D115" s="252"/>
      <c r="E115" s="253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12"/>
      <c r="Z115" s="212"/>
      <c r="AA115" s="212"/>
      <c r="AB115" s="212"/>
      <c r="AC115" s="212"/>
      <c r="AD115" s="212"/>
      <c r="AE115" s="212"/>
      <c r="AF115" s="212"/>
      <c r="AG115" s="212" t="s">
        <v>255</v>
      </c>
      <c r="AH115" s="212">
        <v>0</v>
      </c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outlineLevel="1" x14ac:dyDescent="0.2">
      <c r="A116" s="219"/>
      <c r="B116" s="220"/>
      <c r="C116" s="263" t="s">
        <v>390</v>
      </c>
      <c r="D116" s="252"/>
      <c r="E116" s="253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12"/>
      <c r="Z116" s="212"/>
      <c r="AA116" s="212"/>
      <c r="AB116" s="212"/>
      <c r="AC116" s="212"/>
      <c r="AD116" s="212"/>
      <c r="AE116" s="212"/>
      <c r="AF116" s="212"/>
      <c r="AG116" s="212" t="s">
        <v>255</v>
      </c>
      <c r="AH116" s="212">
        <v>0</v>
      </c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outlineLevel="1" x14ac:dyDescent="0.2">
      <c r="A117" s="234">
        <v>36</v>
      </c>
      <c r="B117" s="235" t="s">
        <v>391</v>
      </c>
      <c r="C117" s="246" t="s">
        <v>392</v>
      </c>
      <c r="D117" s="236" t="s">
        <v>307</v>
      </c>
      <c r="E117" s="237">
        <v>301.39999999999998</v>
      </c>
      <c r="F117" s="238"/>
      <c r="G117" s="239">
        <f>ROUND(E117*F117,2)</f>
        <v>0</v>
      </c>
      <c r="H117" s="238"/>
      <c r="I117" s="239">
        <f>ROUND(E117*H117,2)</f>
        <v>0</v>
      </c>
      <c r="J117" s="238"/>
      <c r="K117" s="239">
        <f>ROUND(E117*J117,2)</f>
        <v>0</v>
      </c>
      <c r="L117" s="239">
        <v>21</v>
      </c>
      <c r="M117" s="239">
        <f>G117*(1+L117/100)</f>
        <v>0</v>
      </c>
      <c r="N117" s="239">
        <v>0.32250000000000001</v>
      </c>
      <c r="O117" s="239">
        <f>ROUND(E117*N117,2)</f>
        <v>97.2</v>
      </c>
      <c r="P117" s="239">
        <v>0</v>
      </c>
      <c r="Q117" s="239">
        <f>ROUND(E117*P117,2)</f>
        <v>0</v>
      </c>
      <c r="R117" s="239" t="s">
        <v>387</v>
      </c>
      <c r="S117" s="239" t="s">
        <v>209</v>
      </c>
      <c r="T117" s="240" t="s">
        <v>209</v>
      </c>
      <c r="U117" s="222">
        <v>2.5999999999999999E-2</v>
      </c>
      <c r="V117" s="222">
        <f>ROUND(E117*U117,2)</f>
        <v>7.84</v>
      </c>
      <c r="W117" s="222"/>
      <c r="X117" s="222" t="s">
        <v>250</v>
      </c>
      <c r="Y117" s="212"/>
      <c r="Z117" s="212"/>
      <c r="AA117" s="212"/>
      <c r="AB117" s="212"/>
      <c r="AC117" s="212"/>
      <c r="AD117" s="212"/>
      <c r="AE117" s="212"/>
      <c r="AF117" s="212"/>
      <c r="AG117" s="212" t="s">
        <v>251</v>
      </c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1" x14ac:dyDescent="0.2">
      <c r="A118" s="219"/>
      <c r="B118" s="220"/>
      <c r="C118" s="262" t="s">
        <v>393</v>
      </c>
      <c r="D118" s="254"/>
      <c r="E118" s="254"/>
      <c r="F118" s="254"/>
      <c r="G118" s="254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12"/>
      <c r="Z118" s="212"/>
      <c r="AA118" s="212"/>
      <c r="AB118" s="212"/>
      <c r="AC118" s="212"/>
      <c r="AD118" s="212"/>
      <c r="AE118" s="212"/>
      <c r="AF118" s="212"/>
      <c r="AG118" s="212" t="s">
        <v>253</v>
      </c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outlineLevel="1" x14ac:dyDescent="0.2">
      <c r="A119" s="219"/>
      <c r="B119" s="220"/>
      <c r="C119" s="263" t="s">
        <v>316</v>
      </c>
      <c r="D119" s="252"/>
      <c r="E119" s="253">
        <v>265</v>
      </c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12"/>
      <c r="Z119" s="212"/>
      <c r="AA119" s="212"/>
      <c r="AB119" s="212"/>
      <c r="AC119" s="212"/>
      <c r="AD119" s="212"/>
      <c r="AE119" s="212"/>
      <c r="AF119" s="212"/>
      <c r="AG119" s="212" t="s">
        <v>255</v>
      </c>
      <c r="AH119" s="212">
        <v>0</v>
      </c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outlineLevel="1" x14ac:dyDescent="0.2">
      <c r="A120" s="219"/>
      <c r="B120" s="220"/>
      <c r="C120" s="263" t="s">
        <v>394</v>
      </c>
      <c r="D120" s="252"/>
      <c r="E120" s="253">
        <v>36.4</v>
      </c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12"/>
      <c r="Z120" s="212"/>
      <c r="AA120" s="212"/>
      <c r="AB120" s="212"/>
      <c r="AC120" s="212"/>
      <c r="AD120" s="212"/>
      <c r="AE120" s="212"/>
      <c r="AF120" s="212"/>
      <c r="AG120" s="212" t="s">
        <v>255</v>
      </c>
      <c r="AH120" s="212">
        <v>0</v>
      </c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ht="22.5" outlineLevel="1" x14ac:dyDescent="0.2">
      <c r="A121" s="234">
        <v>37</v>
      </c>
      <c r="B121" s="235" t="s">
        <v>395</v>
      </c>
      <c r="C121" s="246" t="s">
        <v>396</v>
      </c>
      <c r="D121" s="236" t="s">
        <v>307</v>
      </c>
      <c r="E121" s="237">
        <v>276.39999999999998</v>
      </c>
      <c r="F121" s="238"/>
      <c r="G121" s="239">
        <f>ROUND(E121*F121,2)</f>
        <v>0</v>
      </c>
      <c r="H121" s="238"/>
      <c r="I121" s="239">
        <f>ROUND(E121*H121,2)</f>
        <v>0</v>
      </c>
      <c r="J121" s="238"/>
      <c r="K121" s="239">
        <f>ROUND(E121*J121,2)</f>
        <v>0</v>
      </c>
      <c r="L121" s="239">
        <v>21</v>
      </c>
      <c r="M121" s="239">
        <f>G121*(1+L121/100)</f>
        <v>0</v>
      </c>
      <c r="N121" s="239">
        <v>0.378</v>
      </c>
      <c r="O121" s="239">
        <f>ROUND(E121*N121,2)</f>
        <v>104.48</v>
      </c>
      <c r="P121" s="239">
        <v>0</v>
      </c>
      <c r="Q121" s="239">
        <f>ROUND(E121*P121,2)</f>
        <v>0</v>
      </c>
      <c r="R121" s="239" t="s">
        <v>387</v>
      </c>
      <c r="S121" s="239" t="s">
        <v>209</v>
      </c>
      <c r="T121" s="240" t="s">
        <v>209</v>
      </c>
      <c r="U121" s="222">
        <v>2.5999999999999999E-2</v>
      </c>
      <c r="V121" s="222">
        <f>ROUND(E121*U121,2)</f>
        <v>7.19</v>
      </c>
      <c r="W121" s="222"/>
      <c r="X121" s="222" t="s">
        <v>250</v>
      </c>
      <c r="Y121" s="212"/>
      <c r="Z121" s="212"/>
      <c r="AA121" s="212"/>
      <c r="AB121" s="212"/>
      <c r="AC121" s="212"/>
      <c r="AD121" s="212"/>
      <c r="AE121" s="212"/>
      <c r="AF121" s="212"/>
      <c r="AG121" s="212" t="s">
        <v>251</v>
      </c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1" x14ac:dyDescent="0.2">
      <c r="A122" s="219"/>
      <c r="B122" s="220"/>
      <c r="C122" s="247" t="s">
        <v>397</v>
      </c>
      <c r="D122" s="241"/>
      <c r="E122" s="241"/>
      <c r="F122" s="241"/>
      <c r="G122" s="241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12"/>
      <c r="Z122" s="212"/>
      <c r="AA122" s="212"/>
      <c r="AB122" s="212"/>
      <c r="AC122" s="212"/>
      <c r="AD122" s="212"/>
      <c r="AE122" s="212"/>
      <c r="AF122" s="212"/>
      <c r="AG122" s="212" t="s">
        <v>213</v>
      </c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outlineLevel="1" x14ac:dyDescent="0.2">
      <c r="A123" s="219"/>
      <c r="B123" s="220"/>
      <c r="C123" s="263" t="s">
        <v>316</v>
      </c>
      <c r="D123" s="252"/>
      <c r="E123" s="253">
        <v>265</v>
      </c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12"/>
      <c r="Z123" s="212"/>
      <c r="AA123" s="212"/>
      <c r="AB123" s="212"/>
      <c r="AC123" s="212"/>
      <c r="AD123" s="212"/>
      <c r="AE123" s="212"/>
      <c r="AF123" s="212"/>
      <c r="AG123" s="212" t="s">
        <v>255</v>
      </c>
      <c r="AH123" s="212">
        <v>0</v>
      </c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1" x14ac:dyDescent="0.2">
      <c r="A124" s="219"/>
      <c r="B124" s="220"/>
      <c r="C124" s="263" t="s">
        <v>398</v>
      </c>
      <c r="D124" s="252"/>
      <c r="E124" s="253">
        <v>11.4</v>
      </c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12"/>
      <c r="Z124" s="212"/>
      <c r="AA124" s="212"/>
      <c r="AB124" s="212"/>
      <c r="AC124" s="212"/>
      <c r="AD124" s="212"/>
      <c r="AE124" s="212"/>
      <c r="AF124" s="212"/>
      <c r="AG124" s="212" t="s">
        <v>255</v>
      </c>
      <c r="AH124" s="212">
        <v>0</v>
      </c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ht="22.5" outlineLevel="1" x14ac:dyDescent="0.2">
      <c r="A125" s="234">
        <v>38</v>
      </c>
      <c r="B125" s="235" t="s">
        <v>399</v>
      </c>
      <c r="C125" s="246" t="s">
        <v>400</v>
      </c>
      <c r="D125" s="236" t="s">
        <v>307</v>
      </c>
      <c r="E125" s="237">
        <v>66</v>
      </c>
      <c r="F125" s="238"/>
      <c r="G125" s="239">
        <f>ROUND(E125*F125,2)</f>
        <v>0</v>
      </c>
      <c r="H125" s="238"/>
      <c r="I125" s="239">
        <f>ROUND(E125*H125,2)</f>
        <v>0</v>
      </c>
      <c r="J125" s="238"/>
      <c r="K125" s="239">
        <f>ROUND(E125*J125,2)</f>
        <v>0</v>
      </c>
      <c r="L125" s="239">
        <v>21</v>
      </c>
      <c r="M125" s="239">
        <f>G125*(1+L125/100)</f>
        <v>0</v>
      </c>
      <c r="N125" s="239">
        <v>0</v>
      </c>
      <c r="O125" s="239">
        <f>ROUND(E125*N125,2)</f>
        <v>0</v>
      </c>
      <c r="P125" s="239">
        <v>0</v>
      </c>
      <c r="Q125" s="239">
        <f>ROUND(E125*P125,2)</f>
        <v>0</v>
      </c>
      <c r="R125" s="239" t="s">
        <v>387</v>
      </c>
      <c r="S125" s="239" t="s">
        <v>209</v>
      </c>
      <c r="T125" s="240" t="s">
        <v>209</v>
      </c>
      <c r="U125" s="222">
        <v>2.9000000000000001E-2</v>
      </c>
      <c r="V125" s="222">
        <f>ROUND(E125*U125,2)</f>
        <v>1.91</v>
      </c>
      <c r="W125" s="222"/>
      <c r="X125" s="222" t="s">
        <v>250</v>
      </c>
      <c r="Y125" s="212"/>
      <c r="Z125" s="212"/>
      <c r="AA125" s="212"/>
      <c r="AB125" s="212"/>
      <c r="AC125" s="212"/>
      <c r="AD125" s="212"/>
      <c r="AE125" s="212"/>
      <c r="AF125" s="212"/>
      <c r="AG125" s="212" t="s">
        <v>251</v>
      </c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outlineLevel="1" x14ac:dyDescent="0.2">
      <c r="A126" s="219"/>
      <c r="B126" s="220"/>
      <c r="C126" s="263" t="s">
        <v>317</v>
      </c>
      <c r="D126" s="252"/>
      <c r="E126" s="253">
        <v>66</v>
      </c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12"/>
      <c r="Z126" s="212"/>
      <c r="AA126" s="212"/>
      <c r="AB126" s="212"/>
      <c r="AC126" s="212"/>
      <c r="AD126" s="212"/>
      <c r="AE126" s="212"/>
      <c r="AF126" s="212"/>
      <c r="AG126" s="212" t="s">
        <v>255</v>
      </c>
      <c r="AH126" s="212">
        <v>0</v>
      </c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ht="22.5" outlineLevel="1" x14ac:dyDescent="0.2">
      <c r="A127" s="234">
        <v>39</v>
      </c>
      <c r="B127" s="235" t="s">
        <v>401</v>
      </c>
      <c r="C127" s="246" t="s">
        <v>402</v>
      </c>
      <c r="D127" s="236" t="s">
        <v>307</v>
      </c>
      <c r="E127" s="237">
        <v>265</v>
      </c>
      <c r="F127" s="238"/>
      <c r="G127" s="239">
        <f>ROUND(E127*F127,2)</f>
        <v>0</v>
      </c>
      <c r="H127" s="238"/>
      <c r="I127" s="239">
        <f>ROUND(E127*H127,2)</f>
        <v>0</v>
      </c>
      <c r="J127" s="238"/>
      <c r="K127" s="239">
        <f>ROUND(E127*J127,2)</f>
        <v>0</v>
      </c>
      <c r="L127" s="239">
        <v>21</v>
      </c>
      <c r="M127" s="239">
        <f>G127*(1+L127/100)</f>
        <v>0</v>
      </c>
      <c r="N127" s="239">
        <v>0.11</v>
      </c>
      <c r="O127" s="239">
        <f>ROUND(E127*N127,2)</f>
        <v>29.15</v>
      </c>
      <c r="P127" s="239">
        <v>0</v>
      </c>
      <c r="Q127" s="239">
        <f>ROUND(E127*P127,2)</f>
        <v>0</v>
      </c>
      <c r="R127" s="239" t="s">
        <v>387</v>
      </c>
      <c r="S127" s="239" t="s">
        <v>209</v>
      </c>
      <c r="T127" s="240" t="s">
        <v>209</v>
      </c>
      <c r="U127" s="222">
        <v>1.1930000000000001</v>
      </c>
      <c r="V127" s="222">
        <f>ROUND(E127*U127,2)</f>
        <v>316.14999999999998</v>
      </c>
      <c r="W127" s="222"/>
      <c r="X127" s="222" t="s">
        <v>250</v>
      </c>
      <c r="Y127" s="212"/>
      <c r="Z127" s="212"/>
      <c r="AA127" s="212"/>
      <c r="AB127" s="212"/>
      <c r="AC127" s="212"/>
      <c r="AD127" s="212"/>
      <c r="AE127" s="212"/>
      <c r="AF127" s="212"/>
      <c r="AG127" s="212" t="s">
        <v>251</v>
      </c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outlineLevel="1" x14ac:dyDescent="0.2">
      <c r="A128" s="219"/>
      <c r="B128" s="220"/>
      <c r="C128" s="262" t="s">
        <v>403</v>
      </c>
      <c r="D128" s="254"/>
      <c r="E128" s="254"/>
      <c r="F128" s="254"/>
      <c r="G128" s="254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12"/>
      <c r="Z128" s="212"/>
      <c r="AA128" s="212"/>
      <c r="AB128" s="212"/>
      <c r="AC128" s="212"/>
      <c r="AD128" s="212"/>
      <c r="AE128" s="212"/>
      <c r="AF128" s="212"/>
      <c r="AG128" s="212" t="s">
        <v>253</v>
      </c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42" t="str">
        <f>C128</f>
        <v>s provedením lože do 50 mm, s vyplněním spár, s dvojím beraněním a se smetením přebytečného materiálu na krajnici</v>
      </c>
      <c r="BB128" s="212"/>
      <c r="BC128" s="212"/>
      <c r="BD128" s="212"/>
      <c r="BE128" s="212"/>
      <c r="BF128" s="212"/>
      <c r="BG128" s="212"/>
      <c r="BH128" s="212"/>
    </row>
    <row r="129" spans="1:60" outlineLevel="1" x14ac:dyDescent="0.2">
      <c r="A129" s="219"/>
      <c r="B129" s="220"/>
      <c r="C129" s="263" t="s">
        <v>316</v>
      </c>
      <c r="D129" s="252"/>
      <c r="E129" s="253">
        <v>265</v>
      </c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12"/>
      <c r="Z129" s="212"/>
      <c r="AA129" s="212"/>
      <c r="AB129" s="212"/>
      <c r="AC129" s="212"/>
      <c r="AD129" s="212"/>
      <c r="AE129" s="212"/>
      <c r="AF129" s="212"/>
      <c r="AG129" s="212" t="s">
        <v>255</v>
      </c>
      <c r="AH129" s="212">
        <v>0</v>
      </c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</row>
    <row r="130" spans="1:60" outlineLevel="1" x14ac:dyDescent="0.2">
      <c r="A130" s="234">
        <v>40</v>
      </c>
      <c r="B130" s="235" t="s">
        <v>404</v>
      </c>
      <c r="C130" s="246" t="s">
        <v>405</v>
      </c>
      <c r="D130" s="236" t="s">
        <v>307</v>
      </c>
      <c r="E130" s="237">
        <v>66</v>
      </c>
      <c r="F130" s="238"/>
      <c r="G130" s="239">
        <f>ROUND(E130*F130,2)</f>
        <v>0</v>
      </c>
      <c r="H130" s="238"/>
      <c r="I130" s="239">
        <f>ROUND(E130*H130,2)</f>
        <v>0</v>
      </c>
      <c r="J130" s="238"/>
      <c r="K130" s="239">
        <f>ROUND(E130*J130,2)</f>
        <v>0</v>
      </c>
      <c r="L130" s="239">
        <v>21</v>
      </c>
      <c r="M130" s="239">
        <f>G130*(1+L130/100)</f>
        <v>0</v>
      </c>
      <c r="N130" s="239">
        <v>0</v>
      </c>
      <c r="O130" s="239">
        <f>ROUND(E130*N130,2)</f>
        <v>0</v>
      </c>
      <c r="P130" s="239">
        <v>0</v>
      </c>
      <c r="Q130" s="239">
        <f>ROUND(E130*P130,2)</f>
        <v>0</v>
      </c>
      <c r="R130" s="239"/>
      <c r="S130" s="239" t="s">
        <v>242</v>
      </c>
      <c r="T130" s="240" t="s">
        <v>210</v>
      </c>
      <c r="U130" s="222">
        <v>2.3E-2</v>
      </c>
      <c r="V130" s="222">
        <f>ROUND(E130*U130,2)</f>
        <v>1.52</v>
      </c>
      <c r="W130" s="222"/>
      <c r="X130" s="222" t="s">
        <v>250</v>
      </c>
      <c r="Y130" s="212"/>
      <c r="Z130" s="212"/>
      <c r="AA130" s="212"/>
      <c r="AB130" s="212"/>
      <c r="AC130" s="212"/>
      <c r="AD130" s="212"/>
      <c r="AE130" s="212"/>
      <c r="AF130" s="212"/>
      <c r="AG130" s="212" t="s">
        <v>251</v>
      </c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outlineLevel="1" x14ac:dyDescent="0.2">
      <c r="A131" s="219"/>
      <c r="B131" s="220"/>
      <c r="C131" s="263" t="s">
        <v>317</v>
      </c>
      <c r="D131" s="252"/>
      <c r="E131" s="253">
        <v>66</v>
      </c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12"/>
      <c r="Z131" s="212"/>
      <c r="AA131" s="212"/>
      <c r="AB131" s="212"/>
      <c r="AC131" s="212"/>
      <c r="AD131" s="212"/>
      <c r="AE131" s="212"/>
      <c r="AF131" s="212"/>
      <c r="AG131" s="212" t="s">
        <v>255</v>
      </c>
      <c r="AH131" s="212">
        <v>0</v>
      </c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outlineLevel="1" x14ac:dyDescent="0.2">
      <c r="A132" s="234">
        <v>41</v>
      </c>
      <c r="B132" s="235" t="s">
        <v>406</v>
      </c>
      <c r="C132" s="246" t="s">
        <v>407</v>
      </c>
      <c r="D132" s="236" t="s">
        <v>307</v>
      </c>
      <c r="E132" s="237">
        <v>66</v>
      </c>
      <c r="F132" s="238"/>
      <c r="G132" s="239">
        <f>ROUND(E132*F132,2)</f>
        <v>0</v>
      </c>
      <c r="H132" s="238"/>
      <c r="I132" s="239">
        <f>ROUND(E132*H132,2)</f>
        <v>0</v>
      </c>
      <c r="J132" s="238"/>
      <c r="K132" s="239">
        <f>ROUND(E132*J132,2)</f>
        <v>0</v>
      </c>
      <c r="L132" s="239">
        <v>21</v>
      </c>
      <c r="M132" s="239">
        <f>G132*(1+L132/100)</f>
        <v>0</v>
      </c>
      <c r="N132" s="239">
        <v>0</v>
      </c>
      <c r="O132" s="239">
        <f>ROUND(E132*N132,2)</f>
        <v>0</v>
      </c>
      <c r="P132" s="239">
        <v>0</v>
      </c>
      <c r="Q132" s="239">
        <f>ROUND(E132*P132,2)</f>
        <v>0</v>
      </c>
      <c r="R132" s="239"/>
      <c r="S132" s="239" t="s">
        <v>242</v>
      </c>
      <c r="T132" s="240" t="s">
        <v>210</v>
      </c>
      <c r="U132" s="222">
        <v>2.3E-2</v>
      </c>
      <c r="V132" s="222">
        <f>ROUND(E132*U132,2)</f>
        <v>1.52</v>
      </c>
      <c r="W132" s="222"/>
      <c r="X132" s="222" t="s">
        <v>250</v>
      </c>
      <c r="Y132" s="212"/>
      <c r="Z132" s="212"/>
      <c r="AA132" s="212"/>
      <c r="AB132" s="212"/>
      <c r="AC132" s="212"/>
      <c r="AD132" s="212"/>
      <c r="AE132" s="212"/>
      <c r="AF132" s="212"/>
      <c r="AG132" s="212" t="s">
        <v>251</v>
      </c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outlineLevel="1" x14ac:dyDescent="0.2">
      <c r="A133" s="219"/>
      <c r="B133" s="220"/>
      <c r="C133" s="263" t="s">
        <v>317</v>
      </c>
      <c r="D133" s="252"/>
      <c r="E133" s="253">
        <v>66</v>
      </c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12"/>
      <c r="Z133" s="212"/>
      <c r="AA133" s="212"/>
      <c r="AB133" s="212"/>
      <c r="AC133" s="212"/>
      <c r="AD133" s="212"/>
      <c r="AE133" s="212"/>
      <c r="AF133" s="212"/>
      <c r="AG133" s="212" t="s">
        <v>255</v>
      </c>
      <c r="AH133" s="212">
        <v>0</v>
      </c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outlineLevel="1" x14ac:dyDescent="0.2">
      <c r="A134" s="234">
        <v>42</v>
      </c>
      <c r="B134" s="235" t="s">
        <v>408</v>
      </c>
      <c r="C134" s="246" t="s">
        <v>409</v>
      </c>
      <c r="D134" s="236" t="s">
        <v>307</v>
      </c>
      <c r="E134" s="237">
        <v>66</v>
      </c>
      <c r="F134" s="238"/>
      <c r="G134" s="239">
        <f>ROUND(E134*F134,2)</f>
        <v>0</v>
      </c>
      <c r="H134" s="238"/>
      <c r="I134" s="239">
        <f>ROUND(E134*H134,2)</f>
        <v>0</v>
      </c>
      <c r="J134" s="238"/>
      <c r="K134" s="239">
        <f>ROUND(E134*J134,2)</f>
        <v>0</v>
      </c>
      <c r="L134" s="239">
        <v>21</v>
      </c>
      <c r="M134" s="239">
        <f>G134*(1+L134/100)</f>
        <v>0</v>
      </c>
      <c r="N134" s="239">
        <v>0</v>
      </c>
      <c r="O134" s="239">
        <f>ROUND(E134*N134,2)</f>
        <v>0</v>
      </c>
      <c r="P134" s="239">
        <v>0</v>
      </c>
      <c r="Q134" s="239">
        <f>ROUND(E134*P134,2)</f>
        <v>0</v>
      </c>
      <c r="R134" s="239"/>
      <c r="S134" s="239" t="s">
        <v>242</v>
      </c>
      <c r="T134" s="240" t="s">
        <v>210</v>
      </c>
      <c r="U134" s="222">
        <v>2.4E-2</v>
      </c>
      <c r="V134" s="222">
        <f>ROUND(E134*U134,2)</f>
        <v>1.58</v>
      </c>
      <c r="W134" s="222"/>
      <c r="X134" s="222" t="s">
        <v>250</v>
      </c>
      <c r="Y134" s="212"/>
      <c r="Z134" s="212"/>
      <c r="AA134" s="212"/>
      <c r="AB134" s="212"/>
      <c r="AC134" s="212"/>
      <c r="AD134" s="212"/>
      <c r="AE134" s="212"/>
      <c r="AF134" s="212"/>
      <c r="AG134" s="212" t="s">
        <v>251</v>
      </c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outlineLevel="1" x14ac:dyDescent="0.2">
      <c r="A135" s="219"/>
      <c r="B135" s="220"/>
      <c r="C135" s="263" t="s">
        <v>317</v>
      </c>
      <c r="D135" s="252"/>
      <c r="E135" s="253">
        <v>66</v>
      </c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12"/>
      <c r="Z135" s="212"/>
      <c r="AA135" s="212"/>
      <c r="AB135" s="212"/>
      <c r="AC135" s="212"/>
      <c r="AD135" s="212"/>
      <c r="AE135" s="212"/>
      <c r="AF135" s="212"/>
      <c r="AG135" s="212" t="s">
        <v>255</v>
      </c>
      <c r="AH135" s="212">
        <v>0</v>
      </c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outlineLevel="1" x14ac:dyDescent="0.2">
      <c r="A136" s="234">
        <v>43</v>
      </c>
      <c r="B136" s="235" t="s">
        <v>410</v>
      </c>
      <c r="C136" s="246" t="s">
        <v>411</v>
      </c>
      <c r="D136" s="236" t="s">
        <v>334</v>
      </c>
      <c r="E136" s="237">
        <v>26.4</v>
      </c>
      <c r="F136" s="238"/>
      <c r="G136" s="239">
        <f>ROUND(E136*F136,2)</f>
        <v>0</v>
      </c>
      <c r="H136" s="238"/>
      <c r="I136" s="239">
        <f>ROUND(E136*H136,2)</f>
        <v>0</v>
      </c>
      <c r="J136" s="238"/>
      <c r="K136" s="239">
        <f>ROUND(E136*J136,2)</f>
        <v>0</v>
      </c>
      <c r="L136" s="239">
        <v>21</v>
      </c>
      <c r="M136" s="239">
        <f>G136*(1+L136/100)</f>
        <v>0</v>
      </c>
      <c r="N136" s="239">
        <v>1</v>
      </c>
      <c r="O136" s="239">
        <f>ROUND(E136*N136,2)</f>
        <v>26.4</v>
      </c>
      <c r="P136" s="239">
        <v>0</v>
      </c>
      <c r="Q136" s="239">
        <f>ROUND(E136*P136,2)</f>
        <v>0</v>
      </c>
      <c r="R136" s="239" t="s">
        <v>352</v>
      </c>
      <c r="S136" s="239" t="s">
        <v>209</v>
      </c>
      <c r="T136" s="240" t="s">
        <v>209</v>
      </c>
      <c r="U136" s="222">
        <v>0</v>
      </c>
      <c r="V136" s="222">
        <f>ROUND(E136*U136,2)</f>
        <v>0</v>
      </c>
      <c r="W136" s="222"/>
      <c r="X136" s="222" t="s">
        <v>347</v>
      </c>
      <c r="Y136" s="212"/>
      <c r="Z136" s="212"/>
      <c r="AA136" s="212"/>
      <c r="AB136" s="212"/>
      <c r="AC136" s="212"/>
      <c r="AD136" s="212"/>
      <c r="AE136" s="212"/>
      <c r="AF136" s="212"/>
      <c r="AG136" s="212" t="s">
        <v>348</v>
      </c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outlineLevel="1" x14ac:dyDescent="0.2">
      <c r="A137" s="219"/>
      <c r="B137" s="220"/>
      <c r="C137" s="247" t="s">
        <v>412</v>
      </c>
      <c r="D137" s="241"/>
      <c r="E137" s="241"/>
      <c r="F137" s="241"/>
      <c r="G137" s="241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12"/>
      <c r="Z137" s="212"/>
      <c r="AA137" s="212"/>
      <c r="AB137" s="212"/>
      <c r="AC137" s="212"/>
      <c r="AD137" s="212"/>
      <c r="AE137" s="212"/>
      <c r="AF137" s="212"/>
      <c r="AG137" s="212" t="s">
        <v>213</v>
      </c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outlineLevel="1" x14ac:dyDescent="0.2">
      <c r="A138" s="219"/>
      <c r="B138" s="220"/>
      <c r="C138" s="263" t="s">
        <v>413</v>
      </c>
      <c r="D138" s="252"/>
      <c r="E138" s="253">
        <v>26.4</v>
      </c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12"/>
      <c r="Z138" s="212"/>
      <c r="AA138" s="212"/>
      <c r="AB138" s="212"/>
      <c r="AC138" s="212"/>
      <c r="AD138" s="212"/>
      <c r="AE138" s="212"/>
      <c r="AF138" s="212"/>
      <c r="AG138" s="212" t="s">
        <v>255</v>
      </c>
      <c r="AH138" s="212">
        <v>0</v>
      </c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outlineLevel="1" x14ac:dyDescent="0.2">
      <c r="A139" s="234">
        <v>44</v>
      </c>
      <c r="B139" s="235" t="s">
        <v>414</v>
      </c>
      <c r="C139" s="246" t="s">
        <v>415</v>
      </c>
      <c r="D139" s="236" t="s">
        <v>334</v>
      </c>
      <c r="E139" s="237">
        <v>33</v>
      </c>
      <c r="F139" s="238"/>
      <c r="G139" s="239">
        <f>ROUND(E139*F139,2)</f>
        <v>0</v>
      </c>
      <c r="H139" s="238"/>
      <c r="I139" s="239">
        <f>ROUND(E139*H139,2)</f>
        <v>0</v>
      </c>
      <c r="J139" s="238"/>
      <c r="K139" s="239">
        <f>ROUND(E139*J139,2)</f>
        <v>0</v>
      </c>
      <c r="L139" s="239">
        <v>21</v>
      </c>
      <c r="M139" s="239">
        <f>G139*(1+L139/100)</f>
        <v>0</v>
      </c>
      <c r="N139" s="239">
        <v>1</v>
      </c>
      <c r="O139" s="239">
        <f>ROUND(E139*N139,2)</f>
        <v>33</v>
      </c>
      <c r="P139" s="239">
        <v>0</v>
      </c>
      <c r="Q139" s="239">
        <f>ROUND(E139*P139,2)</f>
        <v>0</v>
      </c>
      <c r="R139" s="239" t="s">
        <v>352</v>
      </c>
      <c r="S139" s="239" t="s">
        <v>209</v>
      </c>
      <c r="T139" s="240" t="s">
        <v>209</v>
      </c>
      <c r="U139" s="222">
        <v>0</v>
      </c>
      <c r="V139" s="222">
        <f>ROUND(E139*U139,2)</f>
        <v>0</v>
      </c>
      <c r="W139" s="222"/>
      <c r="X139" s="222" t="s">
        <v>347</v>
      </c>
      <c r="Y139" s="212"/>
      <c r="Z139" s="212"/>
      <c r="AA139" s="212"/>
      <c r="AB139" s="212"/>
      <c r="AC139" s="212"/>
      <c r="AD139" s="212"/>
      <c r="AE139" s="212"/>
      <c r="AF139" s="212"/>
      <c r="AG139" s="212" t="s">
        <v>348</v>
      </c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outlineLevel="1" x14ac:dyDescent="0.2">
      <c r="A140" s="219"/>
      <c r="B140" s="220"/>
      <c r="C140" s="263" t="s">
        <v>416</v>
      </c>
      <c r="D140" s="252"/>
      <c r="E140" s="253">
        <v>33</v>
      </c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12"/>
      <c r="Z140" s="212"/>
      <c r="AA140" s="212"/>
      <c r="AB140" s="212"/>
      <c r="AC140" s="212"/>
      <c r="AD140" s="212"/>
      <c r="AE140" s="212"/>
      <c r="AF140" s="212"/>
      <c r="AG140" s="212" t="s">
        <v>255</v>
      </c>
      <c r="AH140" s="212">
        <v>0</v>
      </c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outlineLevel="1" x14ac:dyDescent="0.2">
      <c r="A141" s="234">
        <v>45</v>
      </c>
      <c r="B141" s="235" t="s">
        <v>417</v>
      </c>
      <c r="C141" s="246" t="s">
        <v>418</v>
      </c>
      <c r="D141" s="236" t="s">
        <v>334</v>
      </c>
      <c r="E141" s="237">
        <v>36.4375</v>
      </c>
      <c r="F141" s="238"/>
      <c r="G141" s="239">
        <f>ROUND(E141*F141,2)</f>
        <v>0</v>
      </c>
      <c r="H141" s="238"/>
      <c r="I141" s="239">
        <f>ROUND(E141*H141,2)</f>
        <v>0</v>
      </c>
      <c r="J141" s="238"/>
      <c r="K141" s="239">
        <f>ROUND(E141*J141,2)</f>
        <v>0</v>
      </c>
      <c r="L141" s="239">
        <v>21</v>
      </c>
      <c r="M141" s="239">
        <f>G141*(1+L141/100)</f>
        <v>0</v>
      </c>
      <c r="N141" s="239">
        <v>1</v>
      </c>
      <c r="O141" s="239">
        <f>ROUND(E141*N141,2)</f>
        <v>36.44</v>
      </c>
      <c r="P141" s="239">
        <v>0</v>
      </c>
      <c r="Q141" s="239">
        <f>ROUND(E141*P141,2)</f>
        <v>0</v>
      </c>
      <c r="R141" s="239" t="s">
        <v>352</v>
      </c>
      <c r="S141" s="239" t="s">
        <v>209</v>
      </c>
      <c r="T141" s="240" t="s">
        <v>209</v>
      </c>
      <c r="U141" s="222">
        <v>0</v>
      </c>
      <c r="V141" s="222">
        <f>ROUND(E141*U141,2)</f>
        <v>0</v>
      </c>
      <c r="W141" s="222"/>
      <c r="X141" s="222" t="s">
        <v>347</v>
      </c>
      <c r="Y141" s="212"/>
      <c r="Z141" s="212"/>
      <c r="AA141" s="212"/>
      <c r="AB141" s="212"/>
      <c r="AC141" s="212"/>
      <c r="AD141" s="212"/>
      <c r="AE141" s="212"/>
      <c r="AF141" s="212"/>
      <c r="AG141" s="212" t="s">
        <v>348</v>
      </c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outlineLevel="1" x14ac:dyDescent="0.2">
      <c r="A142" s="219"/>
      <c r="B142" s="220"/>
      <c r="C142" s="263" t="s">
        <v>419</v>
      </c>
      <c r="D142" s="252"/>
      <c r="E142" s="253">
        <v>36.4375</v>
      </c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12"/>
      <c r="Z142" s="212"/>
      <c r="AA142" s="212"/>
      <c r="AB142" s="212"/>
      <c r="AC142" s="212"/>
      <c r="AD142" s="212"/>
      <c r="AE142" s="212"/>
      <c r="AF142" s="212"/>
      <c r="AG142" s="212" t="s">
        <v>255</v>
      </c>
      <c r="AH142" s="212">
        <v>0</v>
      </c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outlineLevel="1" x14ac:dyDescent="0.2">
      <c r="A143" s="234">
        <v>46</v>
      </c>
      <c r="B143" s="235" t="s">
        <v>420</v>
      </c>
      <c r="C143" s="246" t="s">
        <v>421</v>
      </c>
      <c r="D143" s="236" t="s">
        <v>334</v>
      </c>
      <c r="E143" s="237">
        <v>2.64</v>
      </c>
      <c r="F143" s="238"/>
      <c r="G143" s="239">
        <f>ROUND(E143*F143,2)</f>
        <v>0</v>
      </c>
      <c r="H143" s="238"/>
      <c r="I143" s="239">
        <f>ROUND(E143*H143,2)</f>
        <v>0</v>
      </c>
      <c r="J143" s="238"/>
      <c r="K143" s="239">
        <f>ROUND(E143*J143,2)</f>
        <v>0</v>
      </c>
      <c r="L143" s="239">
        <v>21</v>
      </c>
      <c r="M143" s="239">
        <f>G143*(1+L143/100)</f>
        <v>0</v>
      </c>
      <c r="N143" s="239">
        <v>1</v>
      </c>
      <c r="O143" s="239">
        <f>ROUND(E143*N143,2)</f>
        <v>2.64</v>
      </c>
      <c r="P143" s="239">
        <v>0</v>
      </c>
      <c r="Q143" s="239">
        <f>ROUND(E143*P143,2)</f>
        <v>0</v>
      </c>
      <c r="R143" s="239"/>
      <c r="S143" s="239" t="s">
        <v>242</v>
      </c>
      <c r="T143" s="240" t="s">
        <v>210</v>
      </c>
      <c r="U143" s="222">
        <v>0</v>
      </c>
      <c r="V143" s="222">
        <f>ROUND(E143*U143,2)</f>
        <v>0</v>
      </c>
      <c r="W143" s="222"/>
      <c r="X143" s="222" t="s">
        <v>347</v>
      </c>
      <c r="Y143" s="212"/>
      <c r="Z143" s="212"/>
      <c r="AA143" s="212"/>
      <c r="AB143" s="212"/>
      <c r="AC143" s="212"/>
      <c r="AD143" s="212"/>
      <c r="AE143" s="212"/>
      <c r="AF143" s="212"/>
      <c r="AG143" s="212" t="s">
        <v>348</v>
      </c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</row>
    <row r="144" spans="1:60" outlineLevel="1" x14ac:dyDescent="0.2">
      <c r="A144" s="219"/>
      <c r="B144" s="220"/>
      <c r="C144" s="263" t="s">
        <v>422</v>
      </c>
      <c r="D144" s="252"/>
      <c r="E144" s="253">
        <v>2.64</v>
      </c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12"/>
      <c r="Z144" s="212"/>
      <c r="AA144" s="212"/>
      <c r="AB144" s="212"/>
      <c r="AC144" s="212"/>
      <c r="AD144" s="212"/>
      <c r="AE144" s="212"/>
      <c r="AF144" s="212"/>
      <c r="AG144" s="212" t="s">
        <v>255</v>
      </c>
      <c r="AH144" s="212">
        <v>0</v>
      </c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60" outlineLevel="1" x14ac:dyDescent="0.2">
      <c r="A145" s="234">
        <v>47</v>
      </c>
      <c r="B145" s="235" t="s">
        <v>423</v>
      </c>
      <c r="C145" s="246" t="s">
        <v>424</v>
      </c>
      <c r="D145" s="236" t="s">
        <v>334</v>
      </c>
      <c r="E145" s="237">
        <v>1.32</v>
      </c>
      <c r="F145" s="238"/>
      <c r="G145" s="239">
        <f>ROUND(E145*F145,2)</f>
        <v>0</v>
      </c>
      <c r="H145" s="238"/>
      <c r="I145" s="239">
        <f>ROUND(E145*H145,2)</f>
        <v>0</v>
      </c>
      <c r="J145" s="238"/>
      <c r="K145" s="239">
        <f>ROUND(E145*J145,2)</f>
        <v>0</v>
      </c>
      <c r="L145" s="239">
        <v>21</v>
      </c>
      <c r="M145" s="239">
        <f>G145*(1+L145/100)</f>
        <v>0</v>
      </c>
      <c r="N145" s="239">
        <v>1</v>
      </c>
      <c r="O145" s="239">
        <f>ROUND(E145*N145,2)</f>
        <v>1.32</v>
      </c>
      <c r="P145" s="239">
        <v>0</v>
      </c>
      <c r="Q145" s="239">
        <f>ROUND(E145*P145,2)</f>
        <v>0</v>
      </c>
      <c r="R145" s="239"/>
      <c r="S145" s="239" t="s">
        <v>242</v>
      </c>
      <c r="T145" s="240" t="s">
        <v>210</v>
      </c>
      <c r="U145" s="222">
        <v>0</v>
      </c>
      <c r="V145" s="222">
        <f>ROUND(E145*U145,2)</f>
        <v>0</v>
      </c>
      <c r="W145" s="222"/>
      <c r="X145" s="222" t="s">
        <v>347</v>
      </c>
      <c r="Y145" s="212"/>
      <c r="Z145" s="212"/>
      <c r="AA145" s="212"/>
      <c r="AB145" s="212"/>
      <c r="AC145" s="212"/>
      <c r="AD145" s="212"/>
      <c r="AE145" s="212"/>
      <c r="AF145" s="212"/>
      <c r="AG145" s="212" t="s">
        <v>348</v>
      </c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</row>
    <row r="146" spans="1:60" outlineLevel="1" x14ac:dyDescent="0.2">
      <c r="A146" s="219"/>
      <c r="B146" s="220"/>
      <c r="C146" s="263" t="s">
        <v>425</v>
      </c>
      <c r="D146" s="252"/>
      <c r="E146" s="253">
        <v>1.32</v>
      </c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12"/>
      <c r="Z146" s="212"/>
      <c r="AA146" s="212"/>
      <c r="AB146" s="212"/>
      <c r="AC146" s="212"/>
      <c r="AD146" s="212"/>
      <c r="AE146" s="212"/>
      <c r="AF146" s="212"/>
      <c r="AG146" s="212" t="s">
        <v>255</v>
      </c>
      <c r="AH146" s="212">
        <v>0</v>
      </c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</row>
    <row r="147" spans="1:60" outlineLevel="1" x14ac:dyDescent="0.2">
      <c r="A147" s="234">
        <v>48</v>
      </c>
      <c r="B147" s="235" t="s">
        <v>426</v>
      </c>
      <c r="C147" s="246" t="s">
        <v>427</v>
      </c>
      <c r="D147" s="236" t="s">
        <v>334</v>
      </c>
      <c r="E147" s="237">
        <v>7.92</v>
      </c>
      <c r="F147" s="238"/>
      <c r="G147" s="239">
        <f>ROUND(E147*F147,2)</f>
        <v>0</v>
      </c>
      <c r="H147" s="238"/>
      <c r="I147" s="239">
        <f>ROUND(E147*H147,2)</f>
        <v>0</v>
      </c>
      <c r="J147" s="238"/>
      <c r="K147" s="239">
        <f>ROUND(E147*J147,2)</f>
        <v>0</v>
      </c>
      <c r="L147" s="239">
        <v>21</v>
      </c>
      <c r="M147" s="239">
        <f>G147*(1+L147/100)</f>
        <v>0</v>
      </c>
      <c r="N147" s="239">
        <v>1</v>
      </c>
      <c r="O147" s="239">
        <f>ROUND(E147*N147,2)</f>
        <v>7.92</v>
      </c>
      <c r="P147" s="239">
        <v>0</v>
      </c>
      <c r="Q147" s="239">
        <f>ROUND(E147*P147,2)</f>
        <v>0</v>
      </c>
      <c r="R147" s="239"/>
      <c r="S147" s="239" t="s">
        <v>242</v>
      </c>
      <c r="T147" s="240" t="s">
        <v>210</v>
      </c>
      <c r="U147" s="222">
        <v>0</v>
      </c>
      <c r="V147" s="222">
        <f>ROUND(E147*U147,2)</f>
        <v>0</v>
      </c>
      <c r="W147" s="222"/>
      <c r="X147" s="222" t="s">
        <v>347</v>
      </c>
      <c r="Y147" s="212"/>
      <c r="Z147" s="212"/>
      <c r="AA147" s="212"/>
      <c r="AB147" s="212"/>
      <c r="AC147" s="212"/>
      <c r="AD147" s="212"/>
      <c r="AE147" s="212"/>
      <c r="AF147" s="212"/>
      <c r="AG147" s="212" t="s">
        <v>348</v>
      </c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</row>
    <row r="148" spans="1:60" outlineLevel="1" x14ac:dyDescent="0.2">
      <c r="A148" s="219"/>
      <c r="B148" s="220"/>
      <c r="C148" s="263" t="s">
        <v>428</v>
      </c>
      <c r="D148" s="252"/>
      <c r="E148" s="253">
        <v>7.92</v>
      </c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12"/>
      <c r="Z148" s="212"/>
      <c r="AA148" s="212"/>
      <c r="AB148" s="212"/>
      <c r="AC148" s="212"/>
      <c r="AD148" s="212"/>
      <c r="AE148" s="212"/>
      <c r="AF148" s="212"/>
      <c r="AG148" s="212" t="s">
        <v>255</v>
      </c>
      <c r="AH148" s="212">
        <v>0</v>
      </c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</row>
    <row r="149" spans="1:60" x14ac:dyDescent="0.2">
      <c r="A149" s="228" t="s">
        <v>204</v>
      </c>
      <c r="B149" s="229" t="s">
        <v>122</v>
      </c>
      <c r="C149" s="245" t="s">
        <v>123</v>
      </c>
      <c r="D149" s="230"/>
      <c r="E149" s="231"/>
      <c r="F149" s="232"/>
      <c r="G149" s="232">
        <f>SUMIF(AG150:AG158,"&lt;&gt;NOR",G150:G158)</f>
        <v>0</v>
      </c>
      <c r="H149" s="232"/>
      <c r="I149" s="232">
        <f>SUM(I150:I158)</f>
        <v>0</v>
      </c>
      <c r="J149" s="232"/>
      <c r="K149" s="232">
        <f>SUM(K150:K158)</f>
        <v>0</v>
      </c>
      <c r="L149" s="232"/>
      <c r="M149" s="232">
        <f>SUM(M150:M158)</f>
        <v>0</v>
      </c>
      <c r="N149" s="232"/>
      <c r="O149" s="232">
        <f>SUM(O150:O158)</f>
        <v>52.91</v>
      </c>
      <c r="P149" s="232"/>
      <c r="Q149" s="232">
        <f>SUM(Q150:Q158)</f>
        <v>0</v>
      </c>
      <c r="R149" s="232"/>
      <c r="S149" s="232"/>
      <c r="T149" s="233"/>
      <c r="U149" s="227"/>
      <c r="V149" s="227">
        <f>SUM(V150:V158)</f>
        <v>38.42</v>
      </c>
      <c r="W149" s="227"/>
      <c r="X149" s="227"/>
      <c r="AG149" t="s">
        <v>205</v>
      </c>
    </row>
    <row r="150" spans="1:60" ht="22.5" outlineLevel="1" x14ac:dyDescent="0.2">
      <c r="A150" s="234">
        <v>49</v>
      </c>
      <c r="B150" s="235" t="s">
        <v>429</v>
      </c>
      <c r="C150" s="246" t="s">
        <v>430</v>
      </c>
      <c r="D150" s="236" t="s">
        <v>370</v>
      </c>
      <c r="E150" s="237">
        <v>140</v>
      </c>
      <c r="F150" s="238"/>
      <c r="G150" s="239">
        <f>ROUND(E150*F150,2)</f>
        <v>0</v>
      </c>
      <c r="H150" s="238"/>
      <c r="I150" s="239">
        <f>ROUND(E150*H150,2)</f>
        <v>0</v>
      </c>
      <c r="J150" s="238"/>
      <c r="K150" s="239">
        <f>ROUND(E150*J150,2)</f>
        <v>0</v>
      </c>
      <c r="L150" s="239">
        <v>21</v>
      </c>
      <c r="M150" s="239">
        <f>G150*(1+L150/100)</f>
        <v>0</v>
      </c>
      <c r="N150" s="239">
        <v>9.9709999999999993E-2</v>
      </c>
      <c r="O150" s="239">
        <f>ROUND(E150*N150,2)</f>
        <v>13.96</v>
      </c>
      <c r="P150" s="239">
        <v>0</v>
      </c>
      <c r="Q150" s="239">
        <f>ROUND(E150*P150,2)</f>
        <v>0</v>
      </c>
      <c r="R150" s="239" t="s">
        <v>387</v>
      </c>
      <c r="S150" s="239" t="s">
        <v>209</v>
      </c>
      <c r="T150" s="240" t="s">
        <v>209</v>
      </c>
      <c r="U150" s="222">
        <v>0.11899999999999999</v>
      </c>
      <c r="V150" s="222">
        <f>ROUND(E150*U150,2)</f>
        <v>16.66</v>
      </c>
      <c r="W150" s="222"/>
      <c r="X150" s="222" t="s">
        <v>250</v>
      </c>
      <c r="Y150" s="212"/>
      <c r="Z150" s="212"/>
      <c r="AA150" s="212"/>
      <c r="AB150" s="212"/>
      <c r="AC150" s="212"/>
      <c r="AD150" s="212"/>
      <c r="AE150" s="212"/>
      <c r="AF150" s="212"/>
      <c r="AG150" s="212" t="s">
        <v>251</v>
      </c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outlineLevel="1" x14ac:dyDescent="0.2">
      <c r="A151" s="219"/>
      <c r="B151" s="220"/>
      <c r="C151" s="262" t="s">
        <v>431</v>
      </c>
      <c r="D151" s="254"/>
      <c r="E151" s="254"/>
      <c r="F151" s="254"/>
      <c r="G151" s="254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12"/>
      <c r="Z151" s="212"/>
      <c r="AA151" s="212"/>
      <c r="AB151" s="212"/>
      <c r="AC151" s="212"/>
      <c r="AD151" s="212"/>
      <c r="AE151" s="212"/>
      <c r="AF151" s="212"/>
      <c r="AG151" s="212" t="s">
        <v>253</v>
      </c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</row>
    <row r="152" spans="1:60" outlineLevel="1" x14ac:dyDescent="0.2">
      <c r="A152" s="219"/>
      <c r="B152" s="220"/>
      <c r="C152" s="263" t="s">
        <v>432</v>
      </c>
      <c r="D152" s="252"/>
      <c r="E152" s="253">
        <v>140</v>
      </c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12"/>
      <c r="Z152" s="212"/>
      <c r="AA152" s="212"/>
      <c r="AB152" s="212"/>
      <c r="AC152" s="212"/>
      <c r="AD152" s="212"/>
      <c r="AE152" s="212"/>
      <c r="AF152" s="212"/>
      <c r="AG152" s="212" t="s">
        <v>255</v>
      </c>
      <c r="AH152" s="212">
        <v>0</v>
      </c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</row>
    <row r="153" spans="1:60" outlineLevel="1" x14ac:dyDescent="0.2">
      <c r="A153" s="234">
        <v>50</v>
      </c>
      <c r="B153" s="235" t="s">
        <v>433</v>
      </c>
      <c r="C153" s="246" t="s">
        <v>434</v>
      </c>
      <c r="D153" s="236" t="s">
        <v>370</v>
      </c>
      <c r="E153" s="237">
        <v>68</v>
      </c>
      <c r="F153" s="238"/>
      <c r="G153" s="239">
        <f>ROUND(E153*F153,2)</f>
        <v>0</v>
      </c>
      <c r="H153" s="238"/>
      <c r="I153" s="239">
        <f>ROUND(E153*H153,2)</f>
        <v>0</v>
      </c>
      <c r="J153" s="238"/>
      <c r="K153" s="239">
        <f>ROUND(E153*J153,2)</f>
        <v>0</v>
      </c>
      <c r="L153" s="239">
        <v>21</v>
      </c>
      <c r="M153" s="239">
        <f>G153*(1+L153/100)</f>
        <v>0</v>
      </c>
      <c r="N153" s="239">
        <v>0.5</v>
      </c>
      <c r="O153" s="239">
        <f>ROUND(E153*N153,2)</f>
        <v>34</v>
      </c>
      <c r="P153" s="239">
        <v>0</v>
      </c>
      <c r="Q153" s="239">
        <f>ROUND(E153*P153,2)</f>
        <v>0</v>
      </c>
      <c r="R153" s="239"/>
      <c r="S153" s="239" t="s">
        <v>242</v>
      </c>
      <c r="T153" s="240" t="s">
        <v>210</v>
      </c>
      <c r="U153" s="222">
        <v>0.32</v>
      </c>
      <c r="V153" s="222">
        <f>ROUND(E153*U153,2)</f>
        <v>21.76</v>
      </c>
      <c r="W153" s="222"/>
      <c r="X153" s="222" t="s">
        <v>250</v>
      </c>
      <c r="Y153" s="212"/>
      <c r="Z153" s="212"/>
      <c r="AA153" s="212"/>
      <c r="AB153" s="212"/>
      <c r="AC153" s="212"/>
      <c r="AD153" s="212"/>
      <c r="AE153" s="212"/>
      <c r="AF153" s="212"/>
      <c r="AG153" s="212" t="s">
        <v>251</v>
      </c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</row>
    <row r="154" spans="1:60" outlineLevel="1" x14ac:dyDescent="0.2">
      <c r="A154" s="219"/>
      <c r="B154" s="220"/>
      <c r="C154" s="263" t="s">
        <v>435</v>
      </c>
      <c r="D154" s="252"/>
      <c r="E154" s="253">
        <v>68</v>
      </c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12"/>
      <c r="Z154" s="212"/>
      <c r="AA154" s="212"/>
      <c r="AB154" s="212"/>
      <c r="AC154" s="212"/>
      <c r="AD154" s="212"/>
      <c r="AE154" s="212"/>
      <c r="AF154" s="212"/>
      <c r="AG154" s="212" t="s">
        <v>255</v>
      </c>
      <c r="AH154" s="212">
        <v>0</v>
      </c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</row>
    <row r="155" spans="1:60" outlineLevel="1" x14ac:dyDescent="0.2">
      <c r="A155" s="234">
        <v>51</v>
      </c>
      <c r="B155" s="235" t="s">
        <v>417</v>
      </c>
      <c r="C155" s="246" t="s">
        <v>418</v>
      </c>
      <c r="D155" s="236" t="s">
        <v>334</v>
      </c>
      <c r="E155" s="237">
        <v>1.87</v>
      </c>
      <c r="F155" s="238"/>
      <c r="G155" s="239">
        <f>ROUND(E155*F155,2)</f>
        <v>0</v>
      </c>
      <c r="H155" s="238"/>
      <c r="I155" s="239">
        <f>ROUND(E155*H155,2)</f>
        <v>0</v>
      </c>
      <c r="J155" s="238"/>
      <c r="K155" s="239">
        <f>ROUND(E155*J155,2)</f>
        <v>0</v>
      </c>
      <c r="L155" s="239">
        <v>21</v>
      </c>
      <c r="M155" s="239">
        <f>G155*(1+L155/100)</f>
        <v>0</v>
      </c>
      <c r="N155" s="239">
        <v>1</v>
      </c>
      <c r="O155" s="239">
        <f>ROUND(E155*N155,2)</f>
        <v>1.87</v>
      </c>
      <c r="P155" s="239">
        <v>0</v>
      </c>
      <c r="Q155" s="239">
        <f>ROUND(E155*P155,2)</f>
        <v>0</v>
      </c>
      <c r="R155" s="239" t="s">
        <v>352</v>
      </c>
      <c r="S155" s="239" t="s">
        <v>209</v>
      </c>
      <c r="T155" s="240" t="s">
        <v>209</v>
      </c>
      <c r="U155" s="222">
        <v>0</v>
      </c>
      <c r="V155" s="222">
        <f>ROUND(E155*U155,2)</f>
        <v>0</v>
      </c>
      <c r="W155" s="222"/>
      <c r="X155" s="222" t="s">
        <v>347</v>
      </c>
      <c r="Y155" s="212"/>
      <c r="Z155" s="212"/>
      <c r="AA155" s="212"/>
      <c r="AB155" s="212"/>
      <c r="AC155" s="212"/>
      <c r="AD155" s="212"/>
      <c r="AE155" s="212"/>
      <c r="AF155" s="212"/>
      <c r="AG155" s="212" t="s">
        <v>348</v>
      </c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</row>
    <row r="156" spans="1:60" outlineLevel="1" x14ac:dyDescent="0.2">
      <c r="A156" s="219"/>
      <c r="B156" s="220"/>
      <c r="C156" s="263" t="s">
        <v>436</v>
      </c>
      <c r="D156" s="252"/>
      <c r="E156" s="253">
        <v>1.87</v>
      </c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12"/>
      <c r="Z156" s="212"/>
      <c r="AA156" s="212"/>
      <c r="AB156" s="212"/>
      <c r="AC156" s="212"/>
      <c r="AD156" s="212"/>
      <c r="AE156" s="212"/>
      <c r="AF156" s="212"/>
      <c r="AG156" s="212" t="s">
        <v>255</v>
      </c>
      <c r="AH156" s="212">
        <v>0</v>
      </c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</row>
    <row r="157" spans="1:60" outlineLevel="1" x14ac:dyDescent="0.2">
      <c r="A157" s="234">
        <v>52</v>
      </c>
      <c r="B157" s="235" t="s">
        <v>437</v>
      </c>
      <c r="C157" s="246" t="s">
        <v>438</v>
      </c>
      <c r="D157" s="236" t="s">
        <v>334</v>
      </c>
      <c r="E157" s="237">
        <v>3.08</v>
      </c>
      <c r="F157" s="238"/>
      <c r="G157" s="239">
        <f>ROUND(E157*F157,2)</f>
        <v>0</v>
      </c>
      <c r="H157" s="238"/>
      <c r="I157" s="239">
        <f>ROUND(E157*H157,2)</f>
        <v>0</v>
      </c>
      <c r="J157" s="238"/>
      <c r="K157" s="239">
        <f>ROUND(E157*J157,2)</f>
        <v>0</v>
      </c>
      <c r="L157" s="239">
        <v>21</v>
      </c>
      <c r="M157" s="239">
        <f>G157*(1+L157/100)</f>
        <v>0</v>
      </c>
      <c r="N157" s="239">
        <v>1</v>
      </c>
      <c r="O157" s="239">
        <f>ROUND(E157*N157,2)</f>
        <v>3.08</v>
      </c>
      <c r="P157" s="239">
        <v>0</v>
      </c>
      <c r="Q157" s="239">
        <f>ROUND(E157*P157,2)</f>
        <v>0</v>
      </c>
      <c r="R157" s="239" t="s">
        <v>352</v>
      </c>
      <c r="S157" s="239" t="s">
        <v>209</v>
      </c>
      <c r="T157" s="240" t="s">
        <v>209</v>
      </c>
      <c r="U157" s="222">
        <v>0</v>
      </c>
      <c r="V157" s="222">
        <f>ROUND(E157*U157,2)</f>
        <v>0</v>
      </c>
      <c r="W157" s="222"/>
      <c r="X157" s="222" t="s">
        <v>347</v>
      </c>
      <c r="Y157" s="212"/>
      <c r="Z157" s="212"/>
      <c r="AA157" s="212"/>
      <c r="AB157" s="212"/>
      <c r="AC157" s="212"/>
      <c r="AD157" s="212"/>
      <c r="AE157" s="212"/>
      <c r="AF157" s="212"/>
      <c r="AG157" s="212" t="s">
        <v>348</v>
      </c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</row>
    <row r="158" spans="1:60" outlineLevel="1" x14ac:dyDescent="0.2">
      <c r="A158" s="219"/>
      <c r="B158" s="220"/>
      <c r="C158" s="263" t="s">
        <v>439</v>
      </c>
      <c r="D158" s="252"/>
      <c r="E158" s="253">
        <v>3.08</v>
      </c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12"/>
      <c r="Z158" s="212"/>
      <c r="AA158" s="212"/>
      <c r="AB158" s="212"/>
      <c r="AC158" s="212"/>
      <c r="AD158" s="212"/>
      <c r="AE158" s="212"/>
      <c r="AF158" s="212"/>
      <c r="AG158" s="212" t="s">
        <v>255</v>
      </c>
      <c r="AH158" s="212">
        <v>0</v>
      </c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</row>
    <row r="159" spans="1:60" x14ac:dyDescent="0.2">
      <c r="A159" s="228" t="s">
        <v>204</v>
      </c>
      <c r="B159" s="229" t="s">
        <v>130</v>
      </c>
      <c r="C159" s="245" t="s">
        <v>131</v>
      </c>
      <c r="D159" s="230"/>
      <c r="E159" s="231"/>
      <c r="F159" s="232"/>
      <c r="G159" s="232">
        <f>SUMIF(AG160:AG161,"&lt;&gt;NOR",G160:G161)</f>
        <v>0</v>
      </c>
      <c r="H159" s="232"/>
      <c r="I159" s="232">
        <f>SUM(I160:I161)</f>
        <v>0</v>
      </c>
      <c r="J159" s="232"/>
      <c r="K159" s="232">
        <f>SUM(K160:K161)</f>
        <v>0</v>
      </c>
      <c r="L159" s="232"/>
      <c r="M159" s="232">
        <f>SUM(M160:M161)</f>
        <v>0</v>
      </c>
      <c r="N159" s="232"/>
      <c r="O159" s="232">
        <f>SUM(O160:O161)</f>
        <v>0</v>
      </c>
      <c r="P159" s="232"/>
      <c r="Q159" s="232">
        <f>SUM(Q160:Q161)</f>
        <v>0</v>
      </c>
      <c r="R159" s="232"/>
      <c r="S159" s="232"/>
      <c r="T159" s="233"/>
      <c r="U159" s="227"/>
      <c r="V159" s="227">
        <f>SUM(V160:V161)</f>
        <v>158.57</v>
      </c>
      <c r="W159" s="227"/>
      <c r="X159" s="227"/>
      <c r="AG159" t="s">
        <v>205</v>
      </c>
    </row>
    <row r="160" spans="1:60" outlineLevel="1" x14ac:dyDescent="0.2">
      <c r="A160" s="234">
        <v>53</v>
      </c>
      <c r="B160" s="235" t="s">
        <v>440</v>
      </c>
      <c r="C160" s="246" t="s">
        <v>441</v>
      </c>
      <c r="D160" s="236" t="s">
        <v>334</v>
      </c>
      <c r="E160" s="237">
        <v>406.59672</v>
      </c>
      <c r="F160" s="238"/>
      <c r="G160" s="239">
        <f>ROUND(E160*F160,2)</f>
        <v>0</v>
      </c>
      <c r="H160" s="238"/>
      <c r="I160" s="239">
        <f>ROUND(E160*H160,2)</f>
        <v>0</v>
      </c>
      <c r="J160" s="238"/>
      <c r="K160" s="239">
        <f>ROUND(E160*J160,2)</f>
        <v>0</v>
      </c>
      <c r="L160" s="239">
        <v>21</v>
      </c>
      <c r="M160" s="239">
        <f>G160*(1+L160/100)</f>
        <v>0</v>
      </c>
      <c r="N160" s="239">
        <v>0</v>
      </c>
      <c r="O160" s="239">
        <f>ROUND(E160*N160,2)</f>
        <v>0</v>
      </c>
      <c r="P160" s="239">
        <v>0</v>
      </c>
      <c r="Q160" s="239">
        <f>ROUND(E160*P160,2)</f>
        <v>0</v>
      </c>
      <c r="R160" s="239" t="s">
        <v>387</v>
      </c>
      <c r="S160" s="239" t="s">
        <v>209</v>
      </c>
      <c r="T160" s="240" t="s">
        <v>209</v>
      </c>
      <c r="U160" s="222">
        <v>0.39</v>
      </c>
      <c r="V160" s="222">
        <f>ROUND(E160*U160,2)</f>
        <v>158.57</v>
      </c>
      <c r="W160" s="222"/>
      <c r="X160" s="222" t="s">
        <v>133</v>
      </c>
      <c r="Y160" s="212"/>
      <c r="Z160" s="212"/>
      <c r="AA160" s="212"/>
      <c r="AB160" s="212"/>
      <c r="AC160" s="212"/>
      <c r="AD160" s="212"/>
      <c r="AE160" s="212"/>
      <c r="AF160" s="212"/>
      <c r="AG160" s="212" t="s">
        <v>442</v>
      </c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</row>
    <row r="161" spans="1:60" outlineLevel="1" x14ac:dyDescent="0.2">
      <c r="A161" s="219"/>
      <c r="B161" s="220"/>
      <c r="C161" s="262" t="s">
        <v>443</v>
      </c>
      <c r="D161" s="254"/>
      <c r="E161" s="254"/>
      <c r="F161" s="254"/>
      <c r="G161" s="254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12"/>
      <c r="Z161" s="212"/>
      <c r="AA161" s="212"/>
      <c r="AB161" s="212"/>
      <c r="AC161" s="212"/>
      <c r="AD161" s="212"/>
      <c r="AE161" s="212"/>
      <c r="AF161" s="212"/>
      <c r="AG161" s="212" t="s">
        <v>253</v>
      </c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</row>
    <row r="162" spans="1:60" x14ac:dyDescent="0.2">
      <c r="A162" s="3"/>
      <c r="B162" s="4"/>
      <c r="C162" s="249"/>
      <c r="D162" s="6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AE162">
        <v>15</v>
      </c>
      <c r="AF162">
        <v>21</v>
      </c>
      <c r="AG162" t="s">
        <v>191</v>
      </c>
    </row>
    <row r="163" spans="1:60" x14ac:dyDescent="0.2">
      <c r="A163" s="215"/>
      <c r="B163" s="216" t="s">
        <v>29</v>
      </c>
      <c r="C163" s="250"/>
      <c r="D163" s="217"/>
      <c r="E163" s="218"/>
      <c r="F163" s="218"/>
      <c r="G163" s="244">
        <f>G8+G97+G111+G149+G159</f>
        <v>0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AE163">
        <f>SUMIF(L7:L161,AE162,G7:G161)</f>
        <v>0</v>
      </c>
      <c r="AF163">
        <f>SUMIF(L7:L161,AF162,G7:G161)</f>
        <v>0</v>
      </c>
      <c r="AG163" t="s">
        <v>243</v>
      </c>
    </row>
    <row r="164" spans="1:60" x14ac:dyDescent="0.2">
      <c r="C164" s="251"/>
      <c r="D164" s="10"/>
      <c r="AG164" t="s">
        <v>245</v>
      </c>
    </row>
    <row r="165" spans="1:60" x14ac:dyDescent="0.2">
      <c r="D165" s="10"/>
    </row>
    <row r="166" spans="1:60" x14ac:dyDescent="0.2">
      <c r="D166" s="10"/>
    </row>
    <row r="167" spans="1:60" x14ac:dyDescent="0.2">
      <c r="D167" s="10"/>
    </row>
    <row r="168" spans="1:60" x14ac:dyDescent="0.2">
      <c r="D168" s="10"/>
    </row>
    <row r="169" spans="1:60" x14ac:dyDescent="0.2">
      <c r="D169" s="10"/>
    </row>
    <row r="170" spans="1:60" x14ac:dyDescent="0.2">
      <c r="D170" s="10"/>
    </row>
    <row r="171" spans="1:60" x14ac:dyDescent="0.2">
      <c r="D171" s="10"/>
    </row>
    <row r="172" spans="1:60" x14ac:dyDescent="0.2">
      <c r="D172" s="10"/>
    </row>
    <row r="173" spans="1:60" x14ac:dyDescent="0.2">
      <c r="D173" s="10"/>
    </row>
    <row r="174" spans="1:60" x14ac:dyDescent="0.2">
      <c r="D174" s="10"/>
    </row>
    <row r="175" spans="1:60" x14ac:dyDescent="0.2">
      <c r="D175" s="10"/>
    </row>
    <row r="176" spans="1:60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DC33" sheet="1"/>
  <mergeCells count="31">
    <mergeCell ref="C161:G161"/>
    <mergeCell ref="C113:G113"/>
    <mergeCell ref="C118:G118"/>
    <mergeCell ref="C122:G122"/>
    <mergeCell ref="C128:G128"/>
    <mergeCell ref="C137:G137"/>
    <mergeCell ref="C151:G151"/>
    <mergeCell ref="C76:G76"/>
    <mergeCell ref="C77:G77"/>
    <mergeCell ref="C80:G80"/>
    <mergeCell ref="C99:G99"/>
    <mergeCell ref="C102:G102"/>
    <mergeCell ref="C104:G104"/>
    <mergeCell ref="C46:G46"/>
    <mergeCell ref="C54:G54"/>
    <mergeCell ref="C59:G59"/>
    <mergeCell ref="C62:G62"/>
    <mergeCell ref="C64:G64"/>
    <mergeCell ref="C69:G69"/>
    <mergeCell ref="C24:G24"/>
    <mergeCell ref="C27:G27"/>
    <mergeCell ref="C31:G31"/>
    <mergeCell ref="C34:G34"/>
    <mergeCell ref="C38:G38"/>
    <mergeCell ref="C42:G42"/>
    <mergeCell ref="A1:G1"/>
    <mergeCell ref="C2:G2"/>
    <mergeCell ref="C3:G3"/>
    <mergeCell ref="C4:G4"/>
    <mergeCell ref="C10:G10"/>
    <mergeCell ref="C18:G18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63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7" t="s">
        <v>178</v>
      </c>
      <c r="B1" s="197"/>
      <c r="C1" s="197"/>
      <c r="D1" s="197"/>
      <c r="E1" s="197"/>
      <c r="F1" s="197"/>
      <c r="G1" s="197"/>
      <c r="AG1" t="s">
        <v>179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180</v>
      </c>
    </row>
    <row r="3" spans="1:60" ht="24.95" customHeight="1" x14ac:dyDescent="0.2">
      <c r="A3" s="198" t="s">
        <v>8</v>
      </c>
      <c r="B3" s="49" t="s">
        <v>59</v>
      </c>
      <c r="C3" s="201" t="s">
        <v>60</v>
      </c>
      <c r="D3" s="199"/>
      <c r="E3" s="199"/>
      <c r="F3" s="199"/>
      <c r="G3" s="200"/>
      <c r="AC3" s="177" t="s">
        <v>180</v>
      </c>
      <c r="AG3" t="s">
        <v>181</v>
      </c>
    </row>
    <row r="4" spans="1:60" ht="24.95" customHeight="1" x14ac:dyDescent="0.2">
      <c r="A4" s="202" t="s">
        <v>9</v>
      </c>
      <c r="B4" s="203" t="s">
        <v>61</v>
      </c>
      <c r="C4" s="204" t="s">
        <v>60</v>
      </c>
      <c r="D4" s="205"/>
      <c r="E4" s="205"/>
      <c r="F4" s="205"/>
      <c r="G4" s="206"/>
      <c r="AG4" t="s">
        <v>182</v>
      </c>
    </row>
    <row r="5" spans="1:60" x14ac:dyDescent="0.2">
      <c r="D5" s="10"/>
    </row>
    <row r="6" spans="1:60" ht="38.25" x14ac:dyDescent="0.2">
      <c r="A6" s="208" t="s">
        <v>183</v>
      </c>
      <c r="B6" s="210" t="s">
        <v>184</v>
      </c>
      <c r="C6" s="210" t="s">
        <v>185</v>
      </c>
      <c r="D6" s="209" t="s">
        <v>186</v>
      </c>
      <c r="E6" s="208" t="s">
        <v>187</v>
      </c>
      <c r="F6" s="207" t="s">
        <v>188</v>
      </c>
      <c r="G6" s="208" t="s">
        <v>29</v>
      </c>
      <c r="H6" s="211" t="s">
        <v>30</v>
      </c>
      <c r="I6" s="211" t="s">
        <v>189</v>
      </c>
      <c r="J6" s="211" t="s">
        <v>31</v>
      </c>
      <c r="K6" s="211" t="s">
        <v>190</v>
      </c>
      <c r="L6" s="211" t="s">
        <v>191</v>
      </c>
      <c r="M6" s="211" t="s">
        <v>192</v>
      </c>
      <c r="N6" s="211" t="s">
        <v>193</v>
      </c>
      <c r="O6" s="211" t="s">
        <v>194</v>
      </c>
      <c r="P6" s="211" t="s">
        <v>195</v>
      </c>
      <c r="Q6" s="211" t="s">
        <v>196</v>
      </c>
      <c r="R6" s="211" t="s">
        <v>197</v>
      </c>
      <c r="S6" s="211" t="s">
        <v>198</v>
      </c>
      <c r="T6" s="211" t="s">
        <v>199</v>
      </c>
      <c r="U6" s="211" t="s">
        <v>200</v>
      </c>
      <c r="V6" s="211" t="s">
        <v>201</v>
      </c>
      <c r="W6" s="211" t="s">
        <v>202</v>
      </c>
      <c r="X6" s="211" t="s">
        <v>203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28" t="s">
        <v>204</v>
      </c>
      <c r="B8" s="229" t="s">
        <v>99</v>
      </c>
      <c r="C8" s="245" t="s">
        <v>100</v>
      </c>
      <c r="D8" s="230"/>
      <c r="E8" s="231"/>
      <c r="F8" s="232"/>
      <c r="G8" s="232">
        <f>SUMIF(AG9:AG56,"&lt;&gt;NOR",G9:G56)</f>
        <v>0</v>
      </c>
      <c r="H8" s="232"/>
      <c r="I8" s="232">
        <f>SUM(I9:I56)</f>
        <v>0</v>
      </c>
      <c r="J8" s="232"/>
      <c r="K8" s="232">
        <f>SUM(K9:K56)</f>
        <v>0</v>
      </c>
      <c r="L8" s="232"/>
      <c r="M8" s="232">
        <f>SUM(M9:M56)</f>
        <v>0</v>
      </c>
      <c r="N8" s="232"/>
      <c r="O8" s="232">
        <f>SUM(O9:O56)</f>
        <v>55.410000000000004</v>
      </c>
      <c r="P8" s="232"/>
      <c r="Q8" s="232">
        <f>SUM(Q9:Q56)</f>
        <v>0</v>
      </c>
      <c r="R8" s="232"/>
      <c r="S8" s="232"/>
      <c r="T8" s="233"/>
      <c r="U8" s="227"/>
      <c r="V8" s="227">
        <f>SUM(V9:V56)</f>
        <v>0</v>
      </c>
      <c r="W8" s="227"/>
      <c r="X8" s="227"/>
      <c r="AG8" t="s">
        <v>205</v>
      </c>
    </row>
    <row r="9" spans="1:60" ht="22.5" outlineLevel="1" x14ac:dyDescent="0.2">
      <c r="A9" s="234">
        <v>1</v>
      </c>
      <c r="B9" s="235" t="s">
        <v>444</v>
      </c>
      <c r="C9" s="246" t="s">
        <v>445</v>
      </c>
      <c r="D9" s="236" t="s">
        <v>248</v>
      </c>
      <c r="E9" s="237">
        <v>24.3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39"/>
      <c r="S9" s="239" t="s">
        <v>242</v>
      </c>
      <c r="T9" s="240" t="s">
        <v>210</v>
      </c>
      <c r="U9" s="222">
        <v>0</v>
      </c>
      <c r="V9" s="222">
        <f>ROUND(E9*U9,2)</f>
        <v>0</v>
      </c>
      <c r="W9" s="222"/>
      <c r="X9" s="222" t="s">
        <v>250</v>
      </c>
      <c r="Y9" s="212"/>
      <c r="Z9" s="212"/>
      <c r="AA9" s="212"/>
      <c r="AB9" s="212"/>
      <c r="AC9" s="212"/>
      <c r="AD9" s="212"/>
      <c r="AE9" s="212"/>
      <c r="AF9" s="212"/>
      <c r="AG9" s="212" t="s">
        <v>446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9"/>
      <c r="B10" s="220"/>
      <c r="C10" s="263" t="s">
        <v>447</v>
      </c>
      <c r="D10" s="252"/>
      <c r="E10" s="253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2"/>
      <c r="Z10" s="212"/>
      <c r="AA10" s="212"/>
      <c r="AB10" s="212"/>
      <c r="AC10" s="212"/>
      <c r="AD10" s="212"/>
      <c r="AE10" s="212"/>
      <c r="AF10" s="212"/>
      <c r="AG10" s="212" t="s">
        <v>255</v>
      </c>
      <c r="AH10" s="212">
        <v>0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9"/>
      <c r="B11" s="220"/>
      <c r="C11" s="263" t="s">
        <v>448</v>
      </c>
      <c r="D11" s="252"/>
      <c r="E11" s="253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12"/>
      <c r="Z11" s="212"/>
      <c r="AA11" s="212"/>
      <c r="AB11" s="212"/>
      <c r="AC11" s="212"/>
      <c r="AD11" s="212"/>
      <c r="AE11" s="212"/>
      <c r="AF11" s="212"/>
      <c r="AG11" s="212" t="s">
        <v>255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19"/>
      <c r="B12" s="220"/>
      <c r="C12" s="263" t="s">
        <v>449</v>
      </c>
      <c r="D12" s="252"/>
      <c r="E12" s="253">
        <v>24.3</v>
      </c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12"/>
      <c r="Z12" s="212"/>
      <c r="AA12" s="212"/>
      <c r="AB12" s="212"/>
      <c r="AC12" s="212"/>
      <c r="AD12" s="212"/>
      <c r="AE12" s="212"/>
      <c r="AF12" s="212"/>
      <c r="AG12" s="212" t="s">
        <v>255</v>
      </c>
      <c r="AH12" s="212">
        <v>0</v>
      </c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ht="22.5" outlineLevel="1" x14ac:dyDescent="0.2">
      <c r="A13" s="234">
        <v>2</v>
      </c>
      <c r="B13" s="235" t="s">
        <v>450</v>
      </c>
      <c r="C13" s="246" t="s">
        <v>451</v>
      </c>
      <c r="D13" s="236" t="s">
        <v>248</v>
      </c>
      <c r="E13" s="237">
        <v>85.26</v>
      </c>
      <c r="F13" s="238"/>
      <c r="G13" s="239">
        <f>ROUND(E13*F13,2)</f>
        <v>0</v>
      </c>
      <c r="H13" s="238"/>
      <c r="I13" s="239">
        <f>ROUND(E13*H13,2)</f>
        <v>0</v>
      </c>
      <c r="J13" s="238"/>
      <c r="K13" s="239">
        <f>ROUND(E13*J13,2)</f>
        <v>0</v>
      </c>
      <c r="L13" s="239">
        <v>21</v>
      </c>
      <c r="M13" s="239">
        <f>G13*(1+L13/100)</f>
        <v>0</v>
      </c>
      <c r="N13" s="239">
        <v>0</v>
      </c>
      <c r="O13" s="239">
        <f>ROUND(E13*N13,2)</f>
        <v>0</v>
      </c>
      <c r="P13" s="239">
        <v>0</v>
      </c>
      <c r="Q13" s="239">
        <f>ROUND(E13*P13,2)</f>
        <v>0</v>
      </c>
      <c r="R13" s="239"/>
      <c r="S13" s="239" t="s">
        <v>242</v>
      </c>
      <c r="T13" s="240" t="s">
        <v>210</v>
      </c>
      <c r="U13" s="222">
        <v>0</v>
      </c>
      <c r="V13" s="222">
        <f>ROUND(E13*U13,2)</f>
        <v>0</v>
      </c>
      <c r="W13" s="222"/>
      <c r="X13" s="222" t="s">
        <v>250</v>
      </c>
      <c r="Y13" s="212"/>
      <c r="Z13" s="212"/>
      <c r="AA13" s="212"/>
      <c r="AB13" s="212"/>
      <c r="AC13" s="212"/>
      <c r="AD13" s="212"/>
      <c r="AE13" s="212"/>
      <c r="AF13" s="212"/>
      <c r="AG13" s="212" t="s">
        <v>446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19"/>
      <c r="B14" s="220"/>
      <c r="C14" s="263" t="s">
        <v>452</v>
      </c>
      <c r="D14" s="252"/>
      <c r="E14" s="253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12"/>
      <c r="Z14" s="212"/>
      <c r="AA14" s="212"/>
      <c r="AB14" s="212"/>
      <c r="AC14" s="212"/>
      <c r="AD14" s="212"/>
      <c r="AE14" s="212"/>
      <c r="AF14" s="212"/>
      <c r="AG14" s="212" t="s">
        <v>255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19"/>
      <c r="B15" s="220"/>
      <c r="C15" s="263" t="s">
        <v>453</v>
      </c>
      <c r="D15" s="252"/>
      <c r="E15" s="253">
        <v>85.26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12"/>
      <c r="Z15" s="212"/>
      <c r="AA15" s="212"/>
      <c r="AB15" s="212"/>
      <c r="AC15" s="212"/>
      <c r="AD15" s="212"/>
      <c r="AE15" s="212"/>
      <c r="AF15" s="212"/>
      <c r="AG15" s="212" t="s">
        <v>255</v>
      </c>
      <c r="AH15" s="212">
        <v>0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ht="22.5" outlineLevel="1" x14ac:dyDescent="0.2">
      <c r="A16" s="234">
        <v>3</v>
      </c>
      <c r="B16" s="235" t="s">
        <v>454</v>
      </c>
      <c r="C16" s="246" t="s">
        <v>455</v>
      </c>
      <c r="D16" s="236" t="s">
        <v>307</v>
      </c>
      <c r="E16" s="237">
        <v>213.15</v>
      </c>
      <c r="F16" s="238"/>
      <c r="G16" s="239">
        <f>ROUND(E16*F16,2)</f>
        <v>0</v>
      </c>
      <c r="H16" s="238"/>
      <c r="I16" s="239">
        <f>ROUND(E16*H16,2)</f>
        <v>0</v>
      </c>
      <c r="J16" s="238"/>
      <c r="K16" s="239">
        <f>ROUND(E16*J16,2)</f>
        <v>0</v>
      </c>
      <c r="L16" s="239">
        <v>21</v>
      </c>
      <c r="M16" s="239">
        <f>G16*(1+L16/100)</f>
        <v>0</v>
      </c>
      <c r="N16" s="239">
        <v>8.4000000000000003E-4</v>
      </c>
      <c r="O16" s="239">
        <f>ROUND(E16*N16,2)</f>
        <v>0.18</v>
      </c>
      <c r="P16" s="239">
        <v>0</v>
      </c>
      <c r="Q16" s="239">
        <f>ROUND(E16*P16,2)</f>
        <v>0</v>
      </c>
      <c r="R16" s="239"/>
      <c r="S16" s="239" t="s">
        <v>242</v>
      </c>
      <c r="T16" s="240" t="s">
        <v>210</v>
      </c>
      <c r="U16" s="222">
        <v>0</v>
      </c>
      <c r="V16" s="222">
        <f>ROUND(E16*U16,2)</f>
        <v>0</v>
      </c>
      <c r="W16" s="222"/>
      <c r="X16" s="222" t="s">
        <v>250</v>
      </c>
      <c r="Y16" s="212"/>
      <c r="Z16" s="212"/>
      <c r="AA16" s="212"/>
      <c r="AB16" s="212"/>
      <c r="AC16" s="212"/>
      <c r="AD16" s="212"/>
      <c r="AE16" s="212"/>
      <c r="AF16" s="212"/>
      <c r="AG16" s="212" t="s">
        <v>446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19"/>
      <c r="B17" s="220"/>
      <c r="C17" s="263" t="s">
        <v>456</v>
      </c>
      <c r="D17" s="252"/>
      <c r="E17" s="253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2"/>
      <c r="Z17" s="212"/>
      <c r="AA17" s="212"/>
      <c r="AB17" s="212"/>
      <c r="AC17" s="212"/>
      <c r="AD17" s="212"/>
      <c r="AE17" s="212"/>
      <c r="AF17" s="212"/>
      <c r="AG17" s="212" t="s">
        <v>255</v>
      </c>
      <c r="AH17" s="212">
        <v>0</v>
      </c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19"/>
      <c r="B18" s="220"/>
      <c r="C18" s="263" t="s">
        <v>457</v>
      </c>
      <c r="D18" s="252"/>
      <c r="E18" s="253">
        <v>213.15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12"/>
      <c r="Z18" s="212"/>
      <c r="AA18" s="212"/>
      <c r="AB18" s="212"/>
      <c r="AC18" s="212"/>
      <c r="AD18" s="212"/>
      <c r="AE18" s="212"/>
      <c r="AF18" s="212"/>
      <c r="AG18" s="212" t="s">
        <v>255</v>
      </c>
      <c r="AH18" s="212">
        <v>0</v>
      </c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ht="22.5" outlineLevel="1" x14ac:dyDescent="0.2">
      <c r="A19" s="255">
        <v>4</v>
      </c>
      <c r="B19" s="256" t="s">
        <v>458</v>
      </c>
      <c r="C19" s="264" t="s">
        <v>459</v>
      </c>
      <c r="D19" s="257" t="s">
        <v>307</v>
      </c>
      <c r="E19" s="258">
        <v>213.15</v>
      </c>
      <c r="F19" s="259"/>
      <c r="G19" s="260">
        <f>ROUND(E19*F19,2)</f>
        <v>0</v>
      </c>
      <c r="H19" s="259"/>
      <c r="I19" s="260">
        <f>ROUND(E19*H19,2)</f>
        <v>0</v>
      </c>
      <c r="J19" s="259"/>
      <c r="K19" s="260">
        <f>ROUND(E19*J19,2)</f>
        <v>0</v>
      </c>
      <c r="L19" s="260">
        <v>21</v>
      </c>
      <c r="M19" s="260">
        <f>G19*(1+L19/100)</f>
        <v>0</v>
      </c>
      <c r="N19" s="260">
        <v>0</v>
      </c>
      <c r="O19" s="260">
        <f>ROUND(E19*N19,2)</f>
        <v>0</v>
      </c>
      <c r="P19" s="260">
        <v>0</v>
      </c>
      <c r="Q19" s="260">
        <f>ROUND(E19*P19,2)</f>
        <v>0</v>
      </c>
      <c r="R19" s="260"/>
      <c r="S19" s="260" t="s">
        <v>242</v>
      </c>
      <c r="T19" s="261" t="s">
        <v>210</v>
      </c>
      <c r="U19" s="222">
        <v>0</v>
      </c>
      <c r="V19" s="222">
        <f>ROUND(E19*U19,2)</f>
        <v>0</v>
      </c>
      <c r="W19" s="222"/>
      <c r="X19" s="222" t="s">
        <v>250</v>
      </c>
      <c r="Y19" s="212"/>
      <c r="Z19" s="212"/>
      <c r="AA19" s="212"/>
      <c r="AB19" s="212"/>
      <c r="AC19" s="212"/>
      <c r="AD19" s="212"/>
      <c r="AE19" s="212"/>
      <c r="AF19" s="212"/>
      <c r="AG19" s="212" t="s">
        <v>446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34">
        <v>5</v>
      </c>
      <c r="B20" s="235" t="s">
        <v>460</v>
      </c>
      <c r="C20" s="246" t="s">
        <v>461</v>
      </c>
      <c r="D20" s="236" t="s">
        <v>307</v>
      </c>
      <c r="E20" s="237">
        <v>27.6</v>
      </c>
      <c r="F20" s="238"/>
      <c r="G20" s="239">
        <f>ROUND(E20*F20,2)</f>
        <v>0</v>
      </c>
      <c r="H20" s="238"/>
      <c r="I20" s="239">
        <f>ROUND(E20*H20,2)</f>
        <v>0</v>
      </c>
      <c r="J20" s="238"/>
      <c r="K20" s="239">
        <f>ROUND(E20*J20,2)</f>
        <v>0</v>
      </c>
      <c r="L20" s="239">
        <v>21</v>
      </c>
      <c r="M20" s="239">
        <f>G20*(1+L20/100)</f>
        <v>0</v>
      </c>
      <c r="N20" s="239">
        <v>6.2199999999999998E-3</v>
      </c>
      <c r="O20" s="239">
        <f>ROUND(E20*N20,2)</f>
        <v>0.17</v>
      </c>
      <c r="P20" s="239">
        <v>0</v>
      </c>
      <c r="Q20" s="239">
        <f>ROUND(E20*P20,2)</f>
        <v>0</v>
      </c>
      <c r="R20" s="239"/>
      <c r="S20" s="239" t="s">
        <v>242</v>
      </c>
      <c r="T20" s="240" t="s">
        <v>210</v>
      </c>
      <c r="U20" s="222">
        <v>0</v>
      </c>
      <c r="V20" s="222">
        <f>ROUND(E20*U20,2)</f>
        <v>0</v>
      </c>
      <c r="W20" s="222"/>
      <c r="X20" s="222" t="s">
        <v>250</v>
      </c>
      <c r="Y20" s="212"/>
      <c r="Z20" s="212"/>
      <c r="AA20" s="212"/>
      <c r="AB20" s="212"/>
      <c r="AC20" s="212"/>
      <c r="AD20" s="212"/>
      <c r="AE20" s="212"/>
      <c r="AF20" s="212"/>
      <c r="AG20" s="212" t="s">
        <v>446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19"/>
      <c r="B21" s="220"/>
      <c r="C21" s="263" t="s">
        <v>462</v>
      </c>
      <c r="D21" s="252"/>
      <c r="E21" s="253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12"/>
      <c r="Z21" s="212"/>
      <c r="AA21" s="212"/>
      <c r="AB21" s="212"/>
      <c r="AC21" s="212"/>
      <c r="AD21" s="212"/>
      <c r="AE21" s="212"/>
      <c r="AF21" s="212"/>
      <c r="AG21" s="212" t="s">
        <v>255</v>
      </c>
      <c r="AH21" s="212">
        <v>0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19"/>
      <c r="B22" s="220"/>
      <c r="C22" s="263" t="s">
        <v>463</v>
      </c>
      <c r="D22" s="252"/>
      <c r="E22" s="253">
        <v>27.6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12"/>
      <c r="Z22" s="212"/>
      <c r="AA22" s="212"/>
      <c r="AB22" s="212"/>
      <c r="AC22" s="212"/>
      <c r="AD22" s="212"/>
      <c r="AE22" s="212"/>
      <c r="AF22" s="212"/>
      <c r="AG22" s="212" t="s">
        <v>255</v>
      </c>
      <c r="AH22" s="212">
        <v>0</v>
      </c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ht="22.5" outlineLevel="1" x14ac:dyDescent="0.2">
      <c r="A23" s="255">
        <v>6</v>
      </c>
      <c r="B23" s="256" t="s">
        <v>464</v>
      </c>
      <c r="C23" s="264" t="s">
        <v>465</v>
      </c>
      <c r="D23" s="257" t="s">
        <v>307</v>
      </c>
      <c r="E23" s="258">
        <v>27.6</v>
      </c>
      <c r="F23" s="259"/>
      <c r="G23" s="260">
        <f>ROUND(E23*F23,2)</f>
        <v>0</v>
      </c>
      <c r="H23" s="259"/>
      <c r="I23" s="260">
        <f>ROUND(E23*H23,2)</f>
        <v>0</v>
      </c>
      <c r="J23" s="259"/>
      <c r="K23" s="260">
        <f>ROUND(E23*J23,2)</f>
        <v>0</v>
      </c>
      <c r="L23" s="260">
        <v>21</v>
      </c>
      <c r="M23" s="260">
        <f>G23*(1+L23/100)</f>
        <v>0</v>
      </c>
      <c r="N23" s="260">
        <v>0</v>
      </c>
      <c r="O23" s="260">
        <f>ROUND(E23*N23,2)</f>
        <v>0</v>
      </c>
      <c r="P23" s="260">
        <v>0</v>
      </c>
      <c r="Q23" s="260">
        <f>ROUND(E23*P23,2)</f>
        <v>0</v>
      </c>
      <c r="R23" s="260"/>
      <c r="S23" s="260" t="s">
        <v>242</v>
      </c>
      <c r="T23" s="261" t="s">
        <v>210</v>
      </c>
      <c r="U23" s="222">
        <v>0</v>
      </c>
      <c r="V23" s="222">
        <f>ROUND(E23*U23,2)</f>
        <v>0</v>
      </c>
      <c r="W23" s="222"/>
      <c r="X23" s="222" t="s">
        <v>250</v>
      </c>
      <c r="Y23" s="212"/>
      <c r="Z23" s="212"/>
      <c r="AA23" s="212"/>
      <c r="AB23" s="212"/>
      <c r="AC23" s="212"/>
      <c r="AD23" s="212"/>
      <c r="AE23" s="212"/>
      <c r="AF23" s="212"/>
      <c r="AG23" s="212" t="s">
        <v>446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ht="33.75" outlineLevel="1" x14ac:dyDescent="0.2">
      <c r="A24" s="234">
        <v>7</v>
      </c>
      <c r="B24" s="235" t="s">
        <v>466</v>
      </c>
      <c r="C24" s="246" t="s">
        <v>467</v>
      </c>
      <c r="D24" s="236" t="s">
        <v>248</v>
      </c>
      <c r="E24" s="237">
        <v>109.56</v>
      </c>
      <c r="F24" s="238"/>
      <c r="G24" s="239">
        <f>ROUND(E24*F24,2)</f>
        <v>0</v>
      </c>
      <c r="H24" s="238"/>
      <c r="I24" s="239">
        <f>ROUND(E24*H24,2)</f>
        <v>0</v>
      </c>
      <c r="J24" s="238"/>
      <c r="K24" s="239">
        <f>ROUND(E24*J24,2)</f>
        <v>0</v>
      </c>
      <c r="L24" s="239">
        <v>21</v>
      </c>
      <c r="M24" s="239">
        <f>G24*(1+L24/100)</f>
        <v>0</v>
      </c>
      <c r="N24" s="239">
        <v>0</v>
      </c>
      <c r="O24" s="239">
        <f>ROUND(E24*N24,2)</f>
        <v>0</v>
      </c>
      <c r="P24" s="239">
        <v>0</v>
      </c>
      <c r="Q24" s="239">
        <f>ROUND(E24*P24,2)</f>
        <v>0</v>
      </c>
      <c r="R24" s="239"/>
      <c r="S24" s="239" t="s">
        <v>242</v>
      </c>
      <c r="T24" s="240" t="s">
        <v>210</v>
      </c>
      <c r="U24" s="222">
        <v>0</v>
      </c>
      <c r="V24" s="222">
        <f>ROUND(E24*U24,2)</f>
        <v>0</v>
      </c>
      <c r="W24" s="222"/>
      <c r="X24" s="222" t="s">
        <v>250</v>
      </c>
      <c r="Y24" s="212"/>
      <c r="Z24" s="212"/>
      <c r="AA24" s="212"/>
      <c r="AB24" s="212"/>
      <c r="AC24" s="212"/>
      <c r="AD24" s="212"/>
      <c r="AE24" s="212"/>
      <c r="AF24" s="212"/>
      <c r="AG24" s="212" t="s">
        <v>446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19"/>
      <c r="B25" s="220"/>
      <c r="C25" s="247" t="s">
        <v>468</v>
      </c>
      <c r="D25" s="241"/>
      <c r="E25" s="241"/>
      <c r="F25" s="241"/>
      <c r="G25" s="241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12"/>
      <c r="Z25" s="212"/>
      <c r="AA25" s="212"/>
      <c r="AB25" s="212"/>
      <c r="AC25" s="212"/>
      <c r="AD25" s="212"/>
      <c r="AE25" s="212"/>
      <c r="AF25" s="212"/>
      <c r="AG25" s="212" t="s">
        <v>213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19"/>
      <c r="B26" s="220"/>
      <c r="C26" s="263" t="s">
        <v>469</v>
      </c>
      <c r="D26" s="252"/>
      <c r="E26" s="253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12"/>
      <c r="Z26" s="212"/>
      <c r="AA26" s="212"/>
      <c r="AB26" s="212"/>
      <c r="AC26" s="212"/>
      <c r="AD26" s="212"/>
      <c r="AE26" s="212"/>
      <c r="AF26" s="212"/>
      <c r="AG26" s="212" t="s">
        <v>255</v>
      </c>
      <c r="AH26" s="212">
        <v>0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19"/>
      <c r="B27" s="220"/>
      <c r="C27" s="263" t="s">
        <v>470</v>
      </c>
      <c r="D27" s="252"/>
      <c r="E27" s="253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12"/>
      <c r="Z27" s="212"/>
      <c r="AA27" s="212"/>
      <c r="AB27" s="212"/>
      <c r="AC27" s="212"/>
      <c r="AD27" s="212"/>
      <c r="AE27" s="212"/>
      <c r="AF27" s="212"/>
      <c r="AG27" s="212" t="s">
        <v>255</v>
      </c>
      <c r="AH27" s="212">
        <v>0</v>
      </c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9"/>
      <c r="B28" s="220"/>
      <c r="C28" s="263" t="s">
        <v>471</v>
      </c>
      <c r="D28" s="252"/>
      <c r="E28" s="253">
        <v>109.56</v>
      </c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12"/>
      <c r="Z28" s="212"/>
      <c r="AA28" s="212"/>
      <c r="AB28" s="212"/>
      <c r="AC28" s="212"/>
      <c r="AD28" s="212"/>
      <c r="AE28" s="212"/>
      <c r="AF28" s="212"/>
      <c r="AG28" s="212" t="s">
        <v>255</v>
      </c>
      <c r="AH28" s="212">
        <v>0</v>
      </c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ht="33.75" outlineLevel="1" x14ac:dyDescent="0.2">
      <c r="A29" s="234">
        <v>8</v>
      </c>
      <c r="B29" s="235" t="s">
        <v>472</v>
      </c>
      <c r="C29" s="246" t="s">
        <v>473</v>
      </c>
      <c r="D29" s="236" t="s">
        <v>248</v>
      </c>
      <c r="E29" s="237">
        <v>46.277999999999999</v>
      </c>
      <c r="F29" s="238"/>
      <c r="G29" s="239">
        <f>ROUND(E29*F29,2)</f>
        <v>0</v>
      </c>
      <c r="H29" s="238"/>
      <c r="I29" s="239">
        <f>ROUND(E29*H29,2)</f>
        <v>0</v>
      </c>
      <c r="J29" s="238"/>
      <c r="K29" s="239">
        <f>ROUND(E29*J29,2)</f>
        <v>0</v>
      </c>
      <c r="L29" s="239">
        <v>21</v>
      </c>
      <c r="M29" s="239">
        <f>G29*(1+L29/100)</f>
        <v>0</v>
      </c>
      <c r="N29" s="239">
        <v>0</v>
      </c>
      <c r="O29" s="239">
        <f>ROUND(E29*N29,2)</f>
        <v>0</v>
      </c>
      <c r="P29" s="239">
        <v>0</v>
      </c>
      <c r="Q29" s="239">
        <f>ROUND(E29*P29,2)</f>
        <v>0</v>
      </c>
      <c r="R29" s="239"/>
      <c r="S29" s="239" t="s">
        <v>242</v>
      </c>
      <c r="T29" s="240" t="s">
        <v>210</v>
      </c>
      <c r="U29" s="222">
        <v>0</v>
      </c>
      <c r="V29" s="222">
        <f>ROUND(E29*U29,2)</f>
        <v>0</v>
      </c>
      <c r="W29" s="222"/>
      <c r="X29" s="222" t="s">
        <v>250</v>
      </c>
      <c r="Y29" s="212"/>
      <c r="Z29" s="212"/>
      <c r="AA29" s="212"/>
      <c r="AB29" s="212"/>
      <c r="AC29" s="212"/>
      <c r="AD29" s="212"/>
      <c r="AE29" s="212"/>
      <c r="AF29" s="212"/>
      <c r="AG29" s="212" t="s">
        <v>446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19"/>
      <c r="B30" s="220"/>
      <c r="C30" s="247" t="s">
        <v>474</v>
      </c>
      <c r="D30" s="241"/>
      <c r="E30" s="241"/>
      <c r="F30" s="241"/>
      <c r="G30" s="241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12"/>
      <c r="Z30" s="212"/>
      <c r="AA30" s="212"/>
      <c r="AB30" s="212"/>
      <c r="AC30" s="212"/>
      <c r="AD30" s="212"/>
      <c r="AE30" s="212"/>
      <c r="AF30" s="212"/>
      <c r="AG30" s="212" t="s">
        <v>213</v>
      </c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19"/>
      <c r="B31" s="220"/>
      <c r="C31" s="248" t="s">
        <v>475</v>
      </c>
      <c r="D31" s="243"/>
      <c r="E31" s="243"/>
      <c r="F31" s="243"/>
      <c r="G31" s="243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12"/>
      <c r="Z31" s="212"/>
      <c r="AA31" s="212"/>
      <c r="AB31" s="212"/>
      <c r="AC31" s="212"/>
      <c r="AD31" s="212"/>
      <c r="AE31" s="212"/>
      <c r="AF31" s="212"/>
      <c r="AG31" s="212" t="s">
        <v>213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19"/>
      <c r="B32" s="220"/>
      <c r="C32" s="248" t="s">
        <v>476</v>
      </c>
      <c r="D32" s="243"/>
      <c r="E32" s="243"/>
      <c r="F32" s="243"/>
      <c r="G32" s="243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12"/>
      <c r="Z32" s="212"/>
      <c r="AA32" s="212"/>
      <c r="AB32" s="212"/>
      <c r="AC32" s="212"/>
      <c r="AD32" s="212"/>
      <c r="AE32" s="212"/>
      <c r="AF32" s="212"/>
      <c r="AG32" s="212" t="s">
        <v>213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19"/>
      <c r="B33" s="220"/>
      <c r="C33" s="263" t="s">
        <v>447</v>
      </c>
      <c r="D33" s="252"/>
      <c r="E33" s="253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12"/>
      <c r="Z33" s="212"/>
      <c r="AA33" s="212"/>
      <c r="AB33" s="212"/>
      <c r="AC33" s="212"/>
      <c r="AD33" s="212"/>
      <c r="AE33" s="212"/>
      <c r="AF33" s="212"/>
      <c r="AG33" s="212" t="s">
        <v>255</v>
      </c>
      <c r="AH33" s="212">
        <v>0</v>
      </c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19"/>
      <c r="B34" s="220"/>
      <c r="C34" s="263" t="s">
        <v>477</v>
      </c>
      <c r="D34" s="252"/>
      <c r="E34" s="253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12"/>
      <c r="Z34" s="212"/>
      <c r="AA34" s="212"/>
      <c r="AB34" s="212"/>
      <c r="AC34" s="212"/>
      <c r="AD34" s="212"/>
      <c r="AE34" s="212"/>
      <c r="AF34" s="212"/>
      <c r="AG34" s="212" t="s">
        <v>255</v>
      </c>
      <c r="AH34" s="212">
        <v>0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19"/>
      <c r="B35" s="220"/>
      <c r="C35" s="263" t="s">
        <v>478</v>
      </c>
      <c r="D35" s="252"/>
      <c r="E35" s="253">
        <v>46.28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12"/>
      <c r="Z35" s="212"/>
      <c r="AA35" s="212"/>
      <c r="AB35" s="212"/>
      <c r="AC35" s="212"/>
      <c r="AD35" s="212"/>
      <c r="AE35" s="212"/>
      <c r="AF35" s="212"/>
      <c r="AG35" s="212" t="s">
        <v>255</v>
      </c>
      <c r="AH35" s="212">
        <v>0</v>
      </c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ht="22.5" outlineLevel="1" x14ac:dyDescent="0.2">
      <c r="A36" s="255">
        <v>9</v>
      </c>
      <c r="B36" s="256" t="s">
        <v>479</v>
      </c>
      <c r="C36" s="264" t="s">
        <v>480</v>
      </c>
      <c r="D36" s="257" t="s">
        <v>248</v>
      </c>
      <c r="E36" s="258">
        <v>46.277999999999999</v>
      </c>
      <c r="F36" s="259"/>
      <c r="G36" s="260">
        <f>ROUND(E36*F36,2)</f>
        <v>0</v>
      </c>
      <c r="H36" s="259"/>
      <c r="I36" s="260">
        <f>ROUND(E36*H36,2)</f>
        <v>0</v>
      </c>
      <c r="J36" s="259"/>
      <c r="K36" s="260">
        <f>ROUND(E36*J36,2)</f>
        <v>0</v>
      </c>
      <c r="L36" s="260">
        <v>21</v>
      </c>
      <c r="M36" s="260">
        <f>G36*(1+L36/100)</f>
        <v>0</v>
      </c>
      <c r="N36" s="260">
        <v>0</v>
      </c>
      <c r="O36" s="260">
        <f>ROUND(E36*N36,2)</f>
        <v>0</v>
      </c>
      <c r="P36" s="260">
        <v>0</v>
      </c>
      <c r="Q36" s="260">
        <f>ROUND(E36*P36,2)</f>
        <v>0</v>
      </c>
      <c r="R36" s="260"/>
      <c r="S36" s="260" t="s">
        <v>242</v>
      </c>
      <c r="T36" s="261" t="s">
        <v>210</v>
      </c>
      <c r="U36" s="222">
        <v>0</v>
      </c>
      <c r="V36" s="222">
        <f>ROUND(E36*U36,2)</f>
        <v>0</v>
      </c>
      <c r="W36" s="222"/>
      <c r="X36" s="222" t="s">
        <v>250</v>
      </c>
      <c r="Y36" s="212"/>
      <c r="Z36" s="212"/>
      <c r="AA36" s="212"/>
      <c r="AB36" s="212"/>
      <c r="AC36" s="212"/>
      <c r="AD36" s="212"/>
      <c r="AE36" s="212"/>
      <c r="AF36" s="212"/>
      <c r="AG36" s="212" t="s">
        <v>446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ht="22.5" outlineLevel="1" x14ac:dyDescent="0.2">
      <c r="A37" s="234">
        <v>10</v>
      </c>
      <c r="B37" s="235" t="s">
        <v>481</v>
      </c>
      <c r="C37" s="246" t="s">
        <v>482</v>
      </c>
      <c r="D37" s="236" t="s">
        <v>334</v>
      </c>
      <c r="E37" s="237">
        <v>92.555999999999997</v>
      </c>
      <c r="F37" s="238"/>
      <c r="G37" s="239">
        <f>ROUND(E37*F37,2)</f>
        <v>0</v>
      </c>
      <c r="H37" s="238"/>
      <c r="I37" s="239">
        <f>ROUND(E37*H37,2)</f>
        <v>0</v>
      </c>
      <c r="J37" s="238"/>
      <c r="K37" s="239">
        <f>ROUND(E37*J37,2)</f>
        <v>0</v>
      </c>
      <c r="L37" s="239">
        <v>21</v>
      </c>
      <c r="M37" s="239">
        <f>G37*(1+L37/100)</f>
        <v>0</v>
      </c>
      <c r="N37" s="239">
        <v>0</v>
      </c>
      <c r="O37" s="239">
        <f>ROUND(E37*N37,2)</f>
        <v>0</v>
      </c>
      <c r="P37" s="239">
        <v>0</v>
      </c>
      <c r="Q37" s="239">
        <f>ROUND(E37*P37,2)</f>
        <v>0</v>
      </c>
      <c r="R37" s="239"/>
      <c r="S37" s="239" t="s">
        <v>242</v>
      </c>
      <c r="T37" s="240" t="s">
        <v>210</v>
      </c>
      <c r="U37" s="222">
        <v>0</v>
      </c>
      <c r="V37" s="222">
        <f>ROUND(E37*U37,2)</f>
        <v>0</v>
      </c>
      <c r="W37" s="222"/>
      <c r="X37" s="222" t="s">
        <v>250</v>
      </c>
      <c r="Y37" s="212"/>
      <c r="Z37" s="212"/>
      <c r="AA37" s="212"/>
      <c r="AB37" s="212"/>
      <c r="AC37" s="212"/>
      <c r="AD37" s="212"/>
      <c r="AE37" s="212"/>
      <c r="AF37" s="212"/>
      <c r="AG37" s="212" t="s">
        <v>446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19"/>
      <c r="B38" s="220"/>
      <c r="C38" s="263" t="s">
        <v>483</v>
      </c>
      <c r="D38" s="252"/>
      <c r="E38" s="253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12"/>
      <c r="Z38" s="212"/>
      <c r="AA38" s="212"/>
      <c r="AB38" s="212"/>
      <c r="AC38" s="212"/>
      <c r="AD38" s="212"/>
      <c r="AE38" s="212"/>
      <c r="AF38" s="212"/>
      <c r="AG38" s="212" t="s">
        <v>255</v>
      </c>
      <c r="AH38" s="212">
        <v>0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19"/>
      <c r="B39" s="220"/>
      <c r="C39" s="263" t="s">
        <v>484</v>
      </c>
      <c r="D39" s="252"/>
      <c r="E39" s="253">
        <v>92.555999999999997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12"/>
      <c r="Z39" s="212"/>
      <c r="AA39" s="212"/>
      <c r="AB39" s="212"/>
      <c r="AC39" s="212"/>
      <c r="AD39" s="212"/>
      <c r="AE39" s="212"/>
      <c r="AF39" s="212"/>
      <c r="AG39" s="212" t="s">
        <v>255</v>
      </c>
      <c r="AH39" s="212">
        <v>0</v>
      </c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ht="22.5" outlineLevel="1" x14ac:dyDescent="0.2">
      <c r="A40" s="234">
        <v>11</v>
      </c>
      <c r="B40" s="235" t="s">
        <v>485</v>
      </c>
      <c r="C40" s="246" t="s">
        <v>486</v>
      </c>
      <c r="D40" s="236" t="s">
        <v>248</v>
      </c>
      <c r="E40" s="237">
        <v>63.281999999999996</v>
      </c>
      <c r="F40" s="238"/>
      <c r="G40" s="239">
        <f>ROUND(E40*F40,2)</f>
        <v>0</v>
      </c>
      <c r="H40" s="238"/>
      <c r="I40" s="239">
        <f>ROUND(E40*H40,2)</f>
        <v>0</v>
      </c>
      <c r="J40" s="238"/>
      <c r="K40" s="239">
        <f>ROUND(E40*J40,2)</f>
        <v>0</v>
      </c>
      <c r="L40" s="239">
        <v>21</v>
      </c>
      <c r="M40" s="239">
        <f>G40*(1+L40/100)</f>
        <v>0</v>
      </c>
      <c r="N40" s="239">
        <v>0</v>
      </c>
      <c r="O40" s="239">
        <f>ROUND(E40*N40,2)</f>
        <v>0</v>
      </c>
      <c r="P40" s="239">
        <v>0</v>
      </c>
      <c r="Q40" s="239">
        <f>ROUND(E40*P40,2)</f>
        <v>0</v>
      </c>
      <c r="R40" s="239"/>
      <c r="S40" s="239" t="s">
        <v>242</v>
      </c>
      <c r="T40" s="240" t="s">
        <v>210</v>
      </c>
      <c r="U40" s="222">
        <v>0</v>
      </c>
      <c r="V40" s="222">
        <f>ROUND(E40*U40,2)</f>
        <v>0</v>
      </c>
      <c r="W40" s="222"/>
      <c r="X40" s="222" t="s">
        <v>250</v>
      </c>
      <c r="Y40" s="212"/>
      <c r="Z40" s="212"/>
      <c r="AA40" s="212"/>
      <c r="AB40" s="212"/>
      <c r="AC40" s="212"/>
      <c r="AD40" s="212"/>
      <c r="AE40" s="212"/>
      <c r="AF40" s="212"/>
      <c r="AG40" s="212" t="s">
        <v>446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19"/>
      <c r="B41" s="220"/>
      <c r="C41" s="247" t="s">
        <v>487</v>
      </c>
      <c r="D41" s="241"/>
      <c r="E41" s="241"/>
      <c r="F41" s="241"/>
      <c r="G41" s="241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12"/>
      <c r="Z41" s="212"/>
      <c r="AA41" s="212"/>
      <c r="AB41" s="212"/>
      <c r="AC41" s="212"/>
      <c r="AD41" s="212"/>
      <c r="AE41" s="212"/>
      <c r="AF41" s="212"/>
      <c r="AG41" s="212" t="s">
        <v>213</v>
      </c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19"/>
      <c r="B42" s="220"/>
      <c r="C42" s="248" t="s">
        <v>475</v>
      </c>
      <c r="D42" s="243"/>
      <c r="E42" s="243"/>
      <c r="F42" s="243"/>
      <c r="G42" s="243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12"/>
      <c r="Z42" s="212"/>
      <c r="AA42" s="212"/>
      <c r="AB42" s="212"/>
      <c r="AC42" s="212"/>
      <c r="AD42" s="212"/>
      <c r="AE42" s="212"/>
      <c r="AF42" s="212"/>
      <c r="AG42" s="212" t="s">
        <v>213</v>
      </c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19"/>
      <c r="B43" s="220"/>
      <c r="C43" s="263" t="s">
        <v>488</v>
      </c>
      <c r="D43" s="252"/>
      <c r="E43" s="253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12"/>
      <c r="Z43" s="212"/>
      <c r="AA43" s="212"/>
      <c r="AB43" s="212"/>
      <c r="AC43" s="212"/>
      <c r="AD43" s="212"/>
      <c r="AE43" s="212"/>
      <c r="AF43" s="212"/>
      <c r="AG43" s="212" t="s">
        <v>255</v>
      </c>
      <c r="AH43" s="212">
        <v>0</v>
      </c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19"/>
      <c r="B44" s="220"/>
      <c r="C44" s="263" t="s">
        <v>489</v>
      </c>
      <c r="D44" s="252"/>
      <c r="E44" s="253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12"/>
      <c r="Z44" s="212"/>
      <c r="AA44" s="212"/>
      <c r="AB44" s="212"/>
      <c r="AC44" s="212"/>
      <c r="AD44" s="212"/>
      <c r="AE44" s="212"/>
      <c r="AF44" s="212"/>
      <c r="AG44" s="212" t="s">
        <v>255</v>
      </c>
      <c r="AH44" s="212">
        <v>0</v>
      </c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19"/>
      <c r="B45" s="220"/>
      <c r="C45" s="263" t="s">
        <v>490</v>
      </c>
      <c r="D45" s="252"/>
      <c r="E45" s="253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12"/>
      <c r="Z45" s="212"/>
      <c r="AA45" s="212"/>
      <c r="AB45" s="212"/>
      <c r="AC45" s="212"/>
      <c r="AD45" s="212"/>
      <c r="AE45" s="212"/>
      <c r="AF45" s="212"/>
      <c r="AG45" s="212" t="s">
        <v>255</v>
      </c>
      <c r="AH45" s="212">
        <v>0</v>
      </c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19"/>
      <c r="B46" s="220"/>
      <c r="C46" s="263" t="s">
        <v>491</v>
      </c>
      <c r="D46" s="252"/>
      <c r="E46" s="253">
        <v>63.28</v>
      </c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12"/>
      <c r="Z46" s="212"/>
      <c r="AA46" s="212"/>
      <c r="AB46" s="212"/>
      <c r="AC46" s="212"/>
      <c r="AD46" s="212"/>
      <c r="AE46" s="212"/>
      <c r="AF46" s="212"/>
      <c r="AG46" s="212" t="s">
        <v>255</v>
      </c>
      <c r="AH46" s="212">
        <v>0</v>
      </c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ht="22.5" outlineLevel="1" x14ac:dyDescent="0.2">
      <c r="A47" s="234">
        <v>12</v>
      </c>
      <c r="B47" s="235" t="s">
        <v>492</v>
      </c>
      <c r="C47" s="246" t="s">
        <v>493</v>
      </c>
      <c r="D47" s="236" t="s">
        <v>248</v>
      </c>
      <c r="E47" s="237">
        <v>43.38</v>
      </c>
      <c r="F47" s="238"/>
      <c r="G47" s="239">
        <f>ROUND(E47*F47,2)</f>
        <v>0</v>
      </c>
      <c r="H47" s="238"/>
      <c r="I47" s="239">
        <f>ROUND(E47*H47,2)</f>
        <v>0</v>
      </c>
      <c r="J47" s="238"/>
      <c r="K47" s="239">
        <f>ROUND(E47*J47,2)</f>
        <v>0</v>
      </c>
      <c r="L47" s="239">
        <v>21</v>
      </c>
      <c r="M47" s="239">
        <f>G47*(1+L47/100)</f>
        <v>0</v>
      </c>
      <c r="N47" s="239">
        <v>0</v>
      </c>
      <c r="O47" s="239">
        <f>ROUND(E47*N47,2)</f>
        <v>0</v>
      </c>
      <c r="P47" s="239">
        <v>0</v>
      </c>
      <c r="Q47" s="239">
        <f>ROUND(E47*P47,2)</f>
        <v>0</v>
      </c>
      <c r="R47" s="239"/>
      <c r="S47" s="239" t="s">
        <v>242</v>
      </c>
      <c r="T47" s="240" t="s">
        <v>210</v>
      </c>
      <c r="U47" s="222">
        <v>0</v>
      </c>
      <c r="V47" s="222">
        <f>ROUND(E47*U47,2)</f>
        <v>0</v>
      </c>
      <c r="W47" s="222"/>
      <c r="X47" s="222" t="s">
        <v>250</v>
      </c>
      <c r="Y47" s="212"/>
      <c r="Z47" s="212"/>
      <c r="AA47" s="212"/>
      <c r="AB47" s="212"/>
      <c r="AC47" s="212"/>
      <c r="AD47" s="212"/>
      <c r="AE47" s="212"/>
      <c r="AF47" s="212"/>
      <c r="AG47" s="212" t="s">
        <v>446</v>
      </c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19"/>
      <c r="B48" s="220"/>
      <c r="C48" s="247" t="s">
        <v>475</v>
      </c>
      <c r="D48" s="241"/>
      <c r="E48" s="241"/>
      <c r="F48" s="241"/>
      <c r="G48" s="241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12"/>
      <c r="Z48" s="212"/>
      <c r="AA48" s="212"/>
      <c r="AB48" s="212"/>
      <c r="AC48" s="212"/>
      <c r="AD48" s="212"/>
      <c r="AE48" s="212"/>
      <c r="AF48" s="212"/>
      <c r="AG48" s="212" t="s">
        <v>213</v>
      </c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19"/>
      <c r="B49" s="220"/>
      <c r="C49" s="248" t="s">
        <v>494</v>
      </c>
      <c r="D49" s="243"/>
      <c r="E49" s="243"/>
      <c r="F49" s="243"/>
      <c r="G49" s="243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12"/>
      <c r="Z49" s="212"/>
      <c r="AA49" s="212"/>
      <c r="AB49" s="212"/>
      <c r="AC49" s="212"/>
      <c r="AD49" s="212"/>
      <c r="AE49" s="212"/>
      <c r="AF49" s="212"/>
      <c r="AG49" s="212" t="s">
        <v>213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19"/>
      <c r="B50" s="220"/>
      <c r="C50" s="263" t="s">
        <v>447</v>
      </c>
      <c r="D50" s="252"/>
      <c r="E50" s="253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12"/>
      <c r="Z50" s="212"/>
      <c r="AA50" s="212"/>
      <c r="AB50" s="212"/>
      <c r="AC50" s="212"/>
      <c r="AD50" s="212"/>
      <c r="AE50" s="212"/>
      <c r="AF50" s="212"/>
      <c r="AG50" s="212" t="s">
        <v>255</v>
      </c>
      <c r="AH50" s="212">
        <v>0</v>
      </c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19"/>
      <c r="B51" s="220"/>
      <c r="C51" s="263" t="s">
        <v>495</v>
      </c>
      <c r="D51" s="252"/>
      <c r="E51" s="253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12"/>
      <c r="Z51" s="212"/>
      <c r="AA51" s="212"/>
      <c r="AB51" s="212"/>
      <c r="AC51" s="212"/>
      <c r="AD51" s="212"/>
      <c r="AE51" s="212"/>
      <c r="AF51" s="212"/>
      <c r="AG51" s="212" t="s">
        <v>255</v>
      </c>
      <c r="AH51" s="212">
        <v>0</v>
      </c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19"/>
      <c r="B52" s="220"/>
      <c r="C52" s="263" t="s">
        <v>496</v>
      </c>
      <c r="D52" s="252"/>
      <c r="E52" s="253">
        <v>43.38</v>
      </c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12"/>
      <c r="Z52" s="212"/>
      <c r="AA52" s="212"/>
      <c r="AB52" s="212"/>
      <c r="AC52" s="212"/>
      <c r="AD52" s="212"/>
      <c r="AE52" s="212"/>
      <c r="AF52" s="212"/>
      <c r="AG52" s="212" t="s">
        <v>255</v>
      </c>
      <c r="AH52" s="212">
        <v>0</v>
      </c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34">
        <v>13</v>
      </c>
      <c r="B53" s="235" t="s">
        <v>497</v>
      </c>
      <c r="C53" s="246" t="s">
        <v>498</v>
      </c>
      <c r="D53" s="236" t="s">
        <v>334</v>
      </c>
      <c r="E53" s="237">
        <v>55.061999999999998</v>
      </c>
      <c r="F53" s="238"/>
      <c r="G53" s="239">
        <f>ROUND(E53*F53,2)</f>
        <v>0</v>
      </c>
      <c r="H53" s="238"/>
      <c r="I53" s="239">
        <f>ROUND(E53*H53,2)</f>
        <v>0</v>
      </c>
      <c r="J53" s="238"/>
      <c r="K53" s="239">
        <f>ROUND(E53*J53,2)</f>
        <v>0</v>
      </c>
      <c r="L53" s="239">
        <v>21</v>
      </c>
      <c r="M53" s="239">
        <f>G53*(1+L53/100)</f>
        <v>0</v>
      </c>
      <c r="N53" s="239">
        <v>1</v>
      </c>
      <c r="O53" s="239">
        <f>ROUND(E53*N53,2)</f>
        <v>55.06</v>
      </c>
      <c r="P53" s="239">
        <v>0</v>
      </c>
      <c r="Q53" s="239">
        <f>ROUND(E53*P53,2)</f>
        <v>0</v>
      </c>
      <c r="R53" s="239"/>
      <c r="S53" s="239" t="s">
        <v>242</v>
      </c>
      <c r="T53" s="240" t="s">
        <v>210</v>
      </c>
      <c r="U53" s="222">
        <v>0</v>
      </c>
      <c r="V53" s="222">
        <f>ROUND(E53*U53,2)</f>
        <v>0</v>
      </c>
      <c r="W53" s="222"/>
      <c r="X53" s="222" t="s">
        <v>347</v>
      </c>
      <c r="Y53" s="212"/>
      <c r="Z53" s="212"/>
      <c r="AA53" s="212"/>
      <c r="AB53" s="212"/>
      <c r="AC53" s="212"/>
      <c r="AD53" s="212"/>
      <c r="AE53" s="212"/>
      <c r="AF53" s="212"/>
      <c r="AG53" s="212" t="s">
        <v>499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">
      <c r="A54" s="219"/>
      <c r="B54" s="220"/>
      <c r="C54" s="247" t="s">
        <v>475</v>
      </c>
      <c r="D54" s="241"/>
      <c r="E54" s="241"/>
      <c r="F54" s="241"/>
      <c r="G54" s="241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12"/>
      <c r="Z54" s="212"/>
      <c r="AA54" s="212"/>
      <c r="AB54" s="212"/>
      <c r="AC54" s="212"/>
      <c r="AD54" s="212"/>
      <c r="AE54" s="212"/>
      <c r="AF54" s="212"/>
      <c r="AG54" s="212" t="s">
        <v>213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19"/>
      <c r="B55" s="220"/>
      <c r="C55" s="263" t="s">
        <v>500</v>
      </c>
      <c r="D55" s="252"/>
      <c r="E55" s="253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12"/>
      <c r="Z55" s="212"/>
      <c r="AA55" s="212"/>
      <c r="AB55" s="212"/>
      <c r="AC55" s="212"/>
      <c r="AD55" s="212"/>
      <c r="AE55" s="212"/>
      <c r="AF55" s="212"/>
      <c r="AG55" s="212" t="s">
        <v>255</v>
      </c>
      <c r="AH55" s="212">
        <v>0</v>
      </c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19"/>
      <c r="B56" s="220"/>
      <c r="C56" s="263" t="s">
        <v>501</v>
      </c>
      <c r="D56" s="252"/>
      <c r="E56" s="253">
        <v>55.06</v>
      </c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12"/>
      <c r="Z56" s="212"/>
      <c r="AA56" s="212"/>
      <c r="AB56" s="212"/>
      <c r="AC56" s="212"/>
      <c r="AD56" s="212"/>
      <c r="AE56" s="212"/>
      <c r="AF56" s="212"/>
      <c r="AG56" s="212" t="s">
        <v>255</v>
      </c>
      <c r="AH56" s="212">
        <v>0</v>
      </c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x14ac:dyDescent="0.2">
      <c r="A57" s="228" t="s">
        <v>204</v>
      </c>
      <c r="B57" s="229" t="s">
        <v>101</v>
      </c>
      <c r="C57" s="245" t="s">
        <v>102</v>
      </c>
      <c r="D57" s="230"/>
      <c r="E57" s="231"/>
      <c r="F57" s="232"/>
      <c r="G57" s="232">
        <f>SUMIF(AG58:AG60,"&lt;&gt;NOR",G58:G60)</f>
        <v>0</v>
      </c>
      <c r="H57" s="232"/>
      <c r="I57" s="232">
        <f>SUM(I58:I60)</f>
        <v>0</v>
      </c>
      <c r="J57" s="232"/>
      <c r="K57" s="232">
        <f>SUM(K58:K60)</f>
        <v>0</v>
      </c>
      <c r="L57" s="232"/>
      <c r="M57" s="232">
        <f>SUM(M58:M60)</f>
        <v>0</v>
      </c>
      <c r="N57" s="232"/>
      <c r="O57" s="232">
        <f>SUM(O58:O60)</f>
        <v>2.46</v>
      </c>
      <c r="P57" s="232"/>
      <c r="Q57" s="232">
        <f>SUM(Q58:Q60)</f>
        <v>0</v>
      </c>
      <c r="R57" s="232"/>
      <c r="S57" s="232"/>
      <c r="T57" s="233"/>
      <c r="U57" s="227"/>
      <c r="V57" s="227">
        <f>SUM(V58:V60)</f>
        <v>0</v>
      </c>
      <c r="W57" s="227"/>
      <c r="X57" s="227"/>
      <c r="AG57" t="s">
        <v>205</v>
      </c>
    </row>
    <row r="58" spans="1:60" ht="33.75" outlineLevel="1" x14ac:dyDescent="0.2">
      <c r="A58" s="234">
        <v>14</v>
      </c>
      <c r="B58" s="235" t="s">
        <v>502</v>
      </c>
      <c r="C58" s="246" t="s">
        <v>503</v>
      </c>
      <c r="D58" s="236" t="s">
        <v>370</v>
      </c>
      <c r="E58" s="237">
        <v>12</v>
      </c>
      <c r="F58" s="238"/>
      <c r="G58" s="239">
        <f>ROUND(E58*F58,2)</f>
        <v>0</v>
      </c>
      <c r="H58" s="238"/>
      <c r="I58" s="239">
        <f>ROUND(E58*H58,2)</f>
        <v>0</v>
      </c>
      <c r="J58" s="238"/>
      <c r="K58" s="239">
        <f>ROUND(E58*J58,2)</f>
        <v>0</v>
      </c>
      <c r="L58" s="239">
        <v>21</v>
      </c>
      <c r="M58" s="239">
        <f>G58*(1+L58/100)</f>
        <v>0</v>
      </c>
      <c r="N58" s="239">
        <v>0.2044</v>
      </c>
      <c r="O58" s="239">
        <f>ROUND(E58*N58,2)</f>
        <v>2.4500000000000002</v>
      </c>
      <c r="P58" s="239">
        <v>0</v>
      </c>
      <c r="Q58" s="239">
        <f>ROUND(E58*P58,2)</f>
        <v>0</v>
      </c>
      <c r="R58" s="239"/>
      <c r="S58" s="239" t="s">
        <v>242</v>
      </c>
      <c r="T58" s="240" t="s">
        <v>210</v>
      </c>
      <c r="U58" s="222">
        <v>0</v>
      </c>
      <c r="V58" s="222">
        <f>ROUND(E58*U58,2)</f>
        <v>0</v>
      </c>
      <c r="W58" s="222"/>
      <c r="X58" s="222" t="s">
        <v>250</v>
      </c>
      <c r="Y58" s="212"/>
      <c r="Z58" s="212"/>
      <c r="AA58" s="212"/>
      <c r="AB58" s="212"/>
      <c r="AC58" s="212"/>
      <c r="AD58" s="212"/>
      <c r="AE58" s="212"/>
      <c r="AF58" s="212"/>
      <c r="AG58" s="212" t="s">
        <v>446</v>
      </c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19"/>
      <c r="B59" s="220"/>
      <c r="C59" s="247" t="s">
        <v>504</v>
      </c>
      <c r="D59" s="241"/>
      <c r="E59" s="241"/>
      <c r="F59" s="241"/>
      <c r="G59" s="241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12"/>
      <c r="Z59" s="212"/>
      <c r="AA59" s="212"/>
      <c r="AB59" s="212"/>
      <c r="AC59" s="212"/>
      <c r="AD59" s="212"/>
      <c r="AE59" s="212"/>
      <c r="AF59" s="212"/>
      <c r="AG59" s="212" t="s">
        <v>213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ht="22.5" outlineLevel="1" x14ac:dyDescent="0.2">
      <c r="A60" s="255">
        <v>15</v>
      </c>
      <c r="B60" s="256" t="s">
        <v>505</v>
      </c>
      <c r="C60" s="264" t="s">
        <v>506</v>
      </c>
      <c r="D60" s="257" t="s">
        <v>370</v>
      </c>
      <c r="E60" s="258">
        <v>13.2</v>
      </c>
      <c r="F60" s="259"/>
      <c r="G60" s="260">
        <f>ROUND(E60*F60,2)</f>
        <v>0</v>
      </c>
      <c r="H60" s="259"/>
      <c r="I60" s="260">
        <f>ROUND(E60*H60,2)</f>
        <v>0</v>
      </c>
      <c r="J60" s="259"/>
      <c r="K60" s="260">
        <f>ROUND(E60*J60,2)</f>
        <v>0</v>
      </c>
      <c r="L60" s="260">
        <v>21</v>
      </c>
      <c r="M60" s="260">
        <f>G60*(1+L60/100)</f>
        <v>0</v>
      </c>
      <c r="N60" s="260">
        <v>4.8000000000000001E-4</v>
      </c>
      <c r="O60" s="260">
        <f>ROUND(E60*N60,2)</f>
        <v>0.01</v>
      </c>
      <c r="P60" s="260">
        <v>0</v>
      </c>
      <c r="Q60" s="260">
        <f>ROUND(E60*P60,2)</f>
        <v>0</v>
      </c>
      <c r="R60" s="260"/>
      <c r="S60" s="260" t="s">
        <v>242</v>
      </c>
      <c r="T60" s="261" t="s">
        <v>210</v>
      </c>
      <c r="U60" s="222">
        <v>0</v>
      </c>
      <c r="V60" s="222">
        <f>ROUND(E60*U60,2)</f>
        <v>0</v>
      </c>
      <c r="W60" s="222"/>
      <c r="X60" s="222" t="s">
        <v>347</v>
      </c>
      <c r="Y60" s="212"/>
      <c r="Z60" s="212"/>
      <c r="AA60" s="212"/>
      <c r="AB60" s="212"/>
      <c r="AC60" s="212"/>
      <c r="AD60" s="212"/>
      <c r="AE60" s="212"/>
      <c r="AF60" s="212"/>
      <c r="AG60" s="212" t="s">
        <v>499</v>
      </c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x14ac:dyDescent="0.2">
      <c r="A61" s="228" t="s">
        <v>204</v>
      </c>
      <c r="B61" s="229" t="s">
        <v>106</v>
      </c>
      <c r="C61" s="245" t="s">
        <v>107</v>
      </c>
      <c r="D61" s="230"/>
      <c r="E61" s="231"/>
      <c r="F61" s="232"/>
      <c r="G61" s="232">
        <f>SUMIF(AG62:AG64,"&lt;&gt;NOR",G62:G64)</f>
        <v>0</v>
      </c>
      <c r="H61" s="232"/>
      <c r="I61" s="232">
        <f>SUM(I62:I64)</f>
        <v>0</v>
      </c>
      <c r="J61" s="232"/>
      <c r="K61" s="232">
        <f>SUM(K62:K64)</f>
        <v>0</v>
      </c>
      <c r="L61" s="232"/>
      <c r="M61" s="232">
        <f>SUM(M62:M64)</f>
        <v>0</v>
      </c>
      <c r="N61" s="232"/>
      <c r="O61" s="232">
        <f>SUM(O62:O64)</f>
        <v>48.36</v>
      </c>
      <c r="P61" s="232"/>
      <c r="Q61" s="232">
        <f>SUM(Q62:Q64)</f>
        <v>0</v>
      </c>
      <c r="R61" s="232"/>
      <c r="S61" s="232"/>
      <c r="T61" s="233"/>
      <c r="U61" s="227"/>
      <c r="V61" s="227">
        <f>SUM(V62:V64)</f>
        <v>0</v>
      </c>
      <c r="W61" s="227"/>
      <c r="X61" s="227"/>
      <c r="AG61" t="s">
        <v>205</v>
      </c>
    </row>
    <row r="62" spans="1:60" ht="22.5" outlineLevel="1" x14ac:dyDescent="0.2">
      <c r="A62" s="234">
        <v>16</v>
      </c>
      <c r="B62" s="235" t="s">
        <v>507</v>
      </c>
      <c r="C62" s="246" t="s">
        <v>508</v>
      </c>
      <c r="D62" s="236" t="s">
        <v>248</v>
      </c>
      <c r="E62" s="237">
        <v>25.577999999999999</v>
      </c>
      <c r="F62" s="238"/>
      <c r="G62" s="239">
        <f>ROUND(E62*F62,2)</f>
        <v>0</v>
      </c>
      <c r="H62" s="238"/>
      <c r="I62" s="239">
        <f>ROUND(E62*H62,2)</f>
        <v>0</v>
      </c>
      <c r="J62" s="238"/>
      <c r="K62" s="239">
        <f>ROUND(E62*J62,2)</f>
        <v>0</v>
      </c>
      <c r="L62" s="239">
        <v>21</v>
      </c>
      <c r="M62" s="239">
        <f>G62*(1+L62/100)</f>
        <v>0</v>
      </c>
      <c r="N62" s="239">
        <v>1.8907700000000001</v>
      </c>
      <c r="O62" s="239">
        <f>ROUND(E62*N62,2)</f>
        <v>48.36</v>
      </c>
      <c r="P62" s="239">
        <v>0</v>
      </c>
      <c r="Q62" s="239">
        <f>ROUND(E62*P62,2)</f>
        <v>0</v>
      </c>
      <c r="R62" s="239"/>
      <c r="S62" s="239" t="s">
        <v>242</v>
      </c>
      <c r="T62" s="240" t="s">
        <v>210</v>
      </c>
      <c r="U62" s="222">
        <v>0</v>
      </c>
      <c r="V62" s="222">
        <f>ROUND(E62*U62,2)</f>
        <v>0</v>
      </c>
      <c r="W62" s="222"/>
      <c r="X62" s="222" t="s">
        <v>250</v>
      </c>
      <c r="Y62" s="212"/>
      <c r="Z62" s="212"/>
      <c r="AA62" s="212"/>
      <c r="AB62" s="212"/>
      <c r="AC62" s="212"/>
      <c r="AD62" s="212"/>
      <c r="AE62" s="212"/>
      <c r="AF62" s="212"/>
      <c r="AG62" s="212" t="s">
        <v>446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19"/>
      <c r="B63" s="220"/>
      <c r="C63" s="263" t="s">
        <v>477</v>
      </c>
      <c r="D63" s="252"/>
      <c r="E63" s="253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12"/>
      <c r="Z63" s="212"/>
      <c r="AA63" s="212"/>
      <c r="AB63" s="212"/>
      <c r="AC63" s="212"/>
      <c r="AD63" s="212"/>
      <c r="AE63" s="212"/>
      <c r="AF63" s="212"/>
      <c r="AG63" s="212" t="s">
        <v>255</v>
      </c>
      <c r="AH63" s="212">
        <v>0</v>
      </c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19"/>
      <c r="B64" s="220"/>
      <c r="C64" s="263" t="s">
        <v>509</v>
      </c>
      <c r="D64" s="252"/>
      <c r="E64" s="253">
        <v>25.58</v>
      </c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12"/>
      <c r="Z64" s="212"/>
      <c r="AA64" s="212"/>
      <c r="AB64" s="212"/>
      <c r="AC64" s="212"/>
      <c r="AD64" s="212"/>
      <c r="AE64" s="212"/>
      <c r="AF64" s="212"/>
      <c r="AG64" s="212" t="s">
        <v>255</v>
      </c>
      <c r="AH64" s="212">
        <v>0</v>
      </c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x14ac:dyDescent="0.2">
      <c r="A65" s="228" t="s">
        <v>204</v>
      </c>
      <c r="B65" s="229" t="s">
        <v>110</v>
      </c>
      <c r="C65" s="245" t="s">
        <v>111</v>
      </c>
      <c r="D65" s="230"/>
      <c r="E65" s="231"/>
      <c r="F65" s="232"/>
      <c r="G65" s="232">
        <f>SUMIF(AG66:AG71,"&lt;&gt;NOR",G66:G71)</f>
        <v>0</v>
      </c>
      <c r="H65" s="232"/>
      <c r="I65" s="232">
        <f>SUM(I66:I71)</f>
        <v>0</v>
      </c>
      <c r="J65" s="232"/>
      <c r="K65" s="232">
        <f>SUM(K66:K71)</f>
        <v>0</v>
      </c>
      <c r="L65" s="232"/>
      <c r="M65" s="232">
        <f>SUM(M66:M71)</f>
        <v>0</v>
      </c>
      <c r="N65" s="232"/>
      <c r="O65" s="232">
        <f>SUM(O66:O71)</f>
        <v>0.03</v>
      </c>
      <c r="P65" s="232"/>
      <c r="Q65" s="232">
        <f>SUM(Q66:Q71)</f>
        <v>0</v>
      </c>
      <c r="R65" s="232"/>
      <c r="S65" s="232"/>
      <c r="T65" s="233"/>
      <c r="U65" s="227"/>
      <c r="V65" s="227">
        <f>SUM(V66:V71)</f>
        <v>0</v>
      </c>
      <c r="W65" s="227"/>
      <c r="X65" s="227"/>
      <c r="AG65" t="s">
        <v>205</v>
      </c>
    </row>
    <row r="66" spans="1:60" outlineLevel="1" x14ac:dyDescent="0.2">
      <c r="A66" s="234">
        <v>17</v>
      </c>
      <c r="B66" s="235" t="s">
        <v>510</v>
      </c>
      <c r="C66" s="246" t="s">
        <v>511</v>
      </c>
      <c r="D66" s="236" t="s">
        <v>307</v>
      </c>
      <c r="E66" s="237">
        <v>54.6</v>
      </c>
      <c r="F66" s="238"/>
      <c r="G66" s="239">
        <f>ROUND(E66*F66,2)</f>
        <v>0</v>
      </c>
      <c r="H66" s="238"/>
      <c r="I66" s="239">
        <f>ROUND(E66*H66,2)</f>
        <v>0</v>
      </c>
      <c r="J66" s="238"/>
      <c r="K66" s="239">
        <f>ROUND(E66*J66,2)</f>
        <v>0</v>
      </c>
      <c r="L66" s="239">
        <v>21</v>
      </c>
      <c r="M66" s="239">
        <f>G66*(1+L66/100)</f>
        <v>0</v>
      </c>
      <c r="N66" s="239">
        <v>3.3E-4</v>
      </c>
      <c r="O66" s="239">
        <f>ROUND(E66*N66,2)</f>
        <v>0.02</v>
      </c>
      <c r="P66" s="239">
        <v>0</v>
      </c>
      <c r="Q66" s="239">
        <f>ROUND(E66*P66,2)</f>
        <v>0</v>
      </c>
      <c r="R66" s="239"/>
      <c r="S66" s="239" t="s">
        <v>242</v>
      </c>
      <c r="T66" s="240" t="s">
        <v>210</v>
      </c>
      <c r="U66" s="222">
        <v>0</v>
      </c>
      <c r="V66" s="222">
        <f>ROUND(E66*U66,2)</f>
        <v>0</v>
      </c>
      <c r="W66" s="222"/>
      <c r="X66" s="222" t="s">
        <v>250</v>
      </c>
      <c r="Y66" s="212"/>
      <c r="Z66" s="212"/>
      <c r="AA66" s="212"/>
      <c r="AB66" s="212"/>
      <c r="AC66" s="212"/>
      <c r="AD66" s="212"/>
      <c r="AE66" s="212"/>
      <c r="AF66" s="212"/>
      <c r="AG66" s="212" t="s">
        <v>446</v>
      </c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19"/>
      <c r="B67" s="220"/>
      <c r="C67" s="263" t="s">
        <v>512</v>
      </c>
      <c r="D67" s="252"/>
      <c r="E67" s="253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12"/>
      <c r="Z67" s="212"/>
      <c r="AA67" s="212"/>
      <c r="AB67" s="212"/>
      <c r="AC67" s="212"/>
      <c r="AD67" s="212"/>
      <c r="AE67" s="212"/>
      <c r="AF67" s="212"/>
      <c r="AG67" s="212" t="s">
        <v>255</v>
      </c>
      <c r="AH67" s="212">
        <v>0</v>
      </c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19"/>
      <c r="B68" s="220"/>
      <c r="C68" s="263" t="s">
        <v>513</v>
      </c>
      <c r="D68" s="252"/>
      <c r="E68" s="253">
        <v>54.6</v>
      </c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12"/>
      <c r="Z68" s="212"/>
      <c r="AA68" s="212"/>
      <c r="AB68" s="212"/>
      <c r="AC68" s="212"/>
      <c r="AD68" s="212"/>
      <c r="AE68" s="212"/>
      <c r="AF68" s="212"/>
      <c r="AG68" s="212" t="s">
        <v>255</v>
      </c>
      <c r="AH68" s="212">
        <v>0</v>
      </c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">
      <c r="A69" s="234">
        <v>18</v>
      </c>
      <c r="B69" s="235" t="s">
        <v>514</v>
      </c>
      <c r="C69" s="246" t="s">
        <v>515</v>
      </c>
      <c r="D69" s="236" t="s">
        <v>307</v>
      </c>
      <c r="E69" s="237">
        <v>60.06</v>
      </c>
      <c r="F69" s="238"/>
      <c r="G69" s="239">
        <f>ROUND(E69*F69,2)</f>
        <v>0</v>
      </c>
      <c r="H69" s="238"/>
      <c r="I69" s="239">
        <f>ROUND(E69*H69,2)</f>
        <v>0</v>
      </c>
      <c r="J69" s="238"/>
      <c r="K69" s="239">
        <f>ROUND(E69*J69,2)</f>
        <v>0</v>
      </c>
      <c r="L69" s="239">
        <v>21</v>
      </c>
      <c r="M69" s="239">
        <f>G69*(1+L69/100)</f>
        <v>0</v>
      </c>
      <c r="N69" s="239">
        <v>2.0000000000000001E-4</v>
      </c>
      <c r="O69" s="239">
        <f>ROUND(E69*N69,2)</f>
        <v>0.01</v>
      </c>
      <c r="P69" s="239">
        <v>0</v>
      </c>
      <c r="Q69" s="239">
        <f>ROUND(E69*P69,2)</f>
        <v>0</v>
      </c>
      <c r="R69" s="239"/>
      <c r="S69" s="239" t="s">
        <v>242</v>
      </c>
      <c r="T69" s="240" t="s">
        <v>210</v>
      </c>
      <c r="U69" s="222">
        <v>0</v>
      </c>
      <c r="V69" s="222">
        <f>ROUND(E69*U69,2)</f>
        <v>0</v>
      </c>
      <c r="W69" s="222"/>
      <c r="X69" s="222" t="s">
        <v>347</v>
      </c>
      <c r="Y69" s="212"/>
      <c r="Z69" s="212"/>
      <c r="AA69" s="212"/>
      <c r="AB69" s="212"/>
      <c r="AC69" s="212"/>
      <c r="AD69" s="212"/>
      <c r="AE69" s="212"/>
      <c r="AF69" s="212"/>
      <c r="AG69" s="212" t="s">
        <v>499</v>
      </c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19"/>
      <c r="B70" s="220"/>
      <c r="C70" s="263" t="s">
        <v>512</v>
      </c>
      <c r="D70" s="252"/>
      <c r="E70" s="253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12"/>
      <c r="Z70" s="212"/>
      <c r="AA70" s="212"/>
      <c r="AB70" s="212"/>
      <c r="AC70" s="212"/>
      <c r="AD70" s="212"/>
      <c r="AE70" s="212"/>
      <c r="AF70" s="212"/>
      <c r="AG70" s="212" t="s">
        <v>255</v>
      </c>
      <c r="AH70" s="212">
        <v>0</v>
      </c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">
      <c r="A71" s="219"/>
      <c r="B71" s="220"/>
      <c r="C71" s="263" t="s">
        <v>516</v>
      </c>
      <c r="D71" s="252"/>
      <c r="E71" s="253">
        <v>60.06</v>
      </c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12"/>
      <c r="Z71" s="212"/>
      <c r="AA71" s="212"/>
      <c r="AB71" s="212"/>
      <c r="AC71" s="212"/>
      <c r="AD71" s="212"/>
      <c r="AE71" s="212"/>
      <c r="AF71" s="212"/>
      <c r="AG71" s="212" t="s">
        <v>255</v>
      </c>
      <c r="AH71" s="212">
        <v>0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x14ac:dyDescent="0.2">
      <c r="A72" s="228" t="s">
        <v>204</v>
      </c>
      <c r="B72" s="229" t="s">
        <v>118</v>
      </c>
      <c r="C72" s="245" t="s">
        <v>119</v>
      </c>
      <c r="D72" s="230"/>
      <c r="E72" s="231"/>
      <c r="F72" s="232"/>
      <c r="G72" s="232">
        <f>SUMIF(AG73:AG88,"&lt;&gt;NOR",G73:G88)</f>
        <v>0</v>
      </c>
      <c r="H72" s="232"/>
      <c r="I72" s="232">
        <f>SUM(I73:I88)</f>
        <v>0</v>
      </c>
      <c r="J72" s="232"/>
      <c r="K72" s="232">
        <f>SUM(K73:K88)</f>
        <v>0</v>
      </c>
      <c r="L72" s="232"/>
      <c r="M72" s="232">
        <f>SUM(M73:M88)</f>
        <v>0</v>
      </c>
      <c r="N72" s="232"/>
      <c r="O72" s="232">
        <f>SUM(O73:O88)</f>
        <v>2.42</v>
      </c>
      <c r="P72" s="232"/>
      <c r="Q72" s="232">
        <f>SUM(Q73:Q88)</f>
        <v>0</v>
      </c>
      <c r="R72" s="232"/>
      <c r="S72" s="232"/>
      <c r="T72" s="233"/>
      <c r="U72" s="227"/>
      <c r="V72" s="227">
        <f>SUM(V73:V88)</f>
        <v>0</v>
      </c>
      <c r="W72" s="227"/>
      <c r="X72" s="227"/>
      <c r="AG72" t="s">
        <v>205</v>
      </c>
    </row>
    <row r="73" spans="1:60" ht="22.5" outlineLevel="1" x14ac:dyDescent="0.2">
      <c r="A73" s="255">
        <v>19</v>
      </c>
      <c r="B73" s="256" t="s">
        <v>517</v>
      </c>
      <c r="C73" s="264" t="s">
        <v>518</v>
      </c>
      <c r="D73" s="257" t="s">
        <v>378</v>
      </c>
      <c r="E73" s="258">
        <v>5</v>
      </c>
      <c r="F73" s="259"/>
      <c r="G73" s="260">
        <f>ROUND(E73*F73,2)</f>
        <v>0</v>
      </c>
      <c r="H73" s="259"/>
      <c r="I73" s="260">
        <f>ROUND(E73*H73,2)</f>
        <v>0</v>
      </c>
      <c r="J73" s="259"/>
      <c r="K73" s="260">
        <f>ROUND(E73*J73,2)</f>
        <v>0</v>
      </c>
      <c r="L73" s="260">
        <v>21</v>
      </c>
      <c r="M73" s="260">
        <f>G73*(1+L73/100)</f>
        <v>0</v>
      </c>
      <c r="N73" s="260">
        <v>5.4460000000000001E-2</v>
      </c>
      <c r="O73" s="260">
        <f>ROUND(E73*N73,2)</f>
        <v>0.27</v>
      </c>
      <c r="P73" s="260">
        <v>0</v>
      </c>
      <c r="Q73" s="260">
        <f>ROUND(E73*P73,2)</f>
        <v>0</v>
      </c>
      <c r="R73" s="260"/>
      <c r="S73" s="260" t="s">
        <v>242</v>
      </c>
      <c r="T73" s="261" t="s">
        <v>210</v>
      </c>
      <c r="U73" s="222">
        <v>0</v>
      </c>
      <c r="V73" s="222">
        <f>ROUND(E73*U73,2)</f>
        <v>0</v>
      </c>
      <c r="W73" s="222"/>
      <c r="X73" s="222" t="s">
        <v>250</v>
      </c>
      <c r="Y73" s="212"/>
      <c r="Z73" s="212"/>
      <c r="AA73" s="212"/>
      <c r="AB73" s="212"/>
      <c r="AC73" s="212"/>
      <c r="AD73" s="212"/>
      <c r="AE73" s="212"/>
      <c r="AF73" s="212"/>
      <c r="AG73" s="212" t="s">
        <v>446</v>
      </c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ht="22.5" outlineLevel="1" x14ac:dyDescent="0.2">
      <c r="A74" s="255">
        <v>20</v>
      </c>
      <c r="B74" s="256" t="s">
        <v>519</v>
      </c>
      <c r="C74" s="264" t="s">
        <v>520</v>
      </c>
      <c r="D74" s="257" t="s">
        <v>378</v>
      </c>
      <c r="E74" s="258">
        <v>1</v>
      </c>
      <c r="F74" s="259"/>
      <c r="G74" s="260">
        <f>ROUND(E74*F74,2)</f>
        <v>0</v>
      </c>
      <c r="H74" s="259"/>
      <c r="I74" s="260">
        <f>ROUND(E74*H74,2)</f>
        <v>0</v>
      </c>
      <c r="J74" s="259"/>
      <c r="K74" s="260">
        <f>ROUND(E74*J74,2)</f>
        <v>0</v>
      </c>
      <c r="L74" s="260">
        <v>21</v>
      </c>
      <c r="M74" s="260">
        <f>G74*(1+L74/100)</f>
        <v>0</v>
      </c>
      <c r="N74" s="260">
        <v>6.5009999999999998E-2</v>
      </c>
      <c r="O74" s="260">
        <f>ROUND(E74*N74,2)</f>
        <v>7.0000000000000007E-2</v>
      </c>
      <c r="P74" s="260">
        <v>0</v>
      </c>
      <c r="Q74" s="260">
        <f>ROUND(E74*P74,2)</f>
        <v>0</v>
      </c>
      <c r="R74" s="260"/>
      <c r="S74" s="260" t="s">
        <v>242</v>
      </c>
      <c r="T74" s="261" t="s">
        <v>210</v>
      </c>
      <c r="U74" s="222">
        <v>0</v>
      </c>
      <c r="V74" s="222">
        <f>ROUND(E74*U74,2)</f>
        <v>0</v>
      </c>
      <c r="W74" s="222"/>
      <c r="X74" s="222" t="s">
        <v>250</v>
      </c>
      <c r="Y74" s="212"/>
      <c r="Z74" s="212"/>
      <c r="AA74" s="212"/>
      <c r="AB74" s="212"/>
      <c r="AC74" s="212"/>
      <c r="AD74" s="212"/>
      <c r="AE74" s="212"/>
      <c r="AF74" s="212"/>
      <c r="AG74" s="212" t="s">
        <v>446</v>
      </c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ht="22.5" outlineLevel="1" x14ac:dyDescent="0.2">
      <c r="A75" s="234">
        <v>21</v>
      </c>
      <c r="B75" s="235" t="s">
        <v>521</v>
      </c>
      <c r="C75" s="246" t="s">
        <v>522</v>
      </c>
      <c r="D75" s="236" t="s">
        <v>378</v>
      </c>
      <c r="E75" s="237">
        <v>6</v>
      </c>
      <c r="F75" s="238"/>
      <c r="G75" s="239">
        <f>ROUND(E75*F75,2)</f>
        <v>0</v>
      </c>
      <c r="H75" s="238"/>
      <c r="I75" s="239">
        <f>ROUND(E75*H75,2)</f>
        <v>0</v>
      </c>
      <c r="J75" s="238"/>
      <c r="K75" s="239">
        <f>ROUND(E75*J75,2)</f>
        <v>0</v>
      </c>
      <c r="L75" s="239">
        <v>21</v>
      </c>
      <c r="M75" s="239">
        <f>G75*(1+L75/100)</f>
        <v>0</v>
      </c>
      <c r="N75" s="239">
        <v>6.1999999999999998E-3</v>
      </c>
      <c r="O75" s="239">
        <f>ROUND(E75*N75,2)</f>
        <v>0.04</v>
      </c>
      <c r="P75" s="239">
        <v>0</v>
      </c>
      <c r="Q75" s="239">
        <f>ROUND(E75*P75,2)</f>
        <v>0</v>
      </c>
      <c r="R75" s="239"/>
      <c r="S75" s="239" t="s">
        <v>242</v>
      </c>
      <c r="T75" s="240" t="s">
        <v>210</v>
      </c>
      <c r="U75" s="222">
        <v>0</v>
      </c>
      <c r="V75" s="222">
        <f>ROUND(E75*U75,2)</f>
        <v>0</v>
      </c>
      <c r="W75" s="222"/>
      <c r="X75" s="222" t="s">
        <v>250</v>
      </c>
      <c r="Y75" s="212"/>
      <c r="Z75" s="212"/>
      <c r="AA75" s="212"/>
      <c r="AB75" s="212"/>
      <c r="AC75" s="212"/>
      <c r="AD75" s="212"/>
      <c r="AE75" s="212"/>
      <c r="AF75" s="212"/>
      <c r="AG75" s="212" t="s">
        <v>446</v>
      </c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19"/>
      <c r="B76" s="220"/>
      <c r="C76" s="263" t="s">
        <v>523</v>
      </c>
      <c r="D76" s="252"/>
      <c r="E76" s="253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12"/>
      <c r="Z76" s="212"/>
      <c r="AA76" s="212"/>
      <c r="AB76" s="212"/>
      <c r="AC76" s="212"/>
      <c r="AD76" s="212"/>
      <c r="AE76" s="212"/>
      <c r="AF76" s="212"/>
      <c r="AG76" s="212" t="s">
        <v>255</v>
      </c>
      <c r="AH76" s="212">
        <v>0</v>
      </c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">
      <c r="A77" s="219"/>
      <c r="B77" s="220"/>
      <c r="C77" s="263" t="s">
        <v>110</v>
      </c>
      <c r="D77" s="252"/>
      <c r="E77" s="253">
        <v>6</v>
      </c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12"/>
      <c r="Z77" s="212"/>
      <c r="AA77" s="212"/>
      <c r="AB77" s="212"/>
      <c r="AC77" s="212"/>
      <c r="AD77" s="212"/>
      <c r="AE77" s="212"/>
      <c r="AF77" s="212"/>
      <c r="AG77" s="212" t="s">
        <v>255</v>
      </c>
      <c r="AH77" s="212">
        <v>0</v>
      </c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ht="22.5" outlineLevel="1" x14ac:dyDescent="0.2">
      <c r="A78" s="255">
        <v>22</v>
      </c>
      <c r="B78" s="256" t="s">
        <v>524</v>
      </c>
      <c r="C78" s="264" t="s">
        <v>525</v>
      </c>
      <c r="D78" s="257" t="s">
        <v>378</v>
      </c>
      <c r="E78" s="258">
        <v>2</v>
      </c>
      <c r="F78" s="259"/>
      <c r="G78" s="260">
        <f>ROUND(E78*F78,2)</f>
        <v>0</v>
      </c>
      <c r="H78" s="259"/>
      <c r="I78" s="260">
        <f>ROUND(E78*H78,2)</f>
        <v>0</v>
      </c>
      <c r="J78" s="259"/>
      <c r="K78" s="260">
        <f>ROUND(E78*J78,2)</f>
        <v>0</v>
      </c>
      <c r="L78" s="260">
        <v>21</v>
      </c>
      <c r="M78" s="260">
        <f>G78*(1+L78/100)</f>
        <v>0</v>
      </c>
      <c r="N78" s="260">
        <v>2.4369999999999999E-2</v>
      </c>
      <c r="O78" s="260">
        <f>ROUND(E78*N78,2)</f>
        <v>0.05</v>
      </c>
      <c r="P78" s="260">
        <v>0</v>
      </c>
      <c r="Q78" s="260">
        <f>ROUND(E78*P78,2)</f>
        <v>0</v>
      </c>
      <c r="R78" s="260"/>
      <c r="S78" s="260" t="s">
        <v>242</v>
      </c>
      <c r="T78" s="261" t="s">
        <v>210</v>
      </c>
      <c r="U78" s="222">
        <v>0</v>
      </c>
      <c r="V78" s="222">
        <f>ROUND(E78*U78,2)</f>
        <v>0</v>
      </c>
      <c r="W78" s="222"/>
      <c r="X78" s="222" t="s">
        <v>250</v>
      </c>
      <c r="Y78" s="212"/>
      <c r="Z78" s="212"/>
      <c r="AA78" s="212"/>
      <c r="AB78" s="212"/>
      <c r="AC78" s="212"/>
      <c r="AD78" s="212"/>
      <c r="AE78" s="212"/>
      <c r="AF78" s="212"/>
      <c r="AG78" s="212" t="s">
        <v>446</v>
      </c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ht="22.5" outlineLevel="1" x14ac:dyDescent="0.2">
      <c r="A79" s="234">
        <v>23</v>
      </c>
      <c r="B79" s="235" t="s">
        <v>526</v>
      </c>
      <c r="C79" s="246" t="s">
        <v>527</v>
      </c>
      <c r="D79" s="236" t="s">
        <v>378</v>
      </c>
      <c r="E79" s="237">
        <v>6</v>
      </c>
      <c r="F79" s="238"/>
      <c r="G79" s="239">
        <f>ROUND(E79*F79,2)</f>
        <v>0</v>
      </c>
      <c r="H79" s="238"/>
      <c r="I79" s="239">
        <f>ROUND(E79*H79,2)</f>
        <v>0</v>
      </c>
      <c r="J79" s="238"/>
      <c r="K79" s="239">
        <f>ROUND(E79*J79,2)</f>
        <v>0</v>
      </c>
      <c r="L79" s="239">
        <v>21</v>
      </c>
      <c r="M79" s="239">
        <f>G79*(1+L79/100)</f>
        <v>0</v>
      </c>
      <c r="N79" s="239">
        <v>3.62E-3</v>
      </c>
      <c r="O79" s="239">
        <f>ROUND(E79*N79,2)</f>
        <v>0.02</v>
      </c>
      <c r="P79" s="239">
        <v>0</v>
      </c>
      <c r="Q79" s="239">
        <f>ROUND(E79*P79,2)</f>
        <v>0</v>
      </c>
      <c r="R79" s="239"/>
      <c r="S79" s="239" t="s">
        <v>242</v>
      </c>
      <c r="T79" s="240" t="s">
        <v>210</v>
      </c>
      <c r="U79" s="222">
        <v>0</v>
      </c>
      <c r="V79" s="222">
        <f>ROUND(E79*U79,2)</f>
        <v>0</v>
      </c>
      <c r="W79" s="222"/>
      <c r="X79" s="222" t="s">
        <v>250</v>
      </c>
      <c r="Y79" s="212"/>
      <c r="Z79" s="212"/>
      <c r="AA79" s="212"/>
      <c r="AB79" s="212"/>
      <c r="AC79" s="212"/>
      <c r="AD79" s="212"/>
      <c r="AE79" s="212"/>
      <c r="AF79" s="212"/>
      <c r="AG79" s="212" t="s">
        <v>446</v>
      </c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">
      <c r="A80" s="219"/>
      <c r="B80" s="220"/>
      <c r="C80" s="263" t="s">
        <v>523</v>
      </c>
      <c r="D80" s="252"/>
      <c r="E80" s="253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12"/>
      <c r="Z80" s="212"/>
      <c r="AA80" s="212"/>
      <c r="AB80" s="212"/>
      <c r="AC80" s="212"/>
      <c r="AD80" s="212"/>
      <c r="AE80" s="212"/>
      <c r="AF80" s="212"/>
      <c r="AG80" s="212" t="s">
        <v>255</v>
      </c>
      <c r="AH80" s="212">
        <v>0</v>
      </c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">
      <c r="A81" s="219"/>
      <c r="B81" s="220"/>
      <c r="C81" s="263" t="s">
        <v>110</v>
      </c>
      <c r="D81" s="252"/>
      <c r="E81" s="253">
        <v>6</v>
      </c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12"/>
      <c r="Z81" s="212"/>
      <c r="AA81" s="212"/>
      <c r="AB81" s="212"/>
      <c r="AC81" s="212"/>
      <c r="AD81" s="212"/>
      <c r="AE81" s="212"/>
      <c r="AF81" s="212"/>
      <c r="AG81" s="212" t="s">
        <v>255</v>
      </c>
      <c r="AH81" s="212">
        <v>0</v>
      </c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ht="22.5" outlineLevel="1" x14ac:dyDescent="0.2">
      <c r="A82" s="234">
        <v>24</v>
      </c>
      <c r="B82" s="235" t="s">
        <v>528</v>
      </c>
      <c r="C82" s="246" t="s">
        <v>529</v>
      </c>
      <c r="D82" s="236" t="s">
        <v>378</v>
      </c>
      <c r="E82" s="237">
        <v>6</v>
      </c>
      <c r="F82" s="238"/>
      <c r="G82" s="239">
        <f>ROUND(E82*F82,2)</f>
        <v>0</v>
      </c>
      <c r="H82" s="238"/>
      <c r="I82" s="239">
        <f>ROUND(E82*H82,2)</f>
        <v>0</v>
      </c>
      <c r="J82" s="238"/>
      <c r="K82" s="239">
        <f>ROUND(E82*J82,2)</f>
        <v>0</v>
      </c>
      <c r="L82" s="239">
        <v>21</v>
      </c>
      <c r="M82" s="239">
        <f>G82*(1+L82/100)</f>
        <v>0</v>
      </c>
      <c r="N82" s="239">
        <v>0</v>
      </c>
      <c r="O82" s="239">
        <f>ROUND(E82*N82,2)</f>
        <v>0</v>
      </c>
      <c r="P82" s="239">
        <v>0</v>
      </c>
      <c r="Q82" s="239">
        <f>ROUND(E82*P82,2)</f>
        <v>0</v>
      </c>
      <c r="R82" s="239"/>
      <c r="S82" s="239" t="s">
        <v>242</v>
      </c>
      <c r="T82" s="240" t="s">
        <v>210</v>
      </c>
      <c r="U82" s="222">
        <v>0</v>
      </c>
      <c r="V82" s="222">
        <f>ROUND(E82*U82,2)</f>
        <v>0</v>
      </c>
      <c r="W82" s="222"/>
      <c r="X82" s="222" t="s">
        <v>250</v>
      </c>
      <c r="Y82" s="212"/>
      <c r="Z82" s="212"/>
      <c r="AA82" s="212"/>
      <c r="AB82" s="212"/>
      <c r="AC82" s="212"/>
      <c r="AD82" s="212"/>
      <c r="AE82" s="212"/>
      <c r="AF82" s="212"/>
      <c r="AG82" s="212" t="s">
        <v>446</v>
      </c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19"/>
      <c r="B83" s="220"/>
      <c r="C83" s="263" t="s">
        <v>523</v>
      </c>
      <c r="D83" s="252"/>
      <c r="E83" s="253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12"/>
      <c r="Z83" s="212"/>
      <c r="AA83" s="212"/>
      <c r="AB83" s="212"/>
      <c r="AC83" s="212"/>
      <c r="AD83" s="212"/>
      <c r="AE83" s="212"/>
      <c r="AF83" s="212"/>
      <c r="AG83" s="212" t="s">
        <v>255</v>
      </c>
      <c r="AH83" s="212">
        <v>0</v>
      </c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 x14ac:dyDescent="0.2">
      <c r="A84" s="219"/>
      <c r="B84" s="220"/>
      <c r="C84" s="263" t="s">
        <v>110</v>
      </c>
      <c r="D84" s="252"/>
      <c r="E84" s="253">
        <v>6</v>
      </c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12"/>
      <c r="Z84" s="212"/>
      <c r="AA84" s="212"/>
      <c r="AB84" s="212"/>
      <c r="AC84" s="212"/>
      <c r="AD84" s="212"/>
      <c r="AE84" s="212"/>
      <c r="AF84" s="212"/>
      <c r="AG84" s="212" t="s">
        <v>255</v>
      </c>
      <c r="AH84" s="212">
        <v>0</v>
      </c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 x14ac:dyDescent="0.2">
      <c r="A85" s="234">
        <v>25</v>
      </c>
      <c r="B85" s="235" t="s">
        <v>530</v>
      </c>
      <c r="C85" s="246" t="s">
        <v>531</v>
      </c>
      <c r="D85" s="236" t="s">
        <v>378</v>
      </c>
      <c r="E85" s="237">
        <v>8</v>
      </c>
      <c r="F85" s="238"/>
      <c r="G85" s="239">
        <f>ROUND(E85*F85,2)</f>
        <v>0</v>
      </c>
      <c r="H85" s="238"/>
      <c r="I85" s="239">
        <f>ROUND(E85*H85,2)</f>
        <v>0</v>
      </c>
      <c r="J85" s="238"/>
      <c r="K85" s="239">
        <f>ROUND(E85*J85,2)</f>
        <v>0</v>
      </c>
      <c r="L85" s="239">
        <v>21</v>
      </c>
      <c r="M85" s="239">
        <f>G85*(1+L85/100)</f>
        <v>0</v>
      </c>
      <c r="N85" s="239">
        <v>0.21734000000000001</v>
      </c>
      <c r="O85" s="239">
        <f>ROUND(E85*N85,2)</f>
        <v>1.74</v>
      </c>
      <c r="P85" s="239">
        <v>0</v>
      </c>
      <c r="Q85" s="239">
        <f>ROUND(E85*P85,2)</f>
        <v>0</v>
      </c>
      <c r="R85" s="239"/>
      <c r="S85" s="239" t="s">
        <v>242</v>
      </c>
      <c r="T85" s="240" t="s">
        <v>210</v>
      </c>
      <c r="U85" s="222">
        <v>0</v>
      </c>
      <c r="V85" s="222">
        <f>ROUND(E85*U85,2)</f>
        <v>0</v>
      </c>
      <c r="W85" s="222"/>
      <c r="X85" s="222" t="s">
        <v>250</v>
      </c>
      <c r="Y85" s="212"/>
      <c r="Z85" s="212"/>
      <c r="AA85" s="212"/>
      <c r="AB85" s="212"/>
      <c r="AC85" s="212"/>
      <c r="AD85" s="212"/>
      <c r="AE85" s="212"/>
      <c r="AF85" s="212"/>
      <c r="AG85" s="212" t="s">
        <v>446</v>
      </c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 x14ac:dyDescent="0.2">
      <c r="A86" s="219"/>
      <c r="B86" s="220"/>
      <c r="C86" s="263" t="s">
        <v>532</v>
      </c>
      <c r="D86" s="252"/>
      <c r="E86" s="253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12"/>
      <c r="Z86" s="212"/>
      <c r="AA86" s="212"/>
      <c r="AB86" s="212"/>
      <c r="AC86" s="212"/>
      <c r="AD86" s="212"/>
      <c r="AE86" s="212"/>
      <c r="AF86" s="212"/>
      <c r="AG86" s="212" t="s">
        <v>255</v>
      </c>
      <c r="AH86" s="212">
        <v>0</v>
      </c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">
      <c r="A87" s="219"/>
      <c r="B87" s="220"/>
      <c r="C87" s="263" t="s">
        <v>118</v>
      </c>
      <c r="D87" s="252"/>
      <c r="E87" s="253">
        <v>8</v>
      </c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12"/>
      <c r="Z87" s="212"/>
      <c r="AA87" s="212"/>
      <c r="AB87" s="212"/>
      <c r="AC87" s="212"/>
      <c r="AD87" s="212"/>
      <c r="AE87" s="212"/>
      <c r="AF87" s="212"/>
      <c r="AG87" s="212" t="s">
        <v>255</v>
      </c>
      <c r="AH87" s="212">
        <v>0</v>
      </c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">
      <c r="A88" s="255">
        <v>26</v>
      </c>
      <c r="B88" s="256" t="s">
        <v>533</v>
      </c>
      <c r="C88" s="264" t="s">
        <v>534</v>
      </c>
      <c r="D88" s="257" t="s">
        <v>378</v>
      </c>
      <c r="E88" s="258">
        <v>8</v>
      </c>
      <c r="F88" s="259"/>
      <c r="G88" s="260">
        <f>ROUND(E88*F88,2)</f>
        <v>0</v>
      </c>
      <c r="H88" s="259"/>
      <c r="I88" s="260">
        <f>ROUND(E88*H88,2)</f>
        <v>0</v>
      </c>
      <c r="J88" s="259"/>
      <c r="K88" s="260">
        <f>ROUND(E88*J88,2)</f>
        <v>0</v>
      </c>
      <c r="L88" s="260">
        <v>21</v>
      </c>
      <c r="M88" s="260">
        <f>G88*(1+L88/100)</f>
        <v>0</v>
      </c>
      <c r="N88" s="260">
        <v>2.9000000000000001E-2</v>
      </c>
      <c r="O88" s="260">
        <f>ROUND(E88*N88,2)</f>
        <v>0.23</v>
      </c>
      <c r="P88" s="260">
        <v>0</v>
      </c>
      <c r="Q88" s="260">
        <f>ROUND(E88*P88,2)</f>
        <v>0</v>
      </c>
      <c r="R88" s="260"/>
      <c r="S88" s="260" t="s">
        <v>242</v>
      </c>
      <c r="T88" s="261" t="s">
        <v>210</v>
      </c>
      <c r="U88" s="222">
        <v>0</v>
      </c>
      <c r="V88" s="222">
        <f>ROUND(E88*U88,2)</f>
        <v>0</v>
      </c>
      <c r="W88" s="222"/>
      <c r="X88" s="222" t="s">
        <v>347</v>
      </c>
      <c r="Y88" s="212"/>
      <c r="Z88" s="212"/>
      <c r="AA88" s="212"/>
      <c r="AB88" s="212"/>
      <c r="AC88" s="212"/>
      <c r="AD88" s="212"/>
      <c r="AE88" s="212"/>
      <c r="AF88" s="212"/>
      <c r="AG88" s="212" t="s">
        <v>499</v>
      </c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x14ac:dyDescent="0.2">
      <c r="A89" s="228" t="s">
        <v>204</v>
      </c>
      <c r="B89" s="229" t="s">
        <v>132</v>
      </c>
      <c r="C89" s="245" t="s">
        <v>133</v>
      </c>
      <c r="D89" s="230"/>
      <c r="E89" s="231"/>
      <c r="F89" s="232"/>
      <c r="G89" s="232">
        <f>SUMIF(AG90:AG91,"&lt;&gt;NOR",G90:G91)</f>
        <v>0</v>
      </c>
      <c r="H89" s="232"/>
      <c r="I89" s="232">
        <f>SUM(I90:I91)</f>
        <v>0</v>
      </c>
      <c r="J89" s="232"/>
      <c r="K89" s="232">
        <f>SUM(K90:K91)</f>
        <v>0</v>
      </c>
      <c r="L89" s="232"/>
      <c r="M89" s="232">
        <f>SUM(M90:M91)</f>
        <v>0</v>
      </c>
      <c r="N89" s="232"/>
      <c r="O89" s="232">
        <f>SUM(O90:O91)</f>
        <v>0</v>
      </c>
      <c r="P89" s="232"/>
      <c r="Q89" s="232">
        <f>SUM(Q90:Q91)</f>
        <v>0</v>
      </c>
      <c r="R89" s="232"/>
      <c r="S89" s="232"/>
      <c r="T89" s="233"/>
      <c r="U89" s="227"/>
      <c r="V89" s="227">
        <f>SUM(V90:V91)</f>
        <v>0</v>
      </c>
      <c r="W89" s="227"/>
      <c r="X89" s="227"/>
      <c r="AG89" t="s">
        <v>205</v>
      </c>
    </row>
    <row r="90" spans="1:60" ht="33.75" outlineLevel="1" x14ac:dyDescent="0.2">
      <c r="A90" s="255">
        <v>27</v>
      </c>
      <c r="B90" s="256" t="s">
        <v>535</v>
      </c>
      <c r="C90" s="264" t="s">
        <v>536</v>
      </c>
      <c r="D90" s="257" t="s">
        <v>334</v>
      </c>
      <c r="E90" s="258">
        <v>2.0489999999999999</v>
      </c>
      <c r="F90" s="259"/>
      <c r="G90" s="260">
        <f>ROUND(E90*F90,2)</f>
        <v>0</v>
      </c>
      <c r="H90" s="259"/>
      <c r="I90" s="260">
        <f>ROUND(E90*H90,2)</f>
        <v>0</v>
      </c>
      <c r="J90" s="259"/>
      <c r="K90" s="260">
        <f>ROUND(E90*J90,2)</f>
        <v>0</v>
      </c>
      <c r="L90" s="260">
        <v>21</v>
      </c>
      <c r="M90" s="260">
        <f>G90*(1+L90/100)</f>
        <v>0</v>
      </c>
      <c r="N90" s="260">
        <v>0</v>
      </c>
      <c r="O90" s="260">
        <f>ROUND(E90*N90,2)</f>
        <v>0</v>
      </c>
      <c r="P90" s="260">
        <v>0</v>
      </c>
      <c r="Q90" s="260">
        <f>ROUND(E90*P90,2)</f>
        <v>0</v>
      </c>
      <c r="R90" s="260"/>
      <c r="S90" s="260" t="s">
        <v>242</v>
      </c>
      <c r="T90" s="261" t="s">
        <v>210</v>
      </c>
      <c r="U90" s="222">
        <v>0</v>
      </c>
      <c r="V90" s="222">
        <f>ROUND(E90*U90,2)</f>
        <v>0</v>
      </c>
      <c r="W90" s="222"/>
      <c r="X90" s="222" t="s">
        <v>250</v>
      </c>
      <c r="Y90" s="212"/>
      <c r="Z90" s="212"/>
      <c r="AA90" s="212"/>
      <c r="AB90" s="212"/>
      <c r="AC90" s="212"/>
      <c r="AD90" s="212"/>
      <c r="AE90" s="212"/>
      <c r="AF90" s="212"/>
      <c r="AG90" s="212" t="s">
        <v>446</v>
      </c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ht="22.5" outlineLevel="1" x14ac:dyDescent="0.2">
      <c r="A91" s="255">
        <v>28</v>
      </c>
      <c r="B91" s="256" t="s">
        <v>537</v>
      </c>
      <c r="C91" s="264" t="s">
        <v>538</v>
      </c>
      <c r="D91" s="257" t="s">
        <v>334</v>
      </c>
      <c r="E91" s="258">
        <v>2.367</v>
      </c>
      <c r="F91" s="259"/>
      <c r="G91" s="260">
        <f>ROUND(E91*F91,2)</f>
        <v>0</v>
      </c>
      <c r="H91" s="259"/>
      <c r="I91" s="260">
        <f>ROUND(E91*H91,2)</f>
        <v>0</v>
      </c>
      <c r="J91" s="259"/>
      <c r="K91" s="260">
        <f>ROUND(E91*J91,2)</f>
        <v>0</v>
      </c>
      <c r="L91" s="260">
        <v>21</v>
      </c>
      <c r="M91" s="260">
        <f>G91*(1+L91/100)</f>
        <v>0</v>
      </c>
      <c r="N91" s="260">
        <v>0</v>
      </c>
      <c r="O91" s="260">
        <f>ROUND(E91*N91,2)</f>
        <v>0</v>
      </c>
      <c r="P91" s="260">
        <v>0</v>
      </c>
      <c r="Q91" s="260">
        <f>ROUND(E91*P91,2)</f>
        <v>0</v>
      </c>
      <c r="R91" s="260"/>
      <c r="S91" s="260" t="s">
        <v>242</v>
      </c>
      <c r="T91" s="261" t="s">
        <v>210</v>
      </c>
      <c r="U91" s="222">
        <v>0</v>
      </c>
      <c r="V91" s="222">
        <f>ROUND(E91*U91,2)</f>
        <v>0</v>
      </c>
      <c r="W91" s="222"/>
      <c r="X91" s="222" t="s">
        <v>250</v>
      </c>
      <c r="Y91" s="212"/>
      <c r="Z91" s="212"/>
      <c r="AA91" s="212"/>
      <c r="AB91" s="212"/>
      <c r="AC91" s="212"/>
      <c r="AD91" s="212"/>
      <c r="AE91" s="212"/>
      <c r="AF91" s="212"/>
      <c r="AG91" s="212" t="s">
        <v>446</v>
      </c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x14ac:dyDescent="0.2">
      <c r="A92" s="228" t="s">
        <v>204</v>
      </c>
      <c r="B92" s="229" t="s">
        <v>145</v>
      </c>
      <c r="C92" s="245" t="s">
        <v>147</v>
      </c>
      <c r="D92" s="230"/>
      <c r="E92" s="231"/>
      <c r="F92" s="232"/>
      <c r="G92" s="232">
        <f>SUMIF(AG93:AG107,"&lt;&gt;NOR",G93:G107)</f>
        <v>0</v>
      </c>
      <c r="H92" s="232"/>
      <c r="I92" s="232">
        <f>SUM(I93:I107)</f>
        <v>0</v>
      </c>
      <c r="J92" s="232"/>
      <c r="K92" s="232">
        <f>SUM(K93:K107)</f>
        <v>0</v>
      </c>
      <c r="L92" s="232"/>
      <c r="M92" s="232">
        <f>SUM(M93:M107)</f>
        <v>0</v>
      </c>
      <c r="N92" s="232"/>
      <c r="O92" s="232">
        <f>SUM(O93:O107)</f>
        <v>1.31</v>
      </c>
      <c r="P92" s="232"/>
      <c r="Q92" s="232">
        <f>SUM(Q93:Q107)</f>
        <v>0</v>
      </c>
      <c r="R92" s="232"/>
      <c r="S92" s="232"/>
      <c r="T92" s="233"/>
      <c r="U92" s="227"/>
      <c r="V92" s="227">
        <f>SUM(V93:V107)</f>
        <v>0</v>
      </c>
      <c r="W92" s="227"/>
      <c r="X92" s="227"/>
      <c r="AG92" t="s">
        <v>205</v>
      </c>
    </row>
    <row r="93" spans="1:60" outlineLevel="1" x14ac:dyDescent="0.2">
      <c r="A93" s="234">
        <v>29</v>
      </c>
      <c r="B93" s="235" t="s">
        <v>539</v>
      </c>
      <c r="C93" s="246" t="s">
        <v>540</v>
      </c>
      <c r="D93" s="236" t="s">
        <v>370</v>
      </c>
      <c r="E93" s="237">
        <v>78.155000000000001</v>
      </c>
      <c r="F93" s="238"/>
      <c r="G93" s="239">
        <f>ROUND(E93*F93,2)</f>
        <v>0</v>
      </c>
      <c r="H93" s="238"/>
      <c r="I93" s="239">
        <f>ROUND(E93*H93,2)</f>
        <v>0</v>
      </c>
      <c r="J93" s="238"/>
      <c r="K93" s="239">
        <f>ROUND(E93*J93,2)</f>
        <v>0</v>
      </c>
      <c r="L93" s="239">
        <v>21</v>
      </c>
      <c r="M93" s="239">
        <f>G93*(1+L93/100)</f>
        <v>0</v>
      </c>
      <c r="N93" s="239">
        <v>1.2319999999999999E-2</v>
      </c>
      <c r="O93" s="239">
        <f>ROUND(E93*N93,2)</f>
        <v>0.96</v>
      </c>
      <c r="P93" s="239">
        <v>0</v>
      </c>
      <c r="Q93" s="239">
        <f>ROUND(E93*P93,2)</f>
        <v>0</v>
      </c>
      <c r="R93" s="239"/>
      <c r="S93" s="239" t="s">
        <v>242</v>
      </c>
      <c r="T93" s="240" t="s">
        <v>210</v>
      </c>
      <c r="U93" s="222">
        <v>0</v>
      </c>
      <c r="V93" s="222">
        <f>ROUND(E93*U93,2)</f>
        <v>0</v>
      </c>
      <c r="W93" s="222"/>
      <c r="X93" s="222" t="s">
        <v>250</v>
      </c>
      <c r="Y93" s="212"/>
      <c r="Z93" s="212"/>
      <c r="AA93" s="212"/>
      <c r="AB93" s="212"/>
      <c r="AC93" s="212"/>
      <c r="AD93" s="212"/>
      <c r="AE93" s="212"/>
      <c r="AF93" s="212"/>
      <c r="AG93" s="212" t="s">
        <v>541</v>
      </c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1" x14ac:dyDescent="0.2">
      <c r="A94" s="219"/>
      <c r="B94" s="220"/>
      <c r="C94" s="263" t="s">
        <v>542</v>
      </c>
      <c r="D94" s="252"/>
      <c r="E94" s="253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12"/>
      <c r="Z94" s="212"/>
      <c r="AA94" s="212"/>
      <c r="AB94" s="212"/>
      <c r="AC94" s="212"/>
      <c r="AD94" s="212"/>
      <c r="AE94" s="212"/>
      <c r="AF94" s="212"/>
      <c r="AG94" s="212" t="s">
        <v>255</v>
      </c>
      <c r="AH94" s="212">
        <v>0</v>
      </c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19"/>
      <c r="B95" s="220"/>
      <c r="C95" s="263" t="s">
        <v>543</v>
      </c>
      <c r="D95" s="252"/>
      <c r="E95" s="253">
        <v>78.16</v>
      </c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12"/>
      <c r="Z95" s="212"/>
      <c r="AA95" s="212"/>
      <c r="AB95" s="212"/>
      <c r="AC95" s="212"/>
      <c r="AD95" s="212"/>
      <c r="AE95" s="212"/>
      <c r="AF95" s="212"/>
      <c r="AG95" s="212" t="s">
        <v>255</v>
      </c>
      <c r="AH95" s="212">
        <v>0</v>
      </c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1" x14ac:dyDescent="0.2">
      <c r="A96" s="255">
        <v>30</v>
      </c>
      <c r="B96" s="256" t="s">
        <v>544</v>
      </c>
      <c r="C96" s="264" t="s">
        <v>545</v>
      </c>
      <c r="D96" s="257" t="s">
        <v>378</v>
      </c>
      <c r="E96" s="258">
        <v>2</v>
      </c>
      <c r="F96" s="259"/>
      <c r="G96" s="260">
        <f>ROUND(E96*F96,2)</f>
        <v>0</v>
      </c>
      <c r="H96" s="259"/>
      <c r="I96" s="260">
        <f>ROUND(E96*H96,2)</f>
        <v>0</v>
      </c>
      <c r="J96" s="259"/>
      <c r="K96" s="260">
        <f>ROUND(E96*J96,2)</f>
        <v>0</v>
      </c>
      <c r="L96" s="260">
        <v>21</v>
      </c>
      <c r="M96" s="260">
        <f>G96*(1+L96/100)</f>
        <v>0</v>
      </c>
      <c r="N96" s="260">
        <v>1.5E-3</v>
      </c>
      <c r="O96" s="260">
        <f>ROUND(E96*N96,2)</f>
        <v>0</v>
      </c>
      <c r="P96" s="260">
        <v>0</v>
      </c>
      <c r="Q96" s="260">
        <f>ROUND(E96*P96,2)</f>
        <v>0</v>
      </c>
      <c r="R96" s="260"/>
      <c r="S96" s="260" t="s">
        <v>242</v>
      </c>
      <c r="T96" s="261" t="s">
        <v>210</v>
      </c>
      <c r="U96" s="222">
        <v>0</v>
      </c>
      <c r="V96" s="222">
        <f>ROUND(E96*U96,2)</f>
        <v>0</v>
      </c>
      <c r="W96" s="222"/>
      <c r="X96" s="222" t="s">
        <v>250</v>
      </c>
      <c r="Y96" s="212"/>
      <c r="Z96" s="212"/>
      <c r="AA96" s="212"/>
      <c r="AB96" s="212"/>
      <c r="AC96" s="212"/>
      <c r="AD96" s="212"/>
      <c r="AE96" s="212"/>
      <c r="AF96" s="212"/>
      <c r="AG96" s="212" t="s">
        <v>541</v>
      </c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 x14ac:dyDescent="0.2">
      <c r="A97" s="234">
        <v>31</v>
      </c>
      <c r="B97" s="235" t="s">
        <v>546</v>
      </c>
      <c r="C97" s="246" t="s">
        <v>547</v>
      </c>
      <c r="D97" s="236" t="s">
        <v>370</v>
      </c>
      <c r="E97" s="237">
        <v>18</v>
      </c>
      <c r="F97" s="238"/>
      <c r="G97" s="239">
        <f>ROUND(E97*F97,2)</f>
        <v>0</v>
      </c>
      <c r="H97" s="238"/>
      <c r="I97" s="239">
        <f>ROUND(E97*H97,2)</f>
        <v>0</v>
      </c>
      <c r="J97" s="238"/>
      <c r="K97" s="239">
        <f>ROUND(E97*J97,2)</f>
        <v>0</v>
      </c>
      <c r="L97" s="239">
        <v>21</v>
      </c>
      <c r="M97" s="239">
        <f>G97*(1+L97/100)</f>
        <v>0</v>
      </c>
      <c r="N97" s="239">
        <v>1.5599999999999999E-2</v>
      </c>
      <c r="O97" s="239">
        <f>ROUND(E97*N97,2)</f>
        <v>0.28000000000000003</v>
      </c>
      <c r="P97" s="239">
        <v>0</v>
      </c>
      <c r="Q97" s="239">
        <f>ROUND(E97*P97,2)</f>
        <v>0</v>
      </c>
      <c r="R97" s="239"/>
      <c r="S97" s="239" t="s">
        <v>242</v>
      </c>
      <c r="T97" s="240" t="s">
        <v>210</v>
      </c>
      <c r="U97" s="222">
        <v>0</v>
      </c>
      <c r="V97" s="222">
        <f>ROUND(E97*U97,2)</f>
        <v>0</v>
      </c>
      <c r="W97" s="222"/>
      <c r="X97" s="222" t="s">
        <v>347</v>
      </c>
      <c r="Y97" s="212"/>
      <c r="Z97" s="212"/>
      <c r="AA97" s="212"/>
      <c r="AB97" s="212"/>
      <c r="AC97" s="212"/>
      <c r="AD97" s="212"/>
      <c r="AE97" s="212"/>
      <c r="AF97" s="212"/>
      <c r="AG97" s="212" t="s">
        <v>499</v>
      </c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 x14ac:dyDescent="0.2">
      <c r="A98" s="219"/>
      <c r="B98" s="220"/>
      <c r="C98" s="263" t="s">
        <v>548</v>
      </c>
      <c r="D98" s="252"/>
      <c r="E98" s="253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12"/>
      <c r="Z98" s="212"/>
      <c r="AA98" s="212"/>
      <c r="AB98" s="212"/>
      <c r="AC98" s="212"/>
      <c r="AD98" s="212"/>
      <c r="AE98" s="212"/>
      <c r="AF98" s="212"/>
      <c r="AG98" s="212" t="s">
        <v>255</v>
      </c>
      <c r="AH98" s="212">
        <v>0</v>
      </c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 x14ac:dyDescent="0.2">
      <c r="A99" s="219"/>
      <c r="B99" s="220"/>
      <c r="C99" s="263" t="s">
        <v>549</v>
      </c>
      <c r="D99" s="252"/>
      <c r="E99" s="253">
        <v>18</v>
      </c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12"/>
      <c r="Z99" s="212"/>
      <c r="AA99" s="212"/>
      <c r="AB99" s="212"/>
      <c r="AC99" s="212"/>
      <c r="AD99" s="212"/>
      <c r="AE99" s="212"/>
      <c r="AF99" s="212"/>
      <c r="AG99" s="212" t="s">
        <v>255</v>
      </c>
      <c r="AH99" s="212">
        <v>0</v>
      </c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ht="22.5" outlineLevel="1" x14ac:dyDescent="0.2">
      <c r="A100" s="255">
        <v>32</v>
      </c>
      <c r="B100" s="256" t="s">
        <v>550</v>
      </c>
      <c r="C100" s="264" t="s">
        <v>551</v>
      </c>
      <c r="D100" s="257" t="s">
        <v>378</v>
      </c>
      <c r="E100" s="258">
        <v>12</v>
      </c>
      <c r="F100" s="259"/>
      <c r="G100" s="260">
        <f>ROUND(E100*F100,2)</f>
        <v>0</v>
      </c>
      <c r="H100" s="259"/>
      <c r="I100" s="260">
        <f>ROUND(E100*H100,2)</f>
        <v>0</v>
      </c>
      <c r="J100" s="259"/>
      <c r="K100" s="260">
        <f>ROUND(E100*J100,2)</f>
        <v>0</v>
      </c>
      <c r="L100" s="260">
        <v>21</v>
      </c>
      <c r="M100" s="260">
        <f>G100*(1+L100/100)</f>
        <v>0</v>
      </c>
      <c r="N100" s="260">
        <v>1.3500000000000001E-3</v>
      </c>
      <c r="O100" s="260">
        <f>ROUND(E100*N100,2)</f>
        <v>0.02</v>
      </c>
      <c r="P100" s="260">
        <v>0</v>
      </c>
      <c r="Q100" s="260">
        <f>ROUND(E100*P100,2)</f>
        <v>0</v>
      </c>
      <c r="R100" s="260"/>
      <c r="S100" s="260" t="s">
        <v>242</v>
      </c>
      <c r="T100" s="261" t="s">
        <v>210</v>
      </c>
      <c r="U100" s="222">
        <v>0</v>
      </c>
      <c r="V100" s="222">
        <f>ROUND(E100*U100,2)</f>
        <v>0</v>
      </c>
      <c r="W100" s="222"/>
      <c r="X100" s="222" t="s">
        <v>347</v>
      </c>
      <c r="Y100" s="212"/>
      <c r="Z100" s="212"/>
      <c r="AA100" s="212"/>
      <c r="AB100" s="212"/>
      <c r="AC100" s="212"/>
      <c r="AD100" s="212"/>
      <c r="AE100" s="212"/>
      <c r="AF100" s="212"/>
      <c r="AG100" s="212" t="s">
        <v>499</v>
      </c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 x14ac:dyDescent="0.2">
      <c r="A101" s="234">
        <v>33</v>
      </c>
      <c r="B101" s="235" t="s">
        <v>552</v>
      </c>
      <c r="C101" s="246" t="s">
        <v>553</v>
      </c>
      <c r="D101" s="236" t="s">
        <v>370</v>
      </c>
      <c r="E101" s="237">
        <v>18</v>
      </c>
      <c r="F101" s="238"/>
      <c r="G101" s="239">
        <f>ROUND(E101*F101,2)</f>
        <v>0</v>
      </c>
      <c r="H101" s="238"/>
      <c r="I101" s="239">
        <f>ROUND(E101*H101,2)</f>
        <v>0</v>
      </c>
      <c r="J101" s="238"/>
      <c r="K101" s="239">
        <f>ROUND(E101*J101,2)</f>
        <v>0</v>
      </c>
      <c r="L101" s="239">
        <v>21</v>
      </c>
      <c r="M101" s="239">
        <f>G101*(1+L101/100)</f>
        <v>0</v>
      </c>
      <c r="N101" s="239">
        <v>3.0200000000000001E-3</v>
      </c>
      <c r="O101" s="239">
        <f>ROUND(E101*N101,2)</f>
        <v>0.05</v>
      </c>
      <c r="P101" s="239">
        <v>0</v>
      </c>
      <c r="Q101" s="239">
        <f>ROUND(E101*P101,2)</f>
        <v>0</v>
      </c>
      <c r="R101" s="239"/>
      <c r="S101" s="239" t="s">
        <v>242</v>
      </c>
      <c r="T101" s="240" t="s">
        <v>210</v>
      </c>
      <c r="U101" s="222">
        <v>0</v>
      </c>
      <c r="V101" s="222">
        <f>ROUND(E101*U101,2)</f>
        <v>0</v>
      </c>
      <c r="W101" s="222"/>
      <c r="X101" s="222" t="s">
        <v>347</v>
      </c>
      <c r="Y101" s="212"/>
      <c r="Z101" s="212"/>
      <c r="AA101" s="212"/>
      <c r="AB101" s="212"/>
      <c r="AC101" s="212"/>
      <c r="AD101" s="212"/>
      <c r="AE101" s="212"/>
      <c r="AF101" s="212"/>
      <c r="AG101" s="212" t="s">
        <v>499</v>
      </c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 x14ac:dyDescent="0.2">
      <c r="A102" s="219"/>
      <c r="B102" s="220"/>
      <c r="C102" s="263" t="s">
        <v>548</v>
      </c>
      <c r="D102" s="252"/>
      <c r="E102" s="253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12"/>
      <c r="Z102" s="212"/>
      <c r="AA102" s="212"/>
      <c r="AB102" s="212"/>
      <c r="AC102" s="212"/>
      <c r="AD102" s="212"/>
      <c r="AE102" s="212"/>
      <c r="AF102" s="212"/>
      <c r="AG102" s="212" t="s">
        <v>255</v>
      </c>
      <c r="AH102" s="212">
        <v>0</v>
      </c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 x14ac:dyDescent="0.2">
      <c r="A103" s="219"/>
      <c r="B103" s="220"/>
      <c r="C103" s="263" t="s">
        <v>549</v>
      </c>
      <c r="D103" s="252"/>
      <c r="E103" s="253">
        <v>18</v>
      </c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12"/>
      <c r="Z103" s="212"/>
      <c r="AA103" s="212"/>
      <c r="AB103" s="212"/>
      <c r="AC103" s="212"/>
      <c r="AD103" s="212"/>
      <c r="AE103" s="212"/>
      <c r="AF103" s="212"/>
      <c r="AG103" s="212" t="s">
        <v>255</v>
      </c>
      <c r="AH103" s="212">
        <v>0</v>
      </c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">
      <c r="A104" s="234">
        <v>34</v>
      </c>
      <c r="B104" s="235" t="s">
        <v>554</v>
      </c>
      <c r="C104" s="246" t="s">
        <v>555</v>
      </c>
      <c r="D104" s="236" t="s">
        <v>370</v>
      </c>
      <c r="E104" s="237">
        <v>69.25</v>
      </c>
      <c r="F104" s="238"/>
      <c r="G104" s="239">
        <f>ROUND(E104*F104,2)</f>
        <v>0</v>
      </c>
      <c r="H104" s="238"/>
      <c r="I104" s="239">
        <f>ROUND(E104*H104,2)</f>
        <v>0</v>
      </c>
      <c r="J104" s="238"/>
      <c r="K104" s="239">
        <f>ROUND(E104*J104,2)</f>
        <v>0</v>
      </c>
      <c r="L104" s="239">
        <v>21</v>
      </c>
      <c r="M104" s="239">
        <f>G104*(1+L104/100)</f>
        <v>0</v>
      </c>
      <c r="N104" s="239">
        <v>0</v>
      </c>
      <c r="O104" s="239">
        <f>ROUND(E104*N104,2)</f>
        <v>0</v>
      </c>
      <c r="P104" s="239">
        <v>0</v>
      </c>
      <c r="Q104" s="239">
        <f>ROUND(E104*P104,2)</f>
        <v>0</v>
      </c>
      <c r="R104" s="239"/>
      <c r="S104" s="239" t="s">
        <v>242</v>
      </c>
      <c r="T104" s="240" t="s">
        <v>210</v>
      </c>
      <c r="U104" s="222">
        <v>0</v>
      </c>
      <c r="V104" s="222">
        <f>ROUND(E104*U104,2)</f>
        <v>0</v>
      </c>
      <c r="W104" s="222"/>
      <c r="X104" s="222" t="s">
        <v>250</v>
      </c>
      <c r="Y104" s="212"/>
      <c r="Z104" s="212"/>
      <c r="AA104" s="212"/>
      <c r="AB104" s="212"/>
      <c r="AC104" s="212"/>
      <c r="AD104" s="212"/>
      <c r="AE104" s="212"/>
      <c r="AF104" s="212"/>
      <c r="AG104" s="212" t="s">
        <v>541</v>
      </c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 x14ac:dyDescent="0.2">
      <c r="A105" s="219"/>
      <c r="B105" s="220"/>
      <c r="C105" s="263" t="s">
        <v>556</v>
      </c>
      <c r="D105" s="252"/>
      <c r="E105" s="253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12"/>
      <c r="Z105" s="212"/>
      <c r="AA105" s="212"/>
      <c r="AB105" s="212"/>
      <c r="AC105" s="212"/>
      <c r="AD105" s="212"/>
      <c r="AE105" s="212"/>
      <c r="AF105" s="212"/>
      <c r="AG105" s="212" t="s">
        <v>255</v>
      </c>
      <c r="AH105" s="212">
        <v>0</v>
      </c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outlineLevel="1" x14ac:dyDescent="0.2">
      <c r="A106" s="219"/>
      <c r="B106" s="220"/>
      <c r="C106" s="263" t="s">
        <v>557</v>
      </c>
      <c r="D106" s="252"/>
      <c r="E106" s="253">
        <v>69.25</v>
      </c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12"/>
      <c r="Z106" s="212"/>
      <c r="AA106" s="212"/>
      <c r="AB106" s="212"/>
      <c r="AC106" s="212"/>
      <c r="AD106" s="212"/>
      <c r="AE106" s="212"/>
      <c r="AF106" s="212"/>
      <c r="AG106" s="212" t="s">
        <v>255</v>
      </c>
      <c r="AH106" s="212">
        <v>0</v>
      </c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ht="22.5" outlineLevel="1" x14ac:dyDescent="0.2">
      <c r="A107" s="234">
        <v>35</v>
      </c>
      <c r="B107" s="235" t="s">
        <v>558</v>
      </c>
      <c r="C107" s="246" t="s">
        <v>559</v>
      </c>
      <c r="D107" s="236" t="s">
        <v>334</v>
      </c>
      <c r="E107" s="237">
        <v>1.3169999999999999</v>
      </c>
      <c r="F107" s="238"/>
      <c r="G107" s="239">
        <f>ROUND(E107*F107,2)</f>
        <v>0</v>
      </c>
      <c r="H107" s="238"/>
      <c r="I107" s="239">
        <f>ROUND(E107*H107,2)</f>
        <v>0</v>
      </c>
      <c r="J107" s="238"/>
      <c r="K107" s="239">
        <f>ROUND(E107*J107,2)</f>
        <v>0</v>
      </c>
      <c r="L107" s="239">
        <v>21</v>
      </c>
      <c r="M107" s="239">
        <f>G107*(1+L107/100)</f>
        <v>0</v>
      </c>
      <c r="N107" s="239">
        <v>0</v>
      </c>
      <c r="O107" s="239">
        <f>ROUND(E107*N107,2)</f>
        <v>0</v>
      </c>
      <c r="P107" s="239">
        <v>0</v>
      </c>
      <c r="Q107" s="239">
        <f>ROUND(E107*P107,2)</f>
        <v>0</v>
      </c>
      <c r="R107" s="239"/>
      <c r="S107" s="239" t="s">
        <v>242</v>
      </c>
      <c r="T107" s="240" t="s">
        <v>210</v>
      </c>
      <c r="U107" s="222">
        <v>0</v>
      </c>
      <c r="V107" s="222">
        <f>ROUND(E107*U107,2)</f>
        <v>0</v>
      </c>
      <c r="W107" s="222"/>
      <c r="X107" s="222" t="s">
        <v>250</v>
      </c>
      <c r="Y107" s="212"/>
      <c r="Z107" s="212"/>
      <c r="AA107" s="212"/>
      <c r="AB107" s="212"/>
      <c r="AC107" s="212"/>
      <c r="AD107" s="212"/>
      <c r="AE107" s="212"/>
      <c r="AF107" s="212"/>
      <c r="AG107" s="212" t="s">
        <v>541</v>
      </c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x14ac:dyDescent="0.2">
      <c r="A108" s="3"/>
      <c r="B108" s="4"/>
      <c r="C108" s="249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AE108">
        <v>15</v>
      </c>
      <c r="AF108">
        <v>21</v>
      </c>
      <c r="AG108" t="s">
        <v>191</v>
      </c>
    </row>
    <row r="109" spans="1:60" x14ac:dyDescent="0.2">
      <c r="A109" s="215"/>
      <c r="B109" s="216" t="s">
        <v>29</v>
      </c>
      <c r="C109" s="250"/>
      <c r="D109" s="217"/>
      <c r="E109" s="218"/>
      <c r="F109" s="218"/>
      <c r="G109" s="244">
        <f>G8+G57+G61+G65+G72+G89+G92</f>
        <v>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AE109">
        <f>SUMIF(L7:L107,AE108,G7:G107)</f>
        <v>0</v>
      </c>
      <c r="AF109">
        <f>SUMIF(L7:L107,AF108,G7:G107)</f>
        <v>0</v>
      </c>
      <c r="AG109" t="s">
        <v>243</v>
      </c>
    </row>
    <row r="110" spans="1:60" x14ac:dyDescent="0.2">
      <c r="C110" s="251"/>
      <c r="D110" s="10"/>
      <c r="AG110" t="s">
        <v>245</v>
      </c>
    </row>
    <row r="111" spans="1:60" x14ac:dyDescent="0.2">
      <c r="D111" s="10"/>
    </row>
    <row r="112" spans="1:60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DC33" sheet="1"/>
  <mergeCells count="14">
    <mergeCell ref="C54:G54"/>
    <mergeCell ref="C59:G59"/>
    <mergeCell ref="C31:G31"/>
    <mergeCell ref="C32:G32"/>
    <mergeCell ref="C41:G41"/>
    <mergeCell ref="C42:G42"/>
    <mergeCell ref="C48:G48"/>
    <mergeCell ref="C49:G49"/>
    <mergeCell ref="A1:G1"/>
    <mergeCell ref="C2:G2"/>
    <mergeCell ref="C3:G3"/>
    <mergeCell ref="C4:G4"/>
    <mergeCell ref="C25:G25"/>
    <mergeCell ref="C30:G30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63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7" t="s">
        <v>178</v>
      </c>
      <c r="B1" s="197"/>
      <c r="C1" s="197"/>
      <c r="D1" s="197"/>
      <c r="E1" s="197"/>
      <c r="F1" s="197"/>
      <c r="G1" s="197"/>
      <c r="AG1" t="s">
        <v>179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180</v>
      </c>
    </row>
    <row r="3" spans="1:60" ht="24.95" customHeight="1" x14ac:dyDescent="0.2">
      <c r="A3" s="198" t="s">
        <v>8</v>
      </c>
      <c r="B3" s="49" t="s">
        <v>62</v>
      </c>
      <c r="C3" s="201" t="s">
        <v>63</v>
      </c>
      <c r="D3" s="199"/>
      <c r="E3" s="199"/>
      <c r="F3" s="199"/>
      <c r="G3" s="200"/>
      <c r="AC3" s="177" t="s">
        <v>180</v>
      </c>
      <c r="AG3" t="s">
        <v>181</v>
      </c>
    </row>
    <row r="4" spans="1:60" ht="24.95" customHeight="1" x14ac:dyDescent="0.2">
      <c r="A4" s="202" t="s">
        <v>9</v>
      </c>
      <c r="B4" s="203" t="s">
        <v>64</v>
      </c>
      <c r="C4" s="204" t="s">
        <v>63</v>
      </c>
      <c r="D4" s="205"/>
      <c r="E4" s="205"/>
      <c r="F4" s="205"/>
      <c r="G4" s="206"/>
      <c r="AG4" t="s">
        <v>182</v>
      </c>
    </row>
    <row r="5" spans="1:60" x14ac:dyDescent="0.2">
      <c r="D5" s="10"/>
    </row>
    <row r="6" spans="1:60" ht="38.25" x14ac:dyDescent="0.2">
      <c r="A6" s="208" t="s">
        <v>183</v>
      </c>
      <c r="B6" s="210" t="s">
        <v>184</v>
      </c>
      <c r="C6" s="210" t="s">
        <v>185</v>
      </c>
      <c r="D6" s="209" t="s">
        <v>186</v>
      </c>
      <c r="E6" s="208" t="s">
        <v>187</v>
      </c>
      <c r="F6" s="207" t="s">
        <v>188</v>
      </c>
      <c r="G6" s="208" t="s">
        <v>29</v>
      </c>
      <c r="H6" s="211" t="s">
        <v>30</v>
      </c>
      <c r="I6" s="211" t="s">
        <v>189</v>
      </c>
      <c r="J6" s="211" t="s">
        <v>31</v>
      </c>
      <c r="K6" s="211" t="s">
        <v>190</v>
      </c>
      <c r="L6" s="211" t="s">
        <v>191</v>
      </c>
      <c r="M6" s="211" t="s">
        <v>192</v>
      </c>
      <c r="N6" s="211" t="s">
        <v>193</v>
      </c>
      <c r="O6" s="211" t="s">
        <v>194</v>
      </c>
      <c r="P6" s="211" t="s">
        <v>195</v>
      </c>
      <c r="Q6" s="211" t="s">
        <v>196</v>
      </c>
      <c r="R6" s="211" t="s">
        <v>197</v>
      </c>
      <c r="S6" s="211" t="s">
        <v>198</v>
      </c>
      <c r="T6" s="211" t="s">
        <v>199</v>
      </c>
      <c r="U6" s="211" t="s">
        <v>200</v>
      </c>
      <c r="V6" s="211" t="s">
        <v>201</v>
      </c>
      <c r="W6" s="211" t="s">
        <v>202</v>
      </c>
      <c r="X6" s="211" t="s">
        <v>203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28" t="s">
        <v>204</v>
      </c>
      <c r="B8" s="229" t="s">
        <v>99</v>
      </c>
      <c r="C8" s="245" t="s">
        <v>100</v>
      </c>
      <c r="D8" s="230"/>
      <c r="E8" s="231"/>
      <c r="F8" s="232"/>
      <c r="G8" s="232">
        <f>SUMIF(AG9:AG42,"&lt;&gt;NOR",G9:G42)</f>
        <v>0</v>
      </c>
      <c r="H8" s="232"/>
      <c r="I8" s="232">
        <f>SUM(I9:I42)</f>
        <v>0</v>
      </c>
      <c r="J8" s="232"/>
      <c r="K8" s="232">
        <f>SUM(K9:K42)</f>
        <v>0</v>
      </c>
      <c r="L8" s="232"/>
      <c r="M8" s="232">
        <f>SUM(M9:M42)</f>
        <v>0</v>
      </c>
      <c r="N8" s="232"/>
      <c r="O8" s="232">
        <f>SUM(O9:O42)</f>
        <v>0.03</v>
      </c>
      <c r="P8" s="232"/>
      <c r="Q8" s="232">
        <f>SUM(Q9:Q42)</f>
        <v>0</v>
      </c>
      <c r="R8" s="232"/>
      <c r="S8" s="232"/>
      <c r="T8" s="233"/>
      <c r="U8" s="227"/>
      <c r="V8" s="227">
        <f>SUM(V9:V42)</f>
        <v>0</v>
      </c>
      <c r="W8" s="227"/>
      <c r="X8" s="227"/>
      <c r="AG8" t="s">
        <v>205</v>
      </c>
    </row>
    <row r="9" spans="1:60" ht="22.5" outlineLevel="1" x14ac:dyDescent="0.2">
      <c r="A9" s="234">
        <v>1</v>
      </c>
      <c r="B9" s="235" t="s">
        <v>560</v>
      </c>
      <c r="C9" s="246" t="s">
        <v>561</v>
      </c>
      <c r="D9" s="236" t="s">
        <v>248</v>
      </c>
      <c r="E9" s="237">
        <v>71.706000000000003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39"/>
      <c r="S9" s="239" t="s">
        <v>242</v>
      </c>
      <c r="T9" s="240" t="s">
        <v>210</v>
      </c>
      <c r="U9" s="222">
        <v>0</v>
      </c>
      <c r="V9" s="222">
        <f>ROUND(E9*U9,2)</f>
        <v>0</v>
      </c>
      <c r="W9" s="222"/>
      <c r="X9" s="222" t="s">
        <v>250</v>
      </c>
      <c r="Y9" s="212"/>
      <c r="Z9" s="212"/>
      <c r="AA9" s="212"/>
      <c r="AB9" s="212"/>
      <c r="AC9" s="212"/>
      <c r="AD9" s="212"/>
      <c r="AE9" s="212"/>
      <c r="AF9" s="212"/>
      <c r="AG9" s="212" t="s">
        <v>446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9"/>
      <c r="B10" s="220"/>
      <c r="C10" s="263" t="s">
        <v>562</v>
      </c>
      <c r="D10" s="252"/>
      <c r="E10" s="253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2"/>
      <c r="Z10" s="212"/>
      <c r="AA10" s="212"/>
      <c r="AB10" s="212"/>
      <c r="AC10" s="212"/>
      <c r="AD10" s="212"/>
      <c r="AE10" s="212"/>
      <c r="AF10" s="212"/>
      <c r="AG10" s="212" t="s">
        <v>255</v>
      </c>
      <c r="AH10" s="212">
        <v>0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9"/>
      <c r="B11" s="220"/>
      <c r="C11" s="263" t="s">
        <v>563</v>
      </c>
      <c r="D11" s="252"/>
      <c r="E11" s="253">
        <v>71.709999999999994</v>
      </c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12"/>
      <c r="Z11" s="212"/>
      <c r="AA11" s="212"/>
      <c r="AB11" s="212"/>
      <c r="AC11" s="212"/>
      <c r="AD11" s="212"/>
      <c r="AE11" s="212"/>
      <c r="AF11" s="212"/>
      <c r="AG11" s="212" t="s">
        <v>255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ht="22.5" outlineLevel="1" x14ac:dyDescent="0.2">
      <c r="A12" s="234">
        <v>2</v>
      </c>
      <c r="B12" s="235" t="s">
        <v>450</v>
      </c>
      <c r="C12" s="246" t="s">
        <v>451</v>
      </c>
      <c r="D12" s="236" t="s">
        <v>248</v>
      </c>
      <c r="E12" s="237">
        <v>15.667</v>
      </c>
      <c r="F12" s="238"/>
      <c r="G12" s="239">
        <f>ROUND(E12*F12,2)</f>
        <v>0</v>
      </c>
      <c r="H12" s="238"/>
      <c r="I12" s="239">
        <f>ROUND(E12*H12,2)</f>
        <v>0</v>
      </c>
      <c r="J12" s="238"/>
      <c r="K12" s="239">
        <f>ROUND(E12*J12,2)</f>
        <v>0</v>
      </c>
      <c r="L12" s="239">
        <v>21</v>
      </c>
      <c r="M12" s="239">
        <f>G12*(1+L12/100)</f>
        <v>0</v>
      </c>
      <c r="N12" s="239">
        <v>0</v>
      </c>
      <c r="O12" s="239">
        <f>ROUND(E12*N12,2)</f>
        <v>0</v>
      </c>
      <c r="P12" s="239">
        <v>0</v>
      </c>
      <c r="Q12" s="239">
        <f>ROUND(E12*P12,2)</f>
        <v>0</v>
      </c>
      <c r="R12" s="239"/>
      <c r="S12" s="239" t="s">
        <v>242</v>
      </c>
      <c r="T12" s="240" t="s">
        <v>210</v>
      </c>
      <c r="U12" s="222">
        <v>0</v>
      </c>
      <c r="V12" s="222">
        <f>ROUND(E12*U12,2)</f>
        <v>0</v>
      </c>
      <c r="W12" s="222"/>
      <c r="X12" s="222" t="s">
        <v>250</v>
      </c>
      <c r="Y12" s="212"/>
      <c r="Z12" s="212"/>
      <c r="AA12" s="212"/>
      <c r="AB12" s="212"/>
      <c r="AC12" s="212"/>
      <c r="AD12" s="212"/>
      <c r="AE12" s="212"/>
      <c r="AF12" s="212"/>
      <c r="AG12" s="212" t="s">
        <v>446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19"/>
      <c r="B13" s="220"/>
      <c r="C13" s="263" t="s">
        <v>564</v>
      </c>
      <c r="D13" s="252"/>
      <c r="E13" s="253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12"/>
      <c r="Z13" s="212"/>
      <c r="AA13" s="212"/>
      <c r="AB13" s="212"/>
      <c r="AC13" s="212"/>
      <c r="AD13" s="212"/>
      <c r="AE13" s="212"/>
      <c r="AF13" s="212"/>
      <c r="AG13" s="212" t="s">
        <v>255</v>
      </c>
      <c r="AH13" s="212">
        <v>0</v>
      </c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19"/>
      <c r="B14" s="220"/>
      <c r="C14" s="263" t="s">
        <v>565</v>
      </c>
      <c r="D14" s="252"/>
      <c r="E14" s="253">
        <v>15.67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12"/>
      <c r="Z14" s="212"/>
      <c r="AA14" s="212"/>
      <c r="AB14" s="212"/>
      <c r="AC14" s="212"/>
      <c r="AD14" s="212"/>
      <c r="AE14" s="212"/>
      <c r="AF14" s="212"/>
      <c r="AG14" s="212" t="s">
        <v>255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ht="22.5" outlineLevel="1" x14ac:dyDescent="0.2">
      <c r="A15" s="234">
        <v>3</v>
      </c>
      <c r="B15" s="235" t="s">
        <v>454</v>
      </c>
      <c r="C15" s="246" t="s">
        <v>455</v>
      </c>
      <c r="D15" s="236" t="s">
        <v>307</v>
      </c>
      <c r="E15" s="237">
        <v>39.167999999999999</v>
      </c>
      <c r="F15" s="238"/>
      <c r="G15" s="239">
        <f>ROUND(E15*F15,2)</f>
        <v>0</v>
      </c>
      <c r="H15" s="238"/>
      <c r="I15" s="239">
        <f>ROUND(E15*H15,2)</f>
        <v>0</v>
      </c>
      <c r="J15" s="238"/>
      <c r="K15" s="239">
        <f>ROUND(E15*J15,2)</f>
        <v>0</v>
      </c>
      <c r="L15" s="239">
        <v>21</v>
      </c>
      <c r="M15" s="239">
        <f>G15*(1+L15/100)</f>
        <v>0</v>
      </c>
      <c r="N15" s="239">
        <v>8.4000000000000003E-4</v>
      </c>
      <c r="O15" s="239">
        <f>ROUND(E15*N15,2)</f>
        <v>0.03</v>
      </c>
      <c r="P15" s="239">
        <v>0</v>
      </c>
      <c r="Q15" s="239">
        <f>ROUND(E15*P15,2)</f>
        <v>0</v>
      </c>
      <c r="R15" s="239"/>
      <c r="S15" s="239" t="s">
        <v>242</v>
      </c>
      <c r="T15" s="240" t="s">
        <v>210</v>
      </c>
      <c r="U15" s="222">
        <v>0</v>
      </c>
      <c r="V15" s="222">
        <f>ROUND(E15*U15,2)</f>
        <v>0</v>
      </c>
      <c r="W15" s="222"/>
      <c r="X15" s="222" t="s">
        <v>250</v>
      </c>
      <c r="Y15" s="212"/>
      <c r="Z15" s="212"/>
      <c r="AA15" s="212"/>
      <c r="AB15" s="212"/>
      <c r="AC15" s="212"/>
      <c r="AD15" s="212"/>
      <c r="AE15" s="212"/>
      <c r="AF15" s="212"/>
      <c r="AG15" s="212" t="s">
        <v>446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19"/>
      <c r="B16" s="220"/>
      <c r="C16" s="263" t="s">
        <v>566</v>
      </c>
      <c r="D16" s="252"/>
      <c r="E16" s="253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12"/>
      <c r="Z16" s="212"/>
      <c r="AA16" s="212"/>
      <c r="AB16" s="212"/>
      <c r="AC16" s="212"/>
      <c r="AD16" s="212"/>
      <c r="AE16" s="212"/>
      <c r="AF16" s="212"/>
      <c r="AG16" s="212" t="s">
        <v>255</v>
      </c>
      <c r="AH16" s="212">
        <v>0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19"/>
      <c r="B17" s="220"/>
      <c r="C17" s="263" t="s">
        <v>567</v>
      </c>
      <c r="D17" s="252"/>
      <c r="E17" s="253">
        <v>39.17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2"/>
      <c r="Z17" s="212"/>
      <c r="AA17" s="212"/>
      <c r="AB17" s="212"/>
      <c r="AC17" s="212"/>
      <c r="AD17" s="212"/>
      <c r="AE17" s="212"/>
      <c r="AF17" s="212"/>
      <c r="AG17" s="212" t="s">
        <v>255</v>
      </c>
      <c r="AH17" s="212">
        <v>0</v>
      </c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ht="22.5" outlineLevel="1" x14ac:dyDescent="0.2">
      <c r="A18" s="234">
        <v>4</v>
      </c>
      <c r="B18" s="235" t="s">
        <v>458</v>
      </c>
      <c r="C18" s="246" t="s">
        <v>459</v>
      </c>
      <c r="D18" s="236" t="s">
        <v>307</v>
      </c>
      <c r="E18" s="237">
        <v>39.167999999999999</v>
      </c>
      <c r="F18" s="238"/>
      <c r="G18" s="239">
        <f>ROUND(E18*F18,2)</f>
        <v>0</v>
      </c>
      <c r="H18" s="238"/>
      <c r="I18" s="239">
        <f>ROUND(E18*H18,2)</f>
        <v>0</v>
      </c>
      <c r="J18" s="238"/>
      <c r="K18" s="239">
        <f>ROUND(E18*J18,2)</f>
        <v>0</v>
      </c>
      <c r="L18" s="239">
        <v>21</v>
      </c>
      <c r="M18" s="239">
        <f>G18*(1+L18/100)</f>
        <v>0</v>
      </c>
      <c r="N18" s="239">
        <v>0</v>
      </c>
      <c r="O18" s="239">
        <f>ROUND(E18*N18,2)</f>
        <v>0</v>
      </c>
      <c r="P18" s="239">
        <v>0</v>
      </c>
      <c r="Q18" s="239">
        <f>ROUND(E18*P18,2)</f>
        <v>0</v>
      </c>
      <c r="R18" s="239"/>
      <c r="S18" s="239" t="s">
        <v>242</v>
      </c>
      <c r="T18" s="240" t="s">
        <v>210</v>
      </c>
      <c r="U18" s="222">
        <v>0</v>
      </c>
      <c r="V18" s="222">
        <f>ROUND(E18*U18,2)</f>
        <v>0</v>
      </c>
      <c r="W18" s="222"/>
      <c r="X18" s="222" t="s">
        <v>250</v>
      </c>
      <c r="Y18" s="212"/>
      <c r="Z18" s="212"/>
      <c r="AA18" s="212"/>
      <c r="AB18" s="212"/>
      <c r="AC18" s="212"/>
      <c r="AD18" s="212"/>
      <c r="AE18" s="212"/>
      <c r="AF18" s="212"/>
      <c r="AG18" s="212" t="s">
        <v>446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19"/>
      <c r="B19" s="220"/>
      <c r="C19" s="263" t="s">
        <v>566</v>
      </c>
      <c r="D19" s="252"/>
      <c r="E19" s="253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12"/>
      <c r="Z19" s="212"/>
      <c r="AA19" s="212"/>
      <c r="AB19" s="212"/>
      <c r="AC19" s="212"/>
      <c r="AD19" s="212"/>
      <c r="AE19" s="212"/>
      <c r="AF19" s="212"/>
      <c r="AG19" s="212" t="s">
        <v>255</v>
      </c>
      <c r="AH19" s="212">
        <v>0</v>
      </c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19"/>
      <c r="B20" s="220"/>
      <c r="C20" s="263" t="s">
        <v>567</v>
      </c>
      <c r="D20" s="252"/>
      <c r="E20" s="253">
        <v>39.17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12"/>
      <c r="Z20" s="212"/>
      <c r="AA20" s="212"/>
      <c r="AB20" s="212"/>
      <c r="AC20" s="212"/>
      <c r="AD20" s="212"/>
      <c r="AE20" s="212"/>
      <c r="AF20" s="212"/>
      <c r="AG20" s="212" t="s">
        <v>255</v>
      </c>
      <c r="AH20" s="212">
        <v>0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ht="33.75" outlineLevel="1" x14ac:dyDescent="0.2">
      <c r="A21" s="234">
        <v>5</v>
      </c>
      <c r="B21" s="235" t="s">
        <v>466</v>
      </c>
      <c r="C21" s="246" t="s">
        <v>467</v>
      </c>
      <c r="D21" s="236" t="s">
        <v>248</v>
      </c>
      <c r="E21" s="237">
        <v>87.373000000000005</v>
      </c>
      <c r="F21" s="238"/>
      <c r="G21" s="239">
        <f>ROUND(E21*F21,2)</f>
        <v>0</v>
      </c>
      <c r="H21" s="238"/>
      <c r="I21" s="239">
        <f>ROUND(E21*H21,2)</f>
        <v>0</v>
      </c>
      <c r="J21" s="238"/>
      <c r="K21" s="239">
        <f>ROUND(E21*J21,2)</f>
        <v>0</v>
      </c>
      <c r="L21" s="239">
        <v>21</v>
      </c>
      <c r="M21" s="239">
        <f>G21*(1+L21/100)</f>
        <v>0</v>
      </c>
      <c r="N21" s="239">
        <v>0</v>
      </c>
      <c r="O21" s="239">
        <f>ROUND(E21*N21,2)</f>
        <v>0</v>
      </c>
      <c r="P21" s="239">
        <v>0</v>
      </c>
      <c r="Q21" s="239">
        <f>ROUND(E21*P21,2)</f>
        <v>0</v>
      </c>
      <c r="R21" s="239"/>
      <c r="S21" s="239" t="s">
        <v>242</v>
      </c>
      <c r="T21" s="240" t="s">
        <v>210</v>
      </c>
      <c r="U21" s="222">
        <v>0</v>
      </c>
      <c r="V21" s="222">
        <f>ROUND(E21*U21,2)</f>
        <v>0</v>
      </c>
      <c r="W21" s="222"/>
      <c r="X21" s="222" t="s">
        <v>250</v>
      </c>
      <c r="Y21" s="212"/>
      <c r="Z21" s="212"/>
      <c r="AA21" s="212"/>
      <c r="AB21" s="212"/>
      <c r="AC21" s="212"/>
      <c r="AD21" s="212"/>
      <c r="AE21" s="212"/>
      <c r="AF21" s="212"/>
      <c r="AG21" s="212" t="s">
        <v>446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19"/>
      <c r="B22" s="220"/>
      <c r="C22" s="247" t="s">
        <v>468</v>
      </c>
      <c r="D22" s="241"/>
      <c r="E22" s="241"/>
      <c r="F22" s="241"/>
      <c r="G22" s="241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12"/>
      <c r="Z22" s="212"/>
      <c r="AA22" s="212"/>
      <c r="AB22" s="212"/>
      <c r="AC22" s="212"/>
      <c r="AD22" s="212"/>
      <c r="AE22" s="212"/>
      <c r="AF22" s="212"/>
      <c r="AG22" s="212" t="s">
        <v>213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19"/>
      <c r="B23" s="220"/>
      <c r="C23" s="263" t="s">
        <v>568</v>
      </c>
      <c r="D23" s="252"/>
      <c r="E23" s="253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12"/>
      <c r="Z23" s="212"/>
      <c r="AA23" s="212"/>
      <c r="AB23" s="212"/>
      <c r="AC23" s="212"/>
      <c r="AD23" s="212"/>
      <c r="AE23" s="212"/>
      <c r="AF23" s="212"/>
      <c r="AG23" s="212" t="s">
        <v>255</v>
      </c>
      <c r="AH23" s="212">
        <v>0</v>
      </c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19"/>
      <c r="B24" s="220"/>
      <c r="C24" s="263" t="s">
        <v>569</v>
      </c>
      <c r="D24" s="252"/>
      <c r="E24" s="253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12"/>
      <c r="Z24" s="212"/>
      <c r="AA24" s="212"/>
      <c r="AB24" s="212"/>
      <c r="AC24" s="212"/>
      <c r="AD24" s="212"/>
      <c r="AE24" s="212"/>
      <c r="AF24" s="212"/>
      <c r="AG24" s="212" t="s">
        <v>255</v>
      </c>
      <c r="AH24" s="212">
        <v>0</v>
      </c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19"/>
      <c r="B25" s="220"/>
      <c r="C25" s="263" t="s">
        <v>570</v>
      </c>
      <c r="D25" s="252"/>
      <c r="E25" s="253">
        <v>87.37</v>
      </c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12"/>
      <c r="Z25" s="212"/>
      <c r="AA25" s="212"/>
      <c r="AB25" s="212"/>
      <c r="AC25" s="212"/>
      <c r="AD25" s="212"/>
      <c r="AE25" s="212"/>
      <c r="AF25" s="212"/>
      <c r="AG25" s="212" t="s">
        <v>255</v>
      </c>
      <c r="AH25" s="212">
        <v>0</v>
      </c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ht="33.75" outlineLevel="1" x14ac:dyDescent="0.2">
      <c r="A26" s="234">
        <v>6</v>
      </c>
      <c r="B26" s="235" t="s">
        <v>472</v>
      </c>
      <c r="C26" s="246" t="s">
        <v>473</v>
      </c>
      <c r="D26" s="236" t="s">
        <v>248</v>
      </c>
      <c r="E26" s="237">
        <v>19.146999999999998</v>
      </c>
      <c r="F26" s="238"/>
      <c r="G26" s="239">
        <f>ROUND(E26*F26,2)</f>
        <v>0</v>
      </c>
      <c r="H26" s="238"/>
      <c r="I26" s="239">
        <f>ROUND(E26*H26,2)</f>
        <v>0</v>
      </c>
      <c r="J26" s="238"/>
      <c r="K26" s="239">
        <f>ROUND(E26*J26,2)</f>
        <v>0</v>
      </c>
      <c r="L26" s="239">
        <v>21</v>
      </c>
      <c r="M26" s="239">
        <f>G26*(1+L26/100)</f>
        <v>0</v>
      </c>
      <c r="N26" s="239">
        <v>0</v>
      </c>
      <c r="O26" s="239">
        <f>ROUND(E26*N26,2)</f>
        <v>0</v>
      </c>
      <c r="P26" s="239">
        <v>0</v>
      </c>
      <c r="Q26" s="239">
        <f>ROUND(E26*P26,2)</f>
        <v>0</v>
      </c>
      <c r="R26" s="239"/>
      <c r="S26" s="239" t="s">
        <v>242</v>
      </c>
      <c r="T26" s="240" t="s">
        <v>210</v>
      </c>
      <c r="U26" s="222">
        <v>0</v>
      </c>
      <c r="V26" s="222">
        <f>ROUND(E26*U26,2)</f>
        <v>0</v>
      </c>
      <c r="W26" s="222"/>
      <c r="X26" s="222" t="s">
        <v>250</v>
      </c>
      <c r="Y26" s="212"/>
      <c r="Z26" s="212"/>
      <c r="AA26" s="212"/>
      <c r="AB26" s="212"/>
      <c r="AC26" s="212"/>
      <c r="AD26" s="212"/>
      <c r="AE26" s="212"/>
      <c r="AF26" s="212"/>
      <c r="AG26" s="212" t="s">
        <v>446</v>
      </c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19"/>
      <c r="B27" s="220"/>
      <c r="C27" s="247" t="s">
        <v>474</v>
      </c>
      <c r="D27" s="241"/>
      <c r="E27" s="241"/>
      <c r="F27" s="241"/>
      <c r="G27" s="241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12"/>
      <c r="Z27" s="212"/>
      <c r="AA27" s="212"/>
      <c r="AB27" s="212"/>
      <c r="AC27" s="212"/>
      <c r="AD27" s="212"/>
      <c r="AE27" s="212"/>
      <c r="AF27" s="212"/>
      <c r="AG27" s="212" t="s">
        <v>213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9"/>
      <c r="B28" s="220"/>
      <c r="C28" s="263" t="s">
        <v>571</v>
      </c>
      <c r="D28" s="252"/>
      <c r="E28" s="253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12"/>
      <c r="Z28" s="212"/>
      <c r="AA28" s="212"/>
      <c r="AB28" s="212"/>
      <c r="AC28" s="212"/>
      <c r="AD28" s="212"/>
      <c r="AE28" s="212"/>
      <c r="AF28" s="212"/>
      <c r="AG28" s="212" t="s">
        <v>255</v>
      </c>
      <c r="AH28" s="212">
        <v>0</v>
      </c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19"/>
      <c r="B29" s="220"/>
      <c r="C29" s="263" t="s">
        <v>572</v>
      </c>
      <c r="D29" s="252"/>
      <c r="E29" s="253">
        <v>19.149999999999999</v>
      </c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12"/>
      <c r="Z29" s="212"/>
      <c r="AA29" s="212"/>
      <c r="AB29" s="212"/>
      <c r="AC29" s="212"/>
      <c r="AD29" s="212"/>
      <c r="AE29" s="212"/>
      <c r="AF29" s="212"/>
      <c r="AG29" s="212" t="s">
        <v>255</v>
      </c>
      <c r="AH29" s="212">
        <v>0</v>
      </c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ht="22.5" outlineLevel="1" x14ac:dyDescent="0.2">
      <c r="A30" s="234">
        <v>7</v>
      </c>
      <c r="B30" s="235" t="s">
        <v>479</v>
      </c>
      <c r="C30" s="246" t="s">
        <v>480</v>
      </c>
      <c r="D30" s="236" t="s">
        <v>248</v>
      </c>
      <c r="E30" s="237">
        <v>19.146999999999998</v>
      </c>
      <c r="F30" s="238"/>
      <c r="G30" s="239">
        <f>ROUND(E30*F30,2)</f>
        <v>0</v>
      </c>
      <c r="H30" s="238"/>
      <c r="I30" s="239">
        <f>ROUND(E30*H30,2)</f>
        <v>0</v>
      </c>
      <c r="J30" s="238"/>
      <c r="K30" s="239">
        <f>ROUND(E30*J30,2)</f>
        <v>0</v>
      </c>
      <c r="L30" s="239">
        <v>21</v>
      </c>
      <c r="M30" s="239">
        <f>G30*(1+L30/100)</f>
        <v>0</v>
      </c>
      <c r="N30" s="239">
        <v>0</v>
      </c>
      <c r="O30" s="239">
        <f>ROUND(E30*N30,2)</f>
        <v>0</v>
      </c>
      <c r="P30" s="239">
        <v>0</v>
      </c>
      <c r="Q30" s="239">
        <f>ROUND(E30*P30,2)</f>
        <v>0</v>
      </c>
      <c r="R30" s="239"/>
      <c r="S30" s="239" t="s">
        <v>242</v>
      </c>
      <c r="T30" s="240" t="s">
        <v>210</v>
      </c>
      <c r="U30" s="222">
        <v>0</v>
      </c>
      <c r="V30" s="222">
        <f>ROUND(E30*U30,2)</f>
        <v>0</v>
      </c>
      <c r="W30" s="222"/>
      <c r="X30" s="222" t="s">
        <v>250</v>
      </c>
      <c r="Y30" s="212"/>
      <c r="Z30" s="212"/>
      <c r="AA30" s="212"/>
      <c r="AB30" s="212"/>
      <c r="AC30" s="212"/>
      <c r="AD30" s="212"/>
      <c r="AE30" s="212"/>
      <c r="AF30" s="212"/>
      <c r="AG30" s="212" t="s">
        <v>446</v>
      </c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19"/>
      <c r="B31" s="220"/>
      <c r="C31" s="263" t="s">
        <v>571</v>
      </c>
      <c r="D31" s="252"/>
      <c r="E31" s="253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12"/>
      <c r="Z31" s="212"/>
      <c r="AA31" s="212"/>
      <c r="AB31" s="212"/>
      <c r="AC31" s="212"/>
      <c r="AD31" s="212"/>
      <c r="AE31" s="212"/>
      <c r="AF31" s="212"/>
      <c r="AG31" s="212" t="s">
        <v>255</v>
      </c>
      <c r="AH31" s="212">
        <v>0</v>
      </c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19"/>
      <c r="B32" s="220"/>
      <c r="C32" s="263" t="s">
        <v>572</v>
      </c>
      <c r="D32" s="252"/>
      <c r="E32" s="253">
        <v>19.149999999999999</v>
      </c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12"/>
      <c r="Z32" s="212"/>
      <c r="AA32" s="212"/>
      <c r="AB32" s="212"/>
      <c r="AC32" s="212"/>
      <c r="AD32" s="212"/>
      <c r="AE32" s="212"/>
      <c r="AF32" s="212"/>
      <c r="AG32" s="212" t="s">
        <v>255</v>
      </c>
      <c r="AH32" s="212">
        <v>0</v>
      </c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ht="22.5" outlineLevel="1" x14ac:dyDescent="0.2">
      <c r="A33" s="234">
        <v>8</v>
      </c>
      <c r="B33" s="235" t="s">
        <v>573</v>
      </c>
      <c r="C33" s="246" t="s">
        <v>574</v>
      </c>
      <c r="D33" s="236" t="s">
        <v>334</v>
      </c>
      <c r="E33" s="237">
        <v>38.293999999999997</v>
      </c>
      <c r="F33" s="238"/>
      <c r="G33" s="239">
        <f>ROUND(E33*F33,2)</f>
        <v>0</v>
      </c>
      <c r="H33" s="238"/>
      <c r="I33" s="239">
        <f>ROUND(E33*H33,2)</f>
        <v>0</v>
      </c>
      <c r="J33" s="238"/>
      <c r="K33" s="239">
        <f>ROUND(E33*J33,2)</f>
        <v>0</v>
      </c>
      <c r="L33" s="239">
        <v>21</v>
      </c>
      <c r="M33" s="239">
        <f>G33*(1+L33/100)</f>
        <v>0</v>
      </c>
      <c r="N33" s="239">
        <v>0</v>
      </c>
      <c r="O33" s="239">
        <f>ROUND(E33*N33,2)</f>
        <v>0</v>
      </c>
      <c r="P33" s="239">
        <v>0</v>
      </c>
      <c r="Q33" s="239">
        <f>ROUND(E33*P33,2)</f>
        <v>0</v>
      </c>
      <c r="R33" s="239"/>
      <c r="S33" s="239" t="s">
        <v>242</v>
      </c>
      <c r="T33" s="240" t="s">
        <v>210</v>
      </c>
      <c r="U33" s="222">
        <v>0</v>
      </c>
      <c r="V33" s="222">
        <f>ROUND(E33*U33,2)</f>
        <v>0</v>
      </c>
      <c r="W33" s="222"/>
      <c r="X33" s="222" t="s">
        <v>250</v>
      </c>
      <c r="Y33" s="212"/>
      <c r="Z33" s="212"/>
      <c r="AA33" s="212"/>
      <c r="AB33" s="212"/>
      <c r="AC33" s="212"/>
      <c r="AD33" s="212"/>
      <c r="AE33" s="212"/>
      <c r="AF33" s="212"/>
      <c r="AG33" s="212" t="s">
        <v>446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19"/>
      <c r="B34" s="220"/>
      <c r="C34" s="263" t="s">
        <v>575</v>
      </c>
      <c r="D34" s="252"/>
      <c r="E34" s="253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12"/>
      <c r="Z34" s="212"/>
      <c r="AA34" s="212"/>
      <c r="AB34" s="212"/>
      <c r="AC34" s="212"/>
      <c r="AD34" s="212"/>
      <c r="AE34" s="212"/>
      <c r="AF34" s="212"/>
      <c r="AG34" s="212" t="s">
        <v>255</v>
      </c>
      <c r="AH34" s="212">
        <v>0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19"/>
      <c r="B35" s="220"/>
      <c r="C35" s="263" t="s">
        <v>576</v>
      </c>
      <c r="D35" s="252"/>
      <c r="E35" s="253">
        <v>38.293999999999997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12"/>
      <c r="Z35" s="212"/>
      <c r="AA35" s="212"/>
      <c r="AB35" s="212"/>
      <c r="AC35" s="212"/>
      <c r="AD35" s="212"/>
      <c r="AE35" s="212"/>
      <c r="AF35" s="212"/>
      <c r="AG35" s="212" t="s">
        <v>255</v>
      </c>
      <c r="AH35" s="212">
        <v>0</v>
      </c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ht="22.5" outlineLevel="1" x14ac:dyDescent="0.2">
      <c r="A36" s="234">
        <v>9</v>
      </c>
      <c r="B36" s="235" t="s">
        <v>485</v>
      </c>
      <c r="C36" s="246" t="s">
        <v>486</v>
      </c>
      <c r="D36" s="236" t="s">
        <v>248</v>
      </c>
      <c r="E36" s="237">
        <v>68.225999999999999</v>
      </c>
      <c r="F36" s="238"/>
      <c r="G36" s="239">
        <f>ROUND(E36*F36,2)</f>
        <v>0</v>
      </c>
      <c r="H36" s="238"/>
      <c r="I36" s="239">
        <f>ROUND(E36*H36,2)</f>
        <v>0</v>
      </c>
      <c r="J36" s="238"/>
      <c r="K36" s="239">
        <f>ROUND(E36*J36,2)</f>
        <v>0</v>
      </c>
      <c r="L36" s="239">
        <v>21</v>
      </c>
      <c r="M36" s="239">
        <f>G36*(1+L36/100)</f>
        <v>0</v>
      </c>
      <c r="N36" s="239">
        <v>0</v>
      </c>
      <c r="O36" s="239">
        <f>ROUND(E36*N36,2)</f>
        <v>0</v>
      </c>
      <c r="P36" s="239">
        <v>0</v>
      </c>
      <c r="Q36" s="239">
        <f>ROUND(E36*P36,2)</f>
        <v>0</v>
      </c>
      <c r="R36" s="239"/>
      <c r="S36" s="239" t="s">
        <v>242</v>
      </c>
      <c r="T36" s="240" t="s">
        <v>210</v>
      </c>
      <c r="U36" s="222">
        <v>0</v>
      </c>
      <c r="V36" s="222">
        <f>ROUND(E36*U36,2)</f>
        <v>0</v>
      </c>
      <c r="W36" s="222"/>
      <c r="X36" s="222" t="s">
        <v>250</v>
      </c>
      <c r="Y36" s="212"/>
      <c r="Z36" s="212"/>
      <c r="AA36" s="212"/>
      <c r="AB36" s="212"/>
      <c r="AC36" s="212"/>
      <c r="AD36" s="212"/>
      <c r="AE36" s="212"/>
      <c r="AF36" s="212"/>
      <c r="AG36" s="212" t="s">
        <v>446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19"/>
      <c r="B37" s="220"/>
      <c r="C37" s="247" t="s">
        <v>487</v>
      </c>
      <c r="D37" s="241"/>
      <c r="E37" s="241"/>
      <c r="F37" s="241"/>
      <c r="G37" s="241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12"/>
      <c r="Z37" s="212"/>
      <c r="AA37" s="212"/>
      <c r="AB37" s="212"/>
      <c r="AC37" s="212"/>
      <c r="AD37" s="212"/>
      <c r="AE37" s="212"/>
      <c r="AF37" s="212"/>
      <c r="AG37" s="212" t="s">
        <v>213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19"/>
      <c r="B38" s="220"/>
      <c r="C38" s="248" t="s">
        <v>577</v>
      </c>
      <c r="D38" s="243"/>
      <c r="E38" s="243"/>
      <c r="F38" s="243"/>
      <c r="G38" s="243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12"/>
      <c r="Z38" s="212"/>
      <c r="AA38" s="212"/>
      <c r="AB38" s="212"/>
      <c r="AC38" s="212"/>
      <c r="AD38" s="212"/>
      <c r="AE38" s="212"/>
      <c r="AF38" s="212"/>
      <c r="AG38" s="212" t="s">
        <v>213</v>
      </c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19"/>
      <c r="B39" s="220"/>
      <c r="C39" s="263" t="s">
        <v>578</v>
      </c>
      <c r="D39" s="252"/>
      <c r="E39" s="253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12"/>
      <c r="Z39" s="212"/>
      <c r="AA39" s="212"/>
      <c r="AB39" s="212"/>
      <c r="AC39" s="212"/>
      <c r="AD39" s="212"/>
      <c r="AE39" s="212"/>
      <c r="AF39" s="212"/>
      <c r="AG39" s="212" t="s">
        <v>255</v>
      </c>
      <c r="AH39" s="212">
        <v>0</v>
      </c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19"/>
      <c r="B40" s="220"/>
      <c r="C40" s="263" t="s">
        <v>579</v>
      </c>
      <c r="D40" s="252"/>
      <c r="E40" s="253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12"/>
      <c r="Z40" s="212"/>
      <c r="AA40" s="212"/>
      <c r="AB40" s="212"/>
      <c r="AC40" s="212"/>
      <c r="AD40" s="212"/>
      <c r="AE40" s="212"/>
      <c r="AF40" s="212"/>
      <c r="AG40" s="212" t="s">
        <v>255</v>
      </c>
      <c r="AH40" s="212">
        <v>0</v>
      </c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19"/>
      <c r="B41" s="220"/>
      <c r="C41" s="263" t="s">
        <v>580</v>
      </c>
      <c r="D41" s="252"/>
      <c r="E41" s="253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12"/>
      <c r="Z41" s="212"/>
      <c r="AA41" s="212"/>
      <c r="AB41" s="212"/>
      <c r="AC41" s="212"/>
      <c r="AD41" s="212"/>
      <c r="AE41" s="212"/>
      <c r="AF41" s="212"/>
      <c r="AG41" s="212" t="s">
        <v>255</v>
      </c>
      <c r="AH41" s="212">
        <v>0</v>
      </c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19"/>
      <c r="B42" s="220"/>
      <c r="C42" s="263" t="s">
        <v>581</v>
      </c>
      <c r="D42" s="252"/>
      <c r="E42" s="253">
        <v>68.23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12"/>
      <c r="Z42" s="212"/>
      <c r="AA42" s="212"/>
      <c r="AB42" s="212"/>
      <c r="AC42" s="212"/>
      <c r="AD42" s="212"/>
      <c r="AE42" s="212"/>
      <c r="AF42" s="212"/>
      <c r="AG42" s="212" t="s">
        <v>255</v>
      </c>
      <c r="AH42" s="212">
        <v>0</v>
      </c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x14ac:dyDescent="0.2">
      <c r="A43" s="228" t="s">
        <v>204</v>
      </c>
      <c r="B43" s="229" t="s">
        <v>101</v>
      </c>
      <c r="C43" s="245" t="s">
        <v>102</v>
      </c>
      <c r="D43" s="230"/>
      <c r="E43" s="231"/>
      <c r="F43" s="232"/>
      <c r="G43" s="232">
        <f>SUMIF(AG44:AG52,"&lt;&gt;NOR",G44:G52)</f>
        <v>0</v>
      </c>
      <c r="H43" s="232"/>
      <c r="I43" s="232">
        <f>SUM(I44:I52)</f>
        <v>0</v>
      </c>
      <c r="J43" s="232"/>
      <c r="K43" s="232">
        <f>SUM(K44:K52)</f>
        <v>0</v>
      </c>
      <c r="L43" s="232"/>
      <c r="M43" s="232">
        <f>SUM(M44:M52)</f>
        <v>0</v>
      </c>
      <c r="N43" s="232"/>
      <c r="O43" s="232">
        <f>SUM(O44:O52)</f>
        <v>9.23</v>
      </c>
      <c r="P43" s="232"/>
      <c r="Q43" s="232">
        <f>SUM(Q44:Q52)</f>
        <v>0</v>
      </c>
      <c r="R43" s="232"/>
      <c r="S43" s="232"/>
      <c r="T43" s="233"/>
      <c r="U43" s="227"/>
      <c r="V43" s="227">
        <f>SUM(V44:V52)</f>
        <v>0</v>
      </c>
      <c r="W43" s="227"/>
      <c r="X43" s="227"/>
      <c r="AG43" t="s">
        <v>205</v>
      </c>
    </row>
    <row r="44" spans="1:60" ht="22.5" outlineLevel="1" x14ac:dyDescent="0.2">
      <c r="A44" s="234">
        <v>10</v>
      </c>
      <c r="B44" s="235" t="s">
        <v>582</v>
      </c>
      <c r="C44" s="246" t="s">
        <v>583</v>
      </c>
      <c r="D44" s="236" t="s">
        <v>248</v>
      </c>
      <c r="E44" s="237">
        <v>1.369</v>
      </c>
      <c r="F44" s="238"/>
      <c r="G44" s="239">
        <f>ROUND(E44*F44,2)</f>
        <v>0</v>
      </c>
      <c r="H44" s="238"/>
      <c r="I44" s="239">
        <f>ROUND(E44*H44,2)</f>
        <v>0</v>
      </c>
      <c r="J44" s="238"/>
      <c r="K44" s="239">
        <f>ROUND(E44*J44,2)</f>
        <v>0</v>
      </c>
      <c r="L44" s="239">
        <v>21</v>
      </c>
      <c r="M44" s="239">
        <f>G44*(1+L44/100)</f>
        <v>0</v>
      </c>
      <c r="N44" s="239">
        <v>2.16</v>
      </c>
      <c r="O44" s="239">
        <f>ROUND(E44*N44,2)</f>
        <v>2.96</v>
      </c>
      <c r="P44" s="239">
        <v>0</v>
      </c>
      <c r="Q44" s="239">
        <f>ROUND(E44*P44,2)</f>
        <v>0</v>
      </c>
      <c r="R44" s="239"/>
      <c r="S44" s="239" t="s">
        <v>242</v>
      </c>
      <c r="T44" s="240" t="s">
        <v>210</v>
      </c>
      <c r="U44" s="222">
        <v>0</v>
      </c>
      <c r="V44" s="222">
        <f>ROUND(E44*U44,2)</f>
        <v>0</v>
      </c>
      <c r="W44" s="222"/>
      <c r="X44" s="222" t="s">
        <v>250</v>
      </c>
      <c r="Y44" s="212"/>
      <c r="Z44" s="212"/>
      <c r="AA44" s="212"/>
      <c r="AB44" s="212"/>
      <c r="AC44" s="212"/>
      <c r="AD44" s="212"/>
      <c r="AE44" s="212"/>
      <c r="AF44" s="212"/>
      <c r="AG44" s="212" t="s">
        <v>446</v>
      </c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19"/>
      <c r="B45" s="220"/>
      <c r="C45" s="263" t="s">
        <v>584</v>
      </c>
      <c r="D45" s="252"/>
      <c r="E45" s="253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12"/>
      <c r="Z45" s="212"/>
      <c r="AA45" s="212"/>
      <c r="AB45" s="212"/>
      <c r="AC45" s="212"/>
      <c r="AD45" s="212"/>
      <c r="AE45" s="212"/>
      <c r="AF45" s="212"/>
      <c r="AG45" s="212" t="s">
        <v>255</v>
      </c>
      <c r="AH45" s="212">
        <v>0</v>
      </c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19"/>
      <c r="B46" s="220"/>
      <c r="C46" s="263" t="s">
        <v>585</v>
      </c>
      <c r="D46" s="252"/>
      <c r="E46" s="253">
        <v>1.37</v>
      </c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12"/>
      <c r="Z46" s="212"/>
      <c r="AA46" s="212"/>
      <c r="AB46" s="212"/>
      <c r="AC46" s="212"/>
      <c r="AD46" s="212"/>
      <c r="AE46" s="212"/>
      <c r="AF46" s="212"/>
      <c r="AG46" s="212" t="s">
        <v>255</v>
      </c>
      <c r="AH46" s="212">
        <v>0</v>
      </c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ht="22.5" outlineLevel="1" x14ac:dyDescent="0.2">
      <c r="A47" s="234">
        <v>11</v>
      </c>
      <c r="B47" s="235" t="s">
        <v>586</v>
      </c>
      <c r="C47" s="246" t="s">
        <v>587</v>
      </c>
      <c r="D47" s="236" t="s">
        <v>248</v>
      </c>
      <c r="E47" s="237">
        <v>2.738</v>
      </c>
      <c r="F47" s="238"/>
      <c r="G47" s="239">
        <f>ROUND(E47*F47,2)</f>
        <v>0</v>
      </c>
      <c r="H47" s="238"/>
      <c r="I47" s="239">
        <f>ROUND(E47*H47,2)</f>
        <v>0</v>
      </c>
      <c r="J47" s="238"/>
      <c r="K47" s="239">
        <f>ROUND(E47*J47,2)</f>
        <v>0</v>
      </c>
      <c r="L47" s="239">
        <v>21</v>
      </c>
      <c r="M47" s="239">
        <f>G47*(1+L47/100)</f>
        <v>0</v>
      </c>
      <c r="N47" s="239">
        <v>2.2563399999999998</v>
      </c>
      <c r="O47" s="239">
        <f>ROUND(E47*N47,2)</f>
        <v>6.18</v>
      </c>
      <c r="P47" s="239">
        <v>0</v>
      </c>
      <c r="Q47" s="239">
        <f>ROUND(E47*P47,2)</f>
        <v>0</v>
      </c>
      <c r="R47" s="239"/>
      <c r="S47" s="239" t="s">
        <v>242</v>
      </c>
      <c r="T47" s="240" t="s">
        <v>210</v>
      </c>
      <c r="U47" s="222">
        <v>0</v>
      </c>
      <c r="V47" s="222">
        <f>ROUND(E47*U47,2)</f>
        <v>0</v>
      </c>
      <c r="W47" s="222"/>
      <c r="X47" s="222" t="s">
        <v>250</v>
      </c>
      <c r="Y47" s="212"/>
      <c r="Z47" s="212"/>
      <c r="AA47" s="212"/>
      <c r="AB47" s="212"/>
      <c r="AC47" s="212"/>
      <c r="AD47" s="212"/>
      <c r="AE47" s="212"/>
      <c r="AF47" s="212"/>
      <c r="AG47" s="212" t="s">
        <v>446</v>
      </c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19"/>
      <c r="B48" s="220"/>
      <c r="C48" s="263" t="s">
        <v>588</v>
      </c>
      <c r="D48" s="252"/>
      <c r="E48" s="253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12"/>
      <c r="Z48" s="212"/>
      <c r="AA48" s="212"/>
      <c r="AB48" s="212"/>
      <c r="AC48" s="212"/>
      <c r="AD48" s="212"/>
      <c r="AE48" s="212"/>
      <c r="AF48" s="212"/>
      <c r="AG48" s="212" t="s">
        <v>255</v>
      </c>
      <c r="AH48" s="212">
        <v>0</v>
      </c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19"/>
      <c r="B49" s="220"/>
      <c r="C49" s="263" t="s">
        <v>589</v>
      </c>
      <c r="D49" s="252"/>
      <c r="E49" s="253">
        <v>2.74</v>
      </c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12"/>
      <c r="Z49" s="212"/>
      <c r="AA49" s="212"/>
      <c r="AB49" s="212"/>
      <c r="AC49" s="212"/>
      <c r="AD49" s="212"/>
      <c r="AE49" s="212"/>
      <c r="AF49" s="212"/>
      <c r="AG49" s="212" t="s">
        <v>255</v>
      </c>
      <c r="AH49" s="212">
        <v>0</v>
      </c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34">
        <v>12</v>
      </c>
      <c r="B50" s="235" t="s">
        <v>590</v>
      </c>
      <c r="C50" s="246" t="s">
        <v>591</v>
      </c>
      <c r="D50" s="236" t="s">
        <v>334</v>
      </c>
      <c r="E50" s="237">
        <v>8.4000000000000005E-2</v>
      </c>
      <c r="F50" s="238"/>
      <c r="G50" s="239">
        <f>ROUND(E50*F50,2)</f>
        <v>0</v>
      </c>
      <c r="H50" s="238"/>
      <c r="I50" s="239">
        <f>ROUND(E50*H50,2)</f>
        <v>0</v>
      </c>
      <c r="J50" s="238"/>
      <c r="K50" s="239">
        <f>ROUND(E50*J50,2)</f>
        <v>0</v>
      </c>
      <c r="L50" s="239">
        <v>21</v>
      </c>
      <c r="M50" s="239">
        <f>G50*(1+L50/100)</f>
        <v>0</v>
      </c>
      <c r="N50" s="239">
        <v>1.06277</v>
      </c>
      <c r="O50" s="239">
        <f>ROUND(E50*N50,2)</f>
        <v>0.09</v>
      </c>
      <c r="P50" s="239">
        <v>0</v>
      </c>
      <c r="Q50" s="239">
        <f>ROUND(E50*P50,2)</f>
        <v>0</v>
      </c>
      <c r="R50" s="239"/>
      <c r="S50" s="239" t="s">
        <v>242</v>
      </c>
      <c r="T50" s="240" t="s">
        <v>210</v>
      </c>
      <c r="U50" s="222">
        <v>0</v>
      </c>
      <c r="V50" s="222">
        <f>ROUND(E50*U50,2)</f>
        <v>0</v>
      </c>
      <c r="W50" s="222"/>
      <c r="X50" s="222" t="s">
        <v>250</v>
      </c>
      <c r="Y50" s="212"/>
      <c r="Z50" s="212"/>
      <c r="AA50" s="212"/>
      <c r="AB50" s="212"/>
      <c r="AC50" s="212"/>
      <c r="AD50" s="212"/>
      <c r="AE50" s="212"/>
      <c r="AF50" s="212"/>
      <c r="AG50" s="212" t="s">
        <v>446</v>
      </c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19"/>
      <c r="B51" s="220"/>
      <c r="C51" s="263" t="s">
        <v>592</v>
      </c>
      <c r="D51" s="252"/>
      <c r="E51" s="253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12"/>
      <c r="Z51" s="212"/>
      <c r="AA51" s="212"/>
      <c r="AB51" s="212"/>
      <c r="AC51" s="212"/>
      <c r="AD51" s="212"/>
      <c r="AE51" s="212"/>
      <c r="AF51" s="212"/>
      <c r="AG51" s="212" t="s">
        <v>255</v>
      </c>
      <c r="AH51" s="212">
        <v>0</v>
      </c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19"/>
      <c r="B52" s="220"/>
      <c r="C52" s="263" t="s">
        <v>593</v>
      </c>
      <c r="D52" s="252"/>
      <c r="E52" s="253">
        <v>0.08</v>
      </c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12"/>
      <c r="Z52" s="212"/>
      <c r="AA52" s="212"/>
      <c r="AB52" s="212"/>
      <c r="AC52" s="212"/>
      <c r="AD52" s="212"/>
      <c r="AE52" s="212"/>
      <c r="AF52" s="212"/>
      <c r="AG52" s="212" t="s">
        <v>255</v>
      </c>
      <c r="AH52" s="212">
        <v>0</v>
      </c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x14ac:dyDescent="0.2">
      <c r="A53" s="228" t="s">
        <v>204</v>
      </c>
      <c r="B53" s="229" t="s">
        <v>104</v>
      </c>
      <c r="C53" s="245" t="s">
        <v>105</v>
      </c>
      <c r="D53" s="230"/>
      <c r="E53" s="231"/>
      <c r="F53" s="232"/>
      <c r="G53" s="232">
        <f>SUMIF(AG54:AG55,"&lt;&gt;NOR",G54:G55)</f>
        <v>0</v>
      </c>
      <c r="H53" s="232"/>
      <c r="I53" s="232">
        <f>SUM(I54:I55)</f>
        <v>0</v>
      </c>
      <c r="J53" s="232"/>
      <c r="K53" s="232">
        <f>SUM(K54:K55)</f>
        <v>0</v>
      </c>
      <c r="L53" s="232"/>
      <c r="M53" s="232">
        <f>SUM(M54:M55)</f>
        <v>0</v>
      </c>
      <c r="N53" s="232"/>
      <c r="O53" s="232">
        <f>SUM(O54:O55)</f>
        <v>0.14000000000000001</v>
      </c>
      <c r="P53" s="232"/>
      <c r="Q53" s="232">
        <f>SUM(Q54:Q55)</f>
        <v>0</v>
      </c>
      <c r="R53" s="232"/>
      <c r="S53" s="232"/>
      <c r="T53" s="233"/>
      <c r="U53" s="227"/>
      <c r="V53" s="227">
        <f>SUM(V54:V55)</f>
        <v>0</v>
      </c>
      <c r="W53" s="227"/>
      <c r="X53" s="227"/>
      <c r="AG53" t="s">
        <v>205</v>
      </c>
    </row>
    <row r="54" spans="1:60" outlineLevel="1" x14ac:dyDescent="0.2">
      <c r="A54" s="255">
        <v>13</v>
      </c>
      <c r="B54" s="256" t="s">
        <v>594</v>
      </c>
      <c r="C54" s="264" t="s">
        <v>595</v>
      </c>
      <c r="D54" s="257" t="s">
        <v>378</v>
      </c>
      <c r="E54" s="258">
        <v>1</v>
      </c>
      <c r="F54" s="259"/>
      <c r="G54" s="260">
        <f>ROUND(E54*F54,2)</f>
        <v>0</v>
      </c>
      <c r="H54" s="259"/>
      <c r="I54" s="260">
        <f>ROUND(E54*H54,2)</f>
        <v>0</v>
      </c>
      <c r="J54" s="259"/>
      <c r="K54" s="260">
        <f>ROUND(E54*J54,2)</f>
        <v>0</v>
      </c>
      <c r="L54" s="260">
        <v>21</v>
      </c>
      <c r="M54" s="260">
        <f>G54*(1+L54/100)</f>
        <v>0</v>
      </c>
      <c r="N54" s="260">
        <v>0</v>
      </c>
      <c r="O54" s="260">
        <f>ROUND(E54*N54,2)</f>
        <v>0</v>
      </c>
      <c r="P54" s="260">
        <v>0</v>
      </c>
      <c r="Q54" s="260">
        <f>ROUND(E54*P54,2)</f>
        <v>0</v>
      </c>
      <c r="R54" s="260"/>
      <c r="S54" s="260" t="s">
        <v>242</v>
      </c>
      <c r="T54" s="261" t="s">
        <v>210</v>
      </c>
      <c r="U54" s="222">
        <v>0</v>
      </c>
      <c r="V54" s="222">
        <f>ROUND(E54*U54,2)</f>
        <v>0</v>
      </c>
      <c r="W54" s="222"/>
      <c r="X54" s="222" t="s">
        <v>250</v>
      </c>
      <c r="Y54" s="212"/>
      <c r="Z54" s="212"/>
      <c r="AA54" s="212"/>
      <c r="AB54" s="212"/>
      <c r="AC54" s="212"/>
      <c r="AD54" s="212"/>
      <c r="AE54" s="212"/>
      <c r="AF54" s="212"/>
      <c r="AG54" s="212" t="s">
        <v>446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55">
        <v>14</v>
      </c>
      <c r="B55" s="256" t="s">
        <v>596</v>
      </c>
      <c r="C55" s="264" t="s">
        <v>597</v>
      </c>
      <c r="D55" s="257" t="s">
        <v>378</v>
      </c>
      <c r="E55" s="258">
        <v>1</v>
      </c>
      <c r="F55" s="259"/>
      <c r="G55" s="260">
        <f>ROUND(E55*F55,2)</f>
        <v>0</v>
      </c>
      <c r="H55" s="259"/>
      <c r="I55" s="260">
        <f>ROUND(E55*H55,2)</f>
        <v>0</v>
      </c>
      <c r="J55" s="259"/>
      <c r="K55" s="260">
        <f>ROUND(E55*J55,2)</f>
        <v>0</v>
      </c>
      <c r="L55" s="260">
        <v>21</v>
      </c>
      <c r="M55" s="260">
        <f>G55*(1+L55/100)</f>
        <v>0</v>
      </c>
      <c r="N55" s="260">
        <v>0.14199999999999999</v>
      </c>
      <c r="O55" s="260">
        <f>ROUND(E55*N55,2)</f>
        <v>0.14000000000000001</v>
      </c>
      <c r="P55" s="260">
        <v>0</v>
      </c>
      <c r="Q55" s="260">
        <f>ROUND(E55*P55,2)</f>
        <v>0</v>
      </c>
      <c r="R55" s="260"/>
      <c r="S55" s="260" t="s">
        <v>242</v>
      </c>
      <c r="T55" s="261" t="s">
        <v>210</v>
      </c>
      <c r="U55" s="222">
        <v>0</v>
      </c>
      <c r="V55" s="222">
        <f>ROUND(E55*U55,2)</f>
        <v>0</v>
      </c>
      <c r="W55" s="222"/>
      <c r="X55" s="222" t="s">
        <v>347</v>
      </c>
      <c r="Y55" s="212"/>
      <c r="Z55" s="212"/>
      <c r="AA55" s="212"/>
      <c r="AB55" s="212"/>
      <c r="AC55" s="212"/>
      <c r="AD55" s="212"/>
      <c r="AE55" s="212"/>
      <c r="AF55" s="212"/>
      <c r="AG55" s="212" t="s">
        <v>499</v>
      </c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x14ac:dyDescent="0.2">
      <c r="A56" s="228" t="s">
        <v>204</v>
      </c>
      <c r="B56" s="229" t="s">
        <v>106</v>
      </c>
      <c r="C56" s="245" t="s">
        <v>107</v>
      </c>
      <c r="D56" s="230"/>
      <c r="E56" s="231"/>
      <c r="F56" s="232"/>
      <c r="G56" s="232">
        <f>SUMIF(AG57:AG59,"&lt;&gt;NOR",G57:G59)</f>
        <v>0</v>
      </c>
      <c r="H56" s="232"/>
      <c r="I56" s="232">
        <f>SUM(I57:I59)</f>
        <v>0</v>
      </c>
      <c r="J56" s="232"/>
      <c r="K56" s="232">
        <f>SUM(K57:K59)</f>
        <v>0</v>
      </c>
      <c r="L56" s="232"/>
      <c r="M56" s="232">
        <f>SUM(M57:M59)</f>
        <v>0</v>
      </c>
      <c r="N56" s="232"/>
      <c r="O56" s="232">
        <f>SUM(O57:O59)</f>
        <v>7.84</v>
      </c>
      <c r="P56" s="232"/>
      <c r="Q56" s="232">
        <f>SUM(Q57:Q59)</f>
        <v>0</v>
      </c>
      <c r="R56" s="232"/>
      <c r="S56" s="232"/>
      <c r="T56" s="233"/>
      <c r="U56" s="227"/>
      <c r="V56" s="227">
        <f>SUM(V57:V59)</f>
        <v>0</v>
      </c>
      <c r="W56" s="227"/>
      <c r="X56" s="227"/>
      <c r="AG56" t="s">
        <v>205</v>
      </c>
    </row>
    <row r="57" spans="1:60" ht="22.5" outlineLevel="1" x14ac:dyDescent="0.2">
      <c r="A57" s="234">
        <v>15</v>
      </c>
      <c r="B57" s="235" t="s">
        <v>507</v>
      </c>
      <c r="C57" s="246" t="s">
        <v>508</v>
      </c>
      <c r="D57" s="236" t="s">
        <v>248</v>
      </c>
      <c r="E57" s="237">
        <v>4.1470000000000002</v>
      </c>
      <c r="F57" s="238"/>
      <c r="G57" s="239">
        <f>ROUND(E57*F57,2)</f>
        <v>0</v>
      </c>
      <c r="H57" s="238"/>
      <c r="I57" s="239">
        <f>ROUND(E57*H57,2)</f>
        <v>0</v>
      </c>
      <c r="J57" s="238"/>
      <c r="K57" s="239">
        <f>ROUND(E57*J57,2)</f>
        <v>0</v>
      </c>
      <c r="L57" s="239">
        <v>21</v>
      </c>
      <c r="M57" s="239">
        <f>G57*(1+L57/100)</f>
        <v>0</v>
      </c>
      <c r="N57" s="239">
        <v>1.8907700000000001</v>
      </c>
      <c r="O57" s="239">
        <f>ROUND(E57*N57,2)</f>
        <v>7.84</v>
      </c>
      <c r="P57" s="239">
        <v>0</v>
      </c>
      <c r="Q57" s="239">
        <f>ROUND(E57*P57,2)</f>
        <v>0</v>
      </c>
      <c r="R57" s="239"/>
      <c r="S57" s="239" t="s">
        <v>242</v>
      </c>
      <c r="T57" s="240" t="s">
        <v>210</v>
      </c>
      <c r="U57" s="222">
        <v>0</v>
      </c>
      <c r="V57" s="222">
        <f>ROUND(E57*U57,2)</f>
        <v>0</v>
      </c>
      <c r="W57" s="222"/>
      <c r="X57" s="222" t="s">
        <v>250</v>
      </c>
      <c r="Y57" s="212"/>
      <c r="Z57" s="212"/>
      <c r="AA57" s="212"/>
      <c r="AB57" s="212"/>
      <c r="AC57" s="212"/>
      <c r="AD57" s="212"/>
      <c r="AE57" s="212"/>
      <c r="AF57" s="212"/>
      <c r="AG57" s="212" t="s">
        <v>446</v>
      </c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19"/>
      <c r="B58" s="220"/>
      <c r="C58" s="263" t="s">
        <v>598</v>
      </c>
      <c r="D58" s="252"/>
      <c r="E58" s="253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12"/>
      <c r="Z58" s="212"/>
      <c r="AA58" s="212"/>
      <c r="AB58" s="212"/>
      <c r="AC58" s="212"/>
      <c r="AD58" s="212"/>
      <c r="AE58" s="212"/>
      <c r="AF58" s="212"/>
      <c r="AG58" s="212" t="s">
        <v>255</v>
      </c>
      <c r="AH58" s="212">
        <v>0</v>
      </c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19"/>
      <c r="B59" s="220"/>
      <c r="C59" s="263" t="s">
        <v>599</v>
      </c>
      <c r="D59" s="252"/>
      <c r="E59" s="253">
        <v>4.1500000000000004</v>
      </c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12"/>
      <c r="Z59" s="212"/>
      <c r="AA59" s="212"/>
      <c r="AB59" s="212"/>
      <c r="AC59" s="212"/>
      <c r="AD59" s="212"/>
      <c r="AE59" s="212"/>
      <c r="AF59" s="212"/>
      <c r="AG59" s="212" t="s">
        <v>255</v>
      </c>
      <c r="AH59" s="212">
        <v>0</v>
      </c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x14ac:dyDescent="0.2">
      <c r="A60" s="228" t="s">
        <v>204</v>
      </c>
      <c r="B60" s="229" t="s">
        <v>118</v>
      </c>
      <c r="C60" s="245" t="s">
        <v>119</v>
      </c>
      <c r="D60" s="230"/>
      <c r="E60" s="231"/>
      <c r="F60" s="232"/>
      <c r="G60" s="232">
        <f>SUMIF(AG61:AG80,"&lt;&gt;NOR",G61:G80)</f>
        <v>0</v>
      </c>
      <c r="H60" s="232"/>
      <c r="I60" s="232">
        <f>SUM(I61:I80)</f>
        <v>0</v>
      </c>
      <c r="J60" s="232"/>
      <c r="K60" s="232">
        <f>SUM(K61:K80)</f>
        <v>0</v>
      </c>
      <c r="L60" s="232"/>
      <c r="M60" s="232">
        <f>SUM(M61:M80)</f>
        <v>0</v>
      </c>
      <c r="N60" s="232"/>
      <c r="O60" s="232">
        <f>SUM(O61:O80)</f>
        <v>11.24</v>
      </c>
      <c r="P60" s="232"/>
      <c r="Q60" s="232">
        <f>SUM(Q61:Q80)</f>
        <v>0</v>
      </c>
      <c r="R60" s="232"/>
      <c r="S60" s="232"/>
      <c r="T60" s="233"/>
      <c r="U60" s="227"/>
      <c r="V60" s="227">
        <f>SUM(V61:V80)</f>
        <v>5</v>
      </c>
      <c r="W60" s="227"/>
      <c r="X60" s="227"/>
      <c r="AG60" t="s">
        <v>205</v>
      </c>
    </row>
    <row r="61" spans="1:60" outlineLevel="1" x14ac:dyDescent="0.2">
      <c r="A61" s="255">
        <v>16</v>
      </c>
      <c r="B61" s="256" t="s">
        <v>600</v>
      </c>
      <c r="C61" s="264" t="s">
        <v>601</v>
      </c>
      <c r="D61" s="257" t="s">
        <v>378</v>
      </c>
      <c r="E61" s="258">
        <v>1</v>
      </c>
      <c r="F61" s="259"/>
      <c r="G61" s="260">
        <f>ROUND(E61*F61,2)</f>
        <v>0</v>
      </c>
      <c r="H61" s="259"/>
      <c r="I61" s="260">
        <f>ROUND(E61*H61,2)</f>
        <v>0</v>
      </c>
      <c r="J61" s="259"/>
      <c r="K61" s="260">
        <f>ROUND(E61*J61,2)</f>
        <v>0</v>
      </c>
      <c r="L61" s="260">
        <v>21</v>
      </c>
      <c r="M61" s="260">
        <f>G61*(1+L61/100)</f>
        <v>0</v>
      </c>
      <c r="N61" s="260">
        <v>1.0189999999999999E-2</v>
      </c>
      <c r="O61" s="260">
        <f>ROUND(E61*N61,2)</f>
        <v>0.01</v>
      </c>
      <c r="P61" s="260">
        <v>0</v>
      </c>
      <c r="Q61" s="260">
        <f>ROUND(E61*P61,2)</f>
        <v>0</v>
      </c>
      <c r="R61" s="260"/>
      <c r="S61" s="260" t="s">
        <v>242</v>
      </c>
      <c r="T61" s="261" t="s">
        <v>210</v>
      </c>
      <c r="U61" s="222">
        <v>0</v>
      </c>
      <c r="V61" s="222">
        <f>ROUND(E61*U61,2)</f>
        <v>0</v>
      </c>
      <c r="W61" s="222"/>
      <c r="X61" s="222" t="s">
        <v>250</v>
      </c>
      <c r="Y61" s="212"/>
      <c r="Z61" s="212"/>
      <c r="AA61" s="212"/>
      <c r="AB61" s="212"/>
      <c r="AC61" s="212"/>
      <c r="AD61" s="212"/>
      <c r="AE61" s="212"/>
      <c r="AF61" s="212"/>
      <c r="AG61" s="212" t="s">
        <v>446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55">
        <v>17</v>
      </c>
      <c r="B62" s="256" t="s">
        <v>602</v>
      </c>
      <c r="C62" s="264" t="s">
        <v>603</v>
      </c>
      <c r="D62" s="257" t="s">
        <v>378</v>
      </c>
      <c r="E62" s="258">
        <v>1</v>
      </c>
      <c r="F62" s="259"/>
      <c r="G62" s="260">
        <f>ROUND(E62*F62,2)</f>
        <v>0</v>
      </c>
      <c r="H62" s="259"/>
      <c r="I62" s="260">
        <f>ROUND(E62*H62,2)</f>
        <v>0</v>
      </c>
      <c r="J62" s="259"/>
      <c r="K62" s="260">
        <f>ROUND(E62*J62,2)</f>
        <v>0</v>
      </c>
      <c r="L62" s="260">
        <v>21</v>
      </c>
      <c r="M62" s="260">
        <f>G62*(1+L62/100)</f>
        <v>0</v>
      </c>
      <c r="N62" s="260">
        <v>0.254</v>
      </c>
      <c r="O62" s="260">
        <f>ROUND(E62*N62,2)</f>
        <v>0.25</v>
      </c>
      <c r="P62" s="260">
        <v>0</v>
      </c>
      <c r="Q62" s="260">
        <f>ROUND(E62*P62,2)</f>
        <v>0</v>
      </c>
      <c r="R62" s="260"/>
      <c r="S62" s="260" t="s">
        <v>242</v>
      </c>
      <c r="T62" s="261" t="s">
        <v>210</v>
      </c>
      <c r="U62" s="222">
        <v>0</v>
      </c>
      <c r="V62" s="222">
        <f>ROUND(E62*U62,2)</f>
        <v>0</v>
      </c>
      <c r="W62" s="222"/>
      <c r="X62" s="222" t="s">
        <v>347</v>
      </c>
      <c r="Y62" s="212"/>
      <c r="Z62" s="212"/>
      <c r="AA62" s="212"/>
      <c r="AB62" s="212"/>
      <c r="AC62" s="212"/>
      <c r="AD62" s="212"/>
      <c r="AE62" s="212"/>
      <c r="AF62" s="212"/>
      <c r="AG62" s="212" t="s">
        <v>499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55">
        <v>18</v>
      </c>
      <c r="B63" s="256" t="s">
        <v>604</v>
      </c>
      <c r="C63" s="264" t="s">
        <v>605</v>
      </c>
      <c r="D63" s="257" t="s">
        <v>378</v>
      </c>
      <c r="E63" s="258">
        <v>1</v>
      </c>
      <c r="F63" s="259"/>
      <c r="G63" s="260">
        <f>ROUND(E63*F63,2)</f>
        <v>0</v>
      </c>
      <c r="H63" s="259"/>
      <c r="I63" s="260">
        <f>ROUND(E63*H63,2)</f>
        <v>0</v>
      </c>
      <c r="J63" s="259"/>
      <c r="K63" s="260">
        <f>ROUND(E63*J63,2)</f>
        <v>0</v>
      </c>
      <c r="L63" s="260">
        <v>21</v>
      </c>
      <c r="M63" s="260">
        <f>G63*(1+L63/100)</f>
        <v>0</v>
      </c>
      <c r="N63" s="260">
        <v>1.248E-2</v>
      </c>
      <c r="O63" s="260">
        <f>ROUND(E63*N63,2)</f>
        <v>0.01</v>
      </c>
      <c r="P63" s="260">
        <v>0</v>
      </c>
      <c r="Q63" s="260">
        <f>ROUND(E63*P63,2)</f>
        <v>0</v>
      </c>
      <c r="R63" s="260"/>
      <c r="S63" s="260" t="s">
        <v>242</v>
      </c>
      <c r="T63" s="261" t="s">
        <v>210</v>
      </c>
      <c r="U63" s="222">
        <v>0</v>
      </c>
      <c r="V63" s="222">
        <f>ROUND(E63*U63,2)</f>
        <v>0</v>
      </c>
      <c r="W63" s="222"/>
      <c r="X63" s="222" t="s">
        <v>250</v>
      </c>
      <c r="Y63" s="212"/>
      <c r="Z63" s="212"/>
      <c r="AA63" s="212"/>
      <c r="AB63" s="212"/>
      <c r="AC63" s="212"/>
      <c r="AD63" s="212"/>
      <c r="AE63" s="212"/>
      <c r="AF63" s="212"/>
      <c r="AG63" s="212" t="s">
        <v>446</v>
      </c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55">
        <v>19</v>
      </c>
      <c r="B64" s="256" t="s">
        <v>606</v>
      </c>
      <c r="C64" s="264" t="s">
        <v>607</v>
      </c>
      <c r="D64" s="257" t="s">
        <v>378</v>
      </c>
      <c r="E64" s="258">
        <v>1</v>
      </c>
      <c r="F64" s="259"/>
      <c r="G64" s="260">
        <f>ROUND(E64*F64,2)</f>
        <v>0</v>
      </c>
      <c r="H64" s="259"/>
      <c r="I64" s="260">
        <f>ROUND(E64*H64,2)</f>
        <v>0</v>
      </c>
      <c r="J64" s="259"/>
      <c r="K64" s="260">
        <f>ROUND(E64*J64,2)</f>
        <v>0</v>
      </c>
      <c r="L64" s="260">
        <v>21</v>
      </c>
      <c r="M64" s="260">
        <f>G64*(1+L64/100)</f>
        <v>0</v>
      </c>
      <c r="N64" s="260">
        <v>0.54800000000000004</v>
      </c>
      <c r="O64" s="260">
        <f>ROUND(E64*N64,2)</f>
        <v>0.55000000000000004</v>
      </c>
      <c r="P64" s="260">
        <v>0</v>
      </c>
      <c r="Q64" s="260">
        <f>ROUND(E64*P64,2)</f>
        <v>0</v>
      </c>
      <c r="R64" s="260"/>
      <c r="S64" s="260" t="s">
        <v>242</v>
      </c>
      <c r="T64" s="261" t="s">
        <v>210</v>
      </c>
      <c r="U64" s="222">
        <v>0</v>
      </c>
      <c r="V64" s="222">
        <f>ROUND(E64*U64,2)</f>
        <v>0</v>
      </c>
      <c r="W64" s="222"/>
      <c r="X64" s="222" t="s">
        <v>347</v>
      </c>
      <c r="Y64" s="212"/>
      <c r="Z64" s="212"/>
      <c r="AA64" s="212"/>
      <c r="AB64" s="212"/>
      <c r="AC64" s="212"/>
      <c r="AD64" s="212"/>
      <c r="AE64" s="212"/>
      <c r="AF64" s="212"/>
      <c r="AG64" s="212" t="s">
        <v>499</v>
      </c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55">
        <v>20</v>
      </c>
      <c r="B65" s="256" t="s">
        <v>608</v>
      </c>
      <c r="C65" s="264" t="s">
        <v>609</v>
      </c>
      <c r="D65" s="257" t="s">
        <v>378</v>
      </c>
      <c r="E65" s="258">
        <v>1</v>
      </c>
      <c r="F65" s="259"/>
      <c r="G65" s="260">
        <f>ROUND(E65*F65,2)</f>
        <v>0</v>
      </c>
      <c r="H65" s="259"/>
      <c r="I65" s="260">
        <f>ROUND(E65*H65,2)</f>
        <v>0</v>
      </c>
      <c r="J65" s="259"/>
      <c r="K65" s="260">
        <f>ROUND(E65*J65,2)</f>
        <v>0</v>
      </c>
      <c r="L65" s="260">
        <v>21</v>
      </c>
      <c r="M65" s="260">
        <f>G65*(1+L65/100)</f>
        <v>0</v>
      </c>
      <c r="N65" s="260">
        <v>3.9269999999999999E-2</v>
      </c>
      <c r="O65" s="260">
        <f>ROUND(E65*N65,2)</f>
        <v>0.04</v>
      </c>
      <c r="P65" s="260">
        <v>0</v>
      </c>
      <c r="Q65" s="260">
        <f>ROUND(E65*P65,2)</f>
        <v>0</v>
      </c>
      <c r="R65" s="260"/>
      <c r="S65" s="260" t="s">
        <v>242</v>
      </c>
      <c r="T65" s="261" t="s">
        <v>210</v>
      </c>
      <c r="U65" s="222">
        <v>0</v>
      </c>
      <c r="V65" s="222">
        <f>ROUND(E65*U65,2)</f>
        <v>0</v>
      </c>
      <c r="W65" s="222"/>
      <c r="X65" s="222" t="s">
        <v>250</v>
      </c>
      <c r="Y65" s="212"/>
      <c r="Z65" s="212"/>
      <c r="AA65" s="212"/>
      <c r="AB65" s="212"/>
      <c r="AC65" s="212"/>
      <c r="AD65" s="212"/>
      <c r="AE65" s="212"/>
      <c r="AF65" s="212"/>
      <c r="AG65" s="212" t="s">
        <v>446</v>
      </c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55">
        <v>21</v>
      </c>
      <c r="B66" s="256" t="s">
        <v>610</v>
      </c>
      <c r="C66" s="264" t="s">
        <v>611</v>
      </c>
      <c r="D66" s="257" t="s">
        <v>378</v>
      </c>
      <c r="E66" s="258">
        <v>1</v>
      </c>
      <c r="F66" s="259"/>
      <c r="G66" s="260">
        <f>ROUND(E66*F66,2)</f>
        <v>0</v>
      </c>
      <c r="H66" s="259"/>
      <c r="I66" s="260">
        <f>ROUND(E66*H66,2)</f>
        <v>0</v>
      </c>
      <c r="J66" s="259"/>
      <c r="K66" s="260">
        <f>ROUND(E66*J66,2)</f>
        <v>0</v>
      </c>
      <c r="L66" s="260">
        <v>21</v>
      </c>
      <c r="M66" s="260">
        <f>G66*(1+L66/100)</f>
        <v>0</v>
      </c>
      <c r="N66" s="260">
        <v>8.1000000000000003E-2</v>
      </c>
      <c r="O66" s="260">
        <f>ROUND(E66*N66,2)</f>
        <v>0.08</v>
      </c>
      <c r="P66" s="260">
        <v>0</v>
      </c>
      <c r="Q66" s="260">
        <f>ROUND(E66*P66,2)</f>
        <v>0</v>
      </c>
      <c r="R66" s="260"/>
      <c r="S66" s="260" t="s">
        <v>242</v>
      </c>
      <c r="T66" s="261" t="s">
        <v>210</v>
      </c>
      <c r="U66" s="222">
        <v>0</v>
      </c>
      <c r="V66" s="222">
        <f>ROUND(E66*U66,2)</f>
        <v>0</v>
      </c>
      <c r="W66" s="222"/>
      <c r="X66" s="222" t="s">
        <v>347</v>
      </c>
      <c r="Y66" s="212"/>
      <c r="Z66" s="212"/>
      <c r="AA66" s="212"/>
      <c r="AB66" s="212"/>
      <c r="AC66" s="212"/>
      <c r="AD66" s="212"/>
      <c r="AE66" s="212"/>
      <c r="AF66" s="212"/>
      <c r="AG66" s="212" t="s">
        <v>499</v>
      </c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ht="22.5" outlineLevel="1" x14ac:dyDescent="0.2">
      <c r="A67" s="255">
        <v>22</v>
      </c>
      <c r="B67" s="256" t="s">
        <v>517</v>
      </c>
      <c r="C67" s="264" t="s">
        <v>518</v>
      </c>
      <c r="D67" s="257" t="s">
        <v>378</v>
      </c>
      <c r="E67" s="258">
        <v>1</v>
      </c>
      <c r="F67" s="259"/>
      <c r="G67" s="260">
        <f>ROUND(E67*F67,2)</f>
        <v>0</v>
      </c>
      <c r="H67" s="259"/>
      <c r="I67" s="260">
        <f>ROUND(E67*H67,2)</f>
        <v>0</v>
      </c>
      <c r="J67" s="259"/>
      <c r="K67" s="260">
        <f>ROUND(E67*J67,2)</f>
        <v>0</v>
      </c>
      <c r="L67" s="260">
        <v>21</v>
      </c>
      <c r="M67" s="260">
        <f>G67*(1+L67/100)</f>
        <v>0</v>
      </c>
      <c r="N67" s="260">
        <v>5.4460000000000001E-2</v>
      </c>
      <c r="O67" s="260">
        <f>ROUND(E67*N67,2)</f>
        <v>0.05</v>
      </c>
      <c r="P67" s="260">
        <v>0</v>
      </c>
      <c r="Q67" s="260">
        <f>ROUND(E67*P67,2)</f>
        <v>0</v>
      </c>
      <c r="R67" s="260"/>
      <c r="S67" s="260" t="s">
        <v>242</v>
      </c>
      <c r="T67" s="261" t="s">
        <v>210</v>
      </c>
      <c r="U67" s="222">
        <v>0</v>
      </c>
      <c r="V67" s="222">
        <f>ROUND(E67*U67,2)</f>
        <v>0</v>
      </c>
      <c r="W67" s="222"/>
      <c r="X67" s="222" t="s">
        <v>250</v>
      </c>
      <c r="Y67" s="212"/>
      <c r="Z67" s="212"/>
      <c r="AA67" s="212"/>
      <c r="AB67" s="212"/>
      <c r="AC67" s="212"/>
      <c r="AD67" s="212"/>
      <c r="AE67" s="212"/>
      <c r="AF67" s="212"/>
      <c r="AG67" s="212" t="s">
        <v>446</v>
      </c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ht="22.5" outlineLevel="1" x14ac:dyDescent="0.2">
      <c r="A68" s="255">
        <v>23</v>
      </c>
      <c r="B68" s="256" t="s">
        <v>521</v>
      </c>
      <c r="C68" s="264" t="s">
        <v>522</v>
      </c>
      <c r="D68" s="257" t="s">
        <v>378</v>
      </c>
      <c r="E68" s="258">
        <v>1</v>
      </c>
      <c r="F68" s="259"/>
      <c r="G68" s="260">
        <f>ROUND(E68*F68,2)</f>
        <v>0</v>
      </c>
      <c r="H68" s="259"/>
      <c r="I68" s="260">
        <f>ROUND(E68*H68,2)</f>
        <v>0</v>
      </c>
      <c r="J68" s="259"/>
      <c r="K68" s="260">
        <f>ROUND(E68*J68,2)</f>
        <v>0</v>
      </c>
      <c r="L68" s="260">
        <v>21</v>
      </c>
      <c r="M68" s="260">
        <f>G68*(1+L68/100)</f>
        <v>0</v>
      </c>
      <c r="N68" s="260">
        <v>6.1999999999999998E-3</v>
      </c>
      <c r="O68" s="260">
        <f>ROUND(E68*N68,2)</f>
        <v>0.01</v>
      </c>
      <c r="P68" s="260">
        <v>0</v>
      </c>
      <c r="Q68" s="260">
        <f>ROUND(E68*P68,2)</f>
        <v>0</v>
      </c>
      <c r="R68" s="260"/>
      <c r="S68" s="260" t="s">
        <v>242</v>
      </c>
      <c r="T68" s="261" t="s">
        <v>210</v>
      </c>
      <c r="U68" s="222">
        <v>0</v>
      </c>
      <c r="V68" s="222">
        <f>ROUND(E68*U68,2)</f>
        <v>0</v>
      </c>
      <c r="W68" s="222"/>
      <c r="X68" s="222" t="s">
        <v>250</v>
      </c>
      <c r="Y68" s="212"/>
      <c r="Z68" s="212"/>
      <c r="AA68" s="212"/>
      <c r="AB68" s="212"/>
      <c r="AC68" s="212"/>
      <c r="AD68" s="212"/>
      <c r="AE68" s="212"/>
      <c r="AF68" s="212"/>
      <c r="AG68" s="212" t="s">
        <v>446</v>
      </c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ht="22.5" outlineLevel="1" x14ac:dyDescent="0.2">
      <c r="A69" s="255">
        <v>24</v>
      </c>
      <c r="B69" s="256" t="s">
        <v>526</v>
      </c>
      <c r="C69" s="264" t="s">
        <v>527</v>
      </c>
      <c r="D69" s="257" t="s">
        <v>378</v>
      </c>
      <c r="E69" s="258">
        <v>1</v>
      </c>
      <c r="F69" s="259"/>
      <c r="G69" s="260">
        <f>ROUND(E69*F69,2)</f>
        <v>0</v>
      </c>
      <c r="H69" s="259"/>
      <c r="I69" s="260">
        <f>ROUND(E69*H69,2)</f>
        <v>0</v>
      </c>
      <c r="J69" s="259"/>
      <c r="K69" s="260">
        <f>ROUND(E69*J69,2)</f>
        <v>0</v>
      </c>
      <c r="L69" s="260">
        <v>21</v>
      </c>
      <c r="M69" s="260">
        <f>G69*(1+L69/100)</f>
        <v>0</v>
      </c>
      <c r="N69" s="260">
        <v>3.62E-3</v>
      </c>
      <c r="O69" s="260">
        <f>ROUND(E69*N69,2)</f>
        <v>0</v>
      </c>
      <c r="P69" s="260">
        <v>0</v>
      </c>
      <c r="Q69" s="260">
        <f>ROUND(E69*P69,2)</f>
        <v>0</v>
      </c>
      <c r="R69" s="260"/>
      <c r="S69" s="260" t="s">
        <v>242</v>
      </c>
      <c r="T69" s="261" t="s">
        <v>210</v>
      </c>
      <c r="U69" s="222">
        <v>0</v>
      </c>
      <c r="V69" s="222">
        <f>ROUND(E69*U69,2)</f>
        <v>0</v>
      </c>
      <c r="W69" s="222"/>
      <c r="X69" s="222" t="s">
        <v>250</v>
      </c>
      <c r="Y69" s="212"/>
      <c r="Z69" s="212"/>
      <c r="AA69" s="212"/>
      <c r="AB69" s="212"/>
      <c r="AC69" s="212"/>
      <c r="AD69" s="212"/>
      <c r="AE69" s="212"/>
      <c r="AF69" s="212"/>
      <c r="AG69" s="212" t="s">
        <v>446</v>
      </c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ht="22.5" outlineLevel="1" x14ac:dyDescent="0.2">
      <c r="A70" s="255">
        <v>25</v>
      </c>
      <c r="B70" s="256" t="s">
        <v>528</v>
      </c>
      <c r="C70" s="264" t="s">
        <v>529</v>
      </c>
      <c r="D70" s="257" t="s">
        <v>378</v>
      </c>
      <c r="E70" s="258">
        <v>1</v>
      </c>
      <c r="F70" s="259"/>
      <c r="G70" s="260">
        <f>ROUND(E70*F70,2)</f>
        <v>0</v>
      </c>
      <c r="H70" s="259"/>
      <c r="I70" s="260">
        <f>ROUND(E70*H70,2)</f>
        <v>0</v>
      </c>
      <c r="J70" s="259"/>
      <c r="K70" s="260">
        <f>ROUND(E70*J70,2)</f>
        <v>0</v>
      </c>
      <c r="L70" s="260">
        <v>21</v>
      </c>
      <c r="M70" s="260">
        <f>G70*(1+L70/100)</f>
        <v>0</v>
      </c>
      <c r="N70" s="260">
        <v>0</v>
      </c>
      <c r="O70" s="260">
        <f>ROUND(E70*N70,2)</f>
        <v>0</v>
      </c>
      <c r="P70" s="260">
        <v>0</v>
      </c>
      <c r="Q70" s="260">
        <f>ROUND(E70*P70,2)</f>
        <v>0</v>
      </c>
      <c r="R70" s="260"/>
      <c r="S70" s="260" t="s">
        <v>242</v>
      </c>
      <c r="T70" s="261" t="s">
        <v>210</v>
      </c>
      <c r="U70" s="222">
        <v>0</v>
      </c>
      <c r="V70" s="222">
        <f>ROUND(E70*U70,2)</f>
        <v>0</v>
      </c>
      <c r="W70" s="222"/>
      <c r="X70" s="222" t="s">
        <v>250</v>
      </c>
      <c r="Y70" s="212"/>
      <c r="Z70" s="212"/>
      <c r="AA70" s="212"/>
      <c r="AB70" s="212"/>
      <c r="AC70" s="212"/>
      <c r="AD70" s="212"/>
      <c r="AE70" s="212"/>
      <c r="AF70" s="212"/>
      <c r="AG70" s="212" t="s">
        <v>446</v>
      </c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">
      <c r="A71" s="255">
        <v>26</v>
      </c>
      <c r="B71" s="256" t="s">
        <v>612</v>
      </c>
      <c r="C71" s="264" t="s">
        <v>613</v>
      </c>
      <c r="D71" s="257" t="s">
        <v>378</v>
      </c>
      <c r="E71" s="258">
        <v>1</v>
      </c>
      <c r="F71" s="259"/>
      <c r="G71" s="260">
        <f>ROUND(E71*F71,2)</f>
        <v>0</v>
      </c>
      <c r="H71" s="259"/>
      <c r="I71" s="260">
        <f>ROUND(E71*H71,2)</f>
        <v>0</v>
      </c>
      <c r="J71" s="259"/>
      <c r="K71" s="260">
        <f>ROUND(E71*J71,2)</f>
        <v>0</v>
      </c>
      <c r="L71" s="260">
        <v>21</v>
      </c>
      <c r="M71" s="260">
        <f>G71*(1+L71/100)</f>
        <v>0</v>
      </c>
      <c r="N71" s="260">
        <v>0.21734000000000001</v>
      </c>
      <c r="O71" s="260">
        <f>ROUND(E71*N71,2)</f>
        <v>0.22</v>
      </c>
      <c r="P71" s="260">
        <v>0</v>
      </c>
      <c r="Q71" s="260">
        <f>ROUND(E71*P71,2)</f>
        <v>0</v>
      </c>
      <c r="R71" s="260"/>
      <c r="S71" s="260" t="s">
        <v>242</v>
      </c>
      <c r="T71" s="261" t="s">
        <v>210</v>
      </c>
      <c r="U71" s="222">
        <v>0</v>
      </c>
      <c r="V71" s="222">
        <f>ROUND(E71*U71,2)</f>
        <v>0</v>
      </c>
      <c r="W71" s="222"/>
      <c r="X71" s="222" t="s">
        <v>250</v>
      </c>
      <c r="Y71" s="212"/>
      <c r="Z71" s="212"/>
      <c r="AA71" s="212"/>
      <c r="AB71" s="212"/>
      <c r="AC71" s="212"/>
      <c r="AD71" s="212"/>
      <c r="AE71" s="212"/>
      <c r="AF71" s="212"/>
      <c r="AG71" s="212" t="s">
        <v>446</v>
      </c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55">
        <v>27</v>
      </c>
      <c r="B72" s="256" t="s">
        <v>533</v>
      </c>
      <c r="C72" s="264" t="s">
        <v>534</v>
      </c>
      <c r="D72" s="257" t="s">
        <v>378</v>
      </c>
      <c r="E72" s="258">
        <v>1</v>
      </c>
      <c r="F72" s="259"/>
      <c r="G72" s="260">
        <f>ROUND(E72*F72,2)</f>
        <v>0</v>
      </c>
      <c r="H72" s="259"/>
      <c r="I72" s="260">
        <f>ROUND(E72*H72,2)</f>
        <v>0</v>
      </c>
      <c r="J72" s="259"/>
      <c r="K72" s="260">
        <f>ROUND(E72*J72,2)</f>
        <v>0</v>
      </c>
      <c r="L72" s="260">
        <v>21</v>
      </c>
      <c r="M72" s="260">
        <f>G72*(1+L72/100)</f>
        <v>0</v>
      </c>
      <c r="N72" s="260">
        <v>2.9000000000000001E-2</v>
      </c>
      <c r="O72" s="260">
        <f>ROUND(E72*N72,2)</f>
        <v>0.03</v>
      </c>
      <c r="P72" s="260">
        <v>0</v>
      </c>
      <c r="Q72" s="260">
        <f>ROUND(E72*P72,2)</f>
        <v>0</v>
      </c>
      <c r="R72" s="260"/>
      <c r="S72" s="260" t="s">
        <v>242</v>
      </c>
      <c r="T72" s="261" t="s">
        <v>210</v>
      </c>
      <c r="U72" s="222">
        <v>0</v>
      </c>
      <c r="V72" s="222">
        <f>ROUND(E72*U72,2)</f>
        <v>0</v>
      </c>
      <c r="W72" s="222"/>
      <c r="X72" s="222" t="s">
        <v>347</v>
      </c>
      <c r="Y72" s="212"/>
      <c r="Z72" s="212"/>
      <c r="AA72" s="212"/>
      <c r="AB72" s="212"/>
      <c r="AC72" s="212"/>
      <c r="AD72" s="212"/>
      <c r="AE72" s="212"/>
      <c r="AF72" s="212"/>
      <c r="AG72" s="212" t="s">
        <v>499</v>
      </c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55">
        <v>28</v>
      </c>
      <c r="B73" s="256" t="s">
        <v>530</v>
      </c>
      <c r="C73" s="264" t="s">
        <v>531</v>
      </c>
      <c r="D73" s="257" t="s">
        <v>378</v>
      </c>
      <c r="E73" s="258">
        <v>1</v>
      </c>
      <c r="F73" s="259"/>
      <c r="G73" s="260">
        <f>ROUND(E73*F73,2)</f>
        <v>0</v>
      </c>
      <c r="H73" s="259"/>
      <c r="I73" s="260">
        <f>ROUND(E73*H73,2)</f>
        <v>0</v>
      </c>
      <c r="J73" s="259"/>
      <c r="K73" s="260">
        <f>ROUND(E73*J73,2)</f>
        <v>0</v>
      </c>
      <c r="L73" s="260">
        <v>21</v>
      </c>
      <c r="M73" s="260">
        <f>G73*(1+L73/100)</f>
        <v>0</v>
      </c>
      <c r="N73" s="260">
        <v>0.21734000000000001</v>
      </c>
      <c r="O73" s="260">
        <f>ROUND(E73*N73,2)</f>
        <v>0.22</v>
      </c>
      <c r="P73" s="260">
        <v>0</v>
      </c>
      <c r="Q73" s="260">
        <f>ROUND(E73*P73,2)</f>
        <v>0</v>
      </c>
      <c r="R73" s="260"/>
      <c r="S73" s="260" t="s">
        <v>242</v>
      </c>
      <c r="T73" s="261" t="s">
        <v>210</v>
      </c>
      <c r="U73" s="222">
        <v>0</v>
      </c>
      <c r="V73" s="222">
        <f>ROUND(E73*U73,2)</f>
        <v>0</v>
      </c>
      <c r="W73" s="222"/>
      <c r="X73" s="222" t="s">
        <v>250</v>
      </c>
      <c r="Y73" s="212"/>
      <c r="Z73" s="212"/>
      <c r="AA73" s="212"/>
      <c r="AB73" s="212"/>
      <c r="AC73" s="212"/>
      <c r="AD73" s="212"/>
      <c r="AE73" s="212"/>
      <c r="AF73" s="212"/>
      <c r="AG73" s="212" t="s">
        <v>446</v>
      </c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55">
        <v>29</v>
      </c>
      <c r="B74" s="256" t="s">
        <v>614</v>
      </c>
      <c r="C74" s="264" t="s">
        <v>615</v>
      </c>
      <c r="D74" s="257" t="s">
        <v>378</v>
      </c>
      <c r="E74" s="258">
        <v>1</v>
      </c>
      <c r="F74" s="259"/>
      <c r="G74" s="260">
        <f>ROUND(E74*F74,2)</f>
        <v>0</v>
      </c>
      <c r="H74" s="259"/>
      <c r="I74" s="260">
        <f>ROUND(E74*H74,2)</f>
        <v>0</v>
      </c>
      <c r="J74" s="259"/>
      <c r="K74" s="260">
        <f>ROUND(E74*J74,2)</f>
        <v>0</v>
      </c>
      <c r="L74" s="260">
        <v>21</v>
      </c>
      <c r="M74" s="260">
        <f>G74*(1+L74/100)</f>
        <v>0</v>
      </c>
      <c r="N74" s="260">
        <v>0.08</v>
      </c>
      <c r="O74" s="260">
        <f>ROUND(E74*N74,2)</f>
        <v>0.08</v>
      </c>
      <c r="P74" s="260">
        <v>0</v>
      </c>
      <c r="Q74" s="260">
        <f>ROUND(E74*P74,2)</f>
        <v>0</v>
      </c>
      <c r="R74" s="260"/>
      <c r="S74" s="260" t="s">
        <v>242</v>
      </c>
      <c r="T74" s="261" t="s">
        <v>210</v>
      </c>
      <c r="U74" s="222">
        <v>0</v>
      </c>
      <c r="V74" s="222">
        <f>ROUND(E74*U74,2)</f>
        <v>0</v>
      </c>
      <c r="W74" s="222"/>
      <c r="X74" s="222" t="s">
        <v>347</v>
      </c>
      <c r="Y74" s="212"/>
      <c r="Z74" s="212"/>
      <c r="AA74" s="212"/>
      <c r="AB74" s="212"/>
      <c r="AC74" s="212"/>
      <c r="AD74" s="212"/>
      <c r="AE74" s="212"/>
      <c r="AF74" s="212"/>
      <c r="AG74" s="212" t="s">
        <v>499</v>
      </c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34">
        <v>30</v>
      </c>
      <c r="B75" s="235" t="s">
        <v>616</v>
      </c>
      <c r="C75" s="246" t="s">
        <v>617</v>
      </c>
      <c r="D75" s="236" t="s">
        <v>248</v>
      </c>
      <c r="E75" s="237">
        <v>3.8359999999999999</v>
      </c>
      <c r="F75" s="238"/>
      <c r="G75" s="239">
        <f>ROUND(E75*F75,2)</f>
        <v>0</v>
      </c>
      <c r="H75" s="238"/>
      <c r="I75" s="239">
        <f>ROUND(E75*H75,2)</f>
        <v>0</v>
      </c>
      <c r="J75" s="238"/>
      <c r="K75" s="239">
        <f>ROUND(E75*J75,2)</f>
        <v>0</v>
      </c>
      <c r="L75" s="239">
        <v>21</v>
      </c>
      <c r="M75" s="239">
        <f>G75*(1+L75/100)</f>
        <v>0</v>
      </c>
      <c r="N75" s="239">
        <v>2.5249999999999999</v>
      </c>
      <c r="O75" s="239">
        <f>ROUND(E75*N75,2)</f>
        <v>9.69</v>
      </c>
      <c r="P75" s="239">
        <v>0</v>
      </c>
      <c r="Q75" s="239">
        <f>ROUND(E75*P75,2)</f>
        <v>0</v>
      </c>
      <c r="R75" s="239" t="s">
        <v>371</v>
      </c>
      <c r="S75" s="239" t="s">
        <v>209</v>
      </c>
      <c r="T75" s="240" t="s">
        <v>209</v>
      </c>
      <c r="U75" s="222">
        <v>1.3029999999999999</v>
      </c>
      <c r="V75" s="222">
        <f>ROUND(E75*U75,2)</f>
        <v>5</v>
      </c>
      <c r="W75" s="222"/>
      <c r="X75" s="222" t="s">
        <v>250</v>
      </c>
      <c r="Y75" s="212"/>
      <c r="Z75" s="212"/>
      <c r="AA75" s="212"/>
      <c r="AB75" s="212"/>
      <c r="AC75" s="212"/>
      <c r="AD75" s="212"/>
      <c r="AE75" s="212"/>
      <c r="AF75" s="212"/>
      <c r="AG75" s="212" t="s">
        <v>251</v>
      </c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19"/>
      <c r="B76" s="220"/>
      <c r="C76" s="262" t="s">
        <v>618</v>
      </c>
      <c r="D76" s="254"/>
      <c r="E76" s="254"/>
      <c r="F76" s="254"/>
      <c r="G76" s="254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12"/>
      <c r="Z76" s="212"/>
      <c r="AA76" s="212"/>
      <c r="AB76" s="212"/>
      <c r="AC76" s="212"/>
      <c r="AD76" s="212"/>
      <c r="AE76" s="212"/>
      <c r="AF76" s="212"/>
      <c r="AG76" s="212" t="s">
        <v>253</v>
      </c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">
      <c r="A77" s="219"/>
      <c r="B77" s="220"/>
      <c r="C77" s="248" t="s">
        <v>619</v>
      </c>
      <c r="D77" s="243"/>
      <c r="E77" s="243"/>
      <c r="F77" s="243"/>
      <c r="G77" s="243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12"/>
      <c r="Z77" s="212"/>
      <c r="AA77" s="212"/>
      <c r="AB77" s="212"/>
      <c r="AC77" s="212"/>
      <c r="AD77" s="212"/>
      <c r="AE77" s="212"/>
      <c r="AF77" s="212"/>
      <c r="AG77" s="212" t="s">
        <v>213</v>
      </c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">
      <c r="A78" s="219"/>
      <c r="B78" s="220"/>
      <c r="C78" s="263" t="s">
        <v>620</v>
      </c>
      <c r="D78" s="252"/>
      <c r="E78" s="253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12"/>
      <c r="Z78" s="212"/>
      <c r="AA78" s="212"/>
      <c r="AB78" s="212"/>
      <c r="AC78" s="212"/>
      <c r="AD78" s="212"/>
      <c r="AE78" s="212"/>
      <c r="AF78" s="212"/>
      <c r="AG78" s="212" t="s">
        <v>255</v>
      </c>
      <c r="AH78" s="212">
        <v>0</v>
      </c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 x14ac:dyDescent="0.2">
      <c r="A79" s="219"/>
      <c r="B79" s="220"/>
      <c r="C79" s="263" t="s">
        <v>621</v>
      </c>
      <c r="D79" s="252"/>
      <c r="E79" s="253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12"/>
      <c r="Z79" s="212"/>
      <c r="AA79" s="212"/>
      <c r="AB79" s="212"/>
      <c r="AC79" s="212"/>
      <c r="AD79" s="212"/>
      <c r="AE79" s="212"/>
      <c r="AF79" s="212"/>
      <c r="AG79" s="212" t="s">
        <v>255</v>
      </c>
      <c r="AH79" s="212">
        <v>0</v>
      </c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">
      <c r="A80" s="219"/>
      <c r="B80" s="220"/>
      <c r="C80" s="263" t="s">
        <v>622</v>
      </c>
      <c r="D80" s="252"/>
      <c r="E80" s="253">
        <v>3.8359999999999999</v>
      </c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12"/>
      <c r="Z80" s="212"/>
      <c r="AA80" s="212"/>
      <c r="AB80" s="212"/>
      <c r="AC80" s="212"/>
      <c r="AD80" s="212"/>
      <c r="AE80" s="212"/>
      <c r="AF80" s="212"/>
      <c r="AG80" s="212" t="s">
        <v>255</v>
      </c>
      <c r="AH80" s="212">
        <v>0</v>
      </c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x14ac:dyDescent="0.2">
      <c r="A81" s="228" t="s">
        <v>204</v>
      </c>
      <c r="B81" s="229" t="s">
        <v>132</v>
      </c>
      <c r="C81" s="245" t="s">
        <v>133</v>
      </c>
      <c r="D81" s="230"/>
      <c r="E81" s="231"/>
      <c r="F81" s="232"/>
      <c r="G81" s="232">
        <f>SUMIF(AG82:AG82,"&lt;&gt;NOR",G82:G82)</f>
        <v>0</v>
      </c>
      <c r="H81" s="232"/>
      <c r="I81" s="232">
        <f>SUM(I82:I82)</f>
        <v>0</v>
      </c>
      <c r="J81" s="232"/>
      <c r="K81" s="232">
        <f>SUM(K82:K82)</f>
        <v>0</v>
      </c>
      <c r="L81" s="232"/>
      <c r="M81" s="232">
        <f>SUM(M82:M82)</f>
        <v>0</v>
      </c>
      <c r="N81" s="232"/>
      <c r="O81" s="232">
        <f>SUM(O82:O82)</f>
        <v>0</v>
      </c>
      <c r="P81" s="232"/>
      <c r="Q81" s="232">
        <f>SUM(Q82:Q82)</f>
        <v>0</v>
      </c>
      <c r="R81" s="232"/>
      <c r="S81" s="232"/>
      <c r="T81" s="233"/>
      <c r="U81" s="227"/>
      <c r="V81" s="227">
        <f>SUM(V82:V82)</f>
        <v>0</v>
      </c>
      <c r="W81" s="227"/>
      <c r="X81" s="227"/>
      <c r="AG81" t="s">
        <v>205</v>
      </c>
    </row>
    <row r="82" spans="1:60" ht="22.5" outlineLevel="1" x14ac:dyDescent="0.2">
      <c r="A82" s="255">
        <v>31</v>
      </c>
      <c r="B82" s="256" t="s">
        <v>537</v>
      </c>
      <c r="C82" s="264" t="s">
        <v>538</v>
      </c>
      <c r="D82" s="257" t="s">
        <v>334</v>
      </c>
      <c r="E82" s="258">
        <v>27.363</v>
      </c>
      <c r="F82" s="259"/>
      <c r="G82" s="260">
        <f>ROUND(E82*F82,2)</f>
        <v>0</v>
      </c>
      <c r="H82" s="259"/>
      <c r="I82" s="260">
        <f>ROUND(E82*H82,2)</f>
        <v>0</v>
      </c>
      <c r="J82" s="259"/>
      <c r="K82" s="260">
        <f>ROUND(E82*J82,2)</f>
        <v>0</v>
      </c>
      <c r="L82" s="260">
        <v>21</v>
      </c>
      <c r="M82" s="260">
        <f>G82*(1+L82/100)</f>
        <v>0</v>
      </c>
      <c r="N82" s="260">
        <v>0</v>
      </c>
      <c r="O82" s="260">
        <f>ROUND(E82*N82,2)</f>
        <v>0</v>
      </c>
      <c r="P82" s="260">
        <v>0</v>
      </c>
      <c r="Q82" s="260">
        <f>ROUND(E82*P82,2)</f>
        <v>0</v>
      </c>
      <c r="R82" s="260"/>
      <c r="S82" s="260" t="s">
        <v>242</v>
      </c>
      <c r="T82" s="261" t="s">
        <v>210</v>
      </c>
      <c r="U82" s="222">
        <v>0</v>
      </c>
      <c r="V82" s="222">
        <f>ROUND(E82*U82,2)</f>
        <v>0</v>
      </c>
      <c r="W82" s="222"/>
      <c r="X82" s="222" t="s">
        <v>250</v>
      </c>
      <c r="Y82" s="212"/>
      <c r="Z82" s="212"/>
      <c r="AA82" s="212"/>
      <c r="AB82" s="212"/>
      <c r="AC82" s="212"/>
      <c r="AD82" s="212"/>
      <c r="AE82" s="212"/>
      <c r="AF82" s="212"/>
      <c r="AG82" s="212" t="s">
        <v>446</v>
      </c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x14ac:dyDescent="0.2">
      <c r="A83" s="228" t="s">
        <v>204</v>
      </c>
      <c r="B83" s="229" t="s">
        <v>140</v>
      </c>
      <c r="C83" s="245" t="s">
        <v>142</v>
      </c>
      <c r="D83" s="230"/>
      <c r="E83" s="231"/>
      <c r="F83" s="232"/>
      <c r="G83" s="232">
        <f>SUMIF(AG84:AG92,"&lt;&gt;NOR",G84:G92)</f>
        <v>0</v>
      </c>
      <c r="H83" s="232"/>
      <c r="I83" s="232">
        <f>SUM(I84:I92)</f>
        <v>0</v>
      </c>
      <c r="J83" s="232"/>
      <c r="K83" s="232">
        <f>SUM(K84:K92)</f>
        <v>0</v>
      </c>
      <c r="L83" s="232"/>
      <c r="M83" s="232">
        <f>SUM(M84:M92)</f>
        <v>0</v>
      </c>
      <c r="N83" s="232"/>
      <c r="O83" s="232">
        <f>SUM(O84:O92)</f>
        <v>0.04</v>
      </c>
      <c r="P83" s="232"/>
      <c r="Q83" s="232">
        <f>SUM(Q84:Q92)</f>
        <v>0</v>
      </c>
      <c r="R83" s="232"/>
      <c r="S83" s="232"/>
      <c r="T83" s="233"/>
      <c r="U83" s="227"/>
      <c r="V83" s="227">
        <f>SUM(V84:V92)</f>
        <v>0</v>
      </c>
      <c r="W83" s="227"/>
      <c r="X83" s="227"/>
      <c r="AG83" t="s">
        <v>205</v>
      </c>
    </row>
    <row r="84" spans="1:60" ht="22.5" outlineLevel="1" x14ac:dyDescent="0.2">
      <c r="A84" s="234">
        <v>32</v>
      </c>
      <c r="B84" s="235" t="s">
        <v>623</v>
      </c>
      <c r="C84" s="246" t="s">
        <v>624</v>
      </c>
      <c r="D84" s="236" t="s">
        <v>307</v>
      </c>
      <c r="E84" s="237">
        <v>5.6379999999999999</v>
      </c>
      <c r="F84" s="238"/>
      <c r="G84" s="239">
        <f>ROUND(E84*F84,2)</f>
        <v>0</v>
      </c>
      <c r="H84" s="238"/>
      <c r="I84" s="239">
        <f>ROUND(E84*H84,2)</f>
        <v>0</v>
      </c>
      <c r="J84" s="238"/>
      <c r="K84" s="239">
        <f>ROUND(E84*J84,2)</f>
        <v>0</v>
      </c>
      <c r="L84" s="239">
        <v>21</v>
      </c>
      <c r="M84" s="239">
        <f>G84*(1+L84/100)</f>
        <v>0</v>
      </c>
      <c r="N84" s="239">
        <v>0</v>
      </c>
      <c r="O84" s="239">
        <f>ROUND(E84*N84,2)</f>
        <v>0</v>
      </c>
      <c r="P84" s="239">
        <v>0</v>
      </c>
      <c r="Q84" s="239">
        <f>ROUND(E84*P84,2)</f>
        <v>0</v>
      </c>
      <c r="R84" s="239"/>
      <c r="S84" s="239" t="s">
        <v>242</v>
      </c>
      <c r="T84" s="240" t="s">
        <v>210</v>
      </c>
      <c r="U84" s="222">
        <v>0</v>
      </c>
      <c r="V84" s="222">
        <f>ROUND(E84*U84,2)</f>
        <v>0</v>
      </c>
      <c r="W84" s="222"/>
      <c r="X84" s="222" t="s">
        <v>250</v>
      </c>
      <c r="Y84" s="212"/>
      <c r="Z84" s="212"/>
      <c r="AA84" s="212"/>
      <c r="AB84" s="212"/>
      <c r="AC84" s="212"/>
      <c r="AD84" s="212"/>
      <c r="AE84" s="212"/>
      <c r="AF84" s="212"/>
      <c r="AG84" s="212" t="s">
        <v>541</v>
      </c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 x14ac:dyDescent="0.2">
      <c r="A85" s="219"/>
      <c r="B85" s="220"/>
      <c r="C85" s="263" t="s">
        <v>625</v>
      </c>
      <c r="D85" s="252"/>
      <c r="E85" s="253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12"/>
      <c r="Z85" s="212"/>
      <c r="AA85" s="212"/>
      <c r="AB85" s="212"/>
      <c r="AC85" s="212"/>
      <c r="AD85" s="212"/>
      <c r="AE85" s="212"/>
      <c r="AF85" s="212"/>
      <c r="AG85" s="212" t="s">
        <v>255</v>
      </c>
      <c r="AH85" s="212">
        <v>0</v>
      </c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 x14ac:dyDescent="0.2">
      <c r="A86" s="219"/>
      <c r="B86" s="220"/>
      <c r="C86" s="263" t="s">
        <v>626</v>
      </c>
      <c r="D86" s="252"/>
      <c r="E86" s="253">
        <v>5.64</v>
      </c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12"/>
      <c r="Z86" s="212"/>
      <c r="AA86" s="212"/>
      <c r="AB86" s="212"/>
      <c r="AC86" s="212"/>
      <c r="AD86" s="212"/>
      <c r="AE86" s="212"/>
      <c r="AF86" s="212"/>
      <c r="AG86" s="212" t="s">
        <v>255</v>
      </c>
      <c r="AH86" s="212">
        <v>0</v>
      </c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">
      <c r="A87" s="255">
        <v>33</v>
      </c>
      <c r="B87" s="256" t="s">
        <v>627</v>
      </c>
      <c r="C87" s="264" t="s">
        <v>628</v>
      </c>
      <c r="D87" s="257" t="s">
        <v>334</v>
      </c>
      <c r="E87" s="258">
        <v>2E-3</v>
      </c>
      <c r="F87" s="259"/>
      <c r="G87" s="260">
        <f>ROUND(E87*F87,2)</f>
        <v>0</v>
      </c>
      <c r="H87" s="259"/>
      <c r="I87" s="260">
        <f>ROUND(E87*H87,2)</f>
        <v>0</v>
      </c>
      <c r="J87" s="259"/>
      <c r="K87" s="260">
        <f>ROUND(E87*J87,2)</f>
        <v>0</v>
      </c>
      <c r="L87" s="260">
        <v>21</v>
      </c>
      <c r="M87" s="260">
        <f>G87*(1+L87/100)</f>
        <v>0</v>
      </c>
      <c r="N87" s="260">
        <v>1</v>
      </c>
      <c r="O87" s="260">
        <f>ROUND(E87*N87,2)</f>
        <v>0</v>
      </c>
      <c r="P87" s="260">
        <v>0</v>
      </c>
      <c r="Q87" s="260">
        <f>ROUND(E87*P87,2)</f>
        <v>0</v>
      </c>
      <c r="R87" s="260"/>
      <c r="S87" s="260" t="s">
        <v>242</v>
      </c>
      <c r="T87" s="261" t="s">
        <v>210</v>
      </c>
      <c r="U87" s="222">
        <v>0</v>
      </c>
      <c r="V87" s="222">
        <f>ROUND(E87*U87,2)</f>
        <v>0</v>
      </c>
      <c r="W87" s="222"/>
      <c r="X87" s="222" t="s">
        <v>347</v>
      </c>
      <c r="Y87" s="212"/>
      <c r="Z87" s="212"/>
      <c r="AA87" s="212"/>
      <c r="AB87" s="212"/>
      <c r="AC87" s="212"/>
      <c r="AD87" s="212"/>
      <c r="AE87" s="212"/>
      <c r="AF87" s="212"/>
      <c r="AG87" s="212" t="s">
        <v>499</v>
      </c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">
      <c r="A88" s="234">
        <v>34</v>
      </c>
      <c r="B88" s="235" t="s">
        <v>629</v>
      </c>
      <c r="C88" s="246" t="s">
        <v>630</v>
      </c>
      <c r="D88" s="236" t="s">
        <v>307</v>
      </c>
      <c r="E88" s="237">
        <v>5.6379999999999999</v>
      </c>
      <c r="F88" s="238"/>
      <c r="G88" s="239">
        <f>ROUND(E88*F88,2)</f>
        <v>0</v>
      </c>
      <c r="H88" s="238"/>
      <c r="I88" s="239">
        <f>ROUND(E88*H88,2)</f>
        <v>0</v>
      </c>
      <c r="J88" s="238"/>
      <c r="K88" s="239">
        <f>ROUND(E88*J88,2)</f>
        <v>0</v>
      </c>
      <c r="L88" s="239">
        <v>21</v>
      </c>
      <c r="M88" s="239">
        <f>G88*(1+L88/100)</f>
        <v>0</v>
      </c>
      <c r="N88" s="239">
        <v>4.0000000000000002E-4</v>
      </c>
      <c r="O88" s="239">
        <f>ROUND(E88*N88,2)</f>
        <v>0</v>
      </c>
      <c r="P88" s="239">
        <v>0</v>
      </c>
      <c r="Q88" s="239">
        <f>ROUND(E88*P88,2)</f>
        <v>0</v>
      </c>
      <c r="R88" s="239"/>
      <c r="S88" s="239" t="s">
        <v>242</v>
      </c>
      <c r="T88" s="240" t="s">
        <v>210</v>
      </c>
      <c r="U88" s="222">
        <v>0</v>
      </c>
      <c r="V88" s="222">
        <f>ROUND(E88*U88,2)</f>
        <v>0</v>
      </c>
      <c r="W88" s="222"/>
      <c r="X88" s="222" t="s">
        <v>250</v>
      </c>
      <c r="Y88" s="212"/>
      <c r="Z88" s="212"/>
      <c r="AA88" s="212"/>
      <c r="AB88" s="212"/>
      <c r="AC88" s="212"/>
      <c r="AD88" s="212"/>
      <c r="AE88" s="212"/>
      <c r="AF88" s="212"/>
      <c r="AG88" s="212" t="s">
        <v>541</v>
      </c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 x14ac:dyDescent="0.2">
      <c r="A89" s="219"/>
      <c r="B89" s="220"/>
      <c r="C89" s="263" t="s">
        <v>625</v>
      </c>
      <c r="D89" s="252"/>
      <c r="E89" s="253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12"/>
      <c r="Z89" s="212"/>
      <c r="AA89" s="212"/>
      <c r="AB89" s="212"/>
      <c r="AC89" s="212"/>
      <c r="AD89" s="212"/>
      <c r="AE89" s="212"/>
      <c r="AF89" s="212"/>
      <c r="AG89" s="212" t="s">
        <v>255</v>
      </c>
      <c r="AH89" s="212">
        <v>0</v>
      </c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 x14ac:dyDescent="0.2">
      <c r="A90" s="219"/>
      <c r="B90" s="220"/>
      <c r="C90" s="263" t="s">
        <v>626</v>
      </c>
      <c r="D90" s="252"/>
      <c r="E90" s="253">
        <v>5.64</v>
      </c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12"/>
      <c r="Z90" s="212"/>
      <c r="AA90" s="212"/>
      <c r="AB90" s="212"/>
      <c r="AC90" s="212"/>
      <c r="AD90" s="212"/>
      <c r="AE90" s="212"/>
      <c r="AF90" s="212"/>
      <c r="AG90" s="212" t="s">
        <v>255</v>
      </c>
      <c r="AH90" s="212">
        <v>0</v>
      </c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 x14ac:dyDescent="0.2">
      <c r="A91" s="255">
        <v>35</v>
      </c>
      <c r="B91" s="256" t="s">
        <v>631</v>
      </c>
      <c r="C91" s="264" t="s">
        <v>632</v>
      </c>
      <c r="D91" s="257" t="s">
        <v>307</v>
      </c>
      <c r="E91" s="258">
        <v>6.484</v>
      </c>
      <c r="F91" s="259"/>
      <c r="G91" s="260">
        <f>ROUND(E91*F91,2)</f>
        <v>0</v>
      </c>
      <c r="H91" s="259"/>
      <c r="I91" s="260">
        <f>ROUND(E91*H91,2)</f>
        <v>0</v>
      </c>
      <c r="J91" s="259"/>
      <c r="K91" s="260">
        <f>ROUND(E91*J91,2)</f>
        <v>0</v>
      </c>
      <c r="L91" s="260">
        <v>21</v>
      </c>
      <c r="M91" s="260">
        <f>G91*(1+L91/100)</f>
        <v>0</v>
      </c>
      <c r="N91" s="260">
        <v>5.4000000000000003E-3</v>
      </c>
      <c r="O91" s="260">
        <f>ROUND(E91*N91,2)</f>
        <v>0.04</v>
      </c>
      <c r="P91" s="260">
        <v>0</v>
      </c>
      <c r="Q91" s="260">
        <f>ROUND(E91*P91,2)</f>
        <v>0</v>
      </c>
      <c r="R91" s="260"/>
      <c r="S91" s="260" t="s">
        <v>242</v>
      </c>
      <c r="T91" s="261" t="s">
        <v>210</v>
      </c>
      <c r="U91" s="222">
        <v>0</v>
      </c>
      <c r="V91" s="222">
        <f>ROUND(E91*U91,2)</f>
        <v>0</v>
      </c>
      <c r="W91" s="222"/>
      <c r="X91" s="222" t="s">
        <v>347</v>
      </c>
      <c r="Y91" s="212"/>
      <c r="Z91" s="212"/>
      <c r="AA91" s="212"/>
      <c r="AB91" s="212"/>
      <c r="AC91" s="212"/>
      <c r="AD91" s="212"/>
      <c r="AE91" s="212"/>
      <c r="AF91" s="212"/>
      <c r="AG91" s="212" t="s">
        <v>499</v>
      </c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ht="33.75" outlineLevel="1" x14ac:dyDescent="0.2">
      <c r="A92" s="255">
        <v>36</v>
      </c>
      <c r="B92" s="256" t="s">
        <v>633</v>
      </c>
      <c r="C92" s="264" t="s">
        <v>634</v>
      </c>
      <c r="D92" s="257" t="s">
        <v>334</v>
      </c>
      <c r="E92" s="258">
        <v>3.9E-2</v>
      </c>
      <c r="F92" s="259"/>
      <c r="G92" s="260">
        <f>ROUND(E92*F92,2)</f>
        <v>0</v>
      </c>
      <c r="H92" s="259"/>
      <c r="I92" s="260">
        <f>ROUND(E92*H92,2)</f>
        <v>0</v>
      </c>
      <c r="J92" s="259"/>
      <c r="K92" s="260">
        <f>ROUND(E92*J92,2)</f>
        <v>0</v>
      </c>
      <c r="L92" s="260">
        <v>21</v>
      </c>
      <c r="M92" s="260">
        <f>G92*(1+L92/100)</f>
        <v>0</v>
      </c>
      <c r="N92" s="260">
        <v>0</v>
      </c>
      <c r="O92" s="260">
        <f>ROUND(E92*N92,2)</f>
        <v>0</v>
      </c>
      <c r="P92" s="260">
        <v>0</v>
      </c>
      <c r="Q92" s="260">
        <f>ROUND(E92*P92,2)</f>
        <v>0</v>
      </c>
      <c r="R92" s="260"/>
      <c r="S92" s="260" t="s">
        <v>242</v>
      </c>
      <c r="T92" s="261" t="s">
        <v>210</v>
      </c>
      <c r="U92" s="222">
        <v>0</v>
      </c>
      <c r="V92" s="222">
        <f>ROUND(E92*U92,2)</f>
        <v>0</v>
      </c>
      <c r="W92" s="222"/>
      <c r="X92" s="222" t="s">
        <v>250</v>
      </c>
      <c r="Y92" s="212"/>
      <c r="Z92" s="212"/>
      <c r="AA92" s="212"/>
      <c r="AB92" s="212"/>
      <c r="AC92" s="212"/>
      <c r="AD92" s="212"/>
      <c r="AE92" s="212"/>
      <c r="AF92" s="212"/>
      <c r="AG92" s="212" t="s">
        <v>541</v>
      </c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x14ac:dyDescent="0.2">
      <c r="A93" s="228" t="s">
        <v>204</v>
      </c>
      <c r="B93" s="229" t="s">
        <v>145</v>
      </c>
      <c r="C93" s="245" t="s">
        <v>147</v>
      </c>
      <c r="D93" s="230"/>
      <c r="E93" s="231"/>
      <c r="F93" s="232"/>
      <c r="G93" s="232">
        <f>SUMIF(AG94:AG96,"&lt;&gt;NOR",G94:G96)</f>
        <v>0</v>
      </c>
      <c r="H93" s="232"/>
      <c r="I93" s="232">
        <f>SUM(I94:I96)</f>
        <v>0</v>
      </c>
      <c r="J93" s="232"/>
      <c r="K93" s="232">
        <f>SUM(K94:K96)</f>
        <v>0</v>
      </c>
      <c r="L93" s="232"/>
      <c r="M93" s="232">
        <f>SUM(M94:M96)</f>
        <v>0</v>
      </c>
      <c r="N93" s="232"/>
      <c r="O93" s="232">
        <f>SUM(O94:O96)</f>
        <v>0.14000000000000001</v>
      </c>
      <c r="P93" s="232"/>
      <c r="Q93" s="232">
        <f>SUM(Q94:Q96)</f>
        <v>0</v>
      </c>
      <c r="R93" s="232"/>
      <c r="S93" s="232"/>
      <c r="T93" s="233"/>
      <c r="U93" s="227"/>
      <c r="V93" s="227">
        <f>SUM(V94:V96)</f>
        <v>0</v>
      </c>
      <c r="W93" s="227"/>
      <c r="X93" s="227"/>
      <c r="AG93" t="s">
        <v>205</v>
      </c>
    </row>
    <row r="94" spans="1:60" outlineLevel="1" x14ac:dyDescent="0.2">
      <c r="A94" s="255">
        <v>37</v>
      </c>
      <c r="B94" s="256" t="s">
        <v>539</v>
      </c>
      <c r="C94" s="264" t="s">
        <v>540</v>
      </c>
      <c r="D94" s="257" t="s">
        <v>370</v>
      </c>
      <c r="E94" s="258">
        <v>11.52</v>
      </c>
      <c r="F94" s="259"/>
      <c r="G94" s="260">
        <f>ROUND(E94*F94,2)</f>
        <v>0</v>
      </c>
      <c r="H94" s="259"/>
      <c r="I94" s="260">
        <f>ROUND(E94*H94,2)</f>
        <v>0</v>
      </c>
      <c r="J94" s="259"/>
      <c r="K94" s="260">
        <f>ROUND(E94*J94,2)</f>
        <v>0</v>
      </c>
      <c r="L94" s="260">
        <v>21</v>
      </c>
      <c r="M94" s="260">
        <f>G94*(1+L94/100)</f>
        <v>0</v>
      </c>
      <c r="N94" s="260">
        <v>1.2319999999999999E-2</v>
      </c>
      <c r="O94" s="260">
        <f>ROUND(E94*N94,2)</f>
        <v>0.14000000000000001</v>
      </c>
      <c r="P94" s="260">
        <v>0</v>
      </c>
      <c r="Q94" s="260">
        <f>ROUND(E94*P94,2)</f>
        <v>0</v>
      </c>
      <c r="R94" s="260"/>
      <c r="S94" s="260" t="s">
        <v>242</v>
      </c>
      <c r="T94" s="261" t="s">
        <v>210</v>
      </c>
      <c r="U94" s="222">
        <v>0</v>
      </c>
      <c r="V94" s="222">
        <f>ROUND(E94*U94,2)</f>
        <v>0</v>
      </c>
      <c r="W94" s="222"/>
      <c r="X94" s="222" t="s">
        <v>250</v>
      </c>
      <c r="Y94" s="212"/>
      <c r="Z94" s="212"/>
      <c r="AA94" s="212"/>
      <c r="AB94" s="212"/>
      <c r="AC94" s="212"/>
      <c r="AD94" s="212"/>
      <c r="AE94" s="212"/>
      <c r="AF94" s="212"/>
      <c r="AG94" s="212" t="s">
        <v>541</v>
      </c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55">
        <v>38</v>
      </c>
      <c r="B95" s="256" t="s">
        <v>554</v>
      </c>
      <c r="C95" s="264" t="s">
        <v>555</v>
      </c>
      <c r="D95" s="257" t="s">
        <v>370</v>
      </c>
      <c r="E95" s="258">
        <v>11.52</v>
      </c>
      <c r="F95" s="259"/>
      <c r="G95" s="260">
        <f>ROUND(E95*F95,2)</f>
        <v>0</v>
      </c>
      <c r="H95" s="259"/>
      <c r="I95" s="260">
        <f>ROUND(E95*H95,2)</f>
        <v>0</v>
      </c>
      <c r="J95" s="259"/>
      <c r="K95" s="260">
        <f>ROUND(E95*J95,2)</f>
        <v>0</v>
      </c>
      <c r="L95" s="260">
        <v>21</v>
      </c>
      <c r="M95" s="260">
        <f>G95*(1+L95/100)</f>
        <v>0</v>
      </c>
      <c r="N95" s="260">
        <v>0</v>
      </c>
      <c r="O95" s="260">
        <f>ROUND(E95*N95,2)</f>
        <v>0</v>
      </c>
      <c r="P95" s="260">
        <v>0</v>
      </c>
      <c r="Q95" s="260">
        <f>ROUND(E95*P95,2)</f>
        <v>0</v>
      </c>
      <c r="R95" s="260"/>
      <c r="S95" s="260" t="s">
        <v>242</v>
      </c>
      <c r="T95" s="261" t="s">
        <v>210</v>
      </c>
      <c r="U95" s="222">
        <v>0</v>
      </c>
      <c r="V95" s="222">
        <f>ROUND(E95*U95,2)</f>
        <v>0</v>
      </c>
      <c r="W95" s="222"/>
      <c r="X95" s="222" t="s">
        <v>250</v>
      </c>
      <c r="Y95" s="212"/>
      <c r="Z95" s="212"/>
      <c r="AA95" s="212"/>
      <c r="AB95" s="212"/>
      <c r="AC95" s="212"/>
      <c r="AD95" s="212"/>
      <c r="AE95" s="212"/>
      <c r="AF95" s="212"/>
      <c r="AG95" s="212" t="s">
        <v>541</v>
      </c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ht="22.5" outlineLevel="1" x14ac:dyDescent="0.2">
      <c r="A96" s="234">
        <v>39</v>
      </c>
      <c r="B96" s="235" t="s">
        <v>558</v>
      </c>
      <c r="C96" s="246" t="s">
        <v>559</v>
      </c>
      <c r="D96" s="236" t="s">
        <v>334</v>
      </c>
      <c r="E96" s="237">
        <v>0.14199999999999999</v>
      </c>
      <c r="F96" s="238"/>
      <c r="G96" s="239">
        <f>ROUND(E96*F96,2)</f>
        <v>0</v>
      </c>
      <c r="H96" s="238"/>
      <c r="I96" s="239">
        <f>ROUND(E96*H96,2)</f>
        <v>0</v>
      </c>
      <c r="J96" s="238"/>
      <c r="K96" s="239">
        <f>ROUND(E96*J96,2)</f>
        <v>0</v>
      </c>
      <c r="L96" s="239">
        <v>21</v>
      </c>
      <c r="M96" s="239">
        <f>G96*(1+L96/100)</f>
        <v>0</v>
      </c>
      <c r="N96" s="239">
        <v>0</v>
      </c>
      <c r="O96" s="239">
        <f>ROUND(E96*N96,2)</f>
        <v>0</v>
      </c>
      <c r="P96" s="239">
        <v>0</v>
      </c>
      <c r="Q96" s="239">
        <f>ROUND(E96*P96,2)</f>
        <v>0</v>
      </c>
      <c r="R96" s="239"/>
      <c r="S96" s="239" t="s">
        <v>242</v>
      </c>
      <c r="T96" s="240" t="s">
        <v>210</v>
      </c>
      <c r="U96" s="222">
        <v>0</v>
      </c>
      <c r="V96" s="222">
        <f>ROUND(E96*U96,2)</f>
        <v>0</v>
      </c>
      <c r="W96" s="222"/>
      <c r="X96" s="222" t="s">
        <v>250</v>
      </c>
      <c r="Y96" s="212"/>
      <c r="Z96" s="212"/>
      <c r="AA96" s="212"/>
      <c r="AB96" s="212"/>
      <c r="AC96" s="212"/>
      <c r="AD96" s="212"/>
      <c r="AE96" s="212"/>
      <c r="AF96" s="212"/>
      <c r="AG96" s="212" t="s">
        <v>541</v>
      </c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33" x14ac:dyDescent="0.2">
      <c r="A97" s="3"/>
      <c r="B97" s="4"/>
      <c r="C97" s="249"/>
      <c r="D97" s="6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AE97">
        <v>15</v>
      </c>
      <c r="AF97">
        <v>21</v>
      </c>
      <c r="AG97" t="s">
        <v>191</v>
      </c>
    </row>
    <row r="98" spans="1:33" x14ac:dyDescent="0.2">
      <c r="A98" s="215"/>
      <c r="B98" s="216" t="s">
        <v>29</v>
      </c>
      <c r="C98" s="250"/>
      <c r="D98" s="217"/>
      <c r="E98" s="218"/>
      <c r="F98" s="218"/>
      <c r="G98" s="244">
        <f>G8+G43+G53+G56+G60+G81+G83+G93</f>
        <v>0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AE98">
        <f>SUMIF(L7:L96,AE97,G7:G96)</f>
        <v>0</v>
      </c>
      <c r="AF98">
        <f>SUMIF(L7:L96,AF97,G7:G96)</f>
        <v>0</v>
      </c>
      <c r="AG98" t="s">
        <v>243</v>
      </c>
    </row>
    <row r="99" spans="1:33" x14ac:dyDescent="0.2">
      <c r="C99" s="251"/>
      <c r="D99" s="10"/>
      <c r="AG99" t="s">
        <v>245</v>
      </c>
    </row>
    <row r="100" spans="1:33" x14ac:dyDescent="0.2">
      <c r="D100" s="10"/>
    </row>
    <row r="101" spans="1:33" x14ac:dyDescent="0.2">
      <c r="D101" s="10"/>
    </row>
    <row r="102" spans="1:33" x14ac:dyDescent="0.2">
      <c r="D102" s="10"/>
    </row>
    <row r="103" spans="1:33" x14ac:dyDescent="0.2">
      <c r="D103" s="10"/>
    </row>
    <row r="104" spans="1:33" x14ac:dyDescent="0.2">
      <c r="D104" s="10"/>
    </row>
    <row r="105" spans="1:33" x14ac:dyDescent="0.2">
      <c r="D105" s="10"/>
    </row>
    <row r="106" spans="1:33" x14ac:dyDescent="0.2">
      <c r="D106" s="10"/>
    </row>
    <row r="107" spans="1:33" x14ac:dyDescent="0.2">
      <c r="D107" s="10"/>
    </row>
    <row r="108" spans="1:33" x14ac:dyDescent="0.2">
      <c r="D108" s="10"/>
    </row>
    <row r="109" spans="1:33" x14ac:dyDescent="0.2">
      <c r="D109" s="10"/>
    </row>
    <row r="110" spans="1:33" x14ac:dyDescent="0.2">
      <c r="D110" s="10"/>
    </row>
    <row r="111" spans="1:33" x14ac:dyDescent="0.2">
      <c r="D111" s="10"/>
    </row>
    <row r="112" spans="1:33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DC33" sheet="1"/>
  <mergeCells count="10">
    <mergeCell ref="C37:G37"/>
    <mergeCell ref="C38:G38"/>
    <mergeCell ref="C76:G76"/>
    <mergeCell ref="C77:G77"/>
    <mergeCell ref="A1:G1"/>
    <mergeCell ref="C2:G2"/>
    <mergeCell ref="C3:G3"/>
    <mergeCell ref="C4:G4"/>
    <mergeCell ref="C22:G22"/>
    <mergeCell ref="C27:G27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63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7" t="s">
        <v>178</v>
      </c>
      <c r="B1" s="197"/>
      <c r="C1" s="197"/>
      <c r="D1" s="197"/>
      <c r="E1" s="197"/>
      <c r="F1" s="197"/>
      <c r="G1" s="197"/>
      <c r="AG1" t="s">
        <v>179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180</v>
      </c>
    </row>
    <row r="3" spans="1:60" ht="24.95" customHeight="1" x14ac:dyDescent="0.2">
      <c r="A3" s="198" t="s">
        <v>8</v>
      </c>
      <c r="B3" s="49" t="s">
        <v>65</v>
      </c>
      <c r="C3" s="201" t="s">
        <v>66</v>
      </c>
      <c r="D3" s="199"/>
      <c r="E3" s="199"/>
      <c r="F3" s="199"/>
      <c r="G3" s="200"/>
      <c r="AC3" s="177" t="s">
        <v>180</v>
      </c>
      <c r="AG3" t="s">
        <v>181</v>
      </c>
    </row>
    <row r="4" spans="1:60" ht="24.95" customHeight="1" x14ac:dyDescent="0.2">
      <c r="A4" s="202" t="s">
        <v>9</v>
      </c>
      <c r="B4" s="203" t="s">
        <v>67</v>
      </c>
      <c r="C4" s="204" t="s">
        <v>66</v>
      </c>
      <c r="D4" s="205"/>
      <c r="E4" s="205"/>
      <c r="F4" s="205"/>
      <c r="G4" s="206"/>
      <c r="AG4" t="s">
        <v>182</v>
      </c>
    </row>
    <row r="5" spans="1:60" x14ac:dyDescent="0.2">
      <c r="D5" s="10"/>
    </row>
    <row r="6" spans="1:60" ht="38.25" x14ac:dyDescent="0.2">
      <c r="A6" s="208" t="s">
        <v>183</v>
      </c>
      <c r="B6" s="210" t="s">
        <v>184</v>
      </c>
      <c r="C6" s="210" t="s">
        <v>185</v>
      </c>
      <c r="D6" s="209" t="s">
        <v>186</v>
      </c>
      <c r="E6" s="208" t="s">
        <v>187</v>
      </c>
      <c r="F6" s="207" t="s">
        <v>188</v>
      </c>
      <c r="G6" s="208" t="s">
        <v>29</v>
      </c>
      <c r="H6" s="211" t="s">
        <v>30</v>
      </c>
      <c r="I6" s="211" t="s">
        <v>189</v>
      </c>
      <c r="J6" s="211" t="s">
        <v>31</v>
      </c>
      <c r="K6" s="211" t="s">
        <v>190</v>
      </c>
      <c r="L6" s="211" t="s">
        <v>191</v>
      </c>
      <c r="M6" s="211" t="s">
        <v>192</v>
      </c>
      <c r="N6" s="211" t="s">
        <v>193</v>
      </c>
      <c r="O6" s="211" t="s">
        <v>194</v>
      </c>
      <c r="P6" s="211" t="s">
        <v>195</v>
      </c>
      <c r="Q6" s="211" t="s">
        <v>196</v>
      </c>
      <c r="R6" s="211" t="s">
        <v>197</v>
      </c>
      <c r="S6" s="211" t="s">
        <v>198</v>
      </c>
      <c r="T6" s="211" t="s">
        <v>199</v>
      </c>
      <c r="U6" s="211" t="s">
        <v>200</v>
      </c>
      <c r="V6" s="211" t="s">
        <v>201</v>
      </c>
      <c r="W6" s="211" t="s">
        <v>202</v>
      </c>
      <c r="X6" s="211" t="s">
        <v>203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28" t="s">
        <v>204</v>
      </c>
      <c r="B8" s="229" t="s">
        <v>99</v>
      </c>
      <c r="C8" s="245" t="s">
        <v>100</v>
      </c>
      <c r="D8" s="230"/>
      <c r="E8" s="231"/>
      <c r="F8" s="232"/>
      <c r="G8" s="232">
        <f>SUMIF(AG9:AG52,"&lt;&gt;NOR",G9:G52)</f>
        <v>0</v>
      </c>
      <c r="H8" s="232"/>
      <c r="I8" s="232">
        <f>SUM(I9:I52)</f>
        <v>0</v>
      </c>
      <c r="J8" s="232"/>
      <c r="K8" s="232">
        <f>SUM(K9:K52)</f>
        <v>0</v>
      </c>
      <c r="L8" s="232"/>
      <c r="M8" s="232">
        <f>SUM(M9:M52)</f>
        <v>0</v>
      </c>
      <c r="N8" s="232"/>
      <c r="O8" s="232">
        <f>SUM(O9:O52)</f>
        <v>0.13</v>
      </c>
      <c r="P8" s="232"/>
      <c r="Q8" s="232">
        <f>SUM(Q9:Q52)</f>
        <v>0</v>
      </c>
      <c r="R8" s="232"/>
      <c r="S8" s="232"/>
      <c r="T8" s="233"/>
      <c r="U8" s="227"/>
      <c r="V8" s="227">
        <f>SUM(V9:V52)</f>
        <v>0</v>
      </c>
      <c r="W8" s="227"/>
      <c r="X8" s="227"/>
      <c r="AG8" t="s">
        <v>205</v>
      </c>
    </row>
    <row r="9" spans="1:60" ht="33.75" outlineLevel="1" x14ac:dyDescent="0.2">
      <c r="A9" s="234">
        <v>1</v>
      </c>
      <c r="B9" s="235" t="s">
        <v>635</v>
      </c>
      <c r="C9" s="246" t="s">
        <v>636</v>
      </c>
      <c r="D9" s="236" t="s">
        <v>248</v>
      </c>
      <c r="E9" s="237">
        <v>3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39"/>
      <c r="S9" s="239" t="s">
        <v>242</v>
      </c>
      <c r="T9" s="240" t="s">
        <v>210</v>
      </c>
      <c r="U9" s="222">
        <v>0</v>
      </c>
      <c r="V9" s="222">
        <f>ROUND(E9*U9,2)</f>
        <v>0</v>
      </c>
      <c r="W9" s="222"/>
      <c r="X9" s="222" t="s">
        <v>250</v>
      </c>
      <c r="Y9" s="212"/>
      <c r="Z9" s="212"/>
      <c r="AA9" s="212"/>
      <c r="AB9" s="212"/>
      <c r="AC9" s="212"/>
      <c r="AD9" s="212"/>
      <c r="AE9" s="212"/>
      <c r="AF9" s="212"/>
      <c r="AG9" s="212" t="s">
        <v>446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9"/>
      <c r="B10" s="220"/>
      <c r="C10" s="247" t="s">
        <v>637</v>
      </c>
      <c r="D10" s="241"/>
      <c r="E10" s="241"/>
      <c r="F10" s="241"/>
      <c r="G10" s="241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2"/>
      <c r="Z10" s="212"/>
      <c r="AA10" s="212"/>
      <c r="AB10" s="212"/>
      <c r="AC10" s="212"/>
      <c r="AD10" s="212"/>
      <c r="AE10" s="212"/>
      <c r="AF10" s="212"/>
      <c r="AG10" s="212" t="s">
        <v>213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9"/>
      <c r="B11" s="220"/>
      <c r="C11" s="263" t="s">
        <v>638</v>
      </c>
      <c r="D11" s="252"/>
      <c r="E11" s="253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12"/>
      <c r="Z11" s="212"/>
      <c r="AA11" s="212"/>
      <c r="AB11" s="212"/>
      <c r="AC11" s="212"/>
      <c r="AD11" s="212"/>
      <c r="AE11" s="212"/>
      <c r="AF11" s="212"/>
      <c r="AG11" s="212" t="s">
        <v>255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19"/>
      <c r="B12" s="220"/>
      <c r="C12" s="263" t="s">
        <v>104</v>
      </c>
      <c r="D12" s="252"/>
      <c r="E12" s="253">
        <v>3</v>
      </c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12"/>
      <c r="Z12" s="212"/>
      <c r="AA12" s="212"/>
      <c r="AB12" s="212"/>
      <c r="AC12" s="212"/>
      <c r="AD12" s="212"/>
      <c r="AE12" s="212"/>
      <c r="AF12" s="212"/>
      <c r="AG12" s="212" t="s">
        <v>255</v>
      </c>
      <c r="AH12" s="212">
        <v>0</v>
      </c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ht="22.5" outlineLevel="1" x14ac:dyDescent="0.2">
      <c r="A13" s="234">
        <v>2</v>
      </c>
      <c r="B13" s="235" t="s">
        <v>450</v>
      </c>
      <c r="C13" s="246" t="s">
        <v>451</v>
      </c>
      <c r="D13" s="236" t="s">
        <v>248</v>
      </c>
      <c r="E13" s="237">
        <v>49.075000000000003</v>
      </c>
      <c r="F13" s="238"/>
      <c r="G13" s="239">
        <f>ROUND(E13*F13,2)</f>
        <v>0</v>
      </c>
      <c r="H13" s="238"/>
      <c r="I13" s="239">
        <f>ROUND(E13*H13,2)</f>
        <v>0</v>
      </c>
      <c r="J13" s="238"/>
      <c r="K13" s="239">
        <f>ROUND(E13*J13,2)</f>
        <v>0</v>
      </c>
      <c r="L13" s="239">
        <v>21</v>
      </c>
      <c r="M13" s="239">
        <f>G13*(1+L13/100)</f>
        <v>0</v>
      </c>
      <c r="N13" s="239">
        <v>0</v>
      </c>
      <c r="O13" s="239">
        <f>ROUND(E13*N13,2)</f>
        <v>0</v>
      </c>
      <c r="P13" s="239">
        <v>0</v>
      </c>
      <c r="Q13" s="239">
        <f>ROUND(E13*P13,2)</f>
        <v>0</v>
      </c>
      <c r="R13" s="239"/>
      <c r="S13" s="239" t="s">
        <v>242</v>
      </c>
      <c r="T13" s="240" t="s">
        <v>210</v>
      </c>
      <c r="U13" s="222">
        <v>0</v>
      </c>
      <c r="V13" s="222">
        <f>ROUND(E13*U13,2)</f>
        <v>0</v>
      </c>
      <c r="W13" s="222"/>
      <c r="X13" s="222" t="s">
        <v>250</v>
      </c>
      <c r="Y13" s="212"/>
      <c r="Z13" s="212"/>
      <c r="AA13" s="212"/>
      <c r="AB13" s="212"/>
      <c r="AC13" s="212"/>
      <c r="AD13" s="212"/>
      <c r="AE13" s="212"/>
      <c r="AF13" s="212"/>
      <c r="AG13" s="212" t="s">
        <v>446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19"/>
      <c r="B14" s="220"/>
      <c r="C14" s="263" t="s">
        <v>639</v>
      </c>
      <c r="D14" s="252"/>
      <c r="E14" s="253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12"/>
      <c r="Z14" s="212"/>
      <c r="AA14" s="212"/>
      <c r="AB14" s="212"/>
      <c r="AC14" s="212"/>
      <c r="AD14" s="212"/>
      <c r="AE14" s="212"/>
      <c r="AF14" s="212"/>
      <c r="AG14" s="212" t="s">
        <v>255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19"/>
      <c r="B15" s="220"/>
      <c r="C15" s="263" t="s">
        <v>640</v>
      </c>
      <c r="D15" s="252"/>
      <c r="E15" s="253">
        <v>49.08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12"/>
      <c r="Z15" s="212"/>
      <c r="AA15" s="212"/>
      <c r="AB15" s="212"/>
      <c r="AC15" s="212"/>
      <c r="AD15" s="212"/>
      <c r="AE15" s="212"/>
      <c r="AF15" s="212"/>
      <c r="AG15" s="212" t="s">
        <v>255</v>
      </c>
      <c r="AH15" s="212">
        <v>0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ht="22.5" outlineLevel="1" x14ac:dyDescent="0.2">
      <c r="A16" s="234">
        <v>3</v>
      </c>
      <c r="B16" s="235" t="s">
        <v>454</v>
      </c>
      <c r="C16" s="246" t="s">
        <v>455</v>
      </c>
      <c r="D16" s="236" t="s">
        <v>307</v>
      </c>
      <c r="E16" s="237">
        <v>122.688</v>
      </c>
      <c r="F16" s="238"/>
      <c r="G16" s="239">
        <f>ROUND(E16*F16,2)</f>
        <v>0</v>
      </c>
      <c r="H16" s="238"/>
      <c r="I16" s="239">
        <f>ROUND(E16*H16,2)</f>
        <v>0</v>
      </c>
      <c r="J16" s="238"/>
      <c r="K16" s="239">
        <f>ROUND(E16*J16,2)</f>
        <v>0</v>
      </c>
      <c r="L16" s="239">
        <v>21</v>
      </c>
      <c r="M16" s="239">
        <f>G16*(1+L16/100)</f>
        <v>0</v>
      </c>
      <c r="N16" s="239">
        <v>8.4000000000000003E-4</v>
      </c>
      <c r="O16" s="239">
        <f>ROUND(E16*N16,2)</f>
        <v>0.1</v>
      </c>
      <c r="P16" s="239">
        <v>0</v>
      </c>
      <c r="Q16" s="239">
        <f>ROUND(E16*P16,2)</f>
        <v>0</v>
      </c>
      <c r="R16" s="239"/>
      <c r="S16" s="239" t="s">
        <v>242</v>
      </c>
      <c r="T16" s="240" t="s">
        <v>210</v>
      </c>
      <c r="U16" s="222">
        <v>0</v>
      </c>
      <c r="V16" s="222">
        <f>ROUND(E16*U16,2)</f>
        <v>0</v>
      </c>
      <c r="W16" s="222"/>
      <c r="X16" s="222" t="s">
        <v>250</v>
      </c>
      <c r="Y16" s="212"/>
      <c r="Z16" s="212"/>
      <c r="AA16" s="212"/>
      <c r="AB16" s="212"/>
      <c r="AC16" s="212"/>
      <c r="AD16" s="212"/>
      <c r="AE16" s="212"/>
      <c r="AF16" s="212"/>
      <c r="AG16" s="212" t="s">
        <v>446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19"/>
      <c r="B17" s="220"/>
      <c r="C17" s="263" t="s">
        <v>641</v>
      </c>
      <c r="D17" s="252"/>
      <c r="E17" s="253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12"/>
      <c r="Z17" s="212"/>
      <c r="AA17" s="212"/>
      <c r="AB17" s="212"/>
      <c r="AC17" s="212"/>
      <c r="AD17" s="212"/>
      <c r="AE17" s="212"/>
      <c r="AF17" s="212"/>
      <c r="AG17" s="212" t="s">
        <v>255</v>
      </c>
      <c r="AH17" s="212">
        <v>0</v>
      </c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19"/>
      <c r="B18" s="220"/>
      <c r="C18" s="263" t="s">
        <v>642</v>
      </c>
      <c r="D18" s="252"/>
      <c r="E18" s="253">
        <v>122.69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12"/>
      <c r="Z18" s="212"/>
      <c r="AA18" s="212"/>
      <c r="AB18" s="212"/>
      <c r="AC18" s="212"/>
      <c r="AD18" s="212"/>
      <c r="AE18" s="212"/>
      <c r="AF18" s="212"/>
      <c r="AG18" s="212" t="s">
        <v>255</v>
      </c>
      <c r="AH18" s="212">
        <v>0</v>
      </c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ht="22.5" outlineLevel="1" x14ac:dyDescent="0.2">
      <c r="A19" s="234">
        <v>4</v>
      </c>
      <c r="B19" s="235" t="s">
        <v>458</v>
      </c>
      <c r="C19" s="246" t="s">
        <v>459</v>
      </c>
      <c r="D19" s="236" t="s">
        <v>307</v>
      </c>
      <c r="E19" s="237">
        <v>122.688</v>
      </c>
      <c r="F19" s="238"/>
      <c r="G19" s="239">
        <f>ROUND(E19*F19,2)</f>
        <v>0</v>
      </c>
      <c r="H19" s="238"/>
      <c r="I19" s="239">
        <f>ROUND(E19*H19,2)</f>
        <v>0</v>
      </c>
      <c r="J19" s="238"/>
      <c r="K19" s="239">
        <f>ROUND(E19*J19,2)</f>
        <v>0</v>
      </c>
      <c r="L19" s="239">
        <v>21</v>
      </c>
      <c r="M19" s="239">
        <f>G19*(1+L19/100)</f>
        <v>0</v>
      </c>
      <c r="N19" s="239">
        <v>0</v>
      </c>
      <c r="O19" s="239">
        <f>ROUND(E19*N19,2)</f>
        <v>0</v>
      </c>
      <c r="P19" s="239">
        <v>0</v>
      </c>
      <c r="Q19" s="239">
        <f>ROUND(E19*P19,2)</f>
        <v>0</v>
      </c>
      <c r="R19" s="239"/>
      <c r="S19" s="239" t="s">
        <v>242</v>
      </c>
      <c r="T19" s="240" t="s">
        <v>210</v>
      </c>
      <c r="U19" s="222">
        <v>0</v>
      </c>
      <c r="V19" s="222">
        <f>ROUND(E19*U19,2)</f>
        <v>0</v>
      </c>
      <c r="W19" s="222"/>
      <c r="X19" s="222" t="s">
        <v>250</v>
      </c>
      <c r="Y19" s="212"/>
      <c r="Z19" s="212"/>
      <c r="AA19" s="212"/>
      <c r="AB19" s="212"/>
      <c r="AC19" s="212"/>
      <c r="AD19" s="212"/>
      <c r="AE19" s="212"/>
      <c r="AF19" s="212"/>
      <c r="AG19" s="212" t="s">
        <v>446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19"/>
      <c r="B20" s="220"/>
      <c r="C20" s="263" t="s">
        <v>641</v>
      </c>
      <c r="D20" s="252"/>
      <c r="E20" s="253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12"/>
      <c r="Z20" s="212"/>
      <c r="AA20" s="212"/>
      <c r="AB20" s="212"/>
      <c r="AC20" s="212"/>
      <c r="AD20" s="212"/>
      <c r="AE20" s="212"/>
      <c r="AF20" s="212"/>
      <c r="AG20" s="212" t="s">
        <v>255</v>
      </c>
      <c r="AH20" s="212">
        <v>0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19"/>
      <c r="B21" s="220"/>
      <c r="C21" s="263" t="s">
        <v>642</v>
      </c>
      <c r="D21" s="252"/>
      <c r="E21" s="253">
        <v>122.69</v>
      </c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12"/>
      <c r="Z21" s="212"/>
      <c r="AA21" s="212"/>
      <c r="AB21" s="212"/>
      <c r="AC21" s="212"/>
      <c r="AD21" s="212"/>
      <c r="AE21" s="212"/>
      <c r="AF21" s="212"/>
      <c r="AG21" s="212" t="s">
        <v>255</v>
      </c>
      <c r="AH21" s="212">
        <v>0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ht="22.5" outlineLevel="1" x14ac:dyDescent="0.2">
      <c r="A22" s="234">
        <v>5</v>
      </c>
      <c r="B22" s="235" t="s">
        <v>643</v>
      </c>
      <c r="C22" s="246" t="s">
        <v>644</v>
      </c>
      <c r="D22" s="236" t="s">
        <v>307</v>
      </c>
      <c r="E22" s="237">
        <v>10</v>
      </c>
      <c r="F22" s="238"/>
      <c r="G22" s="239">
        <f>ROUND(E22*F22,2)</f>
        <v>0</v>
      </c>
      <c r="H22" s="238"/>
      <c r="I22" s="239">
        <f>ROUND(E22*H22,2)</f>
        <v>0</v>
      </c>
      <c r="J22" s="238"/>
      <c r="K22" s="239">
        <f>ROUND(E22*J22,2)</f>
        <v>0</v>
      </c>
      <c r="L22" s="239">
        <v>21</v>
      </c>
      <c r="M22" s="239">
        <f>G22*(1+L22/100)</f>
        <v>0</v>
      </c>
      <c r="N22" s="239">
        <v>3.0000000000000001E-3</v>
      </c>
      <c r="O22" s="239">
        <f>ROUND(E22*N22,2)</f>
        <v>0.03</v>
      </c>
      <c r="P22" s="239">
        <v>0</v>
      </c>
      <c r="Q22" s="239">
        <f>ROUND(E22*P22,2)</f>
        <v>0</v>
      </c>
      <c r="R22" s="239"/>
      <c r="S22" s="239" t="s">
        <v>242</v>
      </c>
      <c r="T22" s="240" t="s">
        <v>210</v>
      </c>
      <c r="U22" s="222">
        <v>0</v>
      </c>
      <c r="V22" s="222">
        <f>ROUND(E22*U22,2)</f>
        <v>0</v>
      </c>
      <c r="W22" s="222"/>
      <c r="X22" s="222" t="s">
        <v>250</v>
      </c>
      <c r="Y22" s="212"/>
      <c r="Z22" s="212"/>
      <c r="AA22" s="212"/>
      <c r="AB22" s="212"/>
      <c r="AC22" s="212"/>
      <c r="AD22" s="212"/>
      <c r="AE22" s="212"/>
      <c r="AF22" s="212"/>
      <c r="AG22" s="212" t="s">
        <v>446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19"/>
      <c r="B23" s="220"/>
      <c r="C23" s="263" t="s">
        <v>645</v>
      </c>
      <c r="D23" s="252"/>
      <c r="E23" s="253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12"/>
      <c r="Z23" s="212"/>
      <c r="AA23" s="212"/>
      <c r="AB23" s="212"/>
      <c r="AC23" s="212"/>
      <c r="AD23" s="212"/>
      <c r="AE23" s="212"/>
      <c r="AF23" s="212"/>
      <c r="AG23" s="212" t="s">
        <v>255</v>
      </c>
      <c r="AH23" s="212">
        <v>0</v>
      </c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19"/>
      <c r="B24" s="220"/>
      <c r="C24" s="263" t="s">
        <v>646</v>
      </c>
      <c r="D24" s="252"/>
      <c r="E24" s="253">
        <v>10</v>
      </c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12"/>
      <c r="Z24" s="212"/>
      <c r="AA24" s="212"/>
      <c r="AB24" s="212"/>
      <c r="AC24" s="212"/>
      <c r="AD24" s="212"/>
      <c r="AE24" s="212"/>
      <c r="AF24" s="212"/>
      <c r="AG24" s="212" t="s">
        <v>255</v>
      </c>
      <c r="AH24" s="212">
        <v>0</v>
      </c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ht="22.5" outlineLevel="1" x14ac:dyDescent="0.2">
      <c r="A25" s="234">
        <v>6</v>
      </c>
      <c r="B25" s="235" t="s">
        <v>647</v>
      </c>
      <c r="C25" s="246" t="s">
        <v>648</v>
      </c>
      <c r="D25" s="236" t="s">
        <v>307</v>
      </c>
      <c r="E25" s="237">
        <v>10</v>
      </c>
      <c r="F25" s="238"/>
      <c r="G25" s="239">
        <f>ROUND(E25*F25,2)</f>
        <v>0</v>
      </c>
      <c r="H25" s="238"/>
      <c r="I25" s="239">
        <f>ROUND(E25*H25,2)</f>
        <v>0</v>
      </c>
      <c r="J25" s="238"/>
      <c r="K25" s="239">
        <f>ROUND(E25*J25,2)</f>
        <v>0</v>
      </c>
      <c r="L25" s="239">
        <v>21</v>
      </c>
      <c r="M25" s="239">
        <f>G25*(1+L25/100)</f>
        <v>0</v>
      </c>
      <c r="N25" s="239">
        <v>0</v>
      </c>
      <c r="O25" s="239">
        <f>ROUND(E25*N25,2)</f>
        <v>0</v>
      </c>
      <c r="P25" s="239">
        <v>0</v>
      </c>
      <c r="Q25" s="239">
        <f>ROUND(E25*P25,2)</f>
        <v>0</v>
      </c>
      <c r="R25" s="239"/>
      <c r="S25" s="239" t="s">
        <v>242</v>
      </c>
      <c r="T25" s="240" t="s">
        <v>210</v>
      </c>
      <c r="U25" s="222">
        <v>0</v>
      </c>
      <c r="V25" s="222">
        <f>ROUND(E25*U25,2)</f>
        <v>0</v>
      </c>
      <c r="W25" s="222"/>
      <c r="X25" s="222" t="s">
        <v>250</v>
      </c>
      <c r="Y25" s="212"/>
      <c r="Z25" s="212"/>
      <c r="AA25" s="212"/>
      <c r="AB25" s="212"/>
      <c r="AC25" s="212"/>
      <c r="AD25" s="212"/>
      <c r="AE25" s="212"/>
      <c r="AF25" s="212"/>
      <c r="AG25" s="212" t="s">
        <v>446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19"/>
      <c r="B26" s="220"/>
      <c r="C26" s="263" t="s">
        <v>645</v>
      </c>
      <c r="D26" s="252"/>
      <c r="E26" s="253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12"/>
      <c r="Z26" s="212"/>
      <c r="AA26" s="212"/>
      <c r="AB26" s="212"/>
      <c r="AC26" s="212"/>
      <c r="AD26" s="212"/>
      <c r="AE26" s="212"/>
      <c r="AF26" s="212"/>
      <c r="AG26" s="212" t="s">
        <v>255</v>
      </c>
      <c r="AH26" s="212">
        <v>0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19"/>
      <c r="B27" s="220"/>
      <c r="C27" s="263" t="s">
        <v>646</v>
      </c>
      <c r="D27" s="252"/>
      <c r="E27" s="253">
        <v>10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12"/>
      <c r="Z27" s="212"/>
      <c r="AA27" s="212"/>
      <c r="AB27" s="212"/>
      <c r="AC27" s="212"/>
      <c r="AD27" s="212"/>
      <c r="AE27" s="212"/>
      <c r="AF27" s="212"/>
      <c r="AG27" s="212" t="s">
        <v>255</v>
      </c>
      <c r="AH27" s="212">
        <v>0</v>
      </c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ht="33.75" outlineLevel="1" x14ac:dyDescent="0.2">
      <c r="A28" s="234">
        <v>7</v>
      </c>
      <c r="B28" s="235" t="s">
        <v>466</v>
      </c>
      <c r="C28" s="246" t="s">
        <v>467</v>
      </c>
      <c r="D28" s="236" t="s">
        <v>248</v>
      </c>
      <c r="E28" s="237">
        <v>52.075000000000003</v>
      </c>
      <c r="F28" s="238"/>
      <c r="G28" s="239">
        <f>ROUND(E28*F28,2)</f>
        <v>0</v>
      </c>
      <c r="H28" s="238"/>
      <c r="I28" s="239">
        <f>ROUND(E28*H28,2)</f>
        <v>0</v>
      </c>
      <c r="J28" s="238"/>
      <c r="K28" s="239">
        <f>ROUND(E28*J28,2)</f>
        <v>0</v>
      </c>
      <c r="L28" s="239">
        <v>21</v>
      </c>
      <c r="M28" s="239">
        <f>G28*(1+L28/100)</f>
        <v>0</v>
      </c>
      <c r="N28" s="239">
        <v>0</v>
      </c>
      <c r="O28" s="239">
        <f>ROUND(E28*N28,2)</f>
        <v>0</v>
      </c>
      <c r="P28" s="239">
        <v>0</v>
      </c>
      <c r="Q28" s="239">
        <f>ROUND(E28*P28,2)</f>
        <v>0</v>
      </c>
      <c r="R28" s="239"/>
      <c r="S28" s="239" t="s">
        <v>242</v>
      </c>
      <c r="T28" s="240" t="s">
        <v>210</v>
      </c>
      <c r="U28" s="222">
        <v>0</v>
      </c>
      <c r="V28" s="222">
        <f>ROUND(E28*U28,2)</f>
        <v>0</v>
      </c>
      <c r="W28" s="222"/>
      <c r="X28" s="222" t="s">
        <v>250</v>
      </c>
      <c r="Y28" s="212"/>
      <c r="Z28" s="212"/>
      <c r="AA28" s="212"/>
      <c r="AB28" s="212"/>
      <c r="AC28" s="212"/>
      <c r="AD28" s="212"/>
      <c r="AE28" s="212"/>
      <c r="AF28" s="212"/>
      <c r="AG28" s="212" t="s">
        <v>446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19"/>
      <c r="B29" s="220"/>
      <c r="C29" s="247" t="s">
        <v>468</v>
      </c>
      <c r="D29" s="241"/>
      <c r="E29" s="241"/>
      <c r="F29" s="241"/>
      <c r="G29" s="241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12"/>
      <c r="Z29" s="212"/>
      <c r="AA29" s="212"/>
      <c r="AB29" s="212"/>
      <c r="AC29" s="212"/>
      <c r="AD29" s="212"/>
      <c r="AE29" s="212"/>
      <c r="AF29" s="212"/>
      <c r="AG29" s="212" t="s">
        <v>213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19"/>
      <c r="B30" s="220"/>
      <c r="C30" s="263" t="s">
        <v>638</v>
      </c>
      <c r="D30" s="252"/>
      <c r="E30" s="253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12"/>
      <c r="Z30" s="212"/>
      <c r="AA30" s="212"/>
      <c r="AB30" s="212"/>
      <c r="AC30" s="212"/>
      <c r="AD30" s="212"/>
      <c r="AE30" s="212"/>
      <c r="AF30" s="212"/>
      <c r="AG30" s="212" t="s">
        <v>255</v>
      </c>
      <c r="AH30" s="212">
        <v>0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19"/>
      <c r="B31" s="220"/>
      <c r="C31" s="263" t="s">
        <v>639</v>
      </c>
      <c r="D31" s="252"/>
      <c r="E31" s="253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12"/>
      <c r="Z31" s="212"/>
      <c r="AA31" s="212"/>
      <c r="AB31" s="212"/>
      <c r="AC31" s="212"/>
      <c r="AD31" s="212"/>
      <c r="AE31" s="212"/>
      <c r="AF31" s="212"/>
      <c r="AG31" s="212" t="s">
        <v>255</v>
      </c>
      <c r="AH31" s="212">
        <v>0</v>
      </c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19"/>
      <c r="B32" s="220"/>
      <c r="C32" s="263" t="s">
        <v>649</v>
      </c>
      <c r="D32" s="252"/>
      <c r="E32" s="253">
        <v>52.08</v>
      </c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12"/>
      <c r="Z32" s="212"/>
      <c r="AA32" s="212"/>
      <c r="AB32" s="212"/>
      <c r="AC32" s="212"/>
      <c r="AD32" s="212"/>
      <c r="AE32" s="212"/>
      <c r="AF32" s="212"/>
      <c r="AG32" s="212" t="s">
        <v>255</v>
      </c>
      <c r="AH32" s="212">
        <v>0</v>
      </c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ht="33.75" outlineLevel="1" x14ac:dyDescent="0.2">
      <c r="A33" s="234">
        <v>8</v>
      </c>
      <c r="B33" s="235" t="s">
        <v>472</v>
      </c>
      <c r="C33" s="246" t="s">
        <v>473</v>
      </c>
      <c r="D33" s="236" t="s">
        <v>248</v>
      </c>
      <c r="E33" s="237">
        <v>13.169</v>
      </c>
      <c r="F33" s="238"/>
      <c r="G33" s="239">
        <f>ROUND(E33*F33,2)</f>
        <v>0</v>
      </c>
      <c r="H33" s="238"/>
      <c r="I33" s="239">
        <f>ROUND(E33*H33,2)</f>
        <v>0</v>
      </c>
      <c r="J33" s="238"/>
      <c r="K33" s="239">
        <f>ROUND(E33*J33,2)</f>
        <v>0</v>
      </c>
      <c r="L33" s="239">
        <v>21</v>
      </c>
      <c r="M33" s="239">
        <f>G33*(1+L33/100)</f>
        <v>0</v>
      </c>
      <c r="N33" s="239">
        <v>0</v>
      </c>
      <c r="O33" s="239">
        <f>ROUND(E33*N33,2)</f>
        <v>0</v>
      </c>
      <c r="P33" s="239">
        <v>0</v>
      </c>
      <c r="Q33" s="239">
        <f>ROUND(E33*P33,2)</f>
        <v>0</v>
      </c>
      <c r="R33" s="239"/>
      <c r="S33" s="239" t="s">
        <v>242</v>
      </c>
      <c r="T33" s="240" t="s">
        <v>210</v>
      </c>
      <c r="U33" s="222">
        <v>0</v>
      </c>
      <c r="V33" s="222">
        <f>ROUND(E33*U33,2)</f>
        <v>0</v>
      </c>
      <c r="W33" s="222"/>
      <c r="X33" s="222" t="s">
        <v>250</v>
      </c>
      <c r="Y33" s="212"/>
      <c r="Z33" s="212"/>
      <c r="AA33" s="212"/>
      <c r="AB33" s="212"/>
      <c r="AC33" s="212"/>
      <c r="AD33" s="212"/>
      <c r="AE33" s="212"/>
      <c r="AF33" s="212"/>
      <c r="AG33" s="212" t="s">
        <v>446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19"/>
      <c r="B34" s="220"/>
      <c r="C34" s="247" t="s">
        <v>474</v>
      </c>
      <c r="D34" s="241"/>
      <c r="E34" s="241"/>
      <c r="F34" s="241"/>
      <c r="G34" s="241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12"/>
      <c r="Z34" s="212"/>
      <c r="AA34" s="212"/>
      <c r="AB34" s="212"/>
      <c r="AC34" s="212"/>
      <c r="AD34" s="212"/>
      <c r="AE34" s="212"/>
      <c r="AF34" s="212"/>
      <c r="AG34" s="212" t="s">
        <v>213</v>
      </c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19"/>
      <c r="B35" s="220"/>
      <c r="C35" s="263" t="s">
        <v>650</v>
      </c>
      <c r="D35" s="252"/>
      <c r="E35" s="253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12"/>
      <c r="Z35" s="212"/>
      <c r="AA35" s="212"/>
      <c r="AB35" s="212"/>
      <c r="AC35" s="212"/>
      <c r="AD35" s="212"/>
      <c r="AE35" s="212"/>
      <c r="AF35" s="212"/>
      <c r="AG35" s="212" t="s">
        <v>255</v>
      </c>
      <c r="AH35" s="212">
        <v>0</v>
      </c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19"/>
      <c r="B36" s="220"/>
      <c r="C36" s="263" t="s">
        <v>651</v>
      </c>
      <c r="D36" s="252"/>
      <c r="E36" s="253">
        <v>13.17</v>
      </c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12"/>
      <c r="Z36" s="212"/>
      <c r="AA36" s="212"/>
      <c r="AB36" s="212"/>
      <c r="AC36" s="212"/>
      <c r="AD36" s="212"/>
      <c r="AE36" s="212"/>
      <c r="AF36" s="212"/>
      <c r="AG36" s="212" t="s">
        <v>255</v>
      </c>
      <c r="AH36" s="212">
        <v>0</v>
      </c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ht="22.5" outlineLevel="1" x14ac:dyDescent="0.2">
      <c r="A37" s="234">
        <v>9</v>
      </c>
      <c r="B37" s="235" t="s">
        <v>479</v>
      </c>
      <c r="C37" s="246" t="s">
        <v>480</v>
      </c>
      <c r="D37" s="236" t="s">
        <v>248</v>
      </c>
      <c r="E37" s="237">
        <v>13.169</v>
      </c>
      <c r="F37" s="238"/>
      <c r="G37" s="239">
        <f>ROUND(E37*F37,2)</f>
        <v>0</v>
      </c>
      <c r="H37" s="238"/>
      <c r="I37" s="239">
        <f>ROUND(E37*H37,2)</f>
        <v>0</v>
      </c>
      <c r="J37" s="238"/>
      <c r="K37" s="239">
        <f>ROUND(E37*J37,2)</f>
        <v>0</v>
      </c>
      <c r="L37" s="239">
        <v>21</v>
      </c>
      <c r="M37" s="239">
        <f>G37*(1+L37/100)</f>
        <v>0</v>
      </c>
      <c r="N37" s="239">
        <v>0</v>
      </c>
      <c r="O37" s="239">
        <f>ROUND(E37*N37,2)</f>
        <v>0</v>
      </c>
      <c r="P37" s="239">
        <v>0</v>
      </c>
      <c r="Q37" s="239">
        <f>ROUND(E37*P37,2)</f>
        <v>0</v>
      </c>
      <c r="R37" s="239"/>
      <c r="S37" s="239" t="s">
        <v>242</v>
      </c>
      <c r="T37" s="240" t="s">
        <v>210</v>
      </c>
      <c r="U37" s="222">
        <v>0</v>
      </c>
      <c r="V37" s="222">
        <f>ROUND(E37*U37,2)</f>
        <v>0</v>
      </c>
      <c r="W37" s="222"/>
      <c r="X37" s="222" t="s">
        <v>250</v>
      </c>
      <c r="Y37" s="212"/>
      <c r="Z37" s="212"/>
      <c r="AA37" s="212"/>
      <c r="AB37" s="212"/>
      <c r="AC37" s="212"/>
      <c r="AD37" s="212"/>
      <c r="AE37" s="212"/>
      <c r="AF37" s="212"/>
      <c r="AG37" s="212" t="s">
        <v>446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19"/>
      <c r="B38" s="220"/>
      <c r="C38" s="263" t="s">
        <v>650</v>
      </c>
      <c r="D38" s="252"/>
      <c r="E38" s="253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12"/>
      <c r="Z38" s="212"/>
      <c r="AA38" s="212"/>
      <c r="AB38" s="212"/>
      <c r="AC38" s="212"/>
      <c r="AD38" s="212"/>
      <c r="AE38" s="212"/>
      <c r="AF38" s="212"/>
      <c r="AG38" s="212" t="s">
        <v>255</v>
      </c>
      <c r="AH38" s="212">
        <v>0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19"/>
      <c r="B39" s="220"/>
      <c r="C39" s="263" t="s">
        <v>651</v>
      </c>
      <c r="D39" s="252"/>
      <c r="E39" s="253">
        <v>13.17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12"/>
      <c r="Z39" s="212"/>
      <c r="AA39" s="212"/>
      <c r="AB39" s="212"/>
      <c r="AC39" s="212"/>
      <c r="AD39" s="212"/>
      <c r="AE39" s="212"/>
      <c r="AF39" s="212"/>
      <c r="AG39" s="212" t="s">
        <v>255</v>
      </c>
      <c r="AH39" s="212">
        <v>0</v>
      </c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ht="22.5" outlineLevel="1" x14ac:dyDescent="0.2">
      <c r="A40" s="234">
        <v>10</v>
      </c>
      <c r="B40" s="235" t="s">
        <v>573</v>
      </c>
      <c r="C40" s="246" t="s">
        <v>574</v>
      </c>
      <c r="D40" s="236" t="s">
        <v>334</v>
      </c>
      <c r="E40" s="237">
        <v>26.338000000000001</v>
      </c>
      <c r="F40" s="238"/>
      <c r="G40" s="239">
        <f>ROUND(E40*F40,2)</f>
        <v>0</v>
      </c>
      <c r="H40" s="238"/>
      <c r="I40" s="239">
        <f>ROUND(E40*H40,2)</f>
        <v>0</v>
      </c>
      <c r="J40" s="238"/>
      <c r="K40" s="239">
        <f>ROUND(E40*J40,2)</f>
        <v>0</v>
      </c>
      <c r="L40" s="239">
        <v>21</v>
      </c>
      <c r="M40" s="239">
        <f>G40*(1+L40/100)</f>
        <v>0</v>
      </c>
      <c r="N40" s="239">
        <v>0</v>
      </c>
      <c r="O40" s="239">
        <f>ROUND(E40*N40,2)</f>
        <v>0</v>
      </c>
      <c r="P40" s="239">
        <v>0</v>
      </c>
      <c r="Q40" s="239">
        <f>ROUND(E40*P40,2)</f>
        <v>0</v>
      </c>
      <c r="R40" s="239"/>
      <c r="S40" s="239" t="s">
        <v>242</v>
      </c>
      <c r="T40" s="240" t="s">
        <v>210</v>
      </c>
      <c r="U40" s="222">
        <v>0</v>
      </c>
      <c r="V40" s="222">
        <f>ROUND(E40*U40,2)</f>
        <v>0</v>
      </c>
      <c r="W40" s="222"/>
      <c r="X40" s="222" t="s">
        <v>250</v>
      </c>
      <c r="Y40" s="212"/>
      <c r="Z40" s="212"/>
      <c r="AA40" s="212"/>
      <c r="AB40" s="212"/>
      <c r="AC40" s="212"/>
      <c r="AD40" s="212"/>
      <c r="AE40" s="212"/>
      <c r="AF40" s="212"/>
      <c r="AG40" s="212" t="s">
        <v>446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19"/>
      <c r="B41" s="220"/>
      <c r="C41" s="263" t="s">
        <v>652</v>
      </c>
      <c r="D41" s="252"/>
      <c r="E41" s="253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12"/>
      <c r="Z41" s="212"/>
      <c r="AA41" s="212"/>
      <c r="AB41" s="212"/>
      <c r="AC41" s="212"/>
      <c r="AD41" s="212"/>
      <c r="AE41" s="212"/>
      <c r="AF41" s="212"/>
      <c r="AG41" s="212" t="s">
        <v>255</v>
      </c>
      <c r="AH41" s="212">
        <v>0</v>
      </c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19"/>
      <c r="B42" s="220"/>
      <c r="C42" s="263" t="s">
        <v>653</v>
      </c>
      <c r="D42" s="252"/>
      <c r="E42" s="253">
        <v>26.338000000000001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12"/>
      <c r="Z42" s="212"/>
      <c r="AA42" s="212"/>
      <c r="AB42" s="212"/>
      <c r="AC42" s="212"/>
      <c r="AD42" s="212"/>
      <c r="AE42" s="212"/>
      <c r="AF42" s="212"/>
      <c r="AG42" s="212" t="s">
        <v>255</v>
      </c>
      <c r="AH42" s="212">
        <v>0</v>
      </c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ht="22.5" outlineLevel="1" x14ac:dyDescent="0.2">
      <c r="A43" s="234">
        <v>11</v>
      </c>
      <c r="B43" s="235" t="s">
        <v>485</v>
      </c>
      <c r="C43" s="246" t="s">
        <v>486</v>
      </c>
      <c r="D43" s="236" t="s">
        <v>248</v>
      </c>
      <c r="E43" s="237">
        <v>36.805999999999997</v>
      </c>
      <c r="F43" s="238"/>
      <c r="G43" s="239">
        <f>ROUND(E43*F43,2)</f>
        <v>0</v>
      </c>
      <c r="H43" s="238"/>
      <c r="I43" s="239">
        <f>ROUND(E43*H43,2)</f>
        <v>0</v>
      </c>
      <c r="J43" s="238"/>
      <c r="K43" s="239">
        <f>ROUND(E43*J43,2)</f>
        <v>0</v>
      </c>
      <c r="L43" s="239">
        <v>21</v>
      </c>
      <c r="M43" s="239">
        <f>G43*(1+L43/100)</f>
        <v>0</v>
      </c>
      <c r="N43" s="239">
        <v>0</v>
      </c>
      <c r="O43" s="239">
        <f>ROUND(E43*N43,2)</f>
        <v>0</v>
      </c>
      <c r="P43" s="239">
        <v>0</v>
      </c>
      <c r="Q43" s="239">
        <f>ROUND(E43*P43,2)</f>
        <v>0</v>
      </c>
      <c r="R43" s="239"/>
      <c r="S43" s="239" t="s">
        <v>242</v>
      </c>
      <c r="T43" s="240" t="s">
        <v>210</v>
      </c>
      <c r="U43" s="222">
        <v>0</v>
      </c>
      <c r="V43" s="222">
        <f>ROUND(E43*U43,2)</f>
        <v>0</v>
      </c>
      <c r="W43" s="222"/>
      <c r="X43" s="222" t="s">
        <v>250</v>
      </c>
      <c r="Y43" s="212"/>
      <c r="Z43" s="212"/>
      <c r="AA43" s="212"/>
      <c r="AB43" s="212"/>
      <c r="AC43" s="212"/>
      <c r="AD43" s="212"/>
      <c r="AE43" s="212"/>
      <c r="AF43" s="212"/>
      <c r="AG43" s="212" t="s">
        <v>446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19"/>
      <c r="B44" s="220"/>
      <c r="C44" s="247" t="s">
        <v>487</v>
      </c>
      <c r="D44" s="241"/>
      <c r="E44" s="241"/>
      <c r="F44" s="241"/>
      <c r="G44" s="241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12"/>
      <c r="Z44" s="212"/>
      <c r="AA44" s="212"/>
      <c r="AB44" s="212"/>
      <c r="AC44" s="212"/>
      <c r="AD44" s="212"/>
      <c r="AE44" s="212"/>
      <c r="AF44" s="212"/>
      <c r="AG44" s="212" t="s">
        <v>213</v>
      </c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19"/>
      <c r="B45" s="220"/>
      <c r="C45" s="263" t="s">
        <v>639</v>
      </c>
      <c r="D45" s="252"/>
      <c r="E45" s="253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12"/>
      <c r="Z45" s="212"/>
      <c r="AA45" s="212"/>
      <c r="AB45" s="212"/>
      <c r="AC45" s="212"/>
      <c r="AD45" s="212"/>
      <c r="AE45" s="212"/>
      <c r="AF45" s="212"/>
      <c r="AG45" s="212" t="s">
        <v>255</v>
      </c>
      <c r="AH45" s="212">
        <v>0</v>
      </c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19"/>
      <c r="B46" s="220"/>
      <c r="C46" s="263" t="s">
        <v>654</v>
      </c>
      <c r="D46" s="252"/>
      <c r="E46" s="253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12"/>
      <c r="Z46" s="212"/>
      <c r="AA46" s="212"/>
      <c r="AB46" s="212"/>
      <c r="AC46" s="212"/>
      <c r="AD46" s="212"/>
      <c r="AE46" s="212"/>
      <c r="AF46" s="212"/>
      <c r="AG46" s="212" t="s">
        <v>255</v>
      </c>
      <c r="AH46" s="212">
        <v>0</v>
      </c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19"/>
      <c r="B47" s="220"/>
      <c r="C47" s="263" t="s">
        <v>655</v>
      </c>
      <c r="D47" s="252"/>
      <c r="E47" s="253">
        <v>36.81</v>
      </c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12"/>
      <c r="Z47" s="212"/>
      <c r="AA47" s="212"/>
      <c r="AB47" s="212"/>
      <c r="AC47" s="212"/>
      <c r="AD47" s="212"/>
      <c r="AE47" s="212"/>
      <c r="AF47" s="212"/>
      <c r="AG47" s="212" t="s">
        <v>255</v>
      </c>
      <c r="AH47" s="212">
        <v>0</v>
      </c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ht="33.75" outlineLevel="1" x14ac:dyDescent="0.2">
      <c r="A48" s="234">
        <v>12</v>
      </c>
      <c r="B48" s="235" t="s">
        <v>656</v>
      </c>
      <c r="C48" s="246" t="s">
        <v>657</v>
      </c>
      <c r="D48" s="236" t="s">
        <v>248</v>
      </c>
      <c r="E48" s="237">
        <v>2.1</v>
      </c>
      <c r="F48" s="238"/>
      <c r="G48" s="239">
        <f>ROUND(E48*F48,2)</f>
        <v>0</v>
      </c>
      <c r="H48" s="238"/>
      <c r="I48" s="239">
        <f>ROUND(E48*H48,2)</f>
        <v>0</v>
      </c>
      <c r="J48" s="238"/>
      <c r="K48" s="239">
        <f>ROUND(E48*J48,2)</f>
        <v>0</v>
      </c>
      <c r="L48" s="239">
        <v>21</v>
      </c>
      <c r="M48" s="239">
        <f>G48*(1+L48/100)</f>
        <v>0</v>
      </c>
      <c r="N48" s="239">
        <v>0</v>
      </c>
      <c r="O48" s="239">
        <f>ROUND(E48*N48,2)</f>
        <v>0</v>
      </c>
      <c r="P48" s="239">
        <v>0</v>
      </c>
      <c r="Q48" s="239">
        <f>ROUND(E48*P48,2)</f>
        <v>0</v>
      </c>
      <c r="R48" s="239"/>
      <c r="S48" s="239" t="s">
        <v>242</v>
      </c>
      <c r="T48" s="240" t="s">
        <v>210</v>
      </c>
      <c r="U48" s="222">
        <v>0</v>
      </c>
      <c r="V48" s="222">
        <f>ROUND(E48*U48,2)</f>
        <v>0</v>
      </c>
      <c r="W48" s="222"/>
      <c r="X48" s="222" t="s">
        <v>250</v>
      </c>
      <c r="Y48" s="212"/>
      <c r="Z48" s="212"/>
      <c r="AA48" s="212"/>
      <c r="AB48" s="212"/>
      <c r="AC48" s="212"/>
      <c r="AD48" s="212"/>
      <c r="AE48" s="212"/>
      <c r="AF48" s="212"/>
      <c r="AG48" s="212" t="s">
        <v>446</v>
      </c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19"/>
      <c r="B49" s="220"/>
      <c r="C49" s="247" t="s">
        <v>487</v>
      </c>
      <c r="D49" s="241"/>
      <c r="E49" s="241"/>
      <c r="F49" s="241"/>
      <c r="G49" s="241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12"/>
      <c r="Z49" s="212"/>
      <c r="AA49" s="212"/>
      <c r="AB49" s="212"/>
      <c r="AC49" s="212"/>
      <c r="AD49" s="212"/>
      <c r="AE49" s="212"/>
      <c r="AF49" s="212"/>
      <c r="AG49" s="212" t="s">
        <v>213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19"/>
      <c r="B50" s="220"/>
      <c r="C50" s="263" t="s">
        <v>638</v>
      </c>
      <c r="D50" s="252"/>
      <c r="E50" s="253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12"/>
      <c r="Z50" s="212"/>
      <c r="AA50" s="212"/>
      <c r="AB50" s="212"/>
      <c r="AC50" s="212"/>
      <c r="AD50" s="212"/>
      <c r="AE50" s="212"/>
      <c r="AF50" s="212"/>
      <c r="AG50" s="212" t="s">
        <v>255</v>
      </c>
      <c r="AH50" s="212">
        <v>0</v>
      </c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19"/>
      <c r="B51" s="220"/>
      <c r="C51" s="263" t="s">
        <v>658</v>
      </c>
      <c r="D51" s="252"/>
      <c r="E51" s="253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12"/>
      <c r="Z51" s="212"/>
      <c r="AA51" s="212"/>
      <c r="AB51" s="212"/>
      <c r="AC51" s="212"/>
      <c r="AD51" s="212"/>
      <c r="AE51" s="212"/>
      <c r="AF51" s="212"/>
      <c r="AG51" s="212" t="s">
        <v>255</v>
      </c>
      <c r="AH51" s="212">
        <v>0</v>
      </c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19"/>
      <c r="B52" s="220"/>
      <c r="C52" s="263" t="s">
        <v>659</v>
      </c>
      <c r="D52" s="252"/>
      <c r="E52" s="253">
        <v>2.1</v>
      </c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12"/>
      <c r="Z52" s="212"/>
      <c r="AA52" s="212"/>
      <c r="AB52" s="212"/>
      <c r="AC52" s="212"/>
      <c r="AD52" s="212"/>
      <c r="AE52" s="212"/>
      <c r="AF52" s="212"/>
      <c r="AG52" s="212" t="s">
        <v>255</v>
      </c>
      <c r="AH52" s="212">
        <v>0</v>
      </c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x14ac:dyDescent="0.2">
      <c r="A53" s="228" t="s">
        <v>204</v>
      </c>
      <c r="B53" s="229" t="s">
        <v>106</v>
      </c>
      <c r="C53" s="245" t="s">
        <v>107</v>
      </c>
      <c r="D53" s="230"/>
      <c r="E53" s="231"/>
      <c r="F53" s="232"/>
      <c r="G53" s="232">
        <f>SUMIF(AG54:AG56,"&lt;&gt;NOR",G54:G56)</f>
        <v>0</v>
      </c>
      <c r="H53" s="232"/>
      <c r="I53" s="232">
        <f>SUM(I54:I56)</f>
        <v>0</v>
      </c>
      <c r="J53" s="232"/>
      <c r="K53" s="232">
        <f>SUM(K54:K56)</f>
        <v>0</v>
      </c>
      <c r="L53" s="232"/>
      <c r="M53" s="232">
        <f>SUM(M54:M56)</f>
        <v>0</v>
      </c>
      <c r="N53" s="232"/>
      <c r="O53" s="232">
        <f>SUM(O54:O56)</f>
        <v>24.9</v>
      </c>
      <c r="P53" s="232"/>
      <c r="Q53" s="232">
        <f>SUM(Q54:Q56)</f>
        <v>0</v>
      </c>
      <c r="R53" s="232"/>
      <c r="S53" s="232"/>
      <c r="T53" s="233"/>
      <c r="U53" s="227"/>
      <c r="V53" s="227">
        <f>SUM(V54:V56)</f>
        <v>0</v>
      </c>
      <c r="W53" s="227"/>
      <c r="X53" s="227"/>
      <c r="AG53" t="s">
        <v>205</v>
      </c>
    </row>
    <row r="54" spans="1:60" ht="22.5" outlineLevel="1" x14ac:dyDescent="0.2">
      <c r="A54" s="234">
        <v>13</v>
      </c>
      <c r="B54" s="235" t="s">
        <v>507</v>
      </c>
      <c r="C54" s="246" t="s">
        <v>508</v>
      </c>
      <c r="D54" s="236" t="s">
        <v>248</v>
      </c>
      <c r="E54" s="237">
        <v>13.169</v>
      </c>
      <c r="F54" s="238"/>
      <c r="G54" s="239">
        <f>ROUND(E54*F54,2)</f>
        <v>0</v>
      </c>
      <c r="H54" s="238"/>
      <c r="I54" s="239">
        <f>ROUND(E54*H54,2)</f>
        <v>0</v>
      </c>
      <c r="J54" s="238"/>
      <c r="K54" s="239">
        <f>ROUND(E54*J54,2)</f>
        <v>0</v>
      </c>
      <c r="L54" s="239">
        <v>21</v>
      </c>
      <c r="M54" s="239">
        <f>G54*(1+L54/100)</f>
        <v>0</v>
      </c>
      <c r="N54" s="239">
        <v>1.8907700000000001</v>
      </c>
      <c r="O54" s="239">
        <f>ROUND(E54*N54,2)</f>
        <v>24.9</v>
      </c>
      <c r="P54" s="239">
        <v>0</v>
      </c>
      <c r="Q54" s="239">
        <f>ROUND(E54*P54,2)</f>
        <v>0</v>
      </c>
      <c r="R54" s="239"/>
      <c r="S54" s="239" t="s">
        <v>242</v>
      </c>
      <c r="T54" s="240" t="s">
        <v>210</v>
      </c>
      <c r="U54" s="222">
        <v>0</v>
      </c>
      <c r="V54" s="222">
        <f>ROUND(E54*U54,2)</f>
        <v>0</v>
      </c>
      <c r="W54" s="222"/>
      <c r="X54" s="222" t="s">
        <v>250</v>
      </c>
      <c r="Y54" s="212"/>
      <c r="Z54" s="212"/>
      <c r="AA54" s="212"/>
      <c r="AB54" s="212"/>
      <c r="AC54" s="212"/>
      <c r="AD54" s="212"/>
      <c r="AE54" s="212"/>
      <c r="AF54" s="212"/>
      <c r="AG54" s="212" t="s">
        <v>446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19"/>
      <c r="B55" s="220"/>
      <c r="C55" s="263" t="s">
        <v>660</v>
      </c>
      <c r="D55" s="252"/>
      <c r="E55" s="253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12"/>
      <c r="Z55" s="212"/>
      <c r="AA55" s="212"/>
      <c r="AB55" s="212"/>
      <c r="AC55" s="212"/>
      <c r="AD55" s="212"/>
      <c r="AE55" s="212"/>
      <c r="AF55" s="212"/>
      <c r="AG55" s="212" t="s">
        <v>255</v>
      </c>
      <c r="AH55" s="212">
        <v>0</v>
      </c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19"/>
      <c r="B56" s="220"/>
      <c r="C56" s="263" t="s">
        <v>651</v>
      </c>
      <c r="D56" s="252"/>
      <c r="E56" s="253">
        <v>13.17</v>
      </c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12"/>
      <c r="Z56" s="212"/>
      <c r="AA56" s="212"/>
      <c r="AB56" s="212"/>
      <c r="AC56" s="212"/>
      <c r="AD56" s="212"/>
      <c r="AE56" s="212"/>
      <c r="AF56" s="212"/>
      <c r="AG56" s="212" t="s">
        <v>255</v>
      </c>
      <c r="AH56" s="212">
        <v>0</v>
      </c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x14ac:dyDescent="0.2">
      <c r="A57" s="228" t="s">
        <v>204</v>
      </c>
      <c r="B57" s="229" t="s">
        <v>118</v>
      </c>
      <c r="C57" s="245" t="s">
        <v>119</v>
      </c>
      <c r="D57" s="230"/>
      <c r="E57" s="231"/>
      <c r="F57" s="232"/>
      <c r="G57" s="232">
        <f>SUMIF(AG58:AG74,"&lt;&gt;NOR",G58:G74)</f>
        <v>0</v>
      </c>
      <c r="H57" s="232"/>
      <c r="I57" s="232">
        <f>SUM(I58:I74)</f>
        <v>0</v>
      </c>
      <c r="J57" s="232"/>
      <c r="K57" s="232">
        <f>SUM(K58:K74)</f>
        <v>0</v>
      </c>
      <c r="L57" s="232"/>
      <c r="M57" s="232">
        <f>SUM(M58:M74)</f>
        <v>0</v>
      </c>
      <c r="N57" s="232"/>
      <c r="O57" s="232">
        <f>SUM(O58:O74)</f>
        <v>0.49</v>
      </c>
      <c r="P57" s="232"/>
      <c r="Q57" s="232">
        <f>SUM(Q58:Q74)</f>
        <v>0</v>
      </c>
      <c r="R57" s="232"/>
      <c r="S57" s="232"/>
      <c r="T57" s="233"/>
      <c r="U57" s="227"/>
      <c r="V57" s="227">
        <f>SUM(V58:V74)</f>
        <v>0</v>
      </c>
      <c r="W57" s="227"/>
      <c r="X57" s="227"/>
      <c r="AG57" t="s">
        <v>205</v>
      </c>
    </row>
    <row r="58" spans="1:60" ht="22.5" outlineLevel="1" x14ac:dyDescent="0.2">
      <c r="A58" s="255">
        <v>14</v>
      </c>
      <c r="B58" s="256" t="s">
        <v>661</v>
      </c>
      <c r="C58" s="264" t="s">
        <v>662</v>
      </c>
      <c r="D58" s="257" t="s">
        <v>370</v>
      </c>
      <c r="E58" s="258">
        <v>34.08</v>
      </c>
      <c r="F58" s="259"/>
      <c r="G58" s="260">
        <f>ROUND(E58*F58,2)</f>
        <v>0</v>
      </c>
      <c r="H58" s="259"/>
      <c r="I58" s="260">
        <f>ROUND(E58*H58,2)</f>
        <v>0</v>
      </c>
      <c r="J58" s="259"/>
      <c r="K58" s="260">
        <f>ROUND(E58*J58,2)</f>
        <v>0</v>
      </c>
      <c r="L58" s="260">
        <v>21</v>
      </c>
      <c r="M58" s="260">
        <f>G58*(1+L58/100)</f>
        <v>0</v>
      </c>
      <c r="N58" s="260">
        <v>0</v>
      </c>
      <c r="O58" s="260">
        <f>ROUND(E58*N58,2)</f>
        <v>0</v>
      </c>
      <c r="P58" s="260">
        <v>0</v>
      </c>
      <c r="Q58" s="260">
        <f>ROUND(E58*P58,2)</f>
        <v>0</v>
      </c>
      <c r="R58" s="260"/>
      <c r="S58" s="260" t="s">
        <v>242</v>
      </c>
      <c r="T58" s="261" t="s">
        <v>210</v>
      </c>
      <c r="U58" s="222">
        <v>0</v>
      </c>
      <c r="V58" s="222">
        <f>ROUND(E58*U58,2)</f>
        <v>0</v>
      </c>
      <c r="W58" s="222"/>
      <c r="X58" s="222" t="s">
        <v>250</v>
      </c>
      <c r="Y58" s="212"/>
      <c r="Z58" s="212"/>
      <c r="AA58" s="212"/>
      <c r="AB58" s="212"/>
      <c r="AC58" s="212"/>
      <c r="AD58" s="212"/>
      <c r="AE58" s="212"/>
      <c r="AF58" s="212"/>
      <c r="AG58" s="212" t="s">
        <v>446</v>
      </c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55">
        <v>15</v>
      </c>
      <c r="B59" s="256" t="s">
        <v>663</v>
      </c>
      <c r="C59" s="264" t="s">
        <v>664</v>
      </c>
      <c r="D59" s="257" t="s">
        <v>370</v>
      </c>
      <c r="E59" s="258">
        <v>39.192</v>
      </c>
      <c r="F59" s="259"/>
      <c r="G59" s="260">
        <f>ROUND(E59*F59,2)</f>
        <v>0</v>
      </c>
      <c r="H59" s="259"/>
      <c r="I59" s="260">
        <f>ROUND(E59*H59,2)</f>
        <v>0</v>
      </c>
      <c r="J59" s="259"/>
      <c r="K59" s="260">
        <f>ROUND(E59*J59,2)</f>
        <v>0</v>
      </c>
      <c r="L59" s="260">
        <v>21</v>
      </c>
      <c r="M59" s="260">
        <f>G59*(1+L59/100)</f>
        <v>0</v>
      </c>
      <c r="N59" s="260">
        <v>2.7999999999999998E-4</v>
      </c>
      <c r="O59" s="260">
        <f>ROUND(E59*N59,2)</f>
        <v>0.01</v>
      </c>
      <c r="P59" s="260">
        <v>0</v>
      </c>
      <c r="Q59" s="260">
        <f>ROUND(E59*P59,2)</f>
        <v>0</v>
      </c>
      <c r="R59" s="260"/>
      <c r="S59" s="260" t="s">
        <v>242</v>
      </c>
      <c r="T59" s="261" t="s">
        <v>210</v>
      </c>
      <c r="U59" s="222">
        <v>0</v>
      </c>
      <c r="V59" s="222">
        <f>ROUND(E59*U59,2)</f>
        <v>0</v>
      </c>
      <c r="W59" s="222"/>
      <c r="X59" s="222" t="s">
        <v>347</v>
      </c>
      <c r="Y59" s="212"/>
      <c r="Z59" s="212"/>
      <c r="AA59" s="212"/>
      <c r="AB59" s="212"/>
      <c r="AC59" s="212"/>
      <c r="AD59" s="212"/>
      <c r="AE59" s="212"/>
      <c r="AF59" s="212"/>
      <c r="AG59" s="212" t="s">
        <v>499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55">
        <v>16</v>
      </c>
      <c r="B60" s="256" t="s">
        <v>665</v>
      </c>
      <c r="C60" s="264" t="s">
        <v>666</v>
      </c>
      <c r="D60" s="257" t="s">
        <v>378</v>
      </c>
      <c r="E60" s="258">
        <v>1</v>
      </c>
      <c r="F60" s="259"/>
      <c r="G60" s="260">
        <f>ROUND(E60*F60,2)</f>
        <v>0</v>
      </c>
      <c r="H60" s="259"/>
      <c r="I60" s="260">
        <f>ROUND(E60*H60,2)</f>
        <v>0</v>
      </c>
      <c r="J60" s="259"/>
      <c r="K60" s="260">
        <f>ROUND(E60*J60,2)</f>
        <v>0</v>
      </c>
      <c r="L60" s="260">
        <v>21</v>
      </c>
      <c r="M60" s="260">
        <f>G60*(1+L60/100)</f>
        <v>0</v>
      </c>
      <c r="N60" s="260">
        <v>2.4000000000000001E-4</v>
      </c>
      <c r="O60" s="260">
        <f>ROUND(E60*N60,2)</f>
        <v>0</v>
      </c>
      <c r="P60" s="260">
        <v>0</v>
      </c>
      <c r="Q60" s="260">
        <f>ROUND(E60*P60,2)</f>
        <v>0</v>
      </c>
      <c r="R60" s="260"/>
      <c r="S60" s="260" t="s">
        <v>242</v>
      </c>
      <c r="T60" s="261" t="s">
        <v>210</v>
      </c>
      <c r="U60" s="222">
        <v>0</v>
      </c>
      <c r="V60" s="222">
        <f>ROUND(E60*U60,2)</f>
        <v>0</v>
      </c>
      <c r="W60" s="222"/>
      <c r="X60" s="222" t="s">
        <v>250</v>
      </c>
      <c r="Y60" s="212"/>
      <c r="Z60" s="212"/>
      <c r="AA60" s="212"/>
      <c r="AB60" s="212"/>
      <c r="AC60" s="212"/>
      <c r="AD60" s="212"/>
      <c r="AE60" s="212"/>
      <c r="AF60" s="212"/>
      <c r="AG60" s="212" t="s">
        <v>446</v>
      </c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55">
        <v>17</v>
      </c>
      <c r="B61" s="256" t="s">
        <v>667</v>
      </c>
      <c r="C61" s="264" t="s">
        <v>668</v>
      </c>
      <c r="D61" s="257" t="s">
        <v>378</v>
      </c>
      <c r="E61" s="258">
        <v>1</v>
      </c>
      <c r="F61" s="259"/>
      <c r="G61" s="260">
        <f>ROUND(E61*F61,2)</f>
        <v>0</v>
      </c>
      <c r="H61" s="259"/>
      <c r="I61" s="260">
        <f>ROUND(E61*H61,2)</f>
        <v>0</v>
      </c>
      <c r="J61" s="259"/>
      <c r="K61" s="260">
        <f>ROUND(E61*J61,2)</f>
        <v>0</v>
      </c>
      <c r="L61" s="260">
        <v>21</v>
      </c>
      <c r="M61" s="260">
        <f>G61*(1+L61/100)</f>
        <v>0</v>
      </c>
      <c r="N61" s="260">
        <v>5.6999999999999998E-4</v>
      </c>
      <c r="O61" s="260">
        <f>ROUND(E61*N61,2)</f>
        <v>0</v>
      </c>
      <c r="P61" s="260">
        <v>0</v>
      </c>
      <c r="Q61" s="260">
        <f>ROUND(E61*P61,2)</f>
        <v>0</v>
      </c>
      <c r="R61" s="260"/>
      <c r="S61" s="260" t="s">
        <v>242</v>
      </c>
      <c r="T61" s="261" t="s">
        <v>210</v>
      </c>
      <c r="U61" s="222">
        <v>0</v>
      </c>
      <c r="V61" s="222">
        <f>ROUND(E61*U61,2)</f>
        <v>0</v>
      </c>
      <c r="W61" s="222"/>
      <c r="X61" s="222" t="s">
        <v>250</v>
      </c>
      <c r="Y61" s="212"/>
      <c r="Z61" s="212"/>
      <c r="AA61" s="212"/>
      <c r="AB61" s="212"/>
      <c r="AC61" s="212"/>
      <c r="AD61" s="212"/>
      <c r="AE61" s="212"/>
      <c r="AF61" s="212"/>
      <c r="AG61" s="212" t="s">
        <v>446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ht="22.5" outlineLevel="1" x14ac:dyDescent="0.2">
      <c r="A62" s="255">
        <v>18</v>
      </c>
      <c r="B62" s="256" t="s">
        <v>669</v>
      </c>
      <c r="C62" s="264" t="s">
        <v>670</v>
      </c>
      <c r="D62" s="257" t="s">
        <v>378</v>
      </c>
      <c r="E62" s="258">
        <v>1</v>
      </c>
      <c r="F62" s="259"/>
      <c r="G62" s="260">
        <f>ROUND(E62*F62,2)</f>
        <v>0</v>
      </c>
      <c r="H62" s="259"/>
      <c r="I62" s="260">
        <f>ROUND(E62*H62,2)</f>
        <v>0</v>
      </c>
      <c r="J62" s="259"/>
      <c r="K62" s="260">
        <f>ROUND(E62*J62,2)</f>
        <v>0</v>
      </c>
      <c r="L62" s="260">
        <v>21</v>
      </c>
      <c r="M62" s="260">
        <f>G62*(1+L62/100)</f>
        <v>0</v>
      </c>
      <c r="N62" s="260">
        <v>0</v>
      </c>
      <c r="O62" s="260">
        <f>ROUND(E62*N62,2)</f>
        <v>0</v>
      </c>
      <c r="P62" s="260">
        <v>0</v>
      </c>
      <c r="Q62" s="260">
        <f>ROUND(E62*P62,2)</f>
        <v>0</v>
      </c>
      <c r="R62" s="260"/>
      <c r="S62" s="260" t="s">
        <v>242</v>
      </c>
      <c r="T62" s="261" t="s">
        <v>210</v>
      </c>
      <c r="U62" s="222">
        <v>0</v>
      </c>
      <c r="V62" s="222">
        <f>ROUND(E62*U62,2)</f>
        <v>0</v>
      </c>
      <c r="W62" s="222"/>
      <c r="X62" s="222" t="s">
        <v>250</v>
      </c>
      <c r="Y62" s="212"/>
      <c r="Z62" s="212"/>
      <c r="AA62" s="212"/>
      <c r="AB62" s="212"/>
      <c r="AC62" s="212"/>
      <c r="AD62" s="212"/>
      <c r="AE62" s="212"/>
      <c r="AF62" s="212"/>
      <c r="AG62" s="212" t="s">
        <v>446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55">
        <v>19</v>
      </c>
      <c r="B63" s="256" t="s">
        <v>671</v>
      </c>
      <c r="C63" s="264" t="s">
        <v>672</v>
      </c>
      <c r="D63" s="257" t="s">
        <v>378</v>
      </c>
      <c r="E63" s="258">
        <v>1</v>
      </c>
      <c r="F63" s="259"/>
      <c r="G63" s="260">
        <f>ROUND(E63*F63,2)</f>
        <v>0</v>
      </c>
      <c r="H63" s="259"/>
      <c r="I63" s="260">
        <f>ROUND(E63*H63,2)</f>
        <v>0</v>
      </c>
      <c r="J63" s="259"/>
      <c r="K63" s="260">
        <f>ROUND(E63*J63,2)</f>
        <v>0</v>
      </c>
      <c r="L63" s="260">
        <v>21</v>
      </c>
      <c r="M63" s="260">
        <f>G63*(1+L63/100)</f>
        <v>0</v>
      </c>
      <c r="N63" s="260">
        <v>5.8999999999999999E-3</v>
      </c>
      <c r="O63" s="260">
        <f>ROUND(E63*N63,2)</f>
        <v>0.01</v>
      </c>
      <c r="P63" s="260">
        <v>0</v>
      </c>
      <c r="Q63" s="260">
        <f>ROUND(E63*P63,2)</f>
        <v>0</v>
      </c>
      <c r="R63" s="260"/>
      <c r="S63" s="260" t="s">
        <v>242</v>
      </c>
      <c r="T63" s="261" t="s">
        <v>210</v>
      </c>
      <c r="U63" s="222">
        <v>0</v>
      </c>
      <c r="V63" s="222">
        <f>ROUND(E63*U63,2)</f>
        <v>0</v>
      </c>
      <c r="W63" s="222"/>
      <c r="X63" s="222" t="s">
        <v>347</v>
      </c>
      <c r="Y63" s="212"/>
      <c r="Z63" s="212"/>
      <c r="AA63" s="212"/>
      <c r="AB63" s="212"/>
      <c r="AC63" s="212"/>
      <c r="AD63" s="212"/>
      <c r="AE63" s="212"/>
      <c r="AF63" s="212"/>
      <c r="AG63" s="212" t="s">
        <v>499</v>
      </c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55">
        <v>20</v>
      </c>
      <c r="B64" s="256" t="s">
        <v>673</v>
      </c>
      <c r="C64" s="264" t="s">
        <v>674</v>
      </c>
      <c r="D64" s="257" t="s">
        <v>378</v>
      </c>
      <c r="E64" s="258">
        <v>1</v>
      </c>
      <c r="F64" s="259"/>
      <c r="G64" s="260">
        <f>ROUND(E64*F64,2)</f>
        <v>0</v>
      </c>
      <c r="H64" s="259"/>
      <c r="I64" s="260">
        <f>ROUND(E64*H64,2)</f>
        <v>0</v>
      </c>
      <c r="J64" s="259"/>
      <c r="K64" s="260">
        <f>ROUND(E64*J64,2)</f>
        <v>0</v>
      </c>
      <c r="L64" s="260">
        <v>21</v>
      </c>
      <c r="M64" s="260">
        <f>G64*(1+L64/100)</f>
        <v>0</v>
      </c>
      <c r="N64" s="260">
        <v>3.3999999999999998E-3</v>
      </c>
      <c r="O64" s="260">
        <f>ROUND(E64*N64,2)</f>
        <v>0</v>
      </c>
      <c r="P64" s="260">
        <v>0</v>
      </c>
      <c r="Q64" s="260">
        <f>ROUND(E64*P64,2)</f>
        <v>0</v>
      </c>
      <c r="R64" s="260"/>
      <c r="S64" s="260" t="s">
        <v>242</v>
      </c>
      <c r="T64" s="261" t="s">
        <v>210</v>
      </c>
      <c r="U64" s="222">
        <v>0</v>
      </c>
      <c r="V64" s="222">
        <f>ROUND(E64*U64,2)</f>
        <v>0</v>
      </c>
      <c r="W64" s="222"/>
      <c r="X64" s="222" t="s">
        <v>347</v>
      </c>
      <c r="Y64" s="212"/>
      <c r="Z64" s="212"/>
      <c r="AA64" s="212"/>
      <c r="AB64" s="212"/>
      <c r="AC64" s="212"/>
      <c r="AD64" s="212"/>
      <c r="AE64" s="212"/>
      <c r="AF64" s="212"/>
      <c r="AG64" s="212" t="s">
        <v>499</v>
      </c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55">
        <v>21</v>
      </c>
      <c r="B65" s="256" t="s">
        <v>675</v>
      </c>
      <c r="C65" s="264" t="s">
        <v>676</v>
      </c>
      <c r="D65" s="257" t="s">
        <v>378</v>
      </c>
      <c r="E65" s="258">
        <v>1</v>
      </c>
      <c r="F65" s="259"/>
      <c r="G65" s="260">
        <f>ROUND(E65*F65,2)</f>
        <v>0</v>
      </c>
      <c r="H65" s="259"/>
      <c r="I65" s="260">
        <f>ROUND(E65*H65,2)</f>
        <v>0</v>
      </c>
      <c r="J65" s="259"/>
      <c r="K65" s="260">
        <f>ROUND(E65*J65,2)</f>
        <v>0</v>
      </c>
      <c r="L65" s="260">
        <v>21</v>
      </c>
      <c r="M65" s="260">
        <f>G65*(1+L65/100)</f>
        <v>0</v>
      </c>
      <c r="N65" s="260">
        <v>8.9999999999999998E-4</v>
      </c>
      <c r="O65" s="260">
        <f>ROUND(E65*N65,2)</f>
        <v>0</v>
      </c>
      <c r="P65" s="260">
        <v>0</v>
      </c>
      <c r="Q65" s="260">
        <f>ROUND(E65*P65,2)</f>
        <v>0</v>
      </c>
      <c r="R65" s="260"/>
      <c r="S65" s="260" t="s">
        <v>242</v>
      </c>
      <c r="T65" s="261" t="s">
        <v>210</v>
      </c>
      <c r="U65" s="222">
        <v>0</v>
      </c>
      <c r="V65" s="222">
        <f>ROUND(E65*U65,2)</f>
        <v>0</v>
      </c>
      <c r="W65" s="222"/>
      <c r="X65" s="222" t="s">
        <v>347</v>
      </c>
      <c r="Y65" s="212"/>
      <c r="Z65" s="212"/>
      <c r="AA65" s="212"/>
      <c r="AB65" s="212"/>
      <c r="AC65" s="212"/>
      <c r="AD65" s="212"/>
      <c r="AE65" s="212"/>
      <c r="AF65" s="212"/>
      <c r="AG65" s="212" t="s">
        <v>499</v>
      </c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55">
        <v>22</v>
      </c>
      <c r="B66" s="256" t="s">
        <v>677</v>
      </c>
      <c r="C66" s="264" t="s">
        <v>678</v>
      </c>
      <c r="D66" s="257" t="s">
        <v>378</v>
      </c>
      <c r="E66" s="258">
        <v>1</v>
      </c>
      <c r="F66" s="259"/>
      <c r="G66" s="260">
        <f>ROUND(E66*F66,2)</f>
        <v>0</v>
      </c>
      <c r="H66" s="259"/>
      <c r="I66" s="260">
        <f>ROUND(E66*H66,2)</f>
        <v>0</v>
      </c>
      <c r="J66" s="259"/>
      <c r="K66" s="260">
        <f>ROUND(E66*J66,2)</f>
        <v>0</v>
      </c>
      <c r="L66" s="260">
        <v>21</v>
      </c>
      <c r="M66" s="260">
        <f>G66*(1+L66/100)</f>
        <v>0</v>
      </c>
      <c r="N66" s="260">
        <v>3.5000000000000001E-3</v>
      </c>
      <c r="O66" s="260">
        <f>ROUND(E66*N66,2)</f>
        <v>0</v>
      </c>
      <c r="P66" s="260">
        <v>0</v>
      </c>
      <c r="Q66" s="260">
        <f>ROUND(E66*P66,2)</f>
        <v>0</v>
      </c>
      <c r="R66" s="260"/>
      <c r="S66" s="260" t="s">
        <v>242</v>
      </c>
      <c r="T66" s="261" t="s">
        <v>210</v>
      </c>
      <c r="U66" s="222">
        <v>0</v>
      </c>
      <c r="V66" s="222">
        <f>ROUND(E66*U66,2)</f>
        <v>0</v>
      </c>
      <c r="W66" s="222"/>
      <c r="X66" s="222" t="s">
        <v>347</v>
      </c>
      <c r="Y66" s="212"/>
      <c r="Z66" s="212"/>
      <c r="AA66" s="212"/>
      <c r="AB66" s="212"/>
      <c r="AC66" s="212"/>
      <c r="AD66" s="212"/>
      <c r="AE66" s="212"/>
      <c r="AF66" s="212"/>
      <c r="AG66" s="212" t="s">
        <v>499</v>
      </c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55">
        <v>23</v>
      </c>
      <c r="B67" s="256" t="s">
        <v>679</v>
      </c>
      <c r="C67" s="264" t="s">
        <v>680</v>
      </c>
      <c r="D67" s="257" t="s">
        <v>370</v>
      </c>
      <c r="E67" s="258">
        <v>34.08</v>
      </c>
      <c r="F67" s="259"/>
      <c r="G67" s="260">
        <f>ROUND(E67*F67,2)</f>
        <v>0</v>
      </c>
      <c r="H67" s="259"/>
      <c r="I67" s="260">
        <f>ROUND(E67*H67,2)</f>
        <v>0</v>
      </c>
      <c r="J67" s="259"/>
      <c r="K67" s="260">
        <f>ROUND(E67*J67,2)</f>
        <v>0</v>
      </c>
      <c r="L67" s="260">
        <v>21</v>
      </c>
      <c r="M67" s="260">
        <f>G67*(1+L67/100)</f>
        <v>0</v>
      </c>
      <c r="N67" s="260">
        <v>0</v>
      </c>
      <c r="O67" s="260">
        <f>ROUND(E67*N67,2)</f>
        <v>0</v>
      </c>
      <c r="P67" s="260">
        <v>0</v>
      </c>
      <c r="Q67" s="260">
        <f>ROUND(E67*P67,2)</f>
        <v>0</v>
      </c>
      <c r="R67" s="260"/>
      <c r="S67" s="260" t="s">
        <v>242</v>
      </c>
      <c r="T67" s="261" t="s">
        <v>210</v>
      </c>
      <c r="U67" s="222">
        <v>0</v>
      </c>
      <c r="V67" s="222">
        <f>ROUND(E67*U67,2)</f>
        <v>0</v>
      </c>
      <c r="W67" s="222"/>
      <c r="X67" s="222" t="s">
        <v>250</v>
      </c>
      <c r="Y67" s="212"/>
      <c r="Z67" s="212"/>
      <c r="AA67" s="212"/>
      <c r="AB67" s="212"/>
      <c r="AC67" s="212"/>
      <c r="AD67" s="212"/>
      <c r="AE67" s="212"/>
      <c r="AF67" s="212"/>
      <c r="AG67" s="212" t="s">
        <v>446</v>
      </c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55">
        <v>24</v>
      </c>
      <c r="B68" s="256" t="s">
        <v>681</v>
      </c>
      <c r="C68" s="264" t="s">
        <v>682</v>
      </c>
      <c r="D68" s="257" t="s">
        <v>370</v>
      </c>
      <c r="E68" s="258">
        <v>34.08</v>
      </c>
      <c r="F68" s="259"/>
      <c r="G68" s="260">
        <f>ROUND(E68*F68,2)</f>
        <v>0</v>
      </c>
      <c r="H68" s="259"/>
      <c r="I68" s="260">
        <f>ROUND(E68*H68,2)</f>
        <v>0</v>
      </c>
      <c r="J68" s="259"/>
      <c r="K68" s="260">
        <f>ROUND(E68*J68,2)</f>
        <v>0</v>
      </c>
      <c r="L68" s="260">
        <v>21</v>
      </c>
      <c r="M68" s="260">
        <f>G68*(1+L68/100)</f>
        <v>0</v>
      </c>
      <c r="N68" s="260">
        <v>0</v>
      </c>
      <c r="O68" s="260">
        <f>ROUND(E68*N68,2)</f>
        <v>0</v>
      </c>
      <c r="P68" s="260">
        <v>0</v>
      </c>
      <c r="Q68" s="260">
        <f>ROUND(E68*P68,2)</f>
        <v>0</v>
      </c>
      <c r="R68" s="260"/>
      <c r="S68" s="260" t="s">
        <v>242</v>
      </c>
      <c r="T68" s="261" t="s">
        <v>210</v>
      </c>
      <c r="U68" s="222">
        <v>0</v>
      </c>
      <c r="V68" s="222">
        <f>ROUND(E68*U68,2)</f>
        <v>0</v>
      </c>
      <c r="W68" s="222"/>
      <c r="X68" s="222" t="s">
        <v>250</v>
      </c>
      <c r="Y68" s="212"/>
      <c r="Z68" s="212"/>
      <c r="AA68" s="212"/>
      <c r="AB68" s="212"/>
      <c r="AC68" s="212"/>
      <c r="AD68" s="212"/>
      <c r="AE68" s="212"/>
      <c r="AF68" s="212"/>
      <c r="AG68" s="212" t="s">
        <v>446</v>
      </c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ht="22.5" outlineLevel="1" x14ac:dyDescent="0.2">
      <c r="A69" s="255">
        <v>25</v>
      </c>
      <c r="B69" s="256" t="s">
        <v>683</v>
      </c>
      <c r="C69" s="264" t="s">
        <v>684</v>
      </c>
      <c r="D69" s="257" t="s">
        <v>378</v>
      </c>
      <c r="E69" s="258">
        <v>1</v>
      </c>
      <c r="F69" s="259"/>
      <c r="G69" s="260">
        <f>ROUND(E69*F69,2)</f>
        <v>0</v>
      </c>
      <c r="H69" s="259"/>
      <c r="I69" s="260">
        <f>ROUND(E69*H69,2)</f>
        <v>0</v>
      </c>
      <c r="J69" s="259"/>
      <c r="K69" s="260">
        <f>ROUND(E69*J69,2)</f>
        <v>0</v>
      </c>
      <c r="L69" s="260">
        <v>21</v>
      </c>
      <c r="M69" s="260">
        <f>G69*(1+L69/100)</f>
        <v>0</v>
      </c>
      <c r="N69" s="260">
        <v>0.36191000000000001</v>
      </c>
      <c r="O69" s="260">
        <f>ROUND(E69*N69,2)</f>
        <v>0.36</v>
      </c>
      <c r="P69" s="260">
        <v>0</v>
      </c>
      <c r="Q69" s="260">
        <f>ROUND(E69*P69,2)</f>
        <v>0</v>
      </c>
      <c r="R69" s="260"/>
      <c r="S69" s="260" t="s">
        <v>242</v>
      </c>
      <c r="T69" s="261" t="s">
        <v>210</v>
      </c>
      <c r="U69" s="222">
        <v>0</v>
      </c>
      <c r="V69" s="222">
        <f>ROUND(E69*U69,2)</f>
        <v>0</v>
      </c>
      <c r="W69" s="222"/>
      <c r="X69" s="222" t="s">
        <v>250</v>
      </c>
      <c r="Y69" s="212"/>
      <c r="Z69" s="212"/>
      <c r="AA69" s="212"/>
      <c r="AB69" s="212"/>
      <c r="AC69" s="212"/>
      <c r="AD69" s="212"/>
      <c r="AE69" s="212"/>
      <c r="AF69" s="212"/>
      <c r="AG69" s="212" t="s">
        <v>446</v>
      </c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55">
        <v>26</v>
      </c>
      <c r="B70" s="256" t="s">
        <v>685</v>
      </c>
      <c r="C70" s="264" t="s">
        <v>686</v>
      </c>
      <c r="D70" s="257" t="s">
        <v>378</v>
      </c>
      <c r="E70" s="258">
        <v>1</v>
      </c>
      <c r="F70" s="259"/>
      <c r="G70" s="260">
        <f>ROUND(E70*F70,2)</f>
        <v>0</v>
      </c>
      <c r="H70" s="259"/>
      <c r="I70" s="260">
        <f>ROUND(E70*H70,2)</f>
        <v>0</v>
      </c>
      <c r="J70" s="259"/>
      <c r="K70" s="260">
        <f>ROUND(E70*J70,2)</f>
        <v>0</v>
      </c>
      <c r="L70" s="260">
        <v>21</v>
      </c>
      <c r="M70" s="260">
        <f>G70*(1+L70/100)</f>
        <v>0</v>
      </c>
      <c r="N70" s="260">
        <v>9.5000000000000001E-2</v>
      </c>
      <c r="O70" s="260">
        <f>ROUND(E70*N70,2)</f>
        <v>0.1</v>
      </c>
      <c r="P70" s="260">
        <v>0</v>
      </c>
      <c r="Q70" s="260">
        <f>ROUND(E70*P70,2)</f>
        <v>0</v>
      </c>
      <c r="R70" s="260"/>
      <c r="S70" s="260" t="s">
        <v>242</v>
      </c>
      <c r="T70" s="261" t="s">
        <v>210</v>
      </c>
      <c r="U70" s="222">
        <v>0</v>
      </c>
      <c r="V70" s="222">
        <f>ROUND(E70*U70,2)</f>
        <v>0</v>
      </c>
      <c r="W70" s="222"/>
      <c r="X70" s="222" t="s">
        <v>347</v>
      </c>
      <c r="Y70" s="212"/>
      <c r="Z70" s="212"/>
      <c r="AA70" s="212"/>
      <c r="AB70" s="212"/>
      <c r="AC70" s="212"/>
      <c r="AD70" s="212"/>
      <c r="AE70" s="212"/>
      <c r="AF70" s="212"/>
      <c r="AG70" s="212" t="s">
        <v>499</v>
      </c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ht="22.5" outlineLevel="1" x14ac:dyDescent="0.2">
      <c r="A71" s="255">
        <v>27</v>
      </c>
      <c r="B71" s="256" t="s">
        <v>687</v>
      </c>
      <c r="C71" s="264" t="s">
        <v>688</v>
      </c>
      <c r="D71" s="257" t="s">
        <v>378</v>
      </c>
      <c r="E71" s="258">
        <v>1</v>
      </c>
      <c r="F71" s="259"/>
      <c r="G71" s="260">
        <f>ROUND(E71*F71,2)</f>
        <v>0</v>
      </c>
      <c r="H71" s="259"/>
      <c r="I71" s="260">
        <f>ROUND(E71*H71,2)</f>
        <v>0</v>
      </c>
      <c r="J71" s="259"/>
      <c r="K71" s="260">
        <f>ROUND(E71*J71,2)</f>
        <v>0</v>
      </c>
      <c r="L71" s="260">
        <v>21</v>
      </c>
      <c r="M71" s="260">
        <f>G71*(1+L71/100)</f>
        <v>0</v>
      </c>
      <c r="N71" s="260">
        <v>1.6000000000000001E-4</v>
      </c>
      <c r="O71" s="260">
        <f>ROUND(E71*N71,2)</f>
        <v>0</v>
      </c>
      <c r="P71" s="260">
        <v>0</v>
      </c>
      <c r="Q71" s="260">
        <f>ROUND(E71*P71,2)</f>
        <v>0</v>
      </c>
      <c r="R71" s="260"/>
      <c r="S71" s="260" t="s">
        <v>242</v>
      </c>
      <c r="T71" s="261" t="s">
        <v>210</v>
      </c>
      <c r="U71" s="222">
        <v>0</v>
      </c>
      <c r="V71" s="222">
        <f>ROUND(E71*U71,2)</f>
        <v>0</v>
      </c>
      <c r="W71" s="222"/>
      <c r="X71" s="222" t="s">
        <v>250</v>
      </c>
      <c r="Y71" s="212"/>
      <c r="Z71" s="212"/>
      <c r="AA71" s="212"/>
      <c r="AB71" s="212"/>
      <c r="AC71" s="212"/>
      <c r="AD71" s="212"/>
      <c r="AE71" s="212"/>
      <c r="AF71" s="212"/>
      <c r="AG71" s="212" t="s">
        <v>446</v>
      </c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55">
        <v>28</v>
      </c>
      <c r="B72" s="256" t="s">
        <v>689</v>
      </c>
      <c r="C72" s="264" t="s">
        <v>690</v>
      </c>
      <c r="D72" s="257" t="s">
        <v>370</v>
      </c>
      <c r="E72" s="258">
        <v>34.08</v>
      </c>
      <c r="F72" s="259"/>
      <c r="G72" s="260">
        <f>ROUND(E72*F72,2)</f>
        <v>0</v>
      </c>
      <c r="H72" s="259"/>
      <c r="I72" s="260">
        <f>ROUND(E72*H72,2)</f>
        <v>0</v>
      </c>
      <c r="J72" s="259"/>
      <c r="K72" s="260">
        <f>ROUND(E72*J72,2)</f>
        <v>0</v>
      </c>
      <c r="L72" s="260">
        <v>21</v>
      </c>
      <c r="M72" s="260">
        <f>G72*(1+L72/100)</f>
        <v>0</v>
      </c>
      <c r="N72" s="260">
        <v>1.9000000000000001E-4</v>
      </c>
      <c r="O72" s="260">
        <f>ROUND(E72*N72,2)</f>
        <v>0.01</v>
      </c>
      <c r="P72" s="260">
        <v>0</v>
      </c>
      <c r="Q72" s="260">
        <f>ROUND(E72*P72,2)</f>
        <v>0</v>
      </c>
      <c r="R72" s="260"/>
      <c r="S72" s="260" t="s">
        <v>242</v>
      </c>
      <c r="T72" s="261" t="s">
        <v>210</v>
      </c>
      <c r="U72" s="222">
        <v>0</v>
      </c>
      <c r="V72" s="222">
        <f>ROUND(E72*U72,2)</f>
        <v>0</v>
      </c>
      <c r="W72" s="222"/>
      <c r="X72" s="222" t="s">
        <v>250</v>
      </c>
      <c r="Y72" s="212"/>
      <c r="Z72" s="212"/>
      <c r="AA72" s="212"/>
      <c r="AB72" s="212"/>
      <c r="AC72" s="212"/>
      <c r="AD72" s="212"/>
      <c r="AE72" s="212"/>
      <c r="AF72" s="212"/>
      <c r="AG72" s="212" t="s">
        <v>446</v>
      </c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34">
        <v>29</v>
      </c>
      <c r="B73" s="235" t="s">
        <v>691</v>
      </c>
      <c r="C73" s="246" t="s">
        <v>692</v>
      </c>
      <c r="D73" s="236" t="s">
        <v>370</v>
      </c>
      <c r="E73" s="237">
        <v>34.761600000000001</v>
      </c>
      <c r="F73" s="238"/>
      <c r="G73" s="239">
        <f>ROUND(E73*F73,2)</f>
        <v>0</v>
      </c>
      <c r="H73" s="238"/>
      <c r="I73" s="239">
        <f>ROUND(E73*H73,2)</f>
        <v>0</v>
      </c>
      <c r="J73" s="238"/>
      <c r="K73" s="239">
        <f>ROUND(E73*J73,2)</f>
        <v>0</v>
      </c>
      <c r="L73" s="239">
        <v>21</v>
      </c>
      <c r="M73" s="239">
        <f>G73*(1+L73/100)</f>
        <v>0</v>
      </c>
      <c r="N73" s="239">
        <v>6.9999999999999994E-5</v>
      </c>
      <c r="O73" s="239">
        <f>ROUND(E73*N73,2)</f>
        <v>0</v>
      </c>
      <c r="P73" s="239">
        <v>0</v>
      </c>
      <c r="Q73" s="239">
        <f>ROUND(E73*P73,2)</f>
        <v>0</v>
      </c>
      <c r="R73" s="239"/>
      <c r="S73" s="239" t="s">
        <v>242</v>
      </c>
      <c r="T73" s="240" t="s">
        <v>210</v>
      </c>
      <c r="U73" s="222">
        <v>0</v>
      </c>
      <c r="V73" s="222">
        <f>ROUND(E73*U73,2)</f>
        <v>0</v>
      </c>
      <c r="W73" s="222"/>
      <c r="X73" s="222" t="s">
        <v>250</v>
      </c>
      <c r="Y73" s="212"/>
      <c r="Z73" s="212"/>
      <c r="AA73" s="212"/>
      <c r="AB73" s="212"/>
      <c r="AC73" s="212"/>
      <c r="AD73" s="212"/>
      <c r="AE73" s="212"/>
      <c r="AF73" s="212"/>
      <c r="AG73" s="212" t="s">
        <v>446</v>
      </c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19"/>
      <c r="B74" s="220"/>
      <c r="C74" s="263" t="s">
        <v>693</v>
      </c>
      <c r="D74" s="252"/>
      <c r="E74" s="253">
        <v>34.761600000000001</v>
      </c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12"/>
      <c r="Z74" s="212"/>
      <c r="AA74" s="212"/>
      <c r="AB74" s="212"/>
      <c r="AC74" s="212"/>
      <c r="AD74" s="212"/>
      <c r="AE74" s="212"/>
      <c r="AF74" s="212"/>
      <c r="AG74" s="212" t="s">
        <v>255</v>
      </c>
      <c r="AH74" s="212">
        <v>0</v>
      </c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x14ac:dyDescent="0.2">
      <c r="A75" s="228" t="s">
        <v>204</v>
      </c>
      <c r="B75" s="229" t="s">
        <v>132</v>
      </c>
      <c r="C75" s="245" t="s">
        <v>133</v>
      </c>
      <c r="D75" s="230"/>
      <c r="E75" s="231"/>
      <c r="F75" s="232"/>
      <c r="G75" s="232">
        <f>SUMIF(AG76:AG76,"&lt;&gt;NOR",G76:G76)</f>
        <v>0</v>
      </c>
      <c r="H75" s="232"/>
      <c r="I75" s="232">
        <f>SUM(I76:I76)</f>
        <v>0</v>
      </c>
      <c r="J75" s="232"/>
      <c r="K75" s="232">
        <f>SUM(K76:K76)</f>
        <v>0</v>
      </c>
      <c r="L75" s="232"/>
      <c r="M75" s="232">
        <f>SUM(M76:M76)</f>
        <v>0</v>
      </c>
      <c r="N75" s="232"/>
      <c r="O75" s="232">
        <f>SUM(O76:O76)</f>
        <v>0</v>
      </c>
      <c r="P75" s="232"/>
      <c r="Q75" s="232">
        <f>SUM(Q76:Q76)</f>
        <v>0</v>
      </c>
      <c r="R75" s="232"/>
      <c r="S75" s="232"/>
      <c r="T75" s="233"/>
      <c r="U75" s="227"/>
      <c r="V75" s="227">
        <f>SUM(V76:V76)</f>
        <v>0</v>
      </c>
      <c r="W75" s="227"/>
      <c r="X75" s="227"/>
      <c r="AG75" t="s">
        <v>205</v>
      </c>
    </row>
    <row r="76" spans="1:60" ht="22.5" outlineLevel="1" x14ac:dyDescent="0.2">
      <c r="A76" s="255">
        <v>30</v>
      </c>
      <c r="B76" s="256" t="s">
        <v>537</v>
      </c>
      <c r="C76" s="264" t="s">
        <v>538</v>
      </c>
      <c r="D76" s="257" t="s">
        <v>334</v>
      </c>
      <c r="E76" s="258">
        <v>0.495</v>
      </c>
      <c r="F76" s="259"/>
      <c r="G76" s="260">
        <f>ROUND(E76*F76,2)</f>
        <v>0</v>
      </c>
      <c r="H76" s="259"/>
      <c r="I76" s="260">
        <f>ROUND(E76*H76,2)</f>
        <v>0</v>
      </c>
      <c r="J76" s="259"/>
      <c r="K76" s="260">
        <f>ROUND(E76*J76,2)</f>
        <v>0</v>
      </c>
      <c r="L76" s="260">
        <v>21</v>
      </c>
      <c r="M76" s="260">
        <f>G76*(1+L76/100)</f>
        <v>0</v>
      </c>
      <c r="N76" s="260">
        <v>0</v>
      </c>
      <c r="O76" s="260">
        <f>ROUND(E76*N76,2)</f>
        <v>0</v>
      </c>
      <c r="P76" s="260">
        <v>0</v>
      </c>
      <c r="Q76" s="260">
        <f>ROUND(E76*P76,2)</f>
        <v>0</v>
      </c>
      <c r="R76" s="260"/>
      <c r="S76" s="260" t="s">
        <v>242</v>
      </c>
      <c r="T76" s="261" t="s">
        <v>210</v>
      </c>
      <c r="U76" s="222">
        <v>0</v>
      </c>
      <c r="V76" s="222">
        <f>ROUND(E76*U76,2)</f>
        <v>0</v>
      </c>
      <c r="W76" s="222"/>
      <c r="X76" s="222" t="s">
        <v>250</v>
      </c>
      <c r="Y76" s="212"/>
      <c r="Z76" s="212"/>
      <c r="AA76" s="212"/>
      <c r="AB76" s="212"/>
      <c r="AC76" s="212"/>
      <c r="AD76" s="212"/>
      <c r="AE76" s="212"/>
      <c r="AF76" s="212"/>
      <c r="AG76" s="212" t="s">
        <v>446</v>
      </c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x14ac:dyDescent="0.2">
      <c r="A77" s="228" t="s">
        <v>204</v>
      </c>
      <c r="B77" s="229" t="s">
        <v>150</v>
      </c>
      <c r="C77" s="245" t="s">
        <v>151</v>
      </c>
      <c r="D77" s="230"/>
      <c r="E77" s="231"/>
      <c r="F77" s="232"/>
      <c r="G77" s="232">
        <f>SUMIF(AG78:AG79,"&lt;&gt;NOR",G78:G79)</f>
        <v>0</v>
      </c>
      <c r="H77" s="232"/>
      <c r="I77" s="232">
        <f>SUM(I78:I79)</f>
        <v>0</v>
      </c>
      <c r="J77" s="232"/>
      <c r="K77" s="232">
        <f>SUM(K78:K79)</f>
        <v>0</v>
      </c>
      <c r="L77" s="232"/>
      <c r="M77" s="232">
        <f>SUM(M78:M79)</f>
        <v>0</v>
      </c>
      <c r="N77" s="232"/>
      <c r="O77" s="232">
        <f>SUM(O78:O79)</f>
        <v>0.05</v>
      </c>
      <c r="P77" s="232"/>
      <c r="Q77" s="232">
        <f>SUM(Q78:Q79)</f>
        <v>0</v>
      </c>
      <c r="R77" s="232"/>
      <c r="S77" s="232"/>
      <c r="T77" s="233"/>
      <c r="U77" s="227"/>
      <c r="V77" s="227">
        <f>SUM(V78:V79)</f>
        <v>0</v>
      </c>
      <c r="W77" s="227"/>
      <c r="X77" s="227"/>
      <c r="AG77" t="s">
        <v>205</v>
      </c>
    </row>
    <row r="78" spans="1:60" outlineLevel="1" x14ac:dyDescent="0.2">
      <c r="A78" s="255">
        <v>31</v>
      </c>
      <c r="B78" s="256" t="s">
        <v>694</v>
      </c>
      <c r="C78" s="264" t="s">
        <v>695</v>
      </c>
      <c r="D78" s="257" t="s">
        <v>370</v>
      </c>
      <c r="E78" s="258">
        <v>4</v>
      </c>
      <c r="F78" s="259"/>
      <c r="G78" s="260">
        <f>ROUND(E78*F78,2)</f>
        <v>0</v>
      </c>
      <c r="H78" s="259"/>
      <c r="I78" s="260">
        <f>ROUND(E78*H78,2)</f>
        <v>0</v>
      </c>
      <c r="J78" s="259"/>
      <c r="K78" s="260">
        <f>ROUND(E78*J78,2)</f>
        <v>0</v>
      </c>
      <c r="L78" s="260">
        <v>21</v>
      </c>
      <c r="M78" s="260">
        <f>G78*(1+L78/100)</f>
        <v>0</v>
      </c>
      <c r="N78" s="260">
        <v>1.171E-2</v>
      </c>
      <c r="O78" s="260">
        <f>ROUND(E78*N78,2)</f>
        <v>0.05</v>
      </c>
      <c r="P78" s="260">
        <v>0</v>
      </c>
      <c r="Q78" s="260">
        <f>ROUND(E78*P78,2)</f>
        <v>0</v>
      </c>
      <c r="R78" s="260"/>
      <c r="S78" s="260" t="s">
        <v>242</v>
      </c>
      <c r="T78" s="261" t="s">
        <v>210</v>
      </c>
      <c r="U78" s="222">
        <v>0</v>
      </c>
      <c r="V78" s="222">
        <f>ROUND(E78*U78,2)</f>
        <v>0</v>
      </c>
      <c r="W78" s="222"/>
      <c r="X78" s="222" t="s">
        <v>250</v>
      </c>
      <c r="Y78" s="212"/>
      <c r="Z78" s="212"/>
      <c r="AA78" s="212"/>
      <c r="AB78" s="212"/>
      <c r="AC78" s="212"/>
      <c r="AD78" s="212"/>
      <c r="AE78" s="212"/>
      <c r="AF78" s="212"/>
      <c r="AG78" s="212" t="s">
        <v>541</v>
      </c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ht="22.5" outlineLevel="1" x14ac:dyDescent="0.2">
      <c r="A79" s="234">
        <v>32</v>
      </c>
      <c r="B79" s="235" t="s">
        <v>696</v>
      </c>
      <c r="C79" s="246" t="s">
        <v>697</v>
      </c>
      <c r="D79" s="236" t="s">
        <v>334</v>
      </c>
      <c r="E79" s="237">
        <v>4.7E-2</v>
      </c>
      <c r="F79" s="238"/>
      <c r="G79" s="239">
        <f>ROUND(E79*F79,2)</f>
        <v>0</v>
      </c>
      <c r="H79" s="238"/>
      <c r="I79" s="239">
        <f>ROUND(E79*H79,2)</f>
        <v>0</v>
      </c>
      <c r="J79" s="238"/>
      <c r="K79" s="239">
        <f>ROUND(E79*J79,2)</f>
        <v>0</v>
      </c>
      <c r="L79" s="239">
        <v>21</v>
      </c>
      <c r="M79" s="239">
        <f>G79*(1+L79/100)</f>
        <v>0</v>
      </c>
      <c r="N79" s="239">
        <v>0</v>
      </c>
      <c r="O79" s="239">
        <f>ROUND(E79*N79,2)</f>
        <v>0</v>
      </c>
      <c r="P79" s="239">
        <v>0</v>
      </c>
      <c r="Q79" s="239">
        <f>ROUND(E79*P79,2)</f>
        <v>0</v>
      </c>
      <c r="R79" s="239"/>
      <c r="S79" s="239" t="s">
        <v>242</v>
      </c>
      <c r="T79" s="240" t="s">
        <v>210</v>
      </c>
      <c r="U79" s="222">
        <v>0</v>
      </c>
      <c r="V79" s="222">
        <f>ROUND(E79*U79,2)</f>
        <v>0</v>
      </c>
      <c r="W79" s="222"/>
      <c r="X79" s="222" t="s">
        <v>250</v>
      </c>
      <c r="Y79" s="212"/>
      <c r="Z79" s="212"/>
      <c r="AA79" s="212"/>
      <c r="AB79" s="212"/>
      <c r="AC79" s="212"/>
      <c r="AD79" s="212"/>
      <c r="AE79" s="212"/>
      <c r="AF79" s="212"/>
      <c r="AG79" s="212" t="s">
        <v>541</v>
      </c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x14ac:dyDescent="0.2">
      <c r="A80" s="3"/>
      <c r="B80" s="4"/>
      <c r="C80" s="249"/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AE80">
        <v>15</v>
      </c>
      <c r="AF80">
        <v>21</v>
      </c>
      <c r="AG80" t="s">
        <v>191</v>
      </c>
    </row>
    <row r="81" spans="1:33" x14ac:dyDescent="0.2">
      <c r="A81" s="215"/>
      <c r="B81" s="216" t="s">
        <v>29</v>
      </c>
      <c r="C81" s="250"/>
      <c r="D81" s="217"/>
      <c r="E81" s="218"/>
      <c r="F81" s="218"/>
      <c r="G81" s="244">
        <f>G8+G53+G57+G75+G77</f>
        <v>0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AE81">
        <f>SUMIF(L7:L79,AE80,G7:G79)</f>
        <v>0</v>
      </c>
      <c r="AF81">
        <f>SUMIF(L7:L79,AF80,G7:G79)</f>
        <v>0</v>
      </c>
      <c r="AG81" t="s">
        <v>243</v>
      </c>
    </row>
    <row r="82" spans="1:33" x14ac:dyDescent="0.2">
      <c r="C82" s="251"/>
      <c r="D82" s="10"/>
      <c r="AG82" t="s">
        <v>245</v>
      </c>
    </row>
    <row r="83" spans="1:33" x14ac:dyDescent="0.2">
      <c r="D83" s="10"/>
    </row>
    <row r="84" spans="1:33" x14ac:dyDescent="0.2">
      <c r="D84" s="10"/>
    </row>
    <row r="85" spans="1:33" x14ac:dyDescent="0.2">
      <c r="D85" s="10"/>
    </row>
    <row r="86" spans="1:33" x14ac:dyDescent="0.2">
      <c r="D86" s="10"/>
    </row>
    <row r="87" spans="1:33" x14ac:dyDescent="0.2">
      <c r="D87" s="10"/>
    </row>
    <row r="88" spans="1:33" x14ac:dyDescent="0.2">
      <c r="D88" s="10"/>
    </row>
    <row r="89" spans="1:33" x14ac:dyDescent="0.2">
      <c r="D89" s="10"/>
    </row>
    <row r="90" spans="1:33" x14ac:dyDescent="0.2">
      <c r="D90" s="10"/>
    </row>
    <row r="91" spans="1:33" x14ac:dyDescent="0.2">
      <c r="D91" s="10"/>
    </row>
    <row r="92" spans="1:33" x14ac:dyDescent="0.2">
      <c r="D92" s="10"/>
    </row>
    <row r="93" spans="1:33" x14ac:dyDescent="0.2">
      <c r="D93" s="10"/>
    </row>
    <row r="94" spans="1:33" x14ac:dyDescent="0.2">
      <c r="D94" s="10"/>
    </row>
    <row r="95" spans="1:33" x14ac:dyDescent="0.2">
      <c r="D95" s="10"/>
    </row>
    <row r="96" spans="1:33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DC33" sheet="1"/>
  <mergeCells count="9">
    <mergeCell ref="C34:G34"/>
    <mergeCell ref="C44:G44"/>
    <mergeCell ref="C49:G49"/>
    <mergeCell ref="A1:G1"/>
    <mergeCell ref="C2:G2"/>
    <mergeCell ref="C3:G3"/>
    <mergeCell ref="C4:G4"/>
    <mergeCell ref="C10:G10"/>
    <mergeCell ref="C29:G29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63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7" t="s">
        <v>178</v>
      </c>
      <c r="B1" s="197"/>
      <c r="C1" s="197"/>
      <c r="D1" s="197"/>
      <c r="E1" s="197"/>
      <c r="F1" s="197"/>
      <c r="G1" s="197"/>
      <c r="AG1" t="s">
        <v>179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180</v>
      </c>
    </row>
    <row r="3" spans="1:60" ht="24.95" customHeight="1" x14ac:dyDescent="0.2">
      <c r="A3" s="198" t="s">
        <v>8</v>
      </c>
      <c r="B3" s="49" t="s">
        <v>68</v>
      </c>
      <c r="C3" s="201" t="s">
        <v>69</v>
      </c>
      <c r="D3" s="199"/>
      <c r="E3" s="199"/>
      <c r="F3" s="199"/>
      <c r="G3" s="200"/>
      <c r="AC3" s="177" t="s">
        <v>180</v>
      </c>
      <c r="AG3" t="s">
        <v>181</v>
      </c>
    </row>
    <row r="4" spans="1:60" ht="24.95" customHeight="1" x14ac:dyDescent="0.2">
      <c r="A4" s="202" t="s">
        <v>9</v>
      </c>
      <c r="B4" s="203" t="s">
        <v>70</v>
      </c>
      <c r="C4" s="204" t="s">
        <v>69</v>
      </c>
      <c r="D4" s="205"/>
      <c r="E4" s="205"/>
      <c r="F4" s="205"/>
      <c r="G4" s="206"/>
      <c r="AG4" t="s">
        <v>182</v>
      </c>
    </row>
    <row r="5" spans="1:60" x14ac:dyDescent="0.2">
      <c r="D5" s="10"/>
    </row>
    <row r="6" spans="1:60" ht="38.25" x14ac:dyDescent="0.2">
      <c r="A6" s="208" t="s">
        <v>183</v>
      </c>
      <c r="B6" s="210" t="s">
        <v>184</v>
      </c>
      <c r="C6" s="210" t="s">
        <v>185</v>
      </c>
      <c r="D6" s="209" t="s">
        <v>186</v>
      </c>
      <c r="E6" s="208" t="s">
        <v>187</v>
      </c>
      <c r="F6" s="207" t="s">
        <v>188</v>
      </c>
      <c r="G6" s="208" t="s">
        <v>29</v>
      </c>
      <c r="H6" s="211" t="s">
        <v>30</v>
      </c>
      <c r="I6" s="211" t="s">
        <v>189</v>
      </c>
      <c r="J6" s="211" t="s">
        <v>31</v>
      </c>
      <c r="K6" s="211" t="s">
        <v>190</v>
      </c>
      <c r="L6" s="211" t="s">
        <v>191</v>
      </c>
      <c r="M6" s="211" t="s">
        <v>192</v>
      </c>
      <c r="N6" s="211" t="s">
        <v>193</v>
      </c>
      <c r="O6" s="211" t="s">
        <v>194</v>
      </c>
      <c r="P6" s="211" t="s">
        <v>195</v>
      </c>
      <c r="Q6" s="211" t="s">
        <v>196</v>
      </c>
      <c r="R6" s="211" t="s">
        <v>197</v>
      </c>
      <c r="S6" s="211" t="s">
        <v>198</v>
      </c>
      <c r="T6" s="211" t="s">
        <v>199</v>
      </c>
      <c r="U6" s="211" t="s">
        <v>200</v>
      </c>
      <c r="V6" s="211" t="s">
        <v>201</v>
      </c>
      <c r="W6" s="211" t="s">
        <v>202</v>
      </c>
      <c r="X6" s="211" t="s">
        <v>203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28" t="s">
        <v>204</v>
      </c>
      <c r="B8" s="229" t="s">
        <v>94</v>
      </c>
      <c r="C8" s="245" t="s">
        <v>96</v>
      </c>
      <c r="D8" s="230"/>
      <c r="E8" s="231"/>
      <c r="F8" s="232"/>
      <c r="G8" s="232">
        <f>SUMIF(AG9:AG12,"&lt;&gt;NOR",G9:G12)</f>
        <v>0</v>
      </c>
      <c r="H8" s="232"/>
      <c r="I8" s="232">
        <f>SUM(I9:I12)</f>
        <v>0</v>
      </c>
      <c r="J8" s="232"/>
      <c r="K8" s="232">
        <f>SUM(K9:K12)</f>
        <v>0</v>
      </c>
      <c r="L8" s="232"/>
      <c r="M8" s="232">
        <f>SUM(M9:M12)</f>
        <v>0</v>
      </c>
      <c r="N8" s="232"/>
      <c r="O8" s="232">
        <f>SUM(O9:O12)</f>
        <v>0</v>
      </c>
      <c r="P8" s="232"/>
      <c r="Q8" s="232">
        <f>SUM(Q9:Q12)</f>
        <v>0</v>
      </c>
      <c r="R8" s="232"/>
      <c r="S8" s="232"/>
      <c r="T8" s="233"/>
      <c r="U8" s="227"/>
      <c r="V8" s="227">
        <f>SUM(V9:V12)</f>
        <v>0</v>
      </c>
      <c r="W8" s="227"/>
      <c r="X8" s="227"/>
      <c r="AG8" t="s">
        <v>205</v>
      </c>
    </row>
    <row r="9" spans="1:60" outlineLevel="1" x14ac:dyDescent="0.2">
      <c r="A9" s="255">
        <v>1</v>
      </c>
      <c r="B9" s="256" t="s">
        <v>698</v>
      </c>
      <c r="C9" s="264" t="s">
        <v>699</v>
      </c>
      <c r="D9" s="257" t="s">
        <v>700</v>
      </c>
      <c r="E9" s="258">
        <v>1</v>
      </c>
      <c r="F9" s="259"/>
      <c r="G9" s="260">
        <f>ROUND(E9*F9,2)</f>
        <v>0</v>
      </c>
      <c r="H9" s="259"/>
      <c r="I9" s="260">
        <f>ROUND(E9*H9,2)</f>
        <v>0</v>
      </c>
      <c r="J9" s="259"/>
      <c r="K9" s="260">
        <f>ROUND(E9*J9,2)</f>
        <v>0</v>
      </c>
      <c r="L9" s="260">
        <v>21</v>
      </c>
      <c r="M9" s="260">
        <f>G9*(1+L9/100)</f>
        <v>0</v>
      </c>
      <c r="N9" s="260">
        <v>0</v>
      </c>
      <c r="O9" s="260">
        <f>ROUND(E9*N9,2)</f>
        <v>0</v>
      </c>
      <c r="P9" s="260">
        <v>0</v>
      </c>
      <c r="Q9" s="260">
        <f>ROUND(E9*P9,2)</f>
        <v>0</v>
      </c>
      <c r="R9" s="260"/>
      <c r="S9" s="260" t="s">
        <v>242</v>
      </c>
      <c r="T9" s="261" t="s">
        <v>210</v>
      </c>
      <c r="U9" s="222">
        <v>0</v>
      </c>
      <c r="V9" s="222">
        <f>ROUND(E9*U9,2)</f>
        <v>0</v>
      </c>
      <c r="W9" s="222"/>
      <c r="X9" s="222" t="s">
        <v>250</v>
      </c>
      <c r="Y9" s="212"/>
      <c r="Z9" s="212"/>
      <c r="AA9" s="212"/>
      <c r="AB9" s="212"/>
      <c r="AC9" s="212"/>
      <c r="AD9" s="212"/>
      <c r="AE9" s="212"/>
      <c r="AF9" s="212"/>
      <c r="AG9" s="212" t="s">
        <v>446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55">
        <v>2</v>
      </c>
      <c r="B10" s="256" t="s">
        <v>701</v>
      </c>
      <c r="C10" s="264" t="s">
        <v>702</v>
      </c>
      <c r="D10" s="257" t="s">
        <v>370</v>
      </c>
      <c r="E10" s="258">
        <v>90</v>
      </c>
      <c r="F10" s="259"/>
      <c r="G10" s="260">
        <f>ROUND(E10*F10,2)</f>
        <v>0</v>
      </c>
      <c r="H10" s="259"/>
      <c r="I10" s="260">
        <f>ROUND(E10*H10,2)</f>
        <v>0</v>
      </c>
      <c r="J10" s="259"/>
      <c r="K10" s="260">
        <f>ROUND(E10*J10,2)</f>
        <v>0</v>
      </c>
      <c r="L10" s="260">
        <v>21</v>
      </c>
      <c r="M10" s="260">
        <f>G10*(1+L10/100)</f>
        <v>0</v>
      </c>
      <c r="N10" s="260">
        <v>0</v>
      </c>
      <c r="O10" s="260">
        <f>ROUND(E10*N10,2)</f>
        <v>0</v>
      </c>
      <c r="P10" s="260">
        <v>0</v>
      </c>
      <c r="Q10" s="260">
        <f>ROUND(E10*P10,2)</f>
        <v>0</v>
      </c>
      <c r="R10" s="260"/>
      <c r="S10" s="260" t="s">
        <v>242</v>
      </c>
      <c r="T10" s="261" t="s">
        <v>210</v>
      </c>
      <c r="U10" s="222">
        <v>0</v>
      </c>
      <c r="V10" s="222">
        <f>ROUND(E10*U10,2)</f>
        <v>0</v>
      </c>
      <c r="W10" s="222"/>
      <c r="X10" s="222" t="s">
        <v>250</v>
      </c>
      <c r="Y10" s="212"/>
      <c r="Z10" s="212"/>
      <c r="AA10" s="212"/>
      <c r="AB10" s="212"/>
      <c r="AC10" s="212"/>
      <c r="AD10" s="212"/>
      <c r="AE10" s="212"/>
      <c r="AF10" s="212"/>
      <c r="AG10" s="212" t="s">
        <v>446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55">
        <v>3</v>
      </c>
      <c r="B11" s="256" t="s">
        <v>703</v>
      </c>
      <c r="C11" s="264" t="s">
        <v>704</v>
      </c>
      <c r="D11" s="257" t="s">
        <v>370</v>
      </c>
      <c r="E11" s="258">
        <v>90</v>
      </c>
      <c r="F11" s="259"/>
      <c r="G11" s="260">
        <f>ROUND(E11*F11,2)</f>
        <v>0</v>
      </c>
      <c r="H11" s="259"/>
      <c r="I11" s="260">
        <f>ROUND(E11*H11,2)</f>
        <v>0</v>
      </c>
      <c r="J11" s="259"/>
      <c r="K11" s="260">
        <f>ROUND(E11*J11,2)</f>
        <v>0</v>
      </c>
      <c r="L11" s="260">
        <v>21</v>
      </c>
      <c r="M11" s="260">
        <f>G11*(1+L11/100)</f>
        <v>0</v>
      </c>
      <c r="N11" s="260">
        <v>0</v>
      </c>
      <c r="O11" s="260">
        <f>ROUND(E11*N11,2)</f>
        <v>0</v>
      </c>
      <c r="P11" s="260">
        <v>0</v>
      </c>
      <c r="Q11" s="260">
        <f>ROUND(E11*P11,2)</f>
        <v>0</v>
      </c>
      <c r="R11" s="260"/>
      <c r="S11" s="260" t="s">
        <v>242</v>
      </c>
      <c r="T11" s="261" t="s">
        <v>210</v>
      </c>
      <c r="U11" s="222">
        <v>0</v>
      </c>
      <c r="V11" s="222">
        <f>ROUND(E11*U11,2)</f>
        <v>0</v>
      </c>
      <c r="W11" s="222"/>
      <c r="X11" s="222" t="s">
        <v>250</v>
      </c>
      <c r="Y11" s="212"/>
      <c r="Z11" s="212"/>
      <c r="AA11" s="212"/>
      <c r="AB11" s="212"/>
      <c r="AC11" s="212"/>
      <c r="AD11" s="212"/>
      <c r="AE11" s="212"/>
      <c r="AF11" s="212"/>
      <c r="AG11" s="212" t="s">
        <v>446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55">
        <v>4</v>
      </c>
      <c r="B12" s="256" t="s">
        <v>705</v>
      </c>
      <c r="C12" s="264" t="s">
        <v>706</v>
      </c>
      <c r="D12" s="257" t="s">
        <v>700</v>
      </c>
      <c r="E12" s="258">
        <v>5</v>
      </c>
      <c r="F12" s="259"/>
      <c r="G12" s="260">
        <f>ROUND(E12*F12,2)</f>
        <v>0</v>
      </c>
      <c r="H12" s="259"/>
      <c r="I12" s="260">
        <f>ROUND(E12*H12,2)</f>
        <v>0</v>
      </c>
      <c r="J12" s="259"/>
      <c r="K12" s="260">
        <f>ROUND(E12*J12,2)</f>
        <v>0</v>
      </c>
      <c r="L12" s="260">
        <v>21</v>
      </c>
      <c r="M12" s="260">
        <f>G12*(1+L12/100)</f>
        <v>0</v>
      </c>
      <c r="N12" s="260">
        <v>0</v>
      </c>
      <c r="O12" s="260">
        <f>ROUND(E12*N12,2)</f>
        <v>0</v>
      </c>
      <c r="P12" s="260">
        <v>0</v>
      </c>
      <c r="Q12" s="260">
        <f>ROUND(E12*P12,2)</f>
        <v>0</v>
      </c>
      <c r="R12" s="260"/>
      <c r="S12" s="260" t="s">
        <v>242</v>
      </c>
      <c r="T12" s="261" t="s">
        <v>210</v>
      </c>
      <c r="U12" s="222">
        <v>0</v>
      </c>
      <c r="V12" s="222">
        <f>ROUND(E12*U12,2)</f>
        <v>0</v>
      </c>
      <c r="W12" s="222"/>
      <c r="X12" s="222" t="s">
        <v>250</v>
      </c>
      <c r="Y12" s="212"/>
      <c r="Z12" s="212"/>
      <c r="AA12" s="212"/>
      <c r="AB12" s="212"/>
      <c r="AC12" s="212"/>
      <c r="AD12" s="212"/>
      <c r="AE12" s="212"/>
      <c r="AF12" s="212"/>
      <c r="AG12" s="212" t="s">
        <v>446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x14ac:dyDescent="0.2">
      <c r="A13" s="228" t="s">
        <v>204</v>
      </c>
      <c r="B13" s="229" t="s">
        <v>97</v>
      </c>
      <c r="C13" s="245" t="s">
        <v>98</v>
      </c>
      <c r="D13" s="230"/>
      <c r="E13" s="231"/>
      <c r="F13" s="232"/>
      <c r="G13" s="232">
        <f>SUMIF(AG14:AG23,"&lt;&gt;NOR",G14:G23)</f>
        <v>0</v>
      </c>
      <c r="H13" s="232"/>
      <c r="I13" s="232">
        <f>SUM(I14:I23)</f>
        <v>0</v>
      </c>
      <c r="J13" s="232"/>
      <c r="K13" s="232">
        <f>SUM(K14:K23)</f>
        <v>0</v>
      </c>
      <c r="L13" s="232"/>
      <c r="M13" s="232">
        <f>SUM(M14:M23)</f>
        <v>0</v>
      </c>
      <c r="N13" s="232"/>
      <c r="O13" s="232">
        <f>SUM(O14:O23)</f>
        <v>0</v>
      </c>
      <c r="P13" s="232"/>
      <c r="Q13" s="232">
        <f>SUM(Q14:Q23)</f>
        <v>0</v>
      </c>
      <c r="R13" s="232"/>
      <c r="S13" s="232"/>
      <c r="T13" s="233"/>
      <c r="U13" s="227"/>
      <c r="V13" s="227">
        <f>SUM(V14:V23)</f>
        <v>0</v>
      </c>
      <c r="W13" s="227"/>
      <c r="X13" s="227"/>
      <c r="AG13" t="s">
        <v>205</v>
      </c>
    </row>
    <row r="14" spans="1:60" outlineLevel="1" x14ac:dyDescent="0.2">
      <c r="A14" s="255">
        <v>5</v>
      </c>
      <c r="B14" s="256" t="s">
        <v>707</v>
      </c>
      <c r="C14" s="264" t="s">
        <v>708</v>
      </c>
      <c r="D14" s="257" t="s">
        <v>700</v>
      </c>
      <c r="E14" s="258">
        <v>4</v>
      </c>
      <c r="F14" s="259"/>
      <c r="G14" s="260">
        <f>ROUND(E14*F14,2)</f>
        <v>0</v>
      </c>
      <c r="H14" s="259"/>
      <c r="I14" s="260">
        <f>ROUND(E14*H14,2)</f>
        <v>0</v>
      </c>
      <c r="J14" s="259"/>
      <c r="K14" s="260">
        <f>ROUND(E14*J14,2)</f>
        <v>0</v>
      </c>
      <c r="L14" s="260">
        <v>21</v>
      </c>
      <c r="M14" s="260">
        <f>G14*(1+L14/100)</f>
        <v>0</v>
      </c>
      <c r="N14" s="260">
        <v>0</v>
      </c>
      <c r="O14" s="260">
        <f>ROUND(E14*N14,2)</f>
        <v>0</v>
      </c>
      <c r="P14" s="260">
        <v>0</v>
      </c>
      <c r="Q14" s="260">
        <f>ROUND(E14*P14,2)</f>
        <v>0</v>
      </c>
      <c r="R14" s="260"/>
      <c r="S14" s="260" t="s">
        <v>242</v>
      </c>
      <c r="T14" s="261" t="s">
        <v>210</v>
      </c>
      <c r="U14" s="222">
        <v>0</v>
      </c>
      <c r="V14" s="222">
        <f>ROUND(E14*U14,2)</f>
        <v>0</v>
      </c>
      <c r="W14" s="222"/>
      <c r="X14" s="222" t="s">
        <v>250</v>
      </c>
      <c r="Y14" s="212"/>
      <c r="Z14" s="212"/>
      <c r="AA14" s="212"/>
      <c r="AB14" s="212"/>
      <c r="AC14" s="212"/>
      <c r="AD14" s="212"/>
      <c r="AE14" s="212"/>
      <c r="AF14" s="212"/>
      <c r="AG14" s="212" t="s">
        <v>446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55">
        <v>6</v>
      </c>
      <c r="B15" s="256" t="s">
        <v>709</v>
      </c>
      <c r="C15" s="264" t="s">
        <v>710</v>
      </c>
      <c r="D15" s="257" t="s">
        <v>700</v>
      </c>
      <c r="E15" s="258">
        <v>1</v>
      </c>
      <c r="F15" s="259"/>
      <c r="G15" s="260">
        <f>ROUND(E15*F15,2)</f>
        <v>0</v>
      </c>
      <c r="H15" s="259"/>
      <c r="I15" s="260">
        <f>ROUND(E15*H15,2)</f>
        <v>0</v>
      </c>
      <c r="J15" s="259"/>
      <c r="K15" s="260">
        <f>ROUND(E15*J15,2)</f>
        <v>0</v>
      </c>
      <c r="L15" s="260">
        <v>21</v>
      </c>
      <c r="M15" s="260">
        <f>G15*(1+L15/100)</f>
        <v>0</v>
      </c>
      <c r="N15" s="260">
        <v>0</v>
      </c>
      <c r="O15" s="260">
        <f>ROUND(E15*N15,2)</f>
        <v>0</v>
      </c>
      <c r="P15" s="260">
        <v>0</v>
      </c>
      <c r="Q15" s="260">
        <f>ROUND(E15*P15,2)</f>
        <v>0</v>
      </c>
      <c r="R15" s="260"/>
      <c r="S15" s="260" t="s">
        <v>242</v>
      </c>
      <c r="T15" s="261" t="s">
        <v>210</v>
      </c>
      <c r="U15" s="222">
        <v>0</v>
      </c>
      <c r="V15" s="222">
        <f>ROUND(E15*U15,2)</f>
        <v>0</v>
      </c>
      <c r="W15" s="222"/>
      <c r="X15" s="222" t="s">
        <v>250</v>
      </c>
      <c r="Y15" s="212"/>
      <c r="Z15" s="212"/>
      <c r="AA15" s="212"/>
      <c r="AB15" s="212"/>
      <c r="AC15" s="212"/>
      <c r="AD15" s="212"/>
      <c r="AE15" s="212"/>
      <c r="AF15" s="212"/>
      <c r="AG15" s="212" t="s">
        <v>446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55">
        <v>7</v>
      </c>
      <c r="B16" s="256" t="s">
        <v>711</v>
      </c>
      <c r="C16" s="264" t="s">
        <v>712</v>
      </c>
      <c r="D16" s="257" t="s">
        <v>700</v>
      </c>
      <c r="E16" s="258">
        <v>4</v>
      </c>
      <c r="F16" s="259"/>
      <c r="G16" s="260">
        <f>ROUND(E16*F16,2)</f>
        <v>0</v>
      </c>
      <c r="H16" s="259"/>
      <c r="I16" s="260">
        <f>ROUND(E16*H16,2)</f>
        <v>0</v>
      </c>
      <c r="J16" s="259"/>
      <c r="K16" s="260">
        <f>ROUND(E16*J16,2)</f>
        <v>0</v>
      </c>
      <c r="L16" s="260">
        <v>21</v>
      </c>
      <c r="M16" s="260">
        <f>G16*(1+L16/100)</f>
        <v>0</v>
      </c>
      <c r="N16" s="260">
        <v>0</v>
      </c>
      <c r="O16" s="260">
        <f>ROUND(E16*N16,2)</f>
        <v>0</v>
      </c>
      <c r="P16" s="260">
        <v>0</v>
      </c>
      <c r="Q16" s="260">
        <f>ROUND(E16*P16,2)</f>
        <v>0</v>
      </c>
      <c r="R16" s="260"/>
      <c r="S16" s="260" t="s">
        <v>242</v>
      </c>
      <c r="T16" s="261" t="s">
        <v>210</v>
      </c>
      <c r="U16" s="222">
        <v>0</v>
      </c>
      <c r="V16" s="222">
        <f>ROUND(E16*U16,2)</f>
        <v>0</v>
      </c>
      <c r="W16" s="222"/>
      <c r="X16" s="222" t="s">
        <v>250</v>
      </c>
      <c r="Y16" s="212"/>
      <c r="Z16" s="212"/>
      <c r="AA16" s="212"/>
      <c r="AB16" s="212"/>
      <c r="AC16" s="212"/>
      <c r="AD16" s="212"/>
      <c r="AE16" s="212"/>
      <c r="AF16" s="212"/>
      <c r="AG16" s="212" t="s">
        <v>446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55">
        <v>8</v>
      </c>
      <c r="B17" s="256" t="s">
        <v>713</v>
      </c>
      <c r="C17" s="264" t="s">
        <v>714</v>
      </c>
      <c r="D17" s="257" t="s">
        <v>700</v>
      </c>
      <c r="E17" s="258">
        <v>4</v>
      </c>
      <c r="F17" s="259"/>
      <c r="G17" s="260">
        <f>ROUND(E17*F17,2)</f>
        <v>0</v>
      </c>
      <c r="H17" s="259"/>
      <c r="I17" s="260">
        <f>ROUND(E17*H17,2)</f>
        <v>0</v>
      </c>
      <c r="J17" s="259"/>
      <c r="K17" s="260">
        <f>ROUND(E17*J17,2)</f>
        <v>0</v>
      </c>
      <c r="L17" s="260">
        <v>21</v>
      </c>
      <c r="M17" s="260">
        <f>G17*(1+L17/100)</f>
        <v>0</v>
      </c>
      <c r="N17" s="260">
        <v>0</v>
      </c>
      <c r="O17" s="260">
        <f>ROUND(E17*N17,2)</f>
        <v>0</v>
      </c>
      <c r="P17" s="260">
        <v>0</v>
      </c>
      <c r="Q17" s="260">
        <f>ROUND(E17*P17,2)</f>
        <v>0</v>
      </c>
      <c r="R17" s="260"/>
      <c r="S17" s="260" t="s">
        <v>242</v>
      </c>
      <c r="T17" s="261" t="s">
        <v>210</v>
      </c>
      <c r="U17" s="222">
        <v>0</v>
      </c>
      <c r="V17" s="222">
        <f>ROUND(E17*U17,2)</f>
        <v>0</v>
      </c>
      <c r="W17" s="222"/>
      <c r="X17" s="222" t="s">
        <v>250</v>
      </c>
      <c r="Y17" s="212"/>
      <c r="Z17" s="212"/>
      <c r="AA17" s="212"/>
      <c r="AB17" s="212"/>
      <c r="AC17" s="212"/>
      <c r="AD17" s="212"/>
      <c r="AE17" s="212"/>
      <c r="AF17" s="212"/>
      <c r="AG17" s="212" t="s">
        <v>446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55">
        <v>9</v>
      </c>
      <c r="B18" s="256" t="s">
        <v>715</v>
      </c>
      <c r="C18" s="264" t="s">
        <v>716</v>
      </c>
      <c r="D18" s="257" t="s">
        <v>700</v>
      </c>
      <c r="E18" s="258">
        <v>5</v>
      </c>
      <c r="F18" s="259"/>
      <c r="G18" s="260">
        <f>ROUND(E18*F18,2)</f>
        <v>0</v>
      </c>
      <c r="H18" s="259"/>
      <c r="I18" s="260">
        <f>ROUND(E18*H18,2)</f>
        <v>0</v>
      </c>
      <c r="J18" s="259"/>
      <c r="K18" s="260">
        <f>ROUND(E18*J18,2)</f>
        <v>0</v>
      </c>
      <c r="L18" s="260">
        <v>21</v>
      </c>
      <c r="M18" s="260">
        <f>G18*(1+L18/100)</f>
        <v>0</v>
      </c>
      <c r="N18" s="260">
        <v>0</v>
      </c>
      <c r="O18" s="260">
        <f>ROUND(E18*N18,2)</f>
        <v>0</v>
      </c>
      <c r="P18" s="260">
        <v>0</v>
      </c>
      <c r="Q18" s="260">
        <f>ROUND(E18*P18,2)</f>
        <v>0</v>
      </c>
      <c r="R18" s="260"/>
      <c r="S18" s="260" t="s">
        <v>242</v>
      </c>
      <c r="T18" s="261" t="s">
        <v>210</v>
      </c>
      <c r="U18" s="222">
        <v>0</v>
      </c>
      <c r="V18" s="222">
        <f>ROUND(E18*U18,2)</f>
        <v>0</v>
      </c>
      <c r="W18" s="222"/>
      <c r="X18" s="222" t="s">
        <v>250</v>
      </c>
      <c r="Y18" s="212"/>
      <c r="Z18" s="212"/>
      <c r="AA18" s="212"/>
      <c r="AB18" s="212"/>
      <c r="AC18" s="212"/>
      <c r="AD18" s="212"/>
      <c r="AE18" s="212"/>
      <c r="AF18" s="212"/>
      <c r="AG18" s="212" t="s">
        <v>446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55">
        <v>10</v>
      </c>
      <c r="B19" s="256" t="s">
        <v>717</v>
      </c>
      <c r="C19" s="264" t="s">
        <v>718</v>
      </c>
      <c r="D19" s="257" t="s">
        <v>370</v>
      </c>
      <c r="E19" s="258">
        <v>5</v>
      </c>
      <c r="F19" s="259"/>
      <c r="G19" s="260">
        <f>ROUND(E19*F19,2)</f>
        <v>0</v>
      </c>
      <c r="H19" s="259"/>
      <c r="I19" s="260">
        <f>ROUND(E19*H19,2)</f>
        <v>0</v>
      </c>
      <c r="J19" s="259"/>
      <c r="K19" s="260">
        <f>ROUND(E19*J19,2)</f>
        <v>0</v>
      </c>
      <c r="L19" s="260">
        <v>21</v>
      </c>
      <c r="M19" s="260">
        <f>G19*(1+L19/100)</f>
        <v>0</v>
      </c>
      <c r="N19" s="260">
        <v>0</v>
      </c>
      <c r="O19" s="260">
        <f>ROUND(E19*N19,2)</f>
        <v>0</v>
      </c>
      <c r="P19" s="260">
        <v>0</v>
      </c>
      <c r="Q19" s="260">
        <f>ROUND(E19*P19,2)</f>
        <v>0</v>
      </c>
      <c r="R19" s="260"/>
      <c r="S19" s="260" t="s">
        <v>242</v>
      </c>
      <c r="T19" s="261" t="s">
        <v>210</v>
      </c>
      <c r="U19" s="222">
        <v>0</v>
      </c>
      <c r="V19" s="222">
        <f>ROUND(E19*U19,2)</f>
        <v>0</v>
      </c>
      <c r="W19" s="222"/>
      <c r="X19" s="222" t="s">
        <v>250</v>
      </c>
      <c r="Y19" s="212"/>
      <c r="Z19" s="212"/>
      <c r="AA19" s="212"/>
      <c r="AB19" s="212"/>
      <c r="AC19" s="212"/>
      <c r="AD19" s="212"/>
      <c r="AE19" s="212"/>
      <c r="AF19" s="212"/>
      <c r="AG19" s="212" t="s">
        <v>446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55">
        <v>11</v>
      </c>
      <c r="B20" s="256" t="s">
        <v>719</v>
      </c>
      <c r="C20" s="264" t="s">
        <v>720</v>
      </c>
      <c r="D20" s="257" t="s">
        <v>370</v>
      </c>
      <c r="E20" s="258">
        <v>90</v>
      </c>
      <c r="F20" s="259"/>
      <c r="G20" s="260">
        <f>ROUND(E20*F20,2)</f>
        <v>0</v>
      </c>
      <c r="H20" s="259"/>
      <c r="I20" s="260">
        <f>ROUND(E20*H20,2)</f>
        <v>0</v>
      </c>
      <c r="J20" s="259"/>
      <c r="K20" s="260">
        <f>ROUND(E20*J20,2)</f>
        <v>0</v>
      </c>
      <c r="L20" s="260">
        <v>21</v>
      </c>
      <c r="M20" s="260">
        <f>G20*(1+L20/100)</f>
        <v>0</v>
      </c>
      <c r="N20" s="260">
        <v>0</v>
      </c>
      <c r="O20" s="260">
        <f>ROUND(E20*N20,2)</f>
        <v>0</v>
      </c>
      <c r="P20" s="260">
        <v>0</v>
      </c>
      <c r="Q20" s="260">
        <f>ROUND(E20*P20,2)</f>
        <v>0</v>
      </c>
      <c r="R20" s="260"/>
      <c r="S20" s="260" t="s">
        <v>242</v>
      </c>
      <c r="T20" s="261" t="s">
        <v>210</v>
      </c>
      <c r="U20" s="222">
        <v>0</v>
      </c>
      <c r="V20" s="222">
        <f>ROUND(E20*U20,2)</f>
        <v>0</v>
      </c>
      <c r="W20" s="222"/>
      <c r="X20" s="222" t="s">
        <v>250</v>
      </c>
      <c r="Y20" s="212"/>
      <c r="Z20" s="212"/>
      <c r="AA20" s="212"/>
      <c r="AB20" s="212"/>
      <c r="AC20" s="212"/>
      <c r="AD20" s="212"/>
      <c r="AE20" s="212"/>
      <c r="AF20" s="212"/>
      <c r="AG20" s="212" t="s">
        <v>446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55">
        <v>12</v>
      </c>
      <c r="B21" s="256" t="s">
        <v>721</v>
      </c>
      <c r="C21" s="264" t="s">
        <v>722</v>
      </c>
      <c r="D21" s="257" t="s">
        <v>700</v>
      </c>
      <c r="E21" s="258">
        <v>4</v>
      </c>
      <c r="F21" s="259"/>
      <c r="G21" s="260">
        <f>ROUND(E21*F21,2)</f>
        <v>0</v>
      </c>
      <c r="H21" s="259"/>
      <c r="I21" s="260">
        <f>ROUND(E21*H21,2)</f>
        <v>0</v>
      </c>
      <c r="J21" s="259"/>
      <c r="K21" s="260">
        <f>ROUND(E21*J21,2)</f>
        <v>0</v>
      </c>
      <c r="L21" s="260">
        <v>21</v>
      </c>
      <c r="M21" s="260">
        <f>G21*(1+L21/100)</f>
        <v>0</v>
      </c>
      <c r="N21" s="260">
        <v>0</v>
      </c>
      <c r="O21" s="260">
        <f>ROUND(E21*N21,2)</f>
        <v>0</v>
      </c>
      <c r="P21" s="260">
        <v>0</v>
      </c>
      <c r="Q21" s="260">
        <f>ROUND(E21*P21,2)</f>
        <v>0</v>
      </c>
      <c r="R21" s="260"/>
      <c r="S21" s="260" t="s">
        <v>242</v>
      </c>
      <c r="T21" s="261" t="s">
        <v>210</v>
      </c>
      <c r="U21" s="222">
        <v>0</v>
      </c>
      <c r="V21" s="222">
        <f>ROUND(E21*U21,2)</f>
        <v>0</v>
      </c>
      <c r="W21" s="222"/>
      <c r="X21" s="222" t="s">
        <v>250</v>
      </c>
      <c r="Y21" s="212"/>
      <c r="Z21" s="212"/>
      <c r="AA21" s="212"/>
      <c r="AB21" s="212"/>
      <c r="AC21" s="212"/>
      <c r="AD21" s="212"/>
      <c r="AE21" s="212"/>
      <c r="AF21" s="212"/>
      <c r="AG21" s="212" t="s">
        <v>446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55">
        <v>13</v>
      </c>
      <c r="B22" s="256" t="s">
        <v>723</v>
      </c>
      <c r="C22" s="264" t="s">
        <v>724</v>
      </c>
      <c r="D22" s="257" t="s">
        <v>700</v>
      </c>
      <c r="E22" s="258">
        <v>4</v>
      </c>
      <c r="F22" s="259"/>
      <c r="G22" s="260">
        <f>ROUND(E22*F22,2)</f>
        <v>0</v>
      </c>
      <c r="H22" s="259"/>
      <c r="I22" s="260">
        <f>ROUND(E22*H22,2)</f>
        <v>0</v>
      </c>
      <c r="J22" s="259"/>
      <c r="K22" s="260">
        <f>ROUND(E22*J22,2)</f>
        <v>0</v>
      </c>
      <c r="L22" s="260">
        <v>21</v>
      </c>
      <c r="M22" s="260">
        <f>G22*(1+L22/100)</f>
        <v>0</v>
      </c>
      <c r="N22" s="260">
        <v>0</v>
      </c>
      <c r="O22" s="260">
        <f>ROUND(E22*N22,2)</f>
        <v>0</v>
      </c>
      <c r="P22" s="260">
        <v>0</v>
      </c>
      <c r="Q22" s="260">
        <f>ROUND(E22*P22,2)</f>
        <v>0</v>
      </c>
      <c r="R22" s="260"/>
      <c r="S22" s="260" t="s">
        <v>242</v>
      </c>
      <c r="T22" s="261" t="s">
        <v>210</v>
      </c>
      <c r="U22" s="222">
        <v>0</v>
      </c>
      <c r="V22" s="222">
        <f>ROUND(E22*U22,2)</f>
        <v>0</v>
      </c>
      <c r="W22" s="222"/>
      <c r="X22" s="222" t="s">
        <v>250</v>
      </c>
      <c r="Y22" s="212"/>
      <c r="Z22" s="212"/>
      <c r="AA22" s="212"/>
      <c r="AB22" s="212"/>
      <c r="AC22" s="212"/>
      <c r="AD22" s="212"/>
      <c r="AE22" s="212"/>
      <c r="AF22" s="212"/>
      <c r="AG22" s="212" t="s">
        <v>446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55">
        <v>14</v>
      </c>
      <c r="B23" s="256" t="s">
        <v>725</v>
      </c>
      <c r="C23" s="264" t="s">
        <v>726</v>
      </c>
      <c r="D23" s="257" t="s">
        <v>346</v>
      </c>
      <c r="E23" s="258">
        <v>5</v>
      </c>
      <c r="F23" s="259"/>
      <c r="G23" s="260">
        <f>ROUND(E23*F23,2)</f>
        <v>0</v>
      </c>
      <c r="H23" s="259"/>
      <c r="I23" s="260">
        <f>ROUND(E23*H23,2)</f>
        <v>0</v>
      </c>
      <c r="J23" s="259"/>
      <c r="K23" s="260">
        <f>ROUND(E23*J23,2)</f>
        <v>0</v>
      </c>
      <c r="L23" s="260">
        <v>21</v>
      </c>
      <c r="M23" s="260">
        <f>G23*(1+L23/100)</f>
        <v>0</v>
      </c>
      <c r="N23" s="260">
        <v>0</v>
      </c>
      <c r="O23" s="260">
        <f>ROUND(E23*N23,2)</f>
        <v>0</v>
      </c>
      <c r="P23" s="260">
        <v>0</v>
      </c>
      <c r="Q23" s="260">
        <f>ROUND(E23*P23,2)</f>
        <v>0</v>
      </c>
      <c r="R23" s="260"/>
      <c r="S23" s="260" t="s">
        <v>242</v>
      </c>
      <c r="T23" s="261" t="s">
        <v>210</v>
      </c>
      <c r="U23" s="222">
        <v>0</v>
      </c>
      <c r="V23" s="222">
        <f>ROUND(E23*U23,2)</f>
        <v>0</v>
      </c>
      <c r="W23" s="222"/>
      <c r="X23" s="222" t="s">
        <v>250</v>
      </c>
      <c r="Y23" s="212"/>
      <c r="Z23" s="212"/>
      <c r="AA23" s="212"/>
      <c r="AB23" s="212"/>
      <c r="AC23" s="212"/>
      <c r="AD23" s="212"/>
      <c r="AE23" s="212"/>
      <c r="AF23" s="212"/>
      <c r="AG23" s="212" t="s">
        <v>446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x14ac:dyDescent="0.2">
      <c r="A24" s="228" t="s">
        <v>204</v>
      </c>
      <c r="B24" s="229" t="s">
        <v>99</v>
      </c>
      <c r="C24" s="245" t="s">
        <v>100</v>
      </c>
      <c r="D24" s="230"/>
      <c r="E24" s="231"/>
      <c r="F24" s="232"/>
      <c r="G24" s="232">
        <f>SUMIF(AG25:AG30,"&lt;&gt;NOR",G25:G30)</f>
        <v>0</v>
      </c>
      <c r="H24" s="232"/>
      <c r="I24" s="232">
        <f>SUM(I25:I30)</f>
        <v>0</v>
      </c>
      <c r="J24" s="232"/>
      <c r="K24" s="232">
        <f>SUM(K25:K30)</f>
        <v>0</v>
      </c>
      <c r="L24" s="232"/>
      <c r="M24" s="232">
        <f>SUM(M25:M30)</f>
        <v>0</v>
      </c>
      <c r="N24" s="232"/>
      <c r="O24" s="232">
        <f>SUM(O25:O30)</f>
        <v>0</v>
      </c>
      <c r="P24" s="232"/>
      <c r="Q24" s="232">
        <f>SUM(Q25:Q30)</f>
        <v>0</v>
      </c>
      <c r="R24" s="232"/>
      <c r="S24" s="232"/>
      <c r="T24" s="233"/>
      <c r="U24" s="227"/>
      <c r="V24" s="227">
        <f>SUM(V25:V30)</f>
        <v>0</v>
      </c>
      <c r="W24" s="227"/>
      <c r="X24" s="227"/>
      <c r="AG24" t="s">
        <v>205</v>
      </c>
    </row>
    <row r="25" spans="1:60" outlineLevel="1" x14ac:dyDescent="0.2">
      <c r="A25" s="255">
        <v>15</v>
      </c>
      <c r="B25" s="256" t="s">
        <v>727</v>
      </c>
      <c r="C25" s="264" t="s">
        <v>728</v>
      </c>
      <c r="D25" s="257" t="s">
        <v>370</v>
      </c>
      <c r="E25" s="258">
        <v>90</v>
      </c>
      <c r="F25" s="259"/>
      <c r="G25" s="260">
        <f>ROUND(E25*F25,2)</f>
        <v>0</v>
      </c>
      <c r="H25" s="259"/>
      <c r="I25" s="260">
        <f>ROUND(E25*H25,2)</f>
        <v>0</v>
      </c>
      <c r="J25" s="259"/>
      <c r="K25" s="260">
        <f>ROUND(E25*J25,2)</f>
        <v>0</v>
      </c>
      <c r="L25" s="260">
        <v>21</v>
      </c>
      <c r="M25" s="260">
        <f>G25*(1+L25/100)</f>
        <v>0</v>
      </c>
      <c r="N25" s="260">
        <v>0</v>
      </c>
      <c r="O25" s="260">
        <f>ROUND(E25*N25,2)</f>
        <v>0</v>
      </c>
      <c r="P25" s="260">
        <v>0</v>
      </c>
      <c r="Q25" s="260">
        <f>ROUND(E25*P25,2)</f>
        <v>0</v>
      </c>
      <c r="R25" s="260"/>
      <c r="S25" s="260" t="s">
        <v>242</v>
      </c>
      <c r="T25" s="261" t="s">
        <v>210</v>
      </c>
      <c r="U25" s="222">
        <v>0</v>
      </c>
      <c r="V25" s="222">
        <f>ROUND(E25*U25,2)</f>
        <v>0</v>
      </c>
      <c r="W25" s="222"/>
      <c r="X25" s="222" t="s">
        <v>250</v>
      </c>
      <c r="Y25" s="212"/>
      <c r="Z25" s="212"/>
      <c r="AA25" s="212"/>
      <c r="AB25" s="212"/>
      <c r="AC25" s="212"/>
      <c r="AD25" s="212"/>
      <c r="AE25" s="212"/>
      <c r="AF25" s="212"/>
      <c r="AG25" s="212" t="s">
        <v>446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55">
        <v>16</v>
      </c>
      <c r="B26" s="256" t="s">
        <v>729</v>
      </c>
      <c r="C26" s="264" t="s">
        <v>730</v>
      </c>
      <c r="D26" s="257" t="s">
        <v>370</v>
      </c>
      <c r="E26" s="258">
        <v>90</v>
      </c>
      <c r="F26" s="259"/>
      <c r="G26" s="260">
        <f>ROUND(E26*F26,2)</f>
        <v>0</v>
      </c>
      <c r="H26" s="259"/>
      <c r="I26" s="260">
        <f>ROUND(E26*H26,2)</f>
        <v>0</v>
      </c>
      <c r="J26" s="259"/>
      <c r="K26" s="260">
        <f>ROUND(E26*J26,2)</f>
        <v>0</v>
      </c>
      <c r="L26" s="260">
        <v>21</v>
      </c>
      <c r="M26" s="260">
        <f>G26*(1+L26/100)</f>
        <v>0</v>
      </c>
      <c r="N26" s="260">
        <v>0</v>
      </c>
      <c r="O26" s="260">
        <f>ROUND(E26*N26,2)</f>
        <v>0</v>
      </c>
      <c r="P26" s="260">
        <v>0</v>
      </c>
      <c r="Q26" s="260">
        <f>ROUND(E26*P26,2)</f>
        <v>0</v>
      </c>
      <c r="R26" s="260"/>
      <c r="S26" s="260" t="s">
        <v>242</v>
      </c>
      <c r="T26" s="261" t="s">
        <v>210</v>
      </c>
      <c r="U26" s="222">
        <v>0</v>
      </c>
      <c r="V26" s="222">
        <f>ROUND(E26*U26,2)</f>
        <v>0</v>
      </c>
      <c r="W26" s="222"/>
      <c r="X26" s="222" t="s">
        <v>250</v>
      </c>
      <c r="Y26" s="212"/>
      <c r="Z26" s="212"/>
      <c r="AA26" s="212"/>
      <c r="AB26" s="212"/>
      <c r="AC26" s="212"/>
      <c r="AD26" s="212"/>
      <c r="AE26" s="212"/>
      <c r="AF26" s="212"/>
      <c r="AG26" s="212" t="s">
        <v>446</v>
      </c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55">
        <v>17</v>
      </c>
      <c r="B27" s="256" t="s">
        <v>731</v>
      </c>
      <c r="C27" s="264" t="s">
        <v>732</v>
      </c>
      <c r="D27" s="257" t="s">
        <v>370</v>
      </c>
      <c r="E27" s="258">
        <v>90</v>
      </c>
      <c r="F27" s="259"/>
      <c r="G27" s="260">
        <f>ROUND(E27*F27,2)</f>
        <v>0</v>
      </c>
      <c r="H27" s="259"/>
      <c r="I27" s="260">
        <f>ROUND(E27*H27,2)</f>
        <v>0</v>
      </c>
      <c r="J27" s="259"/>
      <c r="K27" s="260">
        <f>ROUND(E27*J27,2)</f>
        <v>0</v>
      </c>
      <c r="L27" s="260">
        <v>21</v>
      </c>
      <c r="M27" s="260">
        <f>G27*(1+L27/100)</f>
        <v>0</v>
      </c>
      <c r="N27" s="260">
        <v>0</v>
      </c>
      <c r="O27" s="260">
        <f>ROUND(E27*N27,2)</f>
        <v>0</v>
      </c>
      <c r="P27" s="260">
        <v>0</v>
      </c>
      <c r="Q27" s="260">
        <f>ROUND(E27*P27,2)</f>
        <v>0</v>
      </c>
      <c r="R27" s="260"/>
      <c r="S27" s="260" t="s">
        <v>242</v>
      </c>
      <c r="T27" s="261" t="s">
        <v>210</v>
      </c>
      <c r="U27" s="222">
        <v>0</v>
      </c>
      <c r="V27" s="222">
        <f>ROUND(E27*U27,2)</f>
        <v>0</v>
      </c>
      <c r="W27" s="222"/>
      <c r="X27" s="222" t="s">
        <v>250</v>
      </c>
      <c r="Y27" s="212"/>
      <c r="Z27" s="212"/>
      <c r="AA27" s="212"/>
      <c r="AB27" s="212"/>
      <c r="AC27" s="212"/>
      <c r="AD27" s="212"/>
      <c r="AE27" s="212"/>
      <c r="AF27" s="212"/>
      <c r="AG27" s="212" t="s">
        <v>446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ht="33.75" outlineLevel="1" x14ac:dyDescent="0.2">
      <c r="A28" s="234">
        <v>18</v>
      </c>
      <c r="B28" s="235" t="s">
        <v>733</v>
      </c>
      <c r="C28" s="246" t="s">
        <v>734</v>
      </c>
      <c r="D28" s="236" t="s">
        <v>700</v>
      </c>
      <c r="E28" s="237">
        <v>4</v>
      </c>
      <c r="F28" s="238"/>
      <c r="G28" s="239">
        <f>ROUND(E28*F28,2)</f>
        <v>0</v>
      </c>
      <c r="H28" s="238"/>
      <c r="I28" s="239">
        <f>ROUND(E28*H28,2)</f>
        <v>0</v>
      </c>
      <c r="J28" s="238"/>
      <c r="K28" s="239">
        <f>ROUND(E28*J28,2)</f>
        <v>0</v>
      </c>
      <c r="L28" s="239">
        <v>21</v>
      </c>
      <c r="M28" s="239">
        <f>G28*(1+L28/100)</f>
        <v>0</v>
      </c>
      <c r="N28" s="239">
        <v>0</v>
      </c>
      <c r="O28" s="239">
        <f>ROUND(E28*N28,2)</f>
        <v>0</v>
      </c>
      <c r="P28" s="239">
        <v>0</v>
      </c>
      <c r="Q28" s="239">
        <f>ROUND(E28*P28,2)</f>
        <v>0</v>
      </c>
      <c r="R28" s="239"/>
      <c r="S28" s="239" t="s">
        <v>242</v>
      </c>
      <c r="T28" s="240" t="s">
        <v>210</v>
      </c>
      <c r="U28" s="222">
        <v>0</v>
      </c>
      <c r="V28" s="222">
        <f>ROUND(E28*U28,2)</f>
        <v>0</v>
      </c>
      <c r="W28" s="222"/>
      <c r="X28" s="222" t="s">
        <v>250</v>
      </c>
      <c r="Y28" s="212"/>
      <c r="Z28" s="212"/>
      <c r="AA28" s="212"/>
      <c r="AB28" s="212"/>
      <c r="AC28" s="212"/>
      <c r="AD28" s="212"/>
      <c r="AE28" s="212"/>
      <c r="AF28" s="212"/>
      <c r="AG28" s="212" t="s">
        <v>446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19"/>
      <c r="B29" s="220"/>
      <c r="C29" s="247" t="s">
        <v>735</v>
      </c>
      <c r="D29" s="241"/>
      <c r="E29" s="241"/>
      <c r="F29" s="241"/>
      <c r="G29" s="241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12"/>
      <c r="Z29" s="212"/>
      <c r="AA29" s="212"/>
      <c r="AB29" s="212"/>
      <c r="AC29" s="212"/>
      <c r="AD29" s="212"/>
      <c r="AE29" s="212"/>
      <c r="AF29" s="212"/>
      <c r="AG29" s="212" t="s">
        <v>213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55">
        <v>19</v>
      </c>
      <c r="B30" s="256" t="s">
        <v>736</v>
      </c>
      <c r="C30" s="264" t="s">
        <v>737</v>
      </c>
      <c r="D30" s="257" t="s">
        <v>248</v>
      </c>
      <c r="E30" s="258">
        <v>0.3</v>
      </c>
      <c r="F30" s="259"/>
      <c r="G30" s="260">
        <f>ROUND(E30*F30,2)</f>
        <v>0</v>
      </c>
      <c r="H30" s="259"/>
      <c r="I30" s="260">
        <f>ROUND(E30*H30,2)</f>
        <v>0</v>
      </c>
      <c r="J30" s="259"/>
      <c r="K30" s="260">
        <f>ROUND(E30*J30,2)</f>
        <v>0</v>
      </c>
      <c r="L30" s="260">
        <v>21</v>
      </c>
      <c r="M30" s="260">
        <f>G30*(1+L30/100)</f>
        <v>0</v>
      </c>
      <c r="N30" s="260">
        <v>0</v>
      </c>
      <c r="O30" s="260">
        <f>ROUND(E30*N30,2)</f>
        <v>0</v>
      </c>
      <c r="P30" s="260">
        <v>0</v>
      </c>
      <c r="Q30" s="260">
        <f>ROUND(E30*P30,2)</f>
        <v>0</v>
      </c>
      <c r="R30" s="260"/>
      <c r="S30" s="260" t="s">
        <v>242</v>
      </c>
      <c r="T30" s="261" t="s">
        <v>210</v>
      </c>
      <c r="U30" s="222">
        <v>0</v>
      </c>
      <c r="V30" s="222">
        <f>ROUND(E30*U30,2)</f>
        <v>0</v>
      </c>
      <c r="W30" s="222"/>
      <c r="X30" s="222" t="s">
        <v>250</v>
      </c>
      <c r="Y30" s="212"/>
      <c r="Z30" s="212"/>
      <c r="AA30" s="212"/>
      <c r="AB30" s="212"/>
      <c r="AC30" s="212"/>
      <c r="AD30" s="212"/>
      <c r="AE30" s="212"/>
      <c r="AF30" s="212"/>
      <c r="AG30" s="212" t="s">
        <v>446</v>
      </c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x14ac:dyDescent="0.2">
      <c r="A31" s="228" t="s">
        <v>204</v>
      </c>
      <c r="B31" s="229" t="s">
        <v>120</v>
      </c>
      <c r="C31" s="245" t="s">
        <v>121</v>
      </c>
      <c r="D31" s="230"/>
      <c r="E31" s="231"/>
      <c r="F31" s="232"/>
      <c r="G31" s="232">
        <f>SUMIF(AG32:AG37,"&lt;&gt;NOR",G32:G37)</f>
        <v>0</v>
      </c>
      <c r="H31" s="232"/>
      <c r="I31" s="232">
        <f>SUM(I32:I37)</f>
        <v>0</v>
      </c>
      <c r="J31" s="232"/>
      <c r="K31" s="232">
        <f>SUM(K32:K37)</f>
        <v>0</v>
      </c>
      <c r="L31" s="232"/>
      <c r="M31" s="232">
        <f>SUM(M32:M37)</f>
        <v>0</v>
      </c>
      <c r="N31" s="232"/>
      <c r="O31" s="232">
        <f>SUM(O32:O37)</f>
        <v>0</v>
      </c>
      <c r="P31" s="232"/>
      <c r="Q31" s="232">
        <f>SUM(Q32:Q37)</f>
        <v>0</v>
      </c>
      <c r="R31" s="232"/>
      <c r="S31" s="232"/>
      <c r="T31" s="233"/>
      <c r="U31" s="227"/>
      <c r="V31" s="227">
        <f>SUM(V32:V37)</f>
        <v>0</v>
      </c>
      <c r="W31" s="227"/>
      <c r="X31" s="227"/>
      <c r="AG31" t="s">
        <v>205</v>
      </c>
    </row>
    <row r="32" spans="1:60" outlineLevel="1" x14ac:dyDescent="0.2">
      <c r="A32" s="255">
        <v>20</v>
      </c>
      <c r="B32" s="256" t="s">
        <v>738</v>
      </c>
      <c r="C32" s="264" t="s">
        <v>739</v>
      </c>
      <c r="D32" s="257" t="s">
        <v>740</v>
      </c>
      <c r="E32" s="258">
        <v>6</v>
      </c>
      <c r="F32" s="259"/>
      <c r="G32" s="260">
        <f>ROUND(E32*F32,2)</f>
        <v>0</v>
      </c>
      <c r="H32" s="259"/>
      <c r="I32" s="260">
        <f>ROUND(E32*H32,2)</f>
        <v>0</v>
      </c>
      <c r="J32" s="259"/>
      <c r="K32" s="260">
        <f>ROUND(E32*J32,2)</f>
        <v>0</v>
      </c>
      <c r="L32" s="260">
        <v>21</v>
      </c>
      <c r="M32" s="260">
        <f>G32*(1+L32/100)</f>
        <v>0</v>
      </c>
      <c r="N32" s="260">
        <v>0</v>
      </c>
      <c r="O32" s="260">
        <f>ROUND(E32*N32,2)</f>
        <v>0</v>
      </c>
      <c r="P32" s="260">
        <v>0</v>
      </c>
      <c r="Q32" s="260">
        <f>ROUND(E32*P32,2)</f>
        <v>0</v>
      </c>
      <c r="R32" s="260"/>
      <c r="S32" s="260" t="s">
        <v>242</v>
      </c>
      <c r="T32" s="261" t="s">
        <v>210</v>
      </c>
      <c r="U32" s="222">
        <v>0</v>
      </c>
      <c r="V32" s="222">
        <f>ROUND(E32*U32,2)</f>
        <v>0</v>
      </c>
      <c r="W32" s="222"/>
      <c r="X32" s="222" t="s">
        <v>250</v>
      </c>
      <c r="Y32" s="212"/>
      <c r="Z32" s="212"/>
      <c r="AA32" s="212"/>
      <c r="AB32" s="212"/>
      <c r="AC32" s="212"/>
      <c r="AD32" s="212"/>
      <c r="AE32" s="212"/>
      <c r="AF32" s="212"/>
      <c r="AG32" s="212" t="s">
        <v>446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55">
        <v>21</v>
      </c>
      <c r="B33" s="256" t="s">
        <v>741</v>
      </c>
      <c r="C33" s="264" t="s">
        <v>742</v>
      </c>
      <c r="D33" s="257" t="s">
        <v>740</v>
      </c>
      <c r="E33" s="258">
        <v>4</v>
      </c>
      <c r="F33" s="259"/>
      <c r="G33" s="260">
        <f>ROUND(E33*F33,2)</f>
        <v>0</v>
      </c>
      <c r="H33" s="259"/>
      <c r="I33" s="260">
        <f>ROUND(E33*H33,2)</f>
        <v>0</v>
      </c>
      <c r="J33" s="259"/>
      <c r="K33" s="260">
        <f>ROUND(E33*J33,2)</f>
        <v>0</v>
      </c>
      <c r="L33" s="260">
        <v>21</v>
      </c>
      <c r="M33" s="260">
        <f>G33*(1+L33/100)</f>
        <v>0</v>
      </c>
      <c r="N33" s="260">
        <v>0</v>
      </c>
      <c r="O33" s="260">
        <f>ROUND(E33*N33,2)</f>
        <v>0</v>
      </c>
      <c r="P33" s="260">
        <v>0</v>
      </c>
      <c r="Q33" s="260">
        <f>ROUND(E33*P33,2)</f>
        <v>0</v>
      </c>
      <c r="R33" s="260"/>
      <c r="S33" s="260" t="s">
        <v>242</v>
      </c>
      <c r="T33" s="261" t="s">
        <v>210</v>
      </c>
      <c r="U33" s="222">
        <v>0</v>
      </c>
      <c r="V33" s="222">
        <f>ROUND(E33*U33,2)</f>
        <v>0</v>
      </c>
      <c r="W33" s="222"/>
      <c r="X33" s="222" t="s">
        <v>250</v>
      </c>
      <c r="Y33" s="212"/>
      <c r="Z33" s="212"/>
      <c r="AA33" s="212"/>
      <c r="AB33" s="212"/>
      <c r="AC33" s="212"/>
      <c r="AD33" s="212"/>
      <c r="AE33" s="212"/>
      <c r="AF33" s="212"/>
      <c r="AG33" s="212" t="s">
        <v>446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55">
        <v>22</v>
      </c>
      <c r="B34" s="256" t="s">
        <v>743</v>
      </c>
      <c r="C34" s="264" t="s">
        <v>744</v>
      </c>
      <c r="D34" s="257" t="s">
        <v>740</v>
      </c>
      <c r="E34" s="258">
        <v>8</v>
      </c>
      <c r="F34" s="259"/>
      <c r="G34" s="260">
        <f>ROUND(E34*F34,2)</f>
        <v>0</v>
      </c>
      <c r="H34" s="259"/>
      <c r="I34" s="260">
        <f>ROUND(E34*H34,2)</f>
        <v>0</v>
      </c>
      <c r="J34" s="259"/>
      <c r="K34" s="260">
        <f>ROUND(E34*J34,2)</f>
        <v>0</v>
      </c>
      <c r="L34" s="260">
        <v>21</v>
      </c>
      <c r="M34" s="260">
        <f>G34*(1+L34/100)</f>
        <v>0</v>
      </c>
      <c r="N34" s="260">
        <v>0</v>
      </c>
      <c r="O34" s="260">
        <f>ROUND(E34*N34,2)</f>
        <v>0</v>
      </c>
      <c r="P34" s="260">
        <v>0</v>
      </c>
      <c r="Q34" s="260">
        <f>ROUND(E34*P34,2)</f>
        <v>0</v>
      </c>
      <c r="R34" s="260"/>
      <c r="S34" s="260" t="s">
        <v>242</v>
      </c>
      <c r="T34" s="261" t="s">
        <v>210</v>
      </c>
      <c r="U34" s="222">
        <v>0</v>
      </c>
      <c r="V34" s="222">
        <f>ROUND(E34*U34,2)</f>
        <v>0</v>
      </c>
      <c r="W34" s="222"/>
      <c r="X34" s="222" t="s">
        <v>250</v>
      </c>
      <c r="Y34" s="212"/>
      <c r="Z34" s="212"/>
      <c r="AA34" s="212"/>
      <c r="AB34" s="212"/>
      <c r="AC34" s="212"/>
      <c r="AD34" s="212"/>
      <c r="AE34" s="212"/>
      <c r="AF34" s="212"/>
      <c r="AG34" s="212" t="s">
        <v>446</v>
      </c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55">
        <v>23</v>
      </c>
      <c r="B35" s="256" t="s">
        <v>745</v>
      </c>
      <c r="C35" s="264" t="s">
        <v>746</v>
      </c>
      <c r="D35" s="257" t="s">
        <v>740</v>
      </c>
      <c r="E35" s="258">
        <v>8</v>
      </c>
      <c r="F35" s="259"/>
      <c r="G35" s="260">
        <f>ROUND(E35*F35,2)</f>
        <v>0</v>
      </c>
      <c r="H35" s="259"/>
      <c r="I35" s="260">
        <f>ROUND(E35*H35,2)</f>
        <v>0</v>
      </c>
      <c r="J35" s="259"/>
      <c r="K35" s="260">
        <f>ROUND(E35*J35,2)</f>
        <v>0</v>
      </c>
      <c r="L35" s="260">
        <v>21</v>
      </c>
      <c r="M35" s="260">
        <f>G35*(1+L35/100)</f>
        <v>0</v>
      </c>
      <c r="N35" s="260">
        <v>0</v>
      </c>
      <c r="O35" s="260">
        <f>ROUND(E35*N35,2)</f>
        <v>0</v>
      </c>
      <c r="P35" s="260">
        <v>0</v>
      </c>
      <c r="Q35" s="260">
        <f>ROUND(E35*P35,2)</f>
        <v>0</v>
      </c>
      <c r="R35" s="260"/>
      <c r="S35" s="260" t="s">
        <v>242</v>
      </c>
      <c r="T35" s="261" t="s">
        <v>210</v>
      </c>
      <c r="U35" s="222">
        <v>0</v>
      </c>
      <c r="V35" s="222">
        <f>ROUND(E35*U35,2)</f>
        <v>0</v>
      </c>
      <c r="W35" s="222"/>
      <c r="X35" s="222" t="s">
        <v>250</v>
      </c>
      <c r="Y35" s="212"/>
      <c r="Z35" s="212"/>
      <c r="AA35" s="212"/>
      <c r="AB35" s="212"/>
      <c r="AC35" s="212"/>
      <c r="AD35" s="212"/>
      <c r="AE35" s="212"/>
      <c r="AF35" s="212"/>
      <c r="AG35" s="212" t="s">
        <v>446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55">
        <v>24</v>
      </c>
      <c r="B36" s="256" t="s">
        <v>747</v>
      </c>
      <c r="C36" s="264" t="s">
        <v>748</v>
      </c>
      <c r="D36" s="257" t="s">
        <v>740</v>
      </c>
      <c r="E36" s="258">
        <v>8</v>
      </c>
      <c r="F36" s="259"/>
      <c r="G36" s="260">
        <f>ROUND(E36*F36,2)</f>
        <v>0</v>
      </c>
      <c r="H36" s="259"/>
      <c r="I36" s="260">
        <f>ROUND(E36*H36,2)</f>
        <v>0</v>
      </c>
      <c r="J36" s="259"/>
      <c r="K36" s="260">
        <f>ROUND(E36*J36,2)</f>
        <v>0</v>
      </c>
      <c r="L36" s="260">
        <v>21</v>
      </c>
      <c r="M36" s="260">
        <f>G36*(1+L36/100)</f>
        <v>0</v>
      </c>
      <c r="N36" s="260">
        <v>0</v>
      </c>
      <c r="O36" s="260">
        <f>ROUND(E36*N36,2)</f>
        <v>0</v>
      </c>
      <c r="P36" s="260">
        <v>0</v>
      </c>
      <c r="Q36" s="260">
        <f>ROUND(E36*P36,2)</f>
        <v>0</v>
      </c>
      <c r="R36" s="260"/>
      <c r="S36" s="260" t="s">
        <v>242</v>
      </c>
      <c r="T36" s="261" t="s">
        <v>210</v>
      </c>
      <c r="U36" s="222">
        <v>0</v>
      </c>
      <c r="V36" s="222">
        <f>ROUND(E36*U36,2)</f>
        <v>0</v>
      </c>
      <c r="W36" s="222"/>
      <c r="X36" s="222" t="s">
        <v>250</v>
      </c>
      <c r="Y36" s="212"/>
      <c r="Z36" s="212"/>
      <c r="AA36" s="212"/>
      <c r="AB36" s="212"/>
      <c r="AC36" s="212"/>
      <c r="AD36" s="212"/>
      <c r="AE36" s="212"/>
      <c r="AF36" s="212"/>
      <c r="AG36" s="212" t="s">
        <v>446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34">
        <v>25</v>
      </c>
      <c r="B37" s="235" t="s">
        <v>749</v>
      </c>
      <c r="C37" s="246" t="s">
        <v>750</v>
      </c>
      <c r="D37" s="236" t="s">
        <v>740</v>
      </c>
      <c r="E37" s="237">
        <v>8</v>
      </c>
      <c r="F37" s="238"/>
      <c r="G37" s="239">
        <f>ROUND(E37*F37,2)</f>
        <v>0</v>
      </c>
      <c r="H37" s="238"/>
      <c r="I37" s="239">
        <f>ROUND(E37*H37,2)</f>
        <v>0</v>
      </c>
      <c r="J37" s="238"/>
      <c r="K37" s="239">
        <f>ROUND(E37*J37,2)</f>
        <v>0</v>
      </c>
      <c r="L37" s="239">
        <v>21</v>
      </c>
      <c r="M37" s="239">
        <f>G37*(1+L37/100)</f>
        <v>0</v>
      </c>
      <c r="N37" s="239">
        <v>0</v>
      </c>
      <c r="O37" s="239">
        <f>ROUND(E37*N37,2)</f>
        <v>0</v>
      </c>
      <c r="P37" s="239">
        <v>0</v>
      </c>
      <c r="Q37" s="239">
        <f>ROUND(E37*P37,2)</f>
        <v>0</v>
      </c>
      <c r="R37" s="239"/>
      <c r="S37" s="239" t="s">
        <v>242</v>
      </c>
      <c r="T37" s="240" t="s">
        <v>210</v>
      </c>
      <c r="U37" s="222">
        <v>0</v>
      </c>
      <c r="V37" s="222">
        <f>ROUND(E37*U37,2)</f>
        <v>0</v>
      </c>
      <c r="W37" s="222"/>
      <c r="X37" s="222" t="s">
        <v>347</v>
      </c>
      <c r="Y37" s="212"/>
      <c r="Z37" s="212"/>
      <c r="AA37" s="212"/>
      <c r="AB37" s="212"/>
      <c r="AC37" s="212"/>
      <c r="AD37" s="212"/>
      <c r="AE37" s="212"/>
      <c r="AF37" s="212"/>
      <c r="AG37" s="212" t="s">
        <v>499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x14ac:dyDescent="0.2">
      <c r="A38" s="3"/>
      <c r="B38" s="4"/>
      <c r="C38" s="249"/>
      <c r="D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AE38">
        <v>15</v>
      </c>
      <c r="AF38">
        <v>21</v>
      </c>
      <c r="AG38" t="s">
        <v>191</v>
      </c>
    </row>
    <row r="39" spans="1:60" x14ac:dyDescent="0.2">
      <c r="A39" s="215"/>
      <c r="B39" s="216" t="s">
        <v>29</v>
      </c>
      <c r="C39" s="250"/>
      <c r="D39" s="217"/>
      <c r="E39" s="218"/>
      <c r="F39" s="218"/>
      <c r="G39" s="244">
        <f>G8+G13+G24+G31</f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AE39">
        <f>SUMIF(L7:L37,AE38,G7:G37)</f>
        <v>0</v>
      </c>
      <c r="AF39">
        <f>SUMIF(L7:L37,AF38,G7:G37)</f>
        <v>0</v>
      </c>
      <c r="AG39" t="s">
        <v>243</v>
      </c>
    </row>
    <row r="40" spans="1:60" x14ac:dyDescent="0.2">
      <c r="C40" s="251"/>
      <c r="D40" s="10"/>
      <c r="AG40" t="s">
        <v>245</v>
      </c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DC33" sheet="1"/>
  <mergeCells count="5">
    <mergeCell ref="A1:G1"/>
    <mergeCell ref="C2:G2"/>
    <mergeCell ref="C3:G3"/>
    <mergeCell ref="C4:G4"/>
    <mergeCell ref="C29:G29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74</vt:i4>
      </vt:variant>
    </vt:vector>
  </HeadingPairs>
  <TitlesOfParts>
    <vt:vector size="91" baseType="lpstr">
      <vt:lpstr>Pokyny pro vyplnění</vt:lpstr>
      <vt:lpstr>Stavba</vt:lpstr>
      <vt:lpstr>VzorPolozky</vt:lpstr>
      <vt:lpstr>SO 100 100 Pol</vt:lpstr>
      <vt:lpstr>SO 102 102 Pol</vt:lpstr>
      <vt:lpstr>SO 302 302 Pol</vt:lpstr>
      <vt:lpstr>SO 303 303 Pol</vt:lpstr>
      <vt:lpstr>SO 304 304 Pol</vt:lpstr>
      <vt:lpstr>SO 401 402 Pol</vt:lpstr>
      <vt:lpstr>SO 701 701.0 Pol</vt:lpstr>
      <vt:lpstr>SO 701 701.0a Pol</vt:lpstr>
      <vt:lpstr>SO 701 701.0b Pol</vt:lpstr>
      <vt:lpstr>SO 701 701.1 Pol</vt:lpstr>
      <vt:lpstr>SO 701 701.3 Pol</vt:lpstr>
      <vt:lpstr>SO 701 701.4 Pol</vt:lpstr>
      <vt:lpstr>SO 701 701.5 Pol</vt:lpstr>
      <vt:lpstr>SO 801 801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100 100 Pol'!Názvy_tisku</vt:lpstr>
      <vt:lpstr>'SO 102 102 Pol'!Názvy_tisku</vt:lpstr>
      <vt:lpstr>'SO 302 302 Pol'!Názvy_tisku</vt:lpstr>
      <vt:lpstr>'SO 303 303 Pol'!Názvy_tisku</vt:lpstr>
      <vt:lpstr>'SO 304 304 Pol'!Názvy_tisku</vt:lpstr>
      <vt:lpstr>'SO 401 402 Pol'!Názvy_tisku</vt:lpstr>
      <vt:lpstr>'SO 701 701.0 Pol'!Názvy_tisku</vt:lpstr>
      <vt:lpstr>'SO 701 701.0a Pol'!Názvy_tisku</vt:lpstr>
      <vt:lpstr>'SO 701 701.0b Pol'!Názvy_tisku</vt:lpstr>
      <vt:lpstr>'SO 701 701.1 Pol'!Názvy_tisku</vt:lpstr>
      <vt:lpstr>'SO 701 701.3 Pol'!Názvy_tisku</vt:lpstr>
      <vt:lpstr>'SO 701 701.4 Pol'!Názvy_tisku</vt:lpstr>
      <vt:lpstr>'SO 701 701.5 Pol'!Názvy_tisku</vt:lpstr>
      <vt:lpstr>'SO 801 801 Pol'!Názvy_tisku</vt:lpstr>
      <vt:lpstr>oadresa</vt:lpstr>
      <vt:lpstr>Stavba!Objednatel</vt:lpstr>
      <vt:lpstr>Stavba!Objekt</vt:lpstr>
      <vt:lpstr>'SO 100 100 Pol'!Oblast_tisku</vt:lpstr>
      <vt:lpstr>'SO 102 102 Pol'!Oblast_tisku</vt:lpstr>
      <vt:lpstr>'SO 302 302 Pol'!Oblast_tisku</vt:lpstr>
      <vt:lpstr>'SO 303 303 Pol'!Oblast_tisku</vt:lpstr>
      <vt:lpstr>'SO 304 304 Pol'!Oblast_tisku</vt:lpstr>
      <vt:lpstr>'SO 401 402 Pol'!Oblast_tisku</vt:lpstr>
      <vt:lpstr>'SO 701 701.0 Pol'!Oblast_tisku</vt:lpstr>
      <vt:lpstr>'SO 701 701.0a Pol'!Oblast_tisku</vt:lpstr>
      <vt:lpstr>'SO 701 701.0b Pol'!Oblast_tisku</vt:lpstr>
      <vt:lpstr>'SO 701 701.1 Pol'!Oblast_tisku</vt:lpstr>
      <vt:lpstr>'SO 701 701.3 Pol'!Oblast_tisku</vt:lpstr>
      <vt:lpstr>'SO 701 701.4 Pol'!Oblast_tisku</vt:lpstr>
      <vt:lpstr>'SO 701 701.5 Pol'!Oblast_tisku</vt:lpstr>
      <vt:lpstr>'SO 801 801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Orlová</dc:creator>
  <cp:lastModifiedBy>Pavla Orlová</cp:lastModifiedBy>
  <cp:lastPrinted>2019-03-19T12:27:02Z</cp:lastPrinted>
  <dcterms:created xsi:type="dcterms:W3CDTF">2009-04-08T07:15:50Z</dcterms:created>
  <dcterms:modified xsi:type="dcterms:W3CDTF">2020-11-26T12:23:04Z</dcterms:modified>
</cp:coreProperties>
</file>