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615" windowHeight="11955" tabRatio="942" firstSheet="1" activeTab="8"/>
  </bookViews>
  <sheets>
    <sheet name="Rekapitulace stavby" sheetId="1" r:id="rId1"/>
    <sheet name="01.1 - SO 03 - Altán" sheetId="2" r:id="rId2"/>
    <sheet name="01.2 - SO 05 - Amfiteátr" sheetId="3" r:id="rId3"/>
    <sheet name="01.3 - IO 01 - Přípojka vody" sheetId="4" r:id="rId4"/>
    <sheet name="01.4 - IO 02 - Dešťová ka..." sheetId="5" r:id="rId5"/>
    <sheet name="02 - SO 04 - Vodní plocha" sheetId="6" r:id="rId6"/>
    <sheet name="03 - SO 06 - Zpevněné plochy" sheetId="7" r:id="rId7"/>
    <sheet name="04 - SO 07 - Sadové úpravy" sheetId="8" r:id="rId8"/>
    <sheet name="05 - Vedlejší rozpočtové ..." sheetId="9" r:id="rId9"/>
  </sheets>
  <definedNames>
    <definedName name="_xlnm._FilterDatabase" localSheetId="1" hidden="1">'01.1 - SO 03 - Altán'!$C$133:$K$590</definedName>
    <definedName name="_xlnm._FilterDatabase" localSheetId="2" hidden="1">'01.2 - SO 05 - Amfiteátr'!$C$121:$K$255</definedName>
    <definedName name="_xlnm._FilterDatabase" localSheetId="3" hidden="1">'01.3 - IO 01 - Přípojka vody'!$C$125:$K$485</definedName>
    <definedName name="_xlnm._FilterDatabase" localSheetId="4" hidden="1">'01.4 - IO 02 - Dešťová ka...'!$C$123:$K$468</definedName>
    <definedName name="_xlnm._FilterDatabase" localSheetId="5" hidden="1">'02 - SO 04 - Vodní plocha'!$C$135:$K$969</definedName>
    <definedName name="_xlnm._FilterDatabase" localSheetId="6" hidden="1">'03 - SO 06 - Zpevněné plochy'!$C$122:$K$383</definedName>
    <definedName name="_xlnm._FilterDatabase" localSheetId="7" hidden="1">'04 - SO 07 - Sadové úpravy'!$C$118:$K$232</definedName>
    <definedName name="_xlnm._FilterDatabase" localSheetId="8" hidden="1">'05 - Vedlejší rozpočtové ...'!$C$121:$K$143</definedName>
    <definedName name="_xlnm.Print_Titles" localSheetId="1">'01.1 - SO 03 - Altán'!$133:$133</definedName>
    <definedName name="_xlnm.Print_Titles" localSheetId="2">'01.2 - SO 05 - Amfiteátr'!$121:$121</definedName>
    <definedName name="_xlnm.Print_Titles" localSheetId="3">'01.3 - IO 01 - Přípojka vody'!$125:$125</definedName>
    <definedName name="_xlnm.Print_Titles" localSheetId="4">'01.4 - IO 02 - Dešťová ka...'!$123:$123</definedName>
    <definedName name="_xlnm.Print_Titles" localSheetId="5">'02 - SO 04 - Vodní plocha'!$135:$135</definedName>
    <definedName name="_xlnm.Print_Titles" localSheetId="6">'03 - SO 06 - Zpevněné plochy'!$122:$122</definedName>
    <definedName name="_xlnm.Print_Titles" localSheetId="7">'04 - SO 07 - Sadové úpravy'!$118:$118</definedName>
    <definedName name="_xlnm.Print_Titles" localSheetId="8">'05 - Vedlejší rozpočtové ...'!$121:$121</definedName>
    <definedName name="_xlnm.Print_Titles" localSheetId="0">'Rekapitulace stavby'!$92:$92</definedName>
    <definedName name="_xlnm.Print_Area" localSheetId="1">'01.1 - SO 03 - Altán'!$C$4:$J$76,'01.1 - SO 03 - Altán'!$C$82:$J$115,'01.1 - SO 03 - Altán'!$C$121:$J$590</definedName>
    <definedName name="_xlnm.Print_Area" localSheetId="2">'01.2 - SO 05 - Amfiteátr'!$C$4:$J$76,'01.2 - SO 05 - Amfiteátr'!$C$82:$J$103,'01.2 - SO 05 - Amfiteátr'!$C$109:$J$255</definedName>
    <definedName name="_xlnm.Print_Area" localSheetId="3">'01.3 - IO 01 - Přípojka vody'!$C$4:$J$76,'01.3 - IO 01 - Přípojka vody'!$C$82:$J$107,'01.3 - IO 01 - Přípojka vody'!$C$113:$J$485</definedName>
    <definedName name="_xlnm.Print_Area" localSheetId="4">'01.4 - IO 02 - Dešťová ka...'!$C$4:$J$76,'01.4 - IO 02 - Dešťová ka...'!$C$82:$J$105,'01.4 - IO 02 - Dešťová ka...'!$C$111:$J$468</definedName>
    <definedName name="_xlnm.Print_Area" localSheetId="5">'02 - SO 04 - Vodní plocha'!$C$4:$J$76,'02 - SO 04 - Vodní plocha'!$C$82:$J$117,'02 - SO 04 - Vodní plocha'!$C$123:$J$969</definedName>
    <definedName name="_xlnm.Print_Area" localSheetId="6">'03 - SO 06 - Zpevněné plochy'!$C$4:$J$76,'03 - SO 06 - Zpevněné plochy'!$C$82:$J$104,'03 - SO 06 - Zpevněné plochy'!$C$110:$J$383</definedName>
    <definedName name="_xlnm.Print_Area" localSheetId="7">'04 - SO 07 - Sadové úpravy'!$C$4:$J$76,'04 - SO 07 - Sadové úpravy'!$C$82:$J$100,'04 - SO 07 - Sadové úpravy'!$C$106:$J$232</definedName>
    <definedName name="_xlnm.Print_Area" localSheetId="8">'05 - Vedlejší rozpočtové ...'!$C$4:$J$76,'05 - Vedlejší rozpočtové ...'!$C$82:$J$103,'05 - Vedlejší rozpočtové ...'!$C$109:$J$143</definedName>
    <definedName name="_xlnm.Print_Area" localSheetId="0">'Rekapitulace stavby'!$D$4:$AO$76,'Rekapitulace stavby'!$C$82:$AQ$103</definedName>
  </definedNames>
  <calcPr calcId="124519"/>
</workbook>
</file>

<file path=xl/calcChain.xml><?xml version="1.0" encoding="utf-8"?>
<calcChain xmlns="http://schemas.openxmlformats.org/spreadsheetml/2006/main">
  <c r="J37" i="9"/>
  <c r="J36"/>
  <c r="AY102" i="1" s="1"/>
  <c r="J35" i="9"/>
  <c r="AX102" i="1"/>
  <c r="BI143" i="9"/>
  <c r="BH143"/>
  <c r="BG143"/>
  <c r="BF143"/>
  <c r="T143"/>
  <c r="T142" s="1"/>
  <c r="R143"/>
  <c r="R142"/>
  <c r="P143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T129" s="1"/>
  <c r="R130"/>
  <c r="R129"/>
  <c r="P130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F118"/>
  <c r="F116"/>
  <c r="E114"/>
  <c r="J92"/>
  <c r="F91"/>
  <c r="F89"/>
  <c r="E87"/>
  <c r="J21"/>
  <c r="E21"/>
  <c r="J91"/>
  <c r="J20"/>
  <c r="J18"/>
  <c r="E18"/>
  <c r="F92" s="1"/>
  <c r="J17"/>
  <c r="J12"/>
  <c r="J89"/>
  <c r="E7"/>
  <c r="E85"/>
  <c r="J37" i="8"/>
  <c r="J36"/>
  <c r="AY101" i="1" s="1"/>
  <c r="J35" i="8"/>
  <c r="AX101" i="1" s="1"/>
  <c r="BI232" i="8"/>
  <c r="BH232"/>
  <c r="BG232"/>
  <c r="BF232"/>
  <c r="T232"/>
  <c r="T231" s="1"/>
  <c r="R232"/>
  <c r="R231"/>
  <c r="P232"/>
  <c r="P231"/>
  <c r="BI228"/>
  <c r="BH228"/>
  <c r="BG228"/>
  <c r="BF228"/>
  <c r="T228"/>
  <c r="R228"/>
  <c r="P228"/>
  <c r="BI224"/>
  <c r="BH224"/>
  <c r="BG224"/>
  <c r="BF224"/>
  <c r="T224"/>
  <c r="R224"/>
  <c r="P224"/>
  <c r="BI223"/>
  <c r="BH223"/>
  <c r="BG223"/>
  <c r="BF223"/>
  <c r="T223"/>
  <c r="R223"/>
  <c r="P223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0"/>
  <c r="BH200"/>
  <c r="BG200"/>
  <c r="BF200"/>
  <c r="T200"/>
  <c r="R200"/>
  <c r="P200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2"/>
  <c r="BH182"/>
  <c r="BG182"/>
  <c r="BF182"/>
  <c r="T182"/>
  <c r="R182"/>
  <c r="P182"/>
  <c r="BI168"/>
  <c r="BH168"/>
  <c r="BG168"/>
  <c r="BF168"/>
  <c r="T168"/>
  <c r="R168"/>
  <c r="P168"/>
  <c r="BI165"/>
  <c r="BH165"/>
  <c r="BG165"/>
  <c r="BF165"/>
  <c r="T165"/>
  <c r="R165"/>
  <c r="P165"/>
  <c r="BI164"/>
  <c r="BH164"/>
  <c r="BG164"/>
  <c r="BF164"/>
  <c r="T164"/>
  <c r="R164"/>
  <c r="P164"/>
  <c r="BI155"/>
  <c r="BH155"/>
  <c r="BG155"/>
  <c r="BF155"/>
  <c r="T155"/>
  <c r="R155"/>
  <c r="P155"/>
  <c r="BI146"/>
  <c r="BH146"/>
  <c r="BG146"/>
  <c r="BF146"/>
  <c r="T146"/>
  <c r="R146"/>
  <c r="P146"/>
  <c r="BI142"/>
  <c r="BH142"/>
  <c r="BG142"/>
  <c r="BF142"/>
  <c r="T142"/>
  <c r="R142"/>
  <c r="P142"/>
  <c r="BI133"/>
  <c r="BH133"/>
  <c r="BG133"/>
  <c r="BF133"/>
  <c r="T133"/>
  <c r="R133"/>
  <c r="P133"/>
  <c r="BI122"/>
  <c r="BH122"/>
  <c r="BG122"/>
  <c r="BF122"/>
  <c r="T122"/>
  <c r="R122"/>
  <c r="P122"/>
  <c r="J116"/>
  <c r="F115"/>
  <c r="F113"/>
  <c r="E111"/>
  <c r="J92"/>
  <c r="F91"/>
  <c r="F89"/>
  <c r="E87"/>
  <c r="J21"/>
  <c r="E21"/>
  <c r="J115" s="1"/>
  <c r="J20"/>
  <c r="J18"/>
  <c r="E18"/>
  <c r="F116"/>
  <c r="J17"/>
  <c r="J12"/>
  <c r="J89" s="1"/>
  <c r="E7"/>
  <c r="E109" s="1"/>
  <c r="J37" i="7"/>
  <c r="J36"/>
  <c r="AY100" i="1"/>
  <c r="J35" i="7"/>
  <c r="AX100" i="1"/>
  <c r="BI383" i="7"/>
  <c r="BH383"/>
  <c r="BG383"/>
  <c r="BF383"/>
  <c r="T383"/>
  <c r="T382"/>
  <c r="R383"/>
  <c r="R382"/>
  <c r="P383"/>
  <c r="P382" s="1"/>
  <c r="BI379"/>
  <c r="BH379"/>
  <c r="BG379"/>
  <c r="BF379"/>
  <c r="T379"/>
  <c r="R379"/>
  <c r="P379"/>
  <c r="BI376"/>
  <c r="BH376"/>
  <c r="BG376"/>
  <c r="BF376"/>
  <c r="T376"/>
  <c r="R376"/>
  <c r="P376"/>
  <c r="BI373"/>
  <c r="BH373"/>
  <c r="BG373"/>
  <c r="BF373"/>
  <c r="T373"/>
  <c r="R373"/>
  <c r="P373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7"/>
  <c r="BH367"/>
  <c r="BG367"/>
  <c r="BF367"/>
  <c r="T367"/>
  <c r="R367"/>
  <c r="P367"/>
  <c r="BI363"/>
  <c r="BH363"/>
  <c r="BG363"/>
  <c r="BF363"/>
  <c r="T363"/>
  <c r="R363"/>
  <c r="P363"/>
  <c r="BI360"/>
  <c r="BH360"/>
  <c r="BG360"/>
  <c r="BF360"/>
  <c r="T360"/>
  <c r="R360"/>
  <c r="P360"/>
  <c r="BI352"/>
  <c r="BH352"/>
  <c r="BG352"/>
  <c r="BF352"/>
  <c r="T352"/>
  <c r="R352"/>
  <c r="P352"/>
  <c r="BI349"/>
  <c r="BH349"/>
  <c r="BG349"/>
  <c r="BF349"/>
  <c r="T349"/>
  <c r="R349"/>
  <c r="P349"/>
  <c r="BI344"/>
  <c r="BH344"/>
  <c r="BG344"/>
  <c r="BF344"/>
  <c r="T344"/>
  <c r="R344"/>
  <c r="P344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24"/>
  <c r="BH324"/>
  <c r="BG324"/>
  <c r="BF324"/>
  <c r="T324"/>
  <c r="R324"/>
  <c r="P324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48"/>
  <c r="BH248"/>
  <c r="BG248"/>
  <c r="BF248"/>
  <c r="T248"/>
  <c r="R248"/>
  <c r="P248"/>
  <c r="BI229"/>
  <c r="BH229"/>
  <c r="BG229"/>
  <c r="BF229"/>
  <c r="T229"/>
  <c r="R229"/>
  <c r="P229"/>
  <c r="BI207"/>
  <c r="BH207"/>
  <c r="BG207"/>
  <c r="BF207"/>
  <c r="T207"/>
  <c r="R207"/>
  <c r="P207"/>
  <c r="BI192"/>
  <c r="BH192"/>
  <c r="BG192"/>
  <c r="BF192"/>
  <c r="T192"/>
  <c r="R192"/>
  <c r="P192"/>
  <c r="BI187"/>
  <c r="BH187"/>
  <c r="BG187"/>
  <c r="BF187"/>
  <c r="T187"/>
  <c r="R187"/>
  <c r="P187"/>
  <c r="BI179"/>
  <c r="BH179"/>
  <c r="BG179"/>
  <c r="BF179"/>
  <c r="T179"/>
  <c r="R179"/>
  <c r="P179"/>
  <c r="BI145"/>
  <c r="BH145"/>
  <c r="BG145"/>
  <c r="BF145"/>
  <c r="T145"/>
  <c r="R145"/>
  <c r="P145"/>
  <c r="BI141"/>
  <c r="BH141"/>
  <c r="BG141"/>
  <c r="BF141"/>
  <c r="T141"/>
  <c r="R141"/>
  <c r="P141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119" s="1"/>
  <c r="J20"/>
  <c r="J18"/>
  <c r="E18"/>
  <c r="F120" s="1"/>
  <c r="J17"/>
  <c r="J12"/>
  <c r="J117"/>
  <c r="E7"/>
  <c r="E113" s="1"/>
  <c r="J37" i="6"/>
  <c r="J36"/>
  <c r="AY99" i="1" s="1"/>
  <c r="J35" i="6"/>
  <c r="AX99" i="1"/>
  <c r="BI969" i="6"/>
  <c r="BH969"/>
  <c r="BG969"/>
  <c r="BF969"/>
  <c r="T969"/>
  <c r="R969"/>
  <c r="P969"/>
  <c r="BI967"/>
  <c r="BH967"/>
  <c r="BG967"/>
  <c r="BF967"/>
  <c r="T967"/>
  <c r="R967"/>
  <c r="P967"/>
  <c r="BI957"/>
  <c r="BH957"/>
  <c r="BG957"/>
  <c r="BF957"/>
  <c r="T957"/>
  <c r="R957"/>
  <c r="P957"/>
  <c r="BI956"/>
  <c r="BH956"/>
  <c r="BG956"/>
  <c r="BF956"/>
  <c r="T956"/>
  <c r="R956"/>
  <c r="P956"/>
  <c r="BI946"/>
  <c r="BH946"/>
  <c r="BG946"/>
  <c r="BF946"/>
  <c r="T946"/>
  <c r="R946"/>
  <c r="P946"/>
  <c r="BI945"/>
  <c r="BH945"/>
  <c r="BG945"/>
  <c r="BF945"/>
  <c r="T945"/>
  <c r="R945"/>
  <c r="P945"/>
  <c r="BI935"/>
  <c r="BH935"/>
  <c r="BG935"/>
  <c r="BF935"/>
  <c r="T935"/>
  <c r="R935"/>
  <c r="P935"/>
  <c r="BI932"/>
  <c r="BH932"/>
  <c r="BG932"/>
  <c r="BF932"/>
  <c r="T932"/>
  <c r="R932"/>
  <c r="P932"/>
  <c r="BI930"/>
  <c r="BH930"/>
  <c r="BG930"/>
  <c r="BF930"/>
  <c r="T930"/>
  <c r="R930"/>
  <c r="P930"/>
  <c r="BI929"/>
  <c r="BH929"/>
  <c r="BG929"/>
  <c r="BF929"/>
  <c r="T929"/>
  <c r="R929"/>
  <c r="P929"/>
  <c r="BI928"/>
  <c r="BH928"/>
  <c r="BG928"/>
  <c r="BF928"/>
  <c r="T928"/>
  <c r="R928"/>
  <c r="P928"/>
  <c r="BI927"/>
  <c r="BH927"/>
  <c r="BG927"/>
  <c r="BF927"/>
  <c r="T927"/>
  <c r="R927"/>
  <c r="P927"/>
  <c r="BI926"/>
  <c r="BH926"/>
  <c r="BG926"/>
  <c r="BF926"/>
  <c r="T926"/>
  <c r="R926"/>
  <c r="P926"/>
  <c r="BI920"/>
  <c r="BH920"/>
  <c r="BG920"/>
  <c r="BF920"/>
  <c r="T920"/>
  <c r="T919"/>
  <c r="R920"/>
  <c r="R919" s="1"/>
  <c r="P920"/>
  <c r="P919"/>
  <c r="BI918"/>
  <c r="BH918"/>
  <c r="BG918"/>
  <c r="BF918"/>
  <c r="T918"/>
  <c r="R918"/>
  <c r="P918"/>
  <c r="BI914"/>
  <c r="BH914"/>
  <c r="BG914"/>
  <c r="BF914"/>
  <c r="T914"/>
  <c r="R914"/>
  <c r="P914"/>
  <c r="BI911"/>
  <c r="BH911"/>
  <c r="BG911"/>
  <c r="BF911"/>
  <c r="T911"/>
  <c r="R911"/>
  <c r="P911"/>
  <c r="BI908"/>
  <c r="BH908"/>
  <c r="BG908"/>
  <c r="BF908"/>
  <c r="T908"/>
  <c r="R908"/>
  <c r="P908"/>
  <c r="BI903"/>
  <c r="BH903"/>
  <c r="BG903"/>
  <c r="BF903"/>
  <c r="T903"/>
  <c r="R903"/>
  <c r="P903"/>
  <c r="BI899"/>
  <c r="BH899"/>
  <c r="BG899"/>
  <c r="BF899"/>
  <c r="T899"/>
  <c r="R899"/>
  <c r="P899"/>
  <c r="BI895"/>
  <c r="BH895"/>
  <c r="BG895"/>
  <c r="BF895"/>
  <c r="T895"/>
  <c r="R895"/>
  <c r="P895"/>
  <c r="BI891"/>
  <c r="BH891"/>
  <c r="BG891"/>
  <c r="BF891"/>
  <c r="T891"/>
  <c r="R891"/>
  <c r="P891"/>
  <c r="BI889"/>
  <c r="BH889"/>
  <c r="BG889"/>
  <c r="BF889"/>
  <c r="T889"/>
  <c r="R889"/>
  <c r="P889"/>
  <c r="BI888"/>
  <c r="BH888"/>
  <c r="BG888"/>
  <c r="BF888"/>
  <c r="T888"/>
  <c r="R888"/>
  <c r="P888"/>
  <c r="BI885"/>
  <c r="BH885"/>
  <c r="BG885"/>
  <c r="BF885"/>
  <c r="T885"/>
  <c r="R885"/>
  <c r="P885"/>
  <c r="BI884"/>
  <c r="BH884"/>
  <c r="BG884"/>
  <c r="BF884"/>
  <c r="T884"/>
  <c r="R884"/>
  <c r="P884"/>
  <c r="BI880"/>
  <c r="BH880"/>
  <c r="BG880"/>
  <c r="BF880"/>
  <c r="T880"/>
  <c r="R880"/>
  <c r="P880"/>
  <c r="BI874"/>
  <c r="BH874"/>
  <c r="BG874"/>
  <c r="BF874"/>
  <c r="T874"/>
  <c r="R874"/>
  <c r="P874"/>
  <c r="BI867"/>
  <c r="BH867"/>
  <c r="BG867"/>
  <c r="BF867"/>
  <c r="T867"/>
  <c r="R867"/>
  <c r="P867"/>
  <c r="BI862"/>
  <c r="BH862"/>
  <c r="BG862"/>
  <c r="BF862"/>
  <c r="T862"/>
  <c r="R862"/>
  <c r="P862"/>
  <c r="BI854"/>
  <c r="BH854"/>
  <c r="BG854"/>
  <c r="BF854"/>
  <c r="T854"/>
  <c r="R854"/>
  <c r="P854"/>
  <c r="BI852"/>
  <c r="BH852"/>
  <c r="BG852"/>
  <c r="BF852"/>
  <c r="T852"/>
  <c r="R852"/>
  <c r="P852"/>
  <c r="BI848"/>
  <c r="BH848"/>
  <c r="BG848"/>
  <c r="BF848"/>
  <c r="T848"/>
  <c r="R848"/>
  <c r="P848"/>
  <c r="BI845"/>
  <c r="BH845"/>
  <c r="BG845"/>
  <c r="BF845"/>
  <c r="T845"/>
  <c r="R845"/>
  <c r="P845"/>
  <c r="BI841"/>
  <c r="BH841"/>
  <c r="BG841"/>
  <c r="BF841"/>
  <c r="T841"/>
  <c r="R841"/>
  <c r="P841"/>
  <c r="BI837"/>
  <c r="BH837"/>
  <c r="BG837"/>
  <c r="BF837"/>
  <c r="T837"/>
  <c r="R837"/>
  <c r="P837"/>
  <c r="BI836"/>
  <c r="BH836"/>
  <c r="BG836"/>
  <c r="BF836"/>
  <c r="T836"/>
  <c r="R836"/>
  <c r="P836"/>
  <c r="BI835"/>
  <c r="BH835"/>
  <c r="BG835"/>
  <c r="BF835"/>
  <c r="T835"/>
  <c r="R835"/>
  <c r="P835"/>
  <c r="BI834"/>
  <c r="BH834"/>
  <c r="BG834"/>
  <c r="BF834"/>
  <c r="T834"/>
  <c r="R834"/>
  <c r="P834"/>
  <c r="BI833"/>
  <c r="BH833"/>
  <c r="BG833"/>
  <c r="BF833"/>
  <c r="T833"/>
  <c r="R833"/>
  <c r="P833"/>
  <c r="BI830"/>
  <c r="BH830"/>
  <c r="BG830"/>
  <c r="BF830"/>
  <c r="T830"/>
  <c r="R830"/>
  <c r="P830"/>
  <c r="BI826"/>
  <c r="BH826"/>
  <c r="BG826"/>
  <c r="BF826"/>
  <c r="T826"/>
  <c r="R826"/>
  <c r="P826"/>
  <c r="BI822"/>
  <c r="BH822"/>
  <c r="BG822"/>
  <c r="BF822"/>
  <c r="T822"/>
  <c r="R822"/>
  <c r="P822"/>
  <c r="BI818"/>
  <c r="BH818"/>
  <c r="BG818"/>
  <c r="BF818"/>
  <c r="T818"/>
  <c r="R818"/>
  <c r="P818"/>
  <c r="BI816"/>
  <c r="BH816"/>
  <c r="BG816"/>
  <c r="BF816"/>
  <c r="T816"/>
  <c r="R816"/>
  <c r="P816"/>
  <c r="BI811"/>
  <c r="BH811"/>
  <c r="BG811"/>
  <c r="BF811"/>
  <c r="T811"/>
  <c r="R811"/>
  <c r="P811"/>
  <c r="BI806"/>
  <c r="BH806"/>
  <c r="BG806"/>
  <c r="BF806"/>
  <c r="T806"/>
  <c r="R806"/>
  <c r="P806"/>
  <c r="BI801"/>
  <c r="BH801"/>
  <c r="BG801"/>
  <c r="BF801"/>
  <c r="T801"/>
  <c r="R801"/>
  <c r="P801"/>
  <c r="BI799"/>
  <c r="BH799"/>
  <c r="BG799"/>
  <c r="BF799"/>
  <c r="T799"/>
  <c r="R799"/>
  <c r="P799"/>
  <c r="BI793"/>
  <c r="BH793"/>
  <c r="BG793"/>
  <c r="BF793"/>
  <c r="T793"/>
  <c r="R793"/>
  <c r="P793"/>
  <c r="BI788"/>
  <c r="BH788"/>
  <c r="BG788"/>
  <c r="BF788"/>
  <c r="T788"/>
  <c r="R788"/>
  <c r="P788"/>
  <c r="BI781"/>
  <c r="BH781"/>
  <c r="BG781"/>
  <c r="BF781"/>
  <c r="T781"/>
  <c r="R781"/>
  <c r="P781"/>
  <c r="BI775"/>
  <c r="BH775"/>
  <c r="BG775"/>
  <c r="BF775"/>
  <c r="T775"/>
  <c r="R775"/>
  <c r="P775"/>
  <c r="BI773"/>
  <c r="BH773"/>
  <c r="BG773"/>
  <c r="BF773"/>
  <c r="T773"/>
  <c r="R773"/>
  <c r="P773"/>
  <c r="BI769"/>
  <c r="BH769"/>
  <c r="BG769"/>
  <c r="BF769"/>
  <c r="T769"/>
  <c r="R769"/>
  <c r="P769"/>
  <c r="BI765"/>
  <c r="BH765"/>
  <c r="BG765"/>
  <c r="BF765"/>
  <c r="T765"/>
  <c r="R765"/>
  <c r="P765"/>
  <c r="BI761"/>
  <c r="BH761"/>
  <c r="BG761"/>
  <c r="BF761"/>
  <c r="T761"/>
  <c r="R761"/>
  <c r="P761"/>
  <c r="BI757"/>
  <c r="BH757"/>
  <c r="BG757"/>
  <c r="BF757"/>
  <c r="T757"/>
  <c r="R757"/>
  <c r="P757"/>
  <c r="BI753"/>
  <c r="BH753"/>
  <c r="BG753"/>
  <c r="BF753"/>
  <c r="T753"/>
  <c r="R753"/>
  <c r="P753"/>
  <c r="BI746"/>
  <c r="BH746"/>
  <c r="BG746"/>
  <c r="BF746"/>
  <c r="T746"/>
  <c r="R746"/>
  <c r="P746"/>
  <c r="BI742"/>
  <c r="BH742"/>
  <c r="BG742"/>
  <c r="BF742"/>
  <c r="T742"/>
  <c r="R742"/>
  <c r="P742"/>
  <c r="BI733"/>
  <c r="BH733"/>
  <c r="BG733"/>
  <c r="BF733"/>
  <c r="T733"/>
  <c r="R733"/>
  <c r="P733"/>
  <c r="BI725"/>
  <c r="BH725"/>
  <c r="BG725"/>
  <c r="BF725"/>
  <c r="T725"/>
  <c r="R725"/>
  <c r="P725"/>
  <c r="BI724"/>
  <c r="BH724"/>
  <c r="BG724"/>
  <c r="BF724"/>
  <c r="T724"/>
  <c r="R724"/>
  <c r="P724"/>
  <c r="BI723"/>
  <c r="BH723"/>
  <c r="BG723"/>
  <c r="BF723"/>
  <c r="T723"/>
  <c r="R723"/>
  <c r="P723"/>
  <c r="BI720"/>
  <c r="BH720"/>
  <c r="BG720"/>
  <c r="BF720"/>
  <c r="T720"/>
  <c r="T719"/>
  <c r="R720"/>
  <c r="R719" s="1"/>
  <c r="P720"/>
  <c r="P719" s="1"/>
  <c r="BI718"/>
  <c r="BH718"/>
  <c r="BG718"/>
  <c r="BF718"/>
  <c r="T718"/>
  <c r="R718"/>
  <c r="P718"/>
  <c r="BI708"/>
  <c r="BH708"/>
  <c r="BG708"/>
  <c r="BF708"/>
  <c r="T708"/>
  <c r="R708"/>
  <c r="P708"/>
  <c r="BI704"/>
  <c r="BH704"/>
  <c r="BG704"/>
  <c r="BF704"/>
  <c r="T704"/>
  <c r="R704"/>
  <c r="P704"/>
  <c r="BI698"/>
  <c r="BH698"/>
  <c r="BG698"/>
  <c r="BF698"/>
  <c r="T698"/>
  <c r="R698"/>
  <c r="P698"/>
  <c r="BI694"/>
  <c r="BH694"/>
  <c r="BG694"/>
  <c r="BF694"/>
  <c r="T694"/>
  <c r="R694"/>
  <c r="P694"/>
  <c r="BI690"/>
  <c r="BH690"/>
  <c r="BG690"/>
  <c r="BF690"/>
  <c r="T690"/>
  <c r="R690"/>
  <c r="P690"/>
  <c r="BI686"/>
  <c r="BH686"/>
  <c r="BG686"/>
  <c r="BF686"/>
  <c r="T686"/>
  <c r="R686"/>
  <c r="P686"/>
  <c r="BI680"/>
  <c r="BH680"/>
  <c r="BG680"/>
  <c r="BF680"/>
  <c r="T680"/>
  <c r="R680"/>
  <c r="P680"/>
  <c r="BI676"/>
  <c r="BH676"/>
  <c r="BG676"/>
  <c r="BF676"/>
  <c r="T676"/>
  <c r="R676"/>
  <c r="P676"/>
  <c r="BI672"/>
  <c r="BH672"/>
  <c r="BG672"/>
  <c r="BF672"/>
  <c r="T672"/>
  <c r="R672"/>
  <c r="P672"/>
  <c r="BI669"/>
  <c r="BH669"/>
  <c r="BG669"/>
  <c r="BF669"/>
  <c r="T669"/>
  <c r="R669"/>
  <c r="P669"/>
  <c r="BI664"/>
  <c r="BH664"/>
  <c r="BG664"/>
  <c r="BF664"/>
  <c r="T664"/>
  <c r="R664"/>
  <c r="P664"/>
  <c r="BI658"/>
  <c r="BH658"/>
  <c r="BG658"/>
  <c r="BF658"/>
  <c r="T658"/>
  <c r="R658"/>
  <c r="P658"/>
  <c r="BI657"/>
  <c r="BH657"/>
  <c r="BG657"/>
  <c r="BF657"/>
  <c r="T657"/>
  <c r="R657"/>
  <c r="P657"/>
  <c r="BI654"/>
  <c r="BH654"/>
  <c r="BG654"/>
  <c r="BF654"/>
  <c r="T654"/>
  <c r="R654"/>
  <c r="P654"/>
  <c r="BI653"/>
  <c r="BH653"/>
  <c r="BG653"/>
  <c r="BF653"/>
  <c r="T653"/>
  <c r="R653"/>
  <c r="P653"/>
  <c r="BI652"/>
  <c r="BH652"/>
  <c r="BG652"/>
  <c r="BF652"/>
  <c r="T652"/>
  <c r="R652"/>
  <c r="P652"/>
  <c r="BI651"/>
  <c r="BH651"/>
  <c r="BG651"/>
  <c r="BF651"/>
  <c r="T651"/>
  <c r="R651"/>
  <c r="P651"/>
  <c r="BI648"/>
  <c r="BH648"/>
  <c r="BG648"/>
  <c r="BF648"/>
  <c r="T648"/>
  <c r="R648"/>
  <c r="P648"/>
  <c r="BI647"/>
  <c r="BH647"/>
  <c r="BG647"/>
  <c r="BF647"/>
  <c r="T647"/>
  <c r="R647"/>
  <c r="P647"/>
  <c r="BI644"/>
  <c r="BH644"/>
  <c r="BG644"/>
  <c r="BF644"/>
  <c r="T644"/>
  <c r="R644"/>
  <c r="P644"/>
  <c r="BI641"/>
  <c r="BH641"/>
  <c r="BG641"/>
  <c r="BF641"/>
  <c r="T641"/>
  <c r="R641"/>
  <c r="P641"/>
  <c r="BI640"/>
  <c r="BH640"/>
  <c r="BG640"/>
  <c r="BF640"/>
  <c r="T640"/>
  <c r="R640"/>
  <c r="P640"/>
  <c r="BI639"/>
  <c r="BH639"/>
  <c r="BG639"/>
  <c r="BF639"/>
  <c r="T639"/>
  <c r="R639"/>
  <c r="P639"/>
  <c r="BI638"/>
  <c r="BH638"/>
  <c r="BG638"/>
  <c r="BF638"/>
  <c r="T638"/>
  <c r="R638"/>
  <c r="P638"/>
  <c r="BI637"/>
  <c r="BH637"/>
  <c r="BG637"/>
  <c r="BF637"/>
  <c r="T637"/>
  <c r="R637"/>
  <c r="P637"/>
  <c r="BI633"/>
  <c r="BH633"/>
  <c r="BG633"/>
  <c r="BF633"/>
  <c r="T633"/>
  <c r="R633"/>
  <c r="P633"/>
  <c r="BI629"/>
  <c r="BH629"/>
  <c r="BG629"/>
  <c r="BF629"/>
  <c r="T629"/>
  <c r="R629"/>
  <c r="P629"/>
  <c r="BI625"/>
  <c r="BH625"/>
  <c r="BG625"/>
  <c r="BF625"/>
  <c r="T625"/>
  <c r="R625"/>
  <c r="P625"/>
  <c r="BI617"/>
  <c r="BH617"/>
  <c r="BG617"/>
  <c r="BF617"/>
  <c r="T617"/>
  <c r="R617"/>
  <c r="P617"/>
  <c r="BI609"/>
  <c r="BH609"/>
  <c r="BG609"/>
  <c r="BF609"/>
  <c r="T609"/>
  <c r="R609"/>
  <c r="P609"/>
  <c r="BI604"/>
  <c r="BH604"/>
  <c r="BG604"/>
  <c r="BF604"/>
  <c r="T604"/>
  <c r="R604"/>
  <c r="P604"/>
  <c r="BI600"/>
  <c r="BH600"/>
  <c r="BG600"/>
  <c r="BF600"/>
  <c r="T600"/>
  <c r="R600"/>
  <c r="P600"/>
  <c r="BI596"/>
  <c r="BH596"/>
  <c r="BG596"/>
  <c r="BF596"/>
  <c r="T596"/>
  <c r="R596"/>
  <c r="P596"/>
  <c r="BI593"/>
  <c r="BH593"/>
  <c r="BG593"/>
  <c r="BF593"/>
  <c r="T593"/>
  <c r="R593"/>
  <c r="P593"/>
  <c r="BI590"/>
  <c r="BH590"/>
  <c r="BG590"/>
  <c r="BF590"/>
  <c r="T590"/>
  <c r="R590"/>
  <c r="P590"/>
  <c r="BI587"/>
  <c r="BH587"/>
  <c r="BG587"/>
  <c r="BF587"/>
  <c r="T587"/>
  <c r="R587"/>
  <c r="P587"/>
  <c r="BI583"/>
  <c r="BH583"/>
  <c r="BG583"/>
  <c r="BF583"/>
  <c r="T583"/>
  <c r="R583"/>
  <c r="P583"/>
  <c r="BI580"/>
  <c r="BH580"/>
  <c r="BG580"/>
  <c r="BF580"/>
  <c r="T580"/>
  <c r="R580"/>
  <c r="P580"/>
  <c r="BI577"/>
  <c r="BH577"/>
  <c r="BG577"/>
  <c r="BF577"/>
  <c r="T577"/>
  <c r="R577"/>
  <c r="P577"/>
  <c r="BI573"/>
  <c r="BH573"/>
  <c r="BG573"/>
  <c r="BF573"/>
  <c r="T573"/>
  <c r="R573"/>
  <c r="P573"/>
  <c r="BI564"/>
  <c r="BH564"/>
  <c r="BG564"/>
  <c r="BF564"/>
  <c r="T564"/>
  <c r="R564"/>
  <c r="P564"/>
  <c r="BI560"/>
  <c r="BH560"/>
  <c r="BG560"/>
  <c r="BF560"/>
  <c r="T560"/>
  <c r="R560"/>
  <c r="P560"/>
  <c r="BI556"/>
  <c r="BH556"/>
  <c r="BG556"/>
  <c r="BF556"/>
  <c r="T556"/>
  <c r="R556"/>
  <c r="P556"/>
  <c r="BI547"/>
  <c r="BH547"/>
  <c r="BG547"/>
  <c r="BF547"/>
  <c r="T547"/>
  <c r="R547"/>
  <c r="P547"/>
  <c r="BI543"/>
  <c r="BH543"/>
  <c r="BG543"/>
  <c r="BF543"/>
  <c r="T543"/>
  <c r="R543"/>
  <c r="P543"/>
  <c r="BI539"/>
  <c r="BH539"/>
  <c r="BG539"/>
  <c r="BF539"/>
  <c r="T539"/>
  <c r="R539"/>
  <c r="P539"/>
  <c r="BI535"/>
  <c r="BH535"/>
  <c r="BG535"/>
  <c r="BF535"/>
  <c r="T535"/>
  <c r="R535"/>
  <c r="P535"/>
  <c r="BI528"/>
  <c r="BH528"/>
  <c r="BG528"/>
  <c r="BF528"/>
  <c r="T528"/>
  <c r="R528"/>
  <c r="P528"/>
  <c r="BI522"/>
  <c r="BH522"/>
  <c r="BG522"/>
  <c r="BF522"/>
  <c r="T522"/>
  <c r="R522"/>
  <c r="P522"/>
  <c r="BI518"/>
  <c r="BH518"/>
  <c r="BG518"/>
  <c r="BF518"/>
  <c r="T518"/>
  <c r="R518"/>
  <c r="P518"/>
  <c r="BI503"/>
  <c r="BH503"/>
  <c r="BG503"/>
  <c r="BF503"/>
  <c r="T503"/>
  <c r="R503"/>
  <c r="P503"/>
  <c r="BI498"/>
  <c r="BH498"/>
  <c r="BG498"/>
  <c r="BF498"/>
  <c r="T498"/>
  <c r="T497" s="1"/>
  <c r="R498"/>
  <c r="R497"/>
  <c r="P498"/>
  <c r="P497" s="1"/>
  <c r="BI490"/>
  <c r="BH490"/>
  <c r="BG490"/>
  <c r="BF490"/>
  <c r="T490"/>
  <c r="R490"/>
  <c r="P490"/>
  <c r="BI486"/>
  <c r="BH486"/>
  <c r="BG486"/>
  <c r="BF486"/>
  <c r="T486"/>
  <c r="R486"/>
  <c r="P486"/>
  <c r="BI482"/>
  <c r="BH482"/>
  <c r="BG482"/>
  <c r="BF482"/>
  <c r="T482"/>
  <c r="R482"/>
  <c r="P482"/>
  <c r="BI472"/>
  <c r="BH472"/>
  <c r="BG472"/>
  <c r="BF472"/>
  <c r="T472"/>
  <c r="R472"/>
  <c r="P472"/>
  <c r="BI461"/>
  <c r="BH461"/>
  <c r="BG461"/>
  <c r="BF461"/>
  <c r="T461"/>
  <c r="R461"/>
  <c r="P461"/>
  <c r="BI444"/>
  <c r="BH444"/>
  <c r="BG444"/>
  <c r="BF444"/>
  <c r="T444"/>
  <c r="R444"/>
  <c r="P444"/>
  <c r="BI442"/>
  <c r="BH442"/>
  <c r="BG442"/>
  <c r="BF442"/>
  <c r="T442"/>
  <c r="R442"/>
  <c r="P442"/>
  <c r="BI441"/>
  <c r="BH441"/>
  <c r="BG441"/>
  <c r="BF441"/>
  <c r="T441"/>
  <c r="R441"/>
  <c r="P441"/>
  <c r="BI437"/>
  <c r="BH437"/>
  <c r="BG437"/>
  <c r="BF437"/>
  <c r="T437"/>
  <c r="R437"/>
  <c r="P437"/>
  <c r="BI433"/>
  <c r="BH433"/>
  <c r="BG433"/>
  <c r="BF433"/>
  <c r="T433"/>
  <c r="R433"/>
  <c r="P433"/>
  <c r="BI429"/>
  <c r="BH429"/>
  <c r="BG429"/>
  <c r="BF429"/>
  <c r="T429"/>
  <c r="R429"/>
  <c r="P429"/>
  <c r="BI425"/>
  <c r="BH425"/>
  <c r="BG425"/>
  <c r="BF425"/>
  <c r="T425"/>
  <c r="R425"/>
  <c r="P425"/>
  <c r="BI413"/>
  <c r="BH413"/>
  <c r="BG413"/>
  <c r="BF413"/>
  <c r="T413"/>
  <c r="R413"/>
  <c r="P413"/>
  <c r="BI412"/>
  <c r="BH412"/>
  <c r="BG412"/>
  <c r="BF412"/>
  <c r="T412"/>
  <c r="R412"/>
  <c r="P412"/>
  <c r="BI401"/>
  <c r="BH401"/>
  <c r="BG401"/>
  <c r="BF401"/>
  <c r="T401"/>
  <c r="R401"/>
  <c r="P401"/>
  <c r="BI390"/>
  <c r="BH390"/>
  <c r="BG390"/>
  <c r="BF390"/>
  <c r="T390"/>
  <c r="R390"/>
  <c r="P390"/>
  <c r="BI379"/>
  <c r="BH379"/>
  <c r="BG379"/>
  <c r="BF379"/>
  <c r="T379"/>
  <c r="R379"/>
  <c r="P379"/>
  <c r="BI370"/>
  <c r="BH370"/>
  <c r="BG370"/>
  <c r="BF370"/>
  <c r="T370"/>
  <c r="R370"/>
  <c r="P370"/>
  <c r="BI356"/>
  <c r="BH356"/>
  <c r="BG356"/>
  <c r="BF356"/>
  <c r="T356"/>
  <c r="R356"/>
  <c r="P356"/>
  <c r="BI352"/>
  <c r="BH352"/>
  <c r="BG352"/>
  <c r="BF352"/>
  <c r="T352"/>
  <c r="R352"/>
  <c r="P352"/>
  <c r="BI348"/>
  <c r="BH348"/>
  <c r="BG348"/>
  <c r="BF348"/>
  <c r="T348"/>
  <c r="R348"/>
  <c r="P348"/>
  <c r="BI343"/>
  <c r="BH343"/>
  <c r="BG343"/>
  <c r="BF343"/>
  <c r="T343"/>
  <c r="R343"/>
  <c r="P343"/>
  <c r="BI338"/>
  <c r="BH338"/>
  <c r="BG338"/>
  <c r="BF338"/>
  <c r="T338"/>
  <c r="R338"/>
  <c r="P338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7"/>
  <c r="BH327"/>
  <c r="BG327"/>
  <c r="BF327"/>
  <c r="T327"/>
  <c r="R327"/>
  <c r="P327"/>
  <c r="BI310"/>
  <c r="BH310"/>
  <c r="BG310"/>
  <c r="BF310"/>
  <c r="T310"/>
  <c r="R310"/>
  <c r="P310"/>
  <c r="BI306"/>
  <c r="BH306"/>
  <c r="BG306"/>
  <c r="BF306"/>
  <c r="T306"/>
  <c r="R306"/>
  <c r="P306"/>
  <c r="BI302"/>
  <c r="BH302"/>
  <c r="BG302"/>
  <c r="BF302"/>
  <c r="T302"/>
  <c r="R302"/>
  <c r="P302"/>
  <c r="BI300"/>
  <c r="BH300"/>
  <c r="BG300"/>
  <c r="BF300"/>
  <c r="T300"/>
  <c r="R300"/>
  <c r="P300"/>
  <c r="BI296"/>
  <c r="BH296"/>
  <c r="BG296"/>
  <c r="BF296"/>
  <c r="T296"/>
  <c r="R296"/>
  <c r="P296"/>
  <c r="BI293"/>
  <c r="BH293"/>
  <c r="BG293"/>
  <c r="BF293"/>
  <c r="T293"/>
  <c r="R293"/>
  <c r="P293"/>
  <c r="BI278"/>
  <c r="BH278"/>
  <c r="BG278"/>
  <c r="BF278"/>
  <c r="T278"/>
  <c r="R278"/>
  <c r="P278"/>
  <c r="BI275"/>
  <c r="BH275"/>
  <c r="BG275"/>
  <c r="BF275"/>
  <c r="T275"/>
  <c r="R275"/>
  <c r="P275"/>
  <c r="BI258"/>
  <c r="BH258"/>
  <c r="BG258"/>
  <c r="BF258"/>
  <c r="T258"/>
  <c r="R258"/>
  <c r="P258"/>
  <c r="BI247"/>
  <c r="BH247"/>
  <c r="BG247"/>
  <c r="BF247"/>
  <c r="T247"/>
  <c r="R247"/>
  <c r="P247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4"/>
  <c r="BH224"/>
  <c r="BG224"/>
  <c r="BF224"/>
  <c r="T224"/>
  <c r="R224"/>
  <c r="P224"/>
  <c r="BI204"/>
  <c r="BH204"/>
  <c r="BG204"/>
  <c r="BF204"/>
  <c r="T204"/>
  <c r="R204"/>
  <c r="P204"/>
  <c r="BI203"/>
  <c r="BH203"/>
  <c r="BG203"/>
  <c r="BF203"/>
  <c r="T203"/>
  <c r="R203"/>
  <c r="P203"/>
  <c r="BI194"/>
  <c r="BH194"/>
  <c r="BG194"/>
  <c r="BF194"/>
  <c r="T194"/>
  <c r="R194"/>
  <c r="P194"/>
  <c r="BI186"/>
  <c r="BH186"/>
  <c r="BG186"/>
  <c r="BF186"/>
  <c r="T186"/>
  <c r="R186"/>
  <c r="P186"/>
  <c r="BI172"/>
  <c r="BH172"/>
  <c r="BG172"/>
  <c r="BF172"/>
  <c r="T172"/>
  <c r="R172"/>
  <c r="P172"/>
  <c r="BI161"/>
  <c r="BH161"/>
  <c r="BG161"/>
  <c r="BF161"/>
  <c r="T161"/>
  <c r="R161"/>
  <c r="P161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J133"/>
  <c r="F132"/>
  <c r="F130"/>
  <c r="E128"/>
  <c r="J92"/>
  <c r="F91"/>
  <c r="F89"/>
  <c r="E87"/>
  <c r="J21"/>
  <c r="E21"/>
  <c r="J91" s="1"/>
  <c r="J20"/>
  <c r="J18"/>
  <c r="E18"/>
  <c r="F133"/>
  <c r="J17"/>
  <c r="J12"/>
  <c r="J130" s="1"/>
  <c r="E7"/>
  <c r="E126" s="1"/>
  <c r="J37" i="5"/>
  <c r="J36"/>
  <c r="AY98" i="1"/>
  <c r="J35" i="5"/>
  <c r="AX98" i="1" s="1"/>
  <c r="BI468" i="5"/>
  <c r="BH468"/>
  <c r="BG468"/>
  <c r="BF468"/>
  <c r="T468"/>
  <c r="R468"/>
  <c r="P468"/>
  <c r="BI451"/>
  <c r="BH451"/>
  <c r="BG451"/>
  <c r="BF451"/>
  <c r="T451"/>
  <c r="R451"/>
  <c r="P451"/>
  <c r="BI448"/>
  <c r="BH448"/>
  <c r="BG448"/>
  <c r="BF448"/>
  <c r="T448"/>
  <c r="T447"/>
  <c r="R448"/>
  <c r="R447"/>
  <c r="P448"/>
  <c r="P447" s="1"/>
  <c r="BI438"/>
  <c r="BH438"/>
  <c r="BG438"/>
  <c r="BF438"/>
  <c r="T438"/>
  <c r="R438"/>
  <c r="P438"/>
  <c r="BI432"/>
  <c r="BH432"/>
  <c r="BG432"/>
  <c r="BF432"/>
  <c r="T432"/>
  <c r="R432"/>
  <c r="P432"/>
  <c r="BI429"/>
  <c r="BH429"/>
  <c r="BG429"/>
  <c r="BF429"/>
  <c r="T429"/>
  <c r="R429"/>
  <c r="P429"/>
  <c r="BI426"/>
  <c r="BH426"/>
  <c r="BG426"/>
  <c r="BF426"/>
  <c r="T426"/>
  <c r="R426"/>
  <c r="P426"/>
  <c r="BI423"/>
  <c r="BH423"/>
  <c r="BG423"/>
  <c r="BF423"/>
  <c r="T423"/>
  <c r="R423"/>
  <c r="P423"/>
  <c r="BI419"/>
  <c r="BH419"/>
  <c r="BG419"/>
  <c r="BF419"/>
  <c r="T419"/>
  <c r="R419"/>
  <c r="P419"/>
  <c r="BI416"/>
  <c r="BH416"/>
  <c r="BG416"/>
  <c r="BF416"/>
  <c r="T416"/>
  <c r="R416"/>
  <c r="P416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399"/>
  <c r="BH399"/>
  <c r="BG399"/>
  <c r="BF399"/>
  <c r="T399"/>
  <c r="R399"/>
  <c r="P399"/>
  <c r="BI394"/>
  <c r="BH394"/>
  <c r="BG394"/>
  <c r="BF394"/>
  <c r="T394"/>
  <c r="R394"/>
  <c r="P394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4"/>
  <c r="BH374"/>
  <c r="BG374"/>
  <c r="BF374"/>
  <c r="T374"/>
  <c r="R374"/>
  <c r="P374"/>
  <c r="BI370"/>
  <c r="BH370"/>
  <c r="BG370"/>
  <c r="BF370"/>
  <c r="T370"/>
  <c r="R370"/>
  <c r="P370"/>
  <c r="BI362"/>
  <c r="BH362"/>
  <c r="BG362"/>
  <c r="BF362"/>
  <c r="T362"/>
  <c r="R362"/>
  <c r="P362"/>
  <c r="BI358"/>
  <c r="BH358"/>
  <c r="BG358"/>
  <c r="BF358"/>
  <c r="T358"/>
  <c r="R358"/>
  <c r="P358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7"/>
  <c r="BH327"/>
  <c r="BG327"/>
  <c r="BF327"/>
  <c r="T327"/>
  <c r="R327"/>
  <c r="P327"/>
  <c r="BI322"/>
  <c r="BH322"/>
  <c r="BG322"/>
  <c r="BF322"/>
  <c r="T322"/>
  <c r="R322"/>
  <c r="P322"/>
  <c r="BI318"/>
  <c r="BH318"/>
  <c r="BG318"/>
  <c r="BF318"/>
  <c r="T318"/>
  <c r="R318"/>
  <c r="P318"/>
  <c r="BI315"/>
  <c r="BH315"/>
  <c r="BG315"/>
  <c r="BF315"/>
  <c r="T315"/>
  <c r="R315"/>
  <c r="P315"/>
  <c r="BI292"/>
  <c r="BH292"/>
  <c r="BG292"/>
  <c r="BF292"/>
  <c r="T292"/>
  <c r="R292"/>
  <c r="P292"/>
  <c r="BI284"/>
  <c r="BH284"/>
  <c r="BG284"/>
  <c r="BF284"/>
  <c r="T284"/>
  <c r="R284"/>
  <c r="P284"/>
  <c r="BI281"/>
  <c r="BH281"/>
  <c r="BG281"/>
  <c r="BF281"/>
  <c r="T281"/>
  <c r="R281"/>
  <c r="P281"/>
  <c r="BI274"/>
  <c r="BH274"/>
  <c r="BG274"/>
  <c r="BF274"/>
  <c r="T274"/>
  <c r="R274"/>
  <c r="P274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4"/>
  <c r="BH254"/>
  <c r="BG254"/>
  <c r="BF254"/>
  <c r="T254"/>
  <c r="R254"/>
  <c r="P254"/>
  <c r="BI250"/>
  <c r="BH250"/>
  <c r="BG250"/>
  <c r="BF250"/>
  <c r="T250"/>
  <c r="R250"/>
  <c r="P250"/>
  <c r="BI245"/>
  <c r="BH245"/>
  <c r="BG245"/>
  <c r="BF245"/>
  <c r="T245"/>
  <c r="R245"/>
  <c r="P245"/>
  <c r="BI241"/>
  <c r="BH241"/>
  <c r="BG241"/>
  <c r="BF241"/>
  <c r="T241"/>
  <c r="R241"/>
  <c r="P241"/>
  <c r="BI218"/>
  <c r="BH218"/>
  <c r="BG218"/>
  <c r="BF218"/>
  <c r="T218"/>
  <c r="R218"/>
  <c r="P218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88"/>
  <c r="BH188"/>
  <c r="BG188"/>
  <c r="BF188"/>
  <c r="T188"/>
  <c r="R188"/>
  <c r="P188"/>
  <c r="BI164"/>
  <c r="BH164"/>
  <c r="BG164"/>
  <c r="BF164"/>
  <c r="T164"/>
  <c r="R164"/>
  <c r="P164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F120"/>
  <c r="F118"/>
  <c r="E116"/>
  <c r="J92"/>
  <c r="F91"/>
  <c r="F89"/>
  <c r="E87"/>
  <c r="J21"/>
  <c r="E21"/>
  <c r="J120" s="1"/>
  <c r="J20"/>
  <c r="J18"/>
  <c r="E18"/>
  <c r="F92" s="1"/>
  <c r="J17"/>
  <c r="J12"/>
  <c r="J118" s="1"/>
  <c r="E7"/>
  <c r="E114" s="1"/>
  <c r="J37" i="4"/>
  <c r="J36"/>
  <c r="AY97" i="1" s="1"/>
  <c r="J35" i="4"/>
  <c r="AX97" i="1"/>
  <c r="BI485" i="4"/>
  <c r="BH485"/>
  <c r="BG485"/>
  <c r="BF485"/>
  <c r="T485"/>
  <c r="T484" s="1"/>
  <c r="R485"/>
  <c r="R484"/>
  <c r="P485"/>
  <c r="P484" s="1"/>
  <c r="BI483"/>
  <c r="BH483"/>
  <c r="BG483"/>
  <c r="BF483"/>
  <c r="T483"/>
  <c r="R483"/>
  <c r="P483"/>
  <c r="BI478"/>
  <c r="BH478"/>
  <c r="BG478"/>
  <c r="BF478"/>
  <c r="T478"/>
  <c r="R478"/>
  <c r="P478"/>
  <c r="BI472"/>
  <c r="BH472"/>
  <c r="BG472"/>
  <c r="BF472"/>
  <c r="T472"/>
  <c r="R472"/>
  <c r="P472"/>
  <c r="BI468"/>
  <c r="BH468"/>
  <c r="BG468"/>
  <c r="BF468"/>
  <c r="T468"/>
  <c r="R468"/>
  <c r="P468"/>
  <c r="BI464"/>
  <c r="BH464"/>
  <c r="BG464"/>
  <c r="BF464"/>
  <c r="T464"/>
  <c r="R464"/>
  <c r="P464"/>
  <c r="BI460"/>
  <c r="BH460"/>
  <c r="BG460"/>
  <c r="BF460"/>
  <c r="T460"/>
  <c r="R460"/>
  <c r="P460"/>
  <c r="BI456"/>
  <c r="BH456"/>
  <c r="BG456"/>
  <c r="BF456"/>
  <c r="T456"/>
  <c r="R456"/>
  <c r="P456"/>
  <c r="BI452"/>
  <c r="BH452"/>
  <c r="BG452"/>
  <c r="BF452"/>
  <c r="T452"/>
  <c r="R452"/>
  <c r="P452"/>
  <c r="BI440"/>
  <c r="BH440"/>
  <c r="BG440"/>
  <c r="BF440"/>
  <c r="T440"/>
  <c r="R440"/>
  <c r="P440"/>
  <c r="BI435"/>
  <c r="BH435"/>
  <c r="BG435"/>
  <c r="BF435"/>
  <c r="T435"/>
  <c r="R435"/>
  <c r="P435"/>
  <c r="BI431"/>
  <c r="BH431"/>
  <c r="BG431"/>
  <c r="BF431"/>
  <c r="T431"/>
  <c r="R431"/>
  <c r="P431"/>
  <c r="BI422"/>
  <c r="BH422"/>
  <c r="BG422"/>
  <c r="BF422"/>
  <c r="T422"/>
  <c r="R422"/>
  <c r="P422"/>
  <c r="BI418"/>
  <c r="BH418"/>
  <c r="BG418"/>
  <c r="BF418"/>
  <c r="T418"/>
  <c r="R418"/>
  <c r="P418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401"/>
  <c r="BH401"/>
  <c r="BG401"/>
  <c r="BF401"/>
  <c r="T401"/>
  <c r="R401"/>
  <c r="P401"/>
  <c r="BI396"/>
  <c r="BH396"/>
  <c r="BG396"/>
  <c r="BF396"/>
  <c r="T396"/>
  <c r="R396"/>
  <c r="P396"/>
  <c r="BI391"/>
  <c r="BH391"/>
  <c r="BG391"/>
  <c r="BF391"/>
  <c r="T391"/>
  <c r="R391"/>
  <c r="P391"/>
  <c r="BI390"/>
  <c r="BH390"/>
  <c r="BG390"/>
  <c r="BF390"/>
  <c r="T390"/>
  <c r="R390"/>
  <c r="P390"/>
  <c r="BI385"/>
  <c r="BH385"/>
  <c r="BG385"/>
  <c r="BF385"/>
  <c r="T385"/>
  <c r="R385"/>
  <c r="P385"/>
  <c r="BI380"/>
  <c r="BH380"/>
  <c r="BG380"/>
  <c r="BF380"/>
  <c r="T380"/>
  <c r="R380"/>
  <c r="P380"/>
  <c r="BI377"/>
  <c r="BH377"/>
  <c r="BG377"/>
  <c r="BF377"/>
  <c r="T377"/>
  <c r="R377"/>
  <c r="P377"/>
  <c r="BI373"/>
  <c r="BH373"/>
  <c r="BG373"/>
  <c r="BF373"/>
  <c r="T373"/>
  <c r="R373"/>
  <c r="P373"/>
  <c r="BI372"/>
  <c r="BH372"/>
  <c r="BG372"/>
  <c r="BF372"/>
  <c r="T372"/>
  <c r="R372"/>
  <c r="P372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7"/>
  <c r="BH357"/>
  <c r="BG357"/>
  <c r="BF357"/>
  <c r="T357"/>
  <c r="R357"/>
  <c r="P357"/>
  <c r="BI356"/>
  <c r="BH356"/>
  <c r="BG356"/>
  <c r="BF356"/>
  <c r="T356"/>
  <c r="R356"/>
  <c r="P356"/>
  <c r="BI353"/>
  <c r="BH353"/>
  <c r="BG353"/>
  <c r="BF353"/>
  <c r="T353"/>
  <c r="R353"/>
  <c r="P353"/>
  <c r="BI352"/>
  <c r="BH352"/>
  <c r="BG352"/>
  <c r="BF352"/>
  <c r="T352"/>
  <c r="R352"/>
  <c r="P352"/>
  <c r="BI349"/>
  <c r="BH349"/>
  <c r="BG349"/>
  <c r="BF349"/>
  <c r="T349"/>
  <c r="R349"/>
  <c r="P349"/>
  <c r="BI348"/>
  <c r="BH348"/>
  <c r="BG348"/>
  <c r="BF348"/>
  <c r="T348"/>
  <c r="R348"/>
  <c r="P348"/>
  <c r="BI345"/>
  <c r="BH345"/>
  <c r="BG345"/>
  <c r="BF345"/>
  <c r="T345"/>
  <c r="R345"/>
  <c r="P345"/>
  <c r="BI344"/>
  <c r="BH344"/>
  <c r="BG344"/>
  <c r="BF344"/>
  <c r="T344"/>
  <c r="R344"/>
  <c r="P344"/>
  <c r="BI341"/>
  <c r="BH341"/>
  <c r="BG341"/>
  <c r="BF341"/>
  <c r="T341"/>
  <c r="R341"/>
  <c r="P341"/>
  <c r="BI340"/>
  <c r="BH340"/>
  <c r="BG340"/>
  <c r="BF340"/>
  <c r="T340"/>
  <c r="R340"/>
  <c r="P340"/>
  <c r="BI336"/>
  <c r="BH336"/>
  <c r="BG336"/>
  <c r="BF336"/>
  <c r="T336"/>
  <c r="R336"/>
  <c r="P336"/>
  <c r="BI324"/>
  <c r="BH324"/>
  <c r="BG324"/>
  <c r="BF324"/>
  <c r="T324"/>
  <c r="R324"/>
  <c r="P324"/>
  <c r="BI313"/>
  <c r="BH313"/>
  <c r="BG313"/>
  <c r="BF313"/>
  <c r="T313"/>
  <c r="R313"/>
  <c r="P313"/>
  <c r="BI305"/>
  <c r="BH305"/>
  <c r="BG305"/>
  <c r="BF305"/>
  <c r="T305"/>
  <c r="R305"/>
  <c r="P305"/>
  <c r="BI297"/>
  <c r="BH297"/>
  <c r="BG297"/>
  <c r="BF297"/>
  <c r="T297"/>
  <c r="R297"/>
  <c r="P297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1"/>
  <c r="BH261"/>
  <c r="BG261"/>
  <c r="BF261"/>
  <c r="T261"/>
  <c r="T260" s="1"/>
  <c r="R261"/>
  <c r="R260" s="1"/>
  <c r="P261"/>
  <c r="P260"/>
  <c r="BI254"/>
  <c r="BH254"/>
  <c r="BG254"/>
  <c r="BF254"/>
  <c r="T254"/>
  <c r="R254"/>
  <c r="P254"/>
  <c r="BI253"/>
  <c r="BH253"/>
  <c r="BG253"/>
  <c r="BF253"/>
  <c r="T253"/>
  <c r="R253"/>
  <c r="P253"/>
  <c r="BI248"/>
  <c r="BH248"/>
  <c r="BG248"/>
  <c r="BF248"/>
  <c r="T248"/>
  <c r="R248"/>
  <c r="P248"/>
  <c r="BI243"/>
  <c r="BH243"/>
  <c r="BG243"/>
  <c r="BF243"/>
  <c r="T243"/>
  <c r="R243"/>
  <c r="P243"/>
  <c r="BI238"/>
  <c r="BH238"/>
  <c r="BG238"/>
  <c r="BF238"/>
  <c r="T238"/>
  <c r="R238"/>
  <c r="P238"/>
  <c r="BI234"/>
  <c r="BH234"/>
  <c r="BG234"/>
  <c r="BF234"/>
  <c r="T234"/>
  <c r="R234"/>
  <c r="P234"/>
  <c r="BI225"/>
  <c r="BH225"/>
  <c r="BG225"/>
  <c r="BF225"/>
  <c r="T225"/>
  <c r="R225"/>
  <c r="P225"/>
  <c r="BI216"/>
  <c r="BH216"/>
  <c r="BG216"/>
  <c r="BF216"/>
  <c r="T216"/>
  <c r="R216"/>
  <c r="P216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75"/>
  <c r="BH175"/>
  <c r="BG175"/>
  <c r="BF175"/>
  <c r="T175"/>
  <c r="R175"/>
  <c r="P175"/>
  <c r="BI171"/>
  <c r="BH171"/>
  <c r="BG171"/>
  <c r="BF171"/>
  <c r="T171"/>
  <c r="R171"/>
  <c r="P171"/>
  <c r="BI162"/>
  <c r="BH162"/>
  <c r="BG162"/>
  <c r="BF162"/>
  <c r="T162"/>
  <c r="R162"/>
  <c r="P162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J123"/>
  <c r="F122"/>
  <c r="F120"/>
  <c r="E118"/>
  <c r="J92"/>
  <c r="F91"/>
  <c r="F89"/>
  <c r="E87"/>
  <c r="J21"/>
  <c r="E21"/>
  <c r="J122" s="1"/>
  <c r="J20"/>
  <c r="J18"/>
  <c r="E18"/>
  <c r="F92"/>
  <c r="J17"/>
  <c r="J12"/>
  <c r="J120" s="1"/>
  <c r="E7"/>
  <c r="E116" s="1"/>
  <c r="J37" i="3"/>
  <c r="J36"/>
  <c r="AY96" i="1"/>
  <c r="J35" i="3"/>
  <c r="AX96" i="1" s="1"/>
  <c r="BI255" i="3"/>
  <c r="BH255"/>
  <c r="BG255"/>
  <c r="BF255"/>
  <c r="T255"/>
  <c r="T254"/>
  <c r="R255"/>
  <c r="R254" s="1"/>
  <c r="P255"/>
  <c r="P254" s="1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6"/>
  <c r="BH246"/>
  <c r="BG246"/>
  <c r="BF246"/>
  <c r="T246"/>
  <c r="R246"/>
  <c r="P246"/>
  <c r="BI240"/>
  <c r="BH240"/>
  <c r="BG240"/>
  <c r="BF240"/>
  <c r="T240"/>
  <c r="R240"/>
  <c r="P240"/>
  <c r="BI237"/>
  <c r="BH237"/>
  <c r="BG237"/>
  <c r="BF237"/>
  <c r="T237"/>
  <c r="R237"/>
  <c r="P237"/>
  <c r="BI231"/>
  <c r="BH231"/>
  <c r="BG231"/>
  <c r="BF231"/>
  <c r="T231"/>
  <c r="R231"/>
  <c r="P231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11"/>
  <c r="BH211"/>
  <c r="BG211"/>
  <c r="BF211"/>
  <c r="T211"/>
  <c r="R211"/>
  <c r="P211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6"/>
  <c r="BH176"/>
  <c r="BG176"/>
  <c r="BF176"/>
  <c r="T176"/>
  <c r="R176"/>
  <c r="P176"/>
  <c r="BI164"/>
  <c r="BH164"/>
  <c r="BG164"/>
  <c r="BF164"/>
  <c r="T164"/>
  <c r="R164"/>
  <c r="P164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0"/>
  <c r="BH150"/>
  <c r="BG150"/>
  <c r="BF150"/>
  <c r="T150"/>
  <c r="R150"/>
  <c r="P150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25"/>
  <c r="BH125"/>
  <c r="BG125"/>
  <c r="BF125"/>
  <c r="T125"/>
  <c r="R125"/>
  <c r="P125"/>
  <c r="J119"/>
  <c r="F118"/>
  <c r="F116"/>
  <c r="E114"/>
  <c r="J92"/>
  <c r="F91"/>
  <c r="F89"/>
  <c r="E87"/>
  <c r="J21"/>
  <c r="E21"/>
  <c r="J118" s="1"/>
  <c r="J20"/>
  <c r="J18"/>
  <c r="E18"/>
  <c r="F119" s="1"/>
  <c r="J17"/>
  <c r="J12"/>
  <c r="J89" s="1"/>
  <c r="E7"/>
  <c r="E112" s="1"/>
  <c r="J37" i="2"/>
  <c r="J36"/>
  <c r="AY95" i="1"/>
  <c r="J35" i="2"/>
  <c r="AX95" i="1"/>
  <c r="BI590" i="2"/>
  <c r="BH590"/>
  <c r="BG590"/>
  <c r="BF590"/>
  <c r="T590"/>
  <c r="R590"/>
  <c r="P590"/>
  <c r="BI587"/>
  <c r="BH587"/>
  <c r="BG587"/>
  <c r="BF587"/>
  <c r="T587"/>
  <c r="R587"/>
  <c r="P587"/>
  <c r="BI586"/>
  <c r="BH586"/>
  <c r="BG586"/>
  <c r="BF586"/>
  <c r="T586"/>
  <c r="R586"/>
  <c r="P586"/>
  <c r="BI575"/>
  <c r="BH575"/>
  <c r="BG575"/>
  <c r="BF575"/>
  <c r="T575"/>
  <c r="R575"/>
  <c r="P575"/>
  <c r="BI558"/>
  <c r="BH558"/>
  <c r="BG558"/>
  <c r="BF558"/>
  <c r="T558"/>
  <c r="T557" s="1"/>
  <c r="R558"/>
  <c r="R557" s="1"/>
  <c r="P558"/>
  <c r="P557" s="1"/>
  <c r="BI556"/>
  <c r="BH556"/>
  <c r="BG556"/>
  <c r="BF556"/>
  <c r="T556"/>
  <c r="R556"/>
  <c r="P556"/>
  <c r="BI547"/>
  <c r="BH547"/>
  <c r="BG547"/>
  <c r="BF547"/>
  <c r="T547"/>
  <c r="R547"/>
  <c r="P547"/>
  <c r="BI541"/>
  <c r="BH541"/>
  <c r="BG541"/>
  <c r="BF541"/>
  <c r="T541"/>
  <c r="R541"/>
  <c r="P541"/>
  <c r="BI537"/>
  <c r="BH537"/>
  <c r="BG537"/>
  <c r="BF537"/>
  <c r="T537"/>
  <c r="R537"/>
  <c r="P537"/>
  <c r="BI532"/>
  <c r="BH532"/>
  <c r="BG532"/>
  <c r="BF532"/>
  <c r="T532"/>
  <c r="R532"/>
  <c r="P532"/>
  <c r="BI530"/>
  <c r="BH530"/>
  <c r="BG530"/>
  <c r="BF530"/>
  <c r="T530"/>
  <c r="R530"/>
  <c r="P530"/>
  <c r="BI527"/>
  <c r="BH527"/>
  <c r="BG527"/>
  <c r="BF527"/>
  <c r="T527"/>
  <c r="R527"/>
  <c r="P527"/>
  <c r="BI524"/>
  <c r="BH524"/>
  <c r="BG524"/>
  <c r="BF524"/>
  <c r="T524"/>
  <c r="R524"/>
  <c r="P524"/>
  <c r="BI520"/>
  <c r="BH520"/>
  <c r="BG520"/>
  <c r="BF520"/>
  <c r="T520"/>
  <c r="R520"/>
  <c r="P520"/>
  <c r="BI517"/>
  <c r="BH517"/>
  <c r="BG517"/>
  <c r="BF517"/>
  <c r="T517"/>
  <c r="R517"/>
  <c r="P517"/>
  <c r="BI514"/>
  <c r="BH514"/>
  <c r="BG514"/>
  <c r="BF514"/>
  <c r="T514"/>
  <c r="R514"/>
  <c r="P514"/>
  <c r="BI510"/>
  <c r="BH510"/>
  <c r="BG510"/>
  <c r="BF510"/>
  <c r="T510"/>
  <c r="R510"/>
  <c r="P510"/>
  <c r="BI508"/>
  <c r="BH508"/>
  <c r="BG508"/>
  <c r="BF508"/>
  <c r="T508"/>
  <c r="R508"/>
  <c r="P508"/>
  <c r="BI504"/>
  <c r="BH504"/>
  <c r="BG504"/>
  <c r="BF504"/>
  <c r="T504"/>
  <c r="R504"/>
  <c r="P504"/>
  <c r="BI502"/>
  <c r="BH502"/>
  <c r="BG502"/>
  <c r="BF502"/>
  <c r="T502"/>
  <c r="R502"/>
  <c r="P502"/>
  <c r="BI486"/>
  <c r="BH486"/>
  <c r="BG486"/>
  <c r="BF486"/>
  <c r="T486"/>
  <c r="R486"/>
  <c r="P486"/>
  <c r="BI480"/>
  <c r="BH480"/>
  <c r="BG480"/>
  <c r="BF480"/>
  <c r="T480"/>
  <c r="R480"/>
  <c r="P480"/>
  <c r="BI476"/>
  <c r="BH476"/>
  <c r="BG476"/>
  <c r="BF476"/>
  <c r="T476"/>
  <c r="R476"/>
  <c r="P476"/>
  <c r="BI472"/>
  <c r="BH472"/>
  <c r="BG472"/>
  <c r="BF472"/>
  <c r="T472"/>
  <c r="R472"/>
  <c r="P472"/>
  <c r="BI463"/>
  <c r="BH463"/>
  <c r="BG463"/>
  <c r="BF463"/>
  <c r="T463"/>
  <c r="R463"/>
  <c r="P463"/>
  <c r="BI455"/>
  <c r="BH455"/>
  <c r="BG455"/>
  <c r="BF455"/>
  <c r="T455"/>
  <c r="R455"/>
  <c r="P455"/>
  <c r="BI450"/>
  <c r="BH450"/>
  <c r="BG450"/>
  <c r="BF450"/>
  <c r="T450"/>
  <c r="R450"/>
  <c r="P450"/>
  <c r="BI446"/>
  <c r="BH446"/>
  <c r="BG446"/>
  <c r="BF446"/>
  <c r="T446"/>
  <c r="R446"/>
  <c r="P446"/>
  <c r="BI444"/>
  <c r="BH444"/>
  <c r="BG444"/>
  <c r="BF444"/>
  <c r="T444"/>
  <c r="R444"/>
  <c r="P444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3"/>
  <c r="BH433"/>
  <c r="BG433"/>
  <c r="BF433"/>
  <c r="T433"/>
  <c r="R433"/>
  <c r="P433"/>
  <c r="BI431"/>
  <c r="BH431"/>
  <c r="BG431"/>
  <c r="BF431"/>
  <c r="T431"/>
  <c r="R431"/>
  <c r="P431"/>
  <c r="BI427"/>
  <c r="BH427"/>
  <c r="BG427"/>
  <c r="BF427"/>
  <c r="T427"/>
  <c r="R427"/>
  <c r="P427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3"/>
  <c r="BH413"/>
  <c r="BG413"/>
  <c r="BF413"/>
  <c r="T413"/>
  <c r="T412" s="1"/>
  <c r="R413"/>
  <c r="R412"/>
  <c r="P413"/>
  <c r="P412"/>
  <c r="BI411"/>
  <c r="BH411"/>
  <c r="BG411"/>
  <c r="BF411"/>
  <c r="T411"/>
  <c r="R411"/>
  <c r="P411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48"/>
  <c r="BH348"/>
  <c r="BG348"/>
  <c r="BF348"/>
  <c r="T348"/>
  <c r="R348"/>
  <c r="P348"/>
  <c r="BI341"/>
  <c r="BH341"/>
  <c r="BG341"/>
  <c r="BF341"/>
  <c r="T341"/>
  <c r="R341"/>
  <c r="P341"/>
  <c r="BI332"/>
  <c r="BH332"/>
  <c r="BG332"/>
  <c r="BF332"/>
  <c r="T332"/>
  <c r="R332"/>
  <c r="P332"/>
  <c r="BI319"/>
  <c r="BH319"/>
  <c r="BG319"/>
  <c r="BF319"/>
  <c r="T319"/>
  <c r="R319"/>
  <c r="P319"/>
  <c r="BI315"/>
  <c r="BH315"/>
  <c r="BG315"/>
  <c r="BF315"/>
  <c r="T315"/>
  <c r="R315"/>
  <c r="P315"/>
  <c r="BI308"/>
  <c r="BH308"/>
  <c r="BG308"/>
  <c r="BF308"/>
  <c r="T308"/>
  <c r="R308"/>
  <c r="P308"/>
  <c r="BI297"/>
  <c r="BH297"/>
  <c r="BG297"/>
  <c r="BF297"/>
  <c r="T297"/>
  <c r="R297"/>
  <c r="P297"/>
  <c r="BI292"/>
  <c r="BH292"/>
  <c r="BG292"/>
  <c r="BF292"/>
  <c r="T292"/>
  <c r="R292"/>
  <c r="P292"/>
  <c r="BI287"/>
  <c r="BH287"/>
  <c r="BG287"/>
  <c r="BF287"/>
  <c r="T287"/>
  <c r="R287"/>
  <c r="P287"/>
  <c r="BI286"/>
  <c r="BH286"/>
  <c r="BG286"/>
  <c r="BF286"/>
  <c r="T286"/>
  <c r="R286"/>
  <c r="P286"/>
  <c r="BI281"/>
  <c r="BH281"/>
  <c r="BG281"/>
  <c r="BF281"/>
  <c r="T281"/>
  <c r="R281"/>
  <c r="P281"/>
  <c r="BI278"/>
  <c r="BH278"/>
  <c r="BG278"/>
  <c r="BF278"/>
  <c r="T278"/>
  <c r="R278"/>
  <c r="P278"/>
  <c r="BI271"/>
  <c r="BH271"/>
  <c r="BG271"/>
  <c r="BF271"/>
  <c r="T271"/>
  <c r="R271"/>
  <c r="P271"/>
  <c r="BI263"/>
  <c r="BH263"/>
  <c r="BG263"/>
  <c r="BF263"/>
  <c r="T263"/>
  <c r="R263"/>
  <c r="P263"/>
  <c r="BI256"/>
  <c r="BH256"/>
  <c r="BG256"/>
  <c r="BF256"/>
  <c r="T256"/>
  <c r="R256"/>
  <c r="P256"/>
  <c r="BI255"/>
  <c r="BH255"/>
  <c r="BG255"/>
  <c r="BF255"/>
  <c r="T255"/>
  <c r="R255"/>
  <c r="P255"/>
  <c r="BI249"/>
  <c r="BH249"/>
  <c r="BG249"/>
  <c r="BF249"/>
  <c r="T249"/>
  <c r="R249"/>
  <c r="P249"/>
  <c r="BI248"/>
  <c r="BH248"/>
  <c r="BG248"/>
  <c r="BF248"/>
  <c r="T248"/>
  <c r="R248"/>
  <c r="P248"/>
  <c r="BI242"/>
  <c r="BH242"/>
  <c r="BG242"/>
  <c r="BF242"/>
  <c r="T242"/>
  <c r="R242"/>
  <c r="P242"/>
  <c r="BI236"/>
  <c r="BH236"/>
  <c r="BG236"/>
  <c r="BF236"/>
  <c r="T236"/>
  <c r="R236"/>
  <c r="P236"/>
  <c r="BI231"/>
  <c r="BH231"/>
  <c r="BG231"/>
  <c r="BF231"/>
  <c r="T231"/>
  <c r="R231"/>
  <c r="P231"/>
  <c r="BI228"/>
  <c r="BH228"/>
  <c r="BG228"/>
  <c r="BF228"/>
  <c r="T228"/>
  <c r="R228"/>
  <c r="P228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0"/>
  <c r="BH210"/>
  <c r="BG210"/>
  <c r="BF210"/>
  <c r="T210"/>
  <c r="R210"/>
  <c r="P210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R181"/>
  <c r="P181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47"/>
  <c r="BH147"/>
  <c r="BG147"/>
  <c r="BF147"/>
  <c r="T147"/>
  <c r="R147"/>
  <c r="P147"/>
  <c r="BI141"/>
  <c r="BH141"/>
  <c r="BG141"/>
  <c r="BF141"/>
  <c r="T141"/>
  <c r="R141"/>
  <c r="P141"/>
  <c r="BI137"/>
  <c r="BH137"/>
  <c r="BG137"/>
  <c r="BF137"/>
  <c r="T137"/>
  <c r="R137"/>
  <c r="P137"/>
  <c r="J131"/>
  <c r="F130"/>
  <c r="F128"/>
  <c r="E126"/>
  <c r="J92"/>
  <c r="F91"/>
  <c r="F89"/>
  <c r="E87"/>
  <c r="J21"/>
  <c r="E21"/>
  <c r="J91"/>
  <c r="J20"/>
  <c r="J18"/>
  <c r="E18"/>
  <c r="F92" s="1"/>
  <c r="J17"/>
  <c r="J12"/>
  <c r="J128"/>
  <c r="E7"/>
  <c r="E124" s="1"/>
  <c r="L90" i="1"/>
  <c r="AM90"/>
  <c r="AM89"/>
  <c r="L89"/>
  <c r="AM87"/>
  <c r="L87"/>
  <c r="L85"/>
  <c r="L84"/>
  <c r="BK472" i="2"/>
  <c r="BK377"/>
  <c r="BK256"/>
  <c r="J137"/>
  <c r="BK510"/>
  <c r="BK249"/>
  <c r="J504"/>
  <c r="J348"/>
  <c r="BK242"/>
  <c r="BK166"/>
  <c r="BK504"/>
  <c r="BK348"/>
  <c r="J193"/>
  <c r="BK455"/>
  <c r="BK308"/>
  <c r="BK162"/>
  <c r="BK520"/>
  <c r="BK427"/>
  <c r="BK287"/>
  <c r="AS94" i="1"/>
  <c r="J396" i="2"/>
  <c r="J219"/>
  <c r="BK203" i="3"/>
  <c r="J255"/>
  <c r="J252"/>
  <c r="J198"/>
  <c r="BK211"/>
  <c r="J150"/>
  <c r="J221"/>
  <c r="J159"/>
  <c r="J377" i="4"/>
  <c r="BK133"/>
  <c r="J345"/>
  <c r="BK145"/>
  <c r="J414"/>
  <c r="J254"/>
  <c r="J162"/>
  <c r="J452"/>
  <c r="BK349"/>
  <c r="J216"/>
  <c r="BK456"/>
  <c r="BK373"/>
  <c r="BK253"/>
  <c r="BK162"/>
  <c r="BK341"/>
  <c r="J431"/>
  <c r="J373"/>
  <c r="BK452"/>
  <c r="J313"/>
  <c r="BK254"/>
  <c r="J448" i="5"/>
  <c r="BK394"/>
  <c r="BK432"/>
  <c r="BK327"/>
  <c r="J130"/>
  <c r="J263"/>
  <c r="BK131"/>
  <c r="J292"/>
  <c r="BK259"/>
  <c r="BK468"/>
  <c r="J331"/>
  <c r="BK322"/>
  <c r="BK130"/>
  <c r="BK331"/>
  <c r="BK129"/>
  <c r="J848" i="6"/>
  <c r="J757"/>
  <c r="J658"/>
  <c r="J580"/>
  <c r="J337"/>
  <c r="BK899"/>
  <c r="J775"/>
  <c r="J657"/>
  <c r="J300"/>
  <c r="BK880"/>
  <c r="J773"/>
  <c r="J648"/>
  <c r="J498"/>
  <c r="J412"/>
  <c r="J258"/>
  <c r="J852"/>
  <c r="J720"/>
  <c r="J651"/>
  <c r="BK564"/>
  <c r="J230"/>
  <c r="BK848"/>
  <c r="J690"/>
  <c r="BK647"/>
  <c r="BK573"/>
  <c r="BK437"/>
  <c r="BK247"/>
  <c r="BK773"/>
  <c r="J647"/>
  <c r="BK547"/>
  <c r="BK433"/>
  <c r="J327"/>
  <c r="J867"/>
  <c r="BK781"/>
  <c r="J401"/>
  <c r="J161"/>
  <c r="J956"/>
  <c r="BK935"/>
  <c r="BK928"/>
  <c r="J911"/>
  <c r="J799"/>
  <c r="BK669"/>
  <c r="J593"/>
  <c r="BK498"/>
  <c r="BK337"/>
  <c r="BK172"/>
  <c r="J367" i="7"/>
  <c r="BK269"/>
  <c r="J130"/>
  <c r="BK311"/>
  <c r="BK179"/>
  <c r="BK308"/>
  <c r="J305"/>
  <c r="J126"/>
  <c r="BK287"/>
  <c r="J187"/>
  <c r="BK132"/>
  <c r="J371"/>
  <c r="BK367"/>
  <c r="BK324"/>
  <c r="BK182" i="8"/>
  <c r="J182"/>
  <c r="BK216"/>
  <c r="BK200"/>
  <c r="BK228"/>
  <c r="BK207"/>
  <c r="J208"/>
  <c r="BK142"/>
  <c r="J146"/>
  <c r="BK132" i="9"/>
  <c r="J134"/>
  <c r="BK125"/>
  <c r="J476" i="2"/>
  <c r="BK372"/>
  <c r="J174"/>
  <c r="J530"/>
  <c r="BK463"/>
  <c r="J228"/>
  <c r="J455"/>
  <c r="BK297"/>
  <c r="J188"/>
  <c r="BK508"/>
  <c r="J297"/>
  <c r="BK137"/>
  <c r="J319"/>
  <c r="BK193"/>
  <c r="BK590"/>
  <c r="J472"/>
  <c r="J368"/>
  <c r="BK174"/>
  <c r="J514"/>
  <c r="BK437"/>
  <c r="BK286"/>
  <c r="J205"/>
  <c r="BK416"/>
  <c r="J388"/>
  <c r="J209"/>
  <c r="BK221" i="3"/>
  <c r="BK198"/>
  <c r="J193"/>
  <c r="BK240"/>
  <c r="BK164"/>
  <c r="BK231"/>
  <c r="BK216"/>
  <c r="J135"/>
  <c r="BK363" i="4"/>
  <c r="BK410"/>
  <c r="BK313"/>
  <c r="J361"/>
  <c r="J225"/>
  <c r="BK483"/>
  <c r="J440"/>
  <c r="BK340"/>
  <c r="BK195"/>
  <c r="BK435"/>
  <c r="J341"/>
  <c r="BK234"/>
  <c r="J145"/>
  <c r="J271"/>
  <c r="J390"/>
  <c r="BK390"/>
  <c r="J291"/>
  <c r="J188"/>
  <c r="J412" i="5"/>
  <c r="J129"/>
  <c r="BK284"/>
  <c r="J381"/>
  <c r="J274"/>
  <c r="BK429"/>
  <c r="BK416"/>
  <c r="BK218"/>
  <c r="J451"/>
  <c r="J199"/>
  <c r="J284"/>
  <c r="BK389"/>
  <c r="J202"/>
  <c r="BK889" i="6"/>
  <c r="J801"/>
  <c r="J664"/>
  <c r="BK539"/>
  <c r="BK334"/>
  <c r="BK852"/>
  <c r="BK757"/>
  <c r="BK593"/>
  <c r="J194"/>
  <c r="J793"/>
  <c r="BK651"/>
  <c r="J573"/>
  <c r="J356"/>
  <c r="BK234"/>
  <c r="J845"/>
  <c r="BK799"/>
  <c r="BK694"/>
  <c r="BK600"/>
  <c r="J139"/>
  <c r="J826"/>
  <c r="BK653"/>
  <c r="BK583"/>
  <c r="BK425"/>
  <c r="J306"/>
  <c r="J899"/>
  <c r="BK686"/>
  <c r="BK556"/>
  <c r="J390"/>
  <c r="J172"/>
  <c r="J806"/>
  <c r="BK604"/>
  <c r="BK969"/>
  <c r="BK956"/>
  <c r="J932"/>
  <c r="J926"/>
  <c r="J841"/>
  <c r="BK629"/>
  <c r="BK528"/>
  <c r="J472"/>
  <c r="BK302"/>
  <c r="BK373" i="7"/>
  <c r="J279"/>
  <c r="BK126"/>
  <c r="J317"/>
  <c r="J276"/>
  <c r="BK363"/>
  <c r="J141"/>
  <c r="J291"/>
  <c r="J349"/>
  <c r="BK294"/>
  <c r="J229"/>
  <c r="J275"/>
  <c r="BK328"/>
  <c r="BK320"/>
  <c r="J308"/>
  <c r="J294"/>
  <c r="J287"/>
  <c r="BK207"/>
  <c r="J179"/>
  <c r="BK145"/>
  <c r="J131"/>
  <c r="J336"/>
  <c r="BK275"/>
  <c r="BK223" i="8"/>
  <c r="J168"/>
  <c r="BK224"/>
  <c r="J196"/>
  <c r="BK122"/>
  <c r="BK187"/>
  <c r="J187"/>
  <c r="BK130" i="9"/>
  <c r="J143"/>
  <c r="J132"/>
  <c r="J127"/>
  <c r="J524" i="2"/>
  <c r="J407"/>
  <c r="J286"/>
  <c r="BK532"/>
  <c r="J372"/>
  <c r="BK558"/>
  <c r="BK360"/>
  <c r="BK248"/>
  <c r="BK547"/>
  <c r="BK392"/>
  <c r="J181"/>
  <c r="J416"/>
  <c r="J248"/>
  <c r="J147"/>
  <c r="J480"/>
  <c r="BK404"/>
  <c r="J255"/>
  <c r="BK530"/>
  <c r="BK433"/>
  <c r="BK255"/>
  <c r="BK188"/>
  <c r="BK401"/>
  <c r="J242"/>
  <c r="J251" i="3"/>
  <c r="J163"/>
  <c r="BK125"/>
  <c r="J240"/>
  <c r="J246"/>
  <c r="BK237"/>
  <c r="BK251"/>
  <c r="BK485" i="4"/>
  <c r="BK360"/>
  <c r="BK396"/>
  <c r="BK297"/>
  <c r="BK352"/>
  <c r="BK153"/>
  <c r="J456"/>
  <c r="J360"/>
  <c r="J234"/>
  <c r="BK478"/>
  <c r="BK372"/>
  <c r="BK291"/>
  <c r="BK194"/>
  <c r="J356"/>
  <c r="J406"/>
  <c r="J324"/>
  <c r="J352"/>
  <c r="BK287"/>
  <c r="J141"/>
  <c r="J399" i="5"/>
  <c r="J128"/>
  <c r="BK315"/>
  <c r="J394"/>
  <c r="BK318"/>
  <c r="BK188"/>
  <c r="BK274"/>
  <c r="BK370"/>
  <c r="BK128"/>
  <c r="BK409"/>
  <c r="J362"/>
  <c r="BK423"/>
  <c r="BK263"/>
  <c r="J914" i="6"/>
  <c r="J830"/>
  <c r="BK723"/>
  <c r="BK633"/>
  <c r="J379"/>
  <c r="J247"/>
  <c r="J761"/>
  <c r="BK258"/>
  <c r="BK845"/>
  <c r="BK704"/>
  <c r="J625"/>
  <c r="J433"/>
  <c r="BK327"/>
  <c r="BK903"/>
  <c r="J822"/>
  <c r="BK657"/>
  <c r="BK580"/>
  <c r="BK278"/>
  <c r="J862"/>
  <c r="BK769"/>
  <c r="BK652"/>
  <c r="J556"/>
  <c r="J413"/>
  <c r="J275"/>
  <c r="J753"/>
  <c r="BK639"/>
  <c r="J543"/>
  <c r="J437"/>
  <c r="J204"/>
  <c r="BK834"/>
  <c r="J680"/>
  <c r="BK296"/>
  <c r="J967"/>
  <c r="J945"/>
  <c r="J929"/>
  <c r="BK920"/>
  <c r="J891"/>
  <c r="J652"/>
  <c r="J528"/>
  <c r="J444"/>
  <c r="BK204"/>
  <c r="BK376" i="7"/>
  <c r="J297"/>
  <c r="J134"/>
  <c r="J340"/>
  <c r="BK260"/>
  <c r="BK302"/>
  <c r="J311"/>
  <c r="BK272"/>
  <c r="BK360"/>
  <c r="BK266"/>
  <c r="J363"/>
  <c r="J207"/>
  <c r="BK141"/>
  <c r="J360"/>
  <c r="BK279"/>
  <c r="BK164" i="8"/>
  <c r="BK133"/>
  <c r="BK214"/>
  <c r="J165"/>
  <c r="BK208"/>
  <c r="BK215"/>
  <c r="BK168"/>
  <c r="J142"/>
  <c r="J140" i="9"/>
  <c r="BK137"/>
  <c r="BK133"/>
  <c r="BK134"/>
  <c r="J441" i="2"/>
  <c r="BK319"/>
  <c r="BK147"/>
  <c r="BK502"/>
  <c r="BK209"/>
  <c r="BK441"/>
  <c r="BK281"/>
  <c r="BK197"/>
  <c r="BK527"/>
  <c r="J446"/>
  <c r="J292"/>
  <c r="BK556"/>
  <c r="BK271"/>
  <c r="J166"/>
  <c r="J502"/>
  <c r="BK413"/>
  <c r="BK223"/>
  <c r="J587"/>
  <c r="BK480"/>
  <c r="BK424"/>
  <c r="J281"/>
  <c r="BK201"/>
  <c r="J413"/>
  <c r="BK364"/>
  <c r="BK159"/>
  <c r="J185" i="3"/>
  <c r="J253"/>
  <c r="BK253"/>
  <c r="BK139"/>
  <c r="J143"/>
  <c r="BK176"/>
  <c r="J250"/>
  <c r="J483" i="4"/>
  <c r="BK295"/>
  <c r="J348"/>
  <c r="J248"/>
  <c r="J149"/>
  <c r="BK460"/>
  <c r="J363"/>
  <c r="BK261"/>
  <c r="BK171"/>
  <c r="BK391"/>
  <c r="BK353"/>
  <c r="J238"/>
  <c r="BK175"/>
  <c r="J344"/>
  <c r="J464"/>
  <c r="J396"/>
  <c r="J137"/>
  <c r="BK361"/>
  <c r="J261"/>
  <c r="J175"/>
  <c r="J409" i="5"/>
  <c r="J438"/>
  <c r="BK333"/>
  <c r="BK448"/>
  <c r="J250"/>
  <c r="BK406"/>
  <c r="J406"/>
  <c r="BK335"/>
  <c r="BK202"/>
  <c r="BK438"/>
  <c r="J432"/>
  <c r="BK292"/>
  <c r="J374"/>
  <c r="BK241"/>
  <c r="J918" i="6"/>
  <c r="J833"/>
  <c r="J725"/>
  <c r="BK654"/>
  <c r="BK535"/>
  <c r="BK306"/>
  <c r="BK835"/>
  <c r="J669"/>
  <c r="J441"/>
  <c r="BK146"/>
  <c r="BK833"/>
  <c r="BK698"/>
  <c r="BK640"/>
  <c r="J486"/>
  <c r="BK413"/>
  <c r="BK161"/>
  <c r="J837"/>
  <c r="BK765"/>
  <c r="J640"/>
  <c r="J577"/>
  <c r="BK238"/>
  <c r="BK867"/>
  <c r="BK720"/>
  <c r="BK641"/>
  <c r="J518"/>
  <c r="BK379"/>
  <c r="J224"/>
  <c r="BK826"/>
  <c r="BK648"/>
  <c r="BK486"/>
  <c r="J296"/>
  <c r="BK837"/>
  <c r="BK775"/>
  <c r="J590"/>
  <c r="J293"/>
  <c r="BK957"/>
  <c r="J935"/>
  <c r="J928"/>
  <c r="J908"/>
  <c r="J835"/>
  <c r="J694"/>
  <c r="BK560"/>
  <c r="BK490"/>
  <c r="J334"/>
  <c r="BK139"/>
  <c r="J302" i="7"/>
  <c r="J192"/>
  <c r="BK371"/>
  <c r="BK305"/>
  <c r="BK383"/>
  <c r="J269"/>
  <c r="BK128" i="9"/>
  <c r="BK136"/>
  <c r="BK127"/>
  <c r="BK444" i="2"/>
  <c r="BK341"/>
  <c r="J159"/>
  <c r="BK524"/>
  <c r="J341"/>
  <c r="BK170"/>
  <c r="J420"/>
  <c r="J271"/>
  <c r="BK181"/>
  <c r="J517"/>
  <c r="BK381"/>
  <c r="J162"/>
  <c r="BK450"/>
  <c r="J278"/>
  <c r="BK141"/>
  <c r="BK514"/>
  <c r="J411"/>
  <c r="J263"/>
  <c r="BK537"/>
  <c r="BK446"/>
  <c r="J401"/>
  <c r="BK263"/>
  <c r="J508"/>
  <c r="J400"/>
  <c r="BK236"/>
  <c r="BK227" i="3"/>
  <c r="BK160"/>
  <c r="BK159"/>
  <c r="BK185"/>
  <c r="J189"/>
  <c r="J158"/>
  <c r="BK252"/>
  <c r="BK181"/>
  <c r="J418" i="4"/>
  <c r="BK344"/>
  <c r="BK356"/>
  <c r="BK406"/>
  <c r="J253"/>
  <c r="J187"/>
  <c r="J468"/>
  <c r="BK385"/>
  <c r="J305"/>
  <c r="BK440"/>
  <c r="J357"/>
  <c r="J275"/>
  <c r="BK187"/>
  <c r="J380"/>
  <c r="BK149"/>
  <c r="BK414"/>
  <c r="J336"/>
  <c r="BK345"/>
  <c r="BK248"/>
  <c r="BK137"/>
  <c r="J267" i="5"/>
  <c r="BK399"/>
  <c r="BK250"/>
  <c r="BK362"/>
  <c r="J198"/>
  <c r="J164"/>
  <c r="J322"/>
  <c r="BK198"/>
  <c r="J419"/>
  <c r="J429"/>
  <c r="J245"/>
  <c r="J327"/>
  <c r="J920" i="6"/>
  <c r="J836"/>
  <c r="J698"/>
  <c r="BK625"/>
  <c r="J348"/>
  <c r="J874"/>
  <c r="BK746"/>
  <c r="J633"/>
  <c r="J234"/>
  <c r="BK836"/>
  <c r="BK753"/>
  <c r="J644"/>
  <c r="J461"/>
  <c r="BK401"/>
  <c r="BK275"/>
  <c r="J769"/>
  <c r="BK637"/>
  <c r="J343"/>
  <c r="BK914"/>
  <c r="BK806"/>
  <c r="BK672"/>
  <c r="BK577"/>
  <c r="BK441"/>
  <c r="BK293"/>
  <c r="J880"/>
  <c r="J560"/>
  <c r="BK472"/>
  <c r="J331"/>
  <c r="BK884"/>
  <c r="BK733"/>
  <c r="J442"/>
  <c r="J146"/>
  <c r="J946"/>
  <c r="J930"/>
  <c r="BK926"/>
  <c r="J885"/>
  <c r="BK724"/>
  <c r="J539"/>
  <c r="BK503"/>
  <c r="BK310"/>
  <c r="J379" i="7"/>
  <c r="J299"/>
  <c r="J145"/>
  <c r="BK352"/>
  <c r="BK299"/>
  <c r="J370"/>
  <c r="J369"/>
  <c r="J248"/>
  <c r="J320"/>
  <c r="BK263"/>
  <c r="BK314"/>
  <c r="BK192"/>
  <c r="J373"/>
  <c r="BK344"/>
  <c r="J216" i="8"/>
  <c r="BK206"/>
  <c r="J155"/>
  <c r="J232"/>
  <c r="J133"/>
  <c r="BK194"/>
  <c r="J200"/>
  <c r="BK196"/>
  <c r="J136" i="9"/>
  <c r="J126"/>
  <c r="J125"/>
  <c r="J138"/>
  <c r="BK575" i="2"/>
  <c r="J404"/>
  <c r="BK292"/>
  <c r="J586"/>
  <c r="J486"/>
  <c r="J223"/>
  <c r="J424"/>
  <c r="J308"/>
  <c r="J215"/>
  <c r="BK541"/>
  <c r="BK407"/>
  <c r="J256"/>
  <c r="BK439"/>
  <c r="J201"/>
  <c r="J575"/>
  <c r="J433"/>
  <c r="BK332"/>
  <c r="J141"/>
  <c r="J510"/>
  <c r="J439"/>
  <c r="BK315"/>
  <c r="J231"/>
  <c r="BK517"/>
  <c r="BK411"/>
  <c r="J249"/>
  <c r="BK255" i="3"/>
  <c r="J231"/>
  <c r="J203"/>
  <c r="J181"/>
  <c r="BK150"/>
  <c r="J125"/>
  <c r="J139"/>
  <c r="J211"/>
  <c r="BK431" i="4"/>
  <c r="BK357"/>
  <c r="J349"/>
  <c r="BK283"/>
  <c r="BK468"/>
  <c r="J340"/>
  <c r="J194"/>
  <c r="J478"/>
  <c r="J422"/>
  <c r="J295"/>
  <c r="BK188"/>
  <c r="BK422"/>
  <c r="J297"/>
  <c r="J195"/>
  <c r="BK472"/>
  <c r="J279"/>
  <c r="J435"/>
  <c r="J171"/>
  <c r="BK348"/>
  <c r="BK243"/>
  <c r="BK426" i="5"/>
  <c r="J318"/>
  <c r="J423"/>
  <c r="BK245"/>
  <c r="BK281"/>
  <c r="BK385"/>
  <c r="BK412"/>
  <c r="J254"/>
  <c r="BK451"/>
  <c r="J281"/>
  <c r="BK358"/>
  <c r="J131"/>
  <c r="J315"/>
  <c r="J188"/>
  <c r="J888" i="6"/>
  <c r="BK793"/>
  <c r="J629"/>
  <c r="J811"/>
  <c r="J672"/>
  <c r="BK343"/>
  <c r="BK911"/>
  <c r="BK818"/>
  <c r="J653"/>
  <c r="J604"/>
  <c r="BK442"/>
  <c r="BK338"/>
  <c r="BK908"/>
  <c r="BK830"/>
  <c r="J718"/>
  <c r="J639"/>
  <c r="BK543"/>
  <c r="J186"/>
  <c r="J854"/>
  <c r="BK718"/>
  <c r="J637"/>
  <c r="BK482"/>
  <c r="J338"/>
  <c r="J903"/>
  <c r="J746"/>
  <c r="J641"/>
  <c r="J503"/>
  <c r="BK412"/>
  <c r="J310"/>
  <c r="BK841"/>
  <c r="J724"/>
  <c r="BK390"/>
  <c r="J969"/>
  <c r="BK946"/>
  <c r="BK930"/>
  <c r="BK927"/>
  <c r="BK895"/>
  <c r="BK761"/>
  <c r="BK644"/>
  <c r="BK587"/>
  <c r="BK518"/>
  <c r="BK352"/>
  <c r="J203"/>
  <c r="BK317" i="7"/>
  <c r="BK229"/>
  <c r="J383"/>
  <c r="J314"/>
  <c r="BK134"/>
  <c r="BK291"/>
  <c r="BK133"/>
  <c r="BK332"/>
  <c r="J272"/>
  <c r="BK131"/>
  <c r="J260"/>
  <c r="J376"/>
  <c r="BK379"/>
  <c r="J332"/>
  <c r="BK232" i="8"/>
  <c r="J194"/>
  <c r="J122"/>
  <c r="J207"/>
  <c r="J215"/>
  <c r="J191"/>
  <c r="J164"/>
  <c r="BK165"/>
  <c r="J141" i="9"/>
  <c r="BK140"/>
  <c r="BK143"/>
  <c r="BK126"/>
  <c r="J547" i="2"/>
  <c r="BK431"/>
  <c r="J173"/>
  <c r="J520"/>
  <c r="J287"/>
  <c r="J590"/>
  <c r="BK385"/>
  <c r="BK228"/>
  <c r="J532"/>
  <c r="J431"/>
  <c r="J332"/>
  <c r="J558"/>
  <c r="J315"/>
  <c r="J185"/>
  <c r="BK587"/>
  <c r="J463"/>
  <c r="J385"/>
  <c r="J210"/>
  <c r="J556"/>
  <c r="BK486"/>
  <c r="BK388"/>
  <c r="BK215"/>
  <c r="BK420"/>
  <c r="J360"/>
  <c r="BK173"/>
  <c r="BK135" i="3"/>
  <c r="BK250"/>
  <c r="J237"/>
  <c r="J160"/>
  <c r="BK158"/>
  <c r="BK246"/>
  <c r="J176"/>
  <c r="J391" i="4"/>
  <c r="BK380"/>
  <c r="BK324"/>
  <c r="BK238"/>
  <c r="J129"/>
  <c r="J410"/>
  <c r="J283"/>
  <c r="J485"/>
  <c r="J385"/>
  <c r="BK336"/>
  <c r="BK225"/>
  <c r="J133"/>
  <c r="J353"/>
  <c r="J460"/>
  <c r="BK364"/>
  <c r="J372"/>
  <c r="BK275"/>
  <c r="J153"/>
  <c r="BK419" i="5"/>
  <c r="J389"/>
  <c r="J426"/>
  <c r="J259"/>
  <c r="J358"/>
  <c r="BK203"/>
  <c r="J218"/>
  <c r="J203"/>
  <c r="J468"/>
  <c r="J241"/>
  <c r="BK267"/>
  <c r="J335"/>
  <c r="BK254"/>
  <c r="BK127"/>
  <c r="BK862" i="6"/>
  <c r="J765"/>
  <c r="J686"/>
  <c r="BK356"/>
  <c r="BK142"/>
  <c r="BK788"/>
  <c r="J704"/>
  <c r="J609"/>
  <c r="BK186"/>
  <c r="J834"/>
  <c r="J723"/>
  <c r="BK617"/>
  <c r="BK429"/>
  <c r="BK348"/>
  <c r="J884"/>
  <c r="BK811"/>
  <c r="J708"/>
  <c r="J596"/>
  <c r="J535"/>
  <c r="J889"/>
  <c r="J788"/>
  <c r="J654"/>
  <c r="BK590"/>
  <c r="J490"/>
  <c r="J352"/>
  <c r="J238"/>
  <c r="BK822"/>
  <c r="J676"/>
  <c r="J587"/>
  <c r="J482"/>
  <c r="BK230"/>
  <c r="BK816"/>
  <c r="BK658"/>
  <c r="BK300"/>
  <c r="BK967"/>
  <c r="BK945"/>
  <c r="BK929"/>
  <c r="BK918"/>
  <c r="BK874"/>
  <c r="J742"/>
  <c r="BK609"/>
  <c r="BK522"/>
  <c r="J429"/>
  <c r="BK370" i="7"/>
  <c r="BK276"/>
  <c r="J133"/>
  <c r="J324"/>
  <c r="BK187"/>
  <c r="BK349"/>
  <c r="BK340"/>
  <c r="J133" i="9"/>
  <c r="BK141"/>
  <c r="BK138"/>
  <c r="BK135"/>
  <c r="J537" i="2"/>
  <c r="BK396"/>
  <c r="BK231"/>
  <c r="J541"/>
  <c r="J437"/>
  <c r="J197"/>
  <c r="BK400"/>
  <c r="BK278"/>
  <c r="J170"/>
  <c r="BK476"/>
  <c r="J364"/>
  <c r="J236"/>
  <c r="J392"/>
  <c r="BK219"/>
  <c r="BK586"/>
  <c r="J450"/>
  <c r="J377"/>
  <c r="BK205"/>
  <c r="J527"/>
  <c r="J444"/>
  <c r="BK368"/>
  <c r="BK210"/>
  <c r="J427"/>
  <c r="J381"/>
  <c r="BK185"/>
  <c r="J164" i="3"/>
  <c r="J227"/>
  <c r="J216"/>
  <c r="BK193"/>
  <c r="BK163"/>
  <c r="BK143"/>
  <c r="BK189"/>
  <c r="BK401" i="4"/>
  <c r="J364"/>
  <c r="J287"/>
  <c r="BK271"/>
  <c r="BK191"/>
  <c r="J472"/>
  <c r="BK362"/>
  <c r="J243"/>
  <c r="BK464"/>
  <c r="J362"/>
  <c r="BK279"/>
  <c r="J191"/>
  <c r="BK418"/>
  <c r="BK141"/>
  <c r="BK377"/>
  <c r="J401"/>
  <c r="BK305"/>
  <c r="BK216"/>
  <c r="BK129"/>
  <c r="J385" i="5"/>
  <c r="BK381"/>
  <c r="BK164"/>
  <c r="J333"/>
  <c r="BK374"/>
  <c r="BK403"/>
  <c r="J127"/>
  <c r="J403"/>
  <c r="J370"/>
  <c r="J416"/>
  <c r="BK199"/>
  <c r="BK885" i="6"/>
  <c r="BK742"/>
  <c r="J638"/>
  <c r="J370"/>
  <c r="J302"/>
  <c r="J781"/>
  <c r="BK690"/>
  <c r="J564"/>
  <c r="BK888"/>
  <c r="J816"/>
  <c r="BK676"/>
  <c r="BK596"/>
  <c r="J425"/>
  <c r="J278"/>
  <c r="J895"/>
  <c r="BK725"/>
  <c r="BK664"/>
  <c r="J547"/>
  <c r="BK224"/>
  <c r="J818"/>
  <c r="BK680"/>
  <c r="J617"/>
  <c r="BK461"/>
  <c r="BK331"/>
  <c r="BK194"/>
  <c r="BK708"/>
  <c r="J583"/>
  <c r="BK444"/>
  <c r="BK891"/>
  <c r="BK801"/>
  <c r="BK638"/>
  <c r="BK203"/>
  <c r="J957"/>
  <c r="BK932"/>
  <c r="J927"/>
  <c r="BK854"/>
  <c r="J733"/>
  <c r="J600"/>
  <c r="J522"/>
  <c r="BK370"/>
  <c r="J142"/>
  <c r="J328" i="7"/>
  <c r="J266"/>
  <c r="BK369"/>
  <c r="BK283"/>
  <c r="J352"/>
  <c r="BK336"/>
  <c r="J132"/>
  <c r="BK297"/>
  <c r="BK248"/>
  <c r="J263"/>
  <c r="BK130"/>
  <c r="J344"/>
  <c r="J283"/>
  <c r="J214" i="8"/>
  <c r="J228"/>
  <c r="J223"/>
  <c r="J224"/>
  <c r="J206"/>
  <c r="BK146"/>
  <c r="BK191"/>
  <c r="BK155"/>
  <c r="J137" i="9"/>
  <c r="J135"/>
  <c r="J130"/>
  <c r="J128"/>
  <c r="R136" i="2" l="1"/>
  <c r="T227"/>
  <c r="R235"/>
  <c r="P376"/>
  <c r="P415"/>
  <c r="R432"/>
  <c r="T440"/>
  <c r="BK503"/>
  <c r="J503"/>
  <c r="J111" s="1"/>
  <c r="T574"/>
  <c r="T124" i="3"/>
  <c r="R230"/>
  <c r="P296" i="4"/>
  <c r="R477"/>
  <c r="R476" s="1"/>
  <c r="P253" i="5"/>
  <c r="BK291"/>
  <c r="J291"/>
  <c r="J100" s="1"/>
  <c r="T291"/>
  <c r="T450"/>
  <c r="T449" s="1"/>
  <c r="P342" i="6"/>
  <c r="T502"/>
  <c r="R722"/>
  <c r="T800"/>
  <c r="R853"/>
  <c r="T925"/>
  <c r="T125" i="7"/>
  <c r="P178"/>
  <c r="BK298"/>
  <c r="J298"/>
  <c r="J101" s="1"/>
  <c r="BK192" i="2"/>
  <c r="J192" s="1"/>
  <c r="J99" s="1"/>
  <c r="T296"/>
  <c r="R391"/>
  <c r="T445"/>
  <c r="P531"/>
  <c r="BK574"/>
  <c r="J574"/>
  <c r="J114" s="1"/>
  <c r="P124" i="3"/>
  <c r="T197"/>
  <c r="BK128" i="4"/>
  <c r="J128"/>
  <c r="J98"/>
  <c r="R296"/>
  <c r="P477"/>
  <c r="P476" s="1"/>
  <c r="T126" i="5"/>
  <c r="BK326"/>
  <c r="J326" s="1"/>
  <c r="J101" s="1"/>
  <c r="BK450"/>
  <c r="J450" s="1"/>
  <c r="J104" s="1"/>
  <c r="BK342" i="6"/>
  <c r="J342"/>
  <c r="J99"/>
  <c r="R424"/>
  <c r="T443"/>
  <c r="R668"/>
  <c r="P774"/>
  <c r="R817"/>
  <c r="R890"/>
  <c r="P925"/>
  <c r="P191" i="7"/>
  <c r="T368"/>
  <c r="BK121" i="8"/>
  <c r="P192" i="2"/>
  <c r="BK296"/>
  <c r="J296"/>
  <c r="J102" s="1"/>
  <c r="R376"/>
  <c r="R415"/>
  <c r="BK432"/>
  <c r="J432"/>
  <c r="J108"/>
  <c r="BK440"/>
  <c r="J440"/>
  <c r="J109" s="1"/>
  <c r="T503"/>
  <c r="R574"/>
  <c r="BK180" i="3"/>
  <c r="J180"/>
  <c r="J99"/>
  <c r="R197"/>
  <c r="BK296" i="4"/>
  <c r="J296" s="1"/>
  <c r="J102" s="1"/>
  <c r="T451"/>
  <c r="R253" i="5"/>
  <c r="R291"/>
  <c r="P450"/>
  <c r="P449" s="1"/>
  <c r="T138" i="6"/>
  <c r="T424"/>
  <c r="R443"/>
  <c r="P668"/>
  <c r="BK774"/>
  <c r="J774"/>
  <c r="J108"/>
  <c r="BK817"/>
  <c r="J817"/>
  <c r="J110" s="1"/>
  <c r="P890"/>
  <c r="P931"/>
  <c r="P924" s="1"/>
  <c r="R125" i="7"/>
  <c r="T178"/>
  <c r="T298"/>
  <c r="R121" i="8"/>
  <c r="R120" s="1"/>
  <c r="R119" s="1"/>
  <c r="R192" i="2"/>
  <c r="P296"/>
  <c r="BK391"/>
  <c r="J391"/>
  <c r="J104" s="1"/>
  <c r="P445"/>
  <c r="R531"/>
  <c r="T180" i="3"/>
  <c r="BK230"/>
  <c r="J230" s="1"/>
  <c r="J101" s="1"/>
  <c r="P128" i="4"/>
  <c r="BK237"/>
  <c r="J237"/>
  <c r="J99" s="1"/>
  <c r="T237"/>
  <c r="BK270"/>
  <c r="J270" s="1"/>
  <c r="J101" s="1"/>
  <c r="T270"/>
  <c r="R451"/>
  <c r="P126" i="5"/>
  <c r="R326"/>
  <c r="BK138" i="6"/>
  <c r="J138"/>
  <c r="J98" s="1"/>
  <c r="BK502"/>
  <c r="J502"/>
  <c r="J103" s="1"/>
  <c r="P722"/>
  <c r="P800"/>
  <c r="P853"/>
  <c r="T931"/>
  <c r="T924" s="1"/>
  <c r="T191" i="7"/>
  <c r="BK368"/>
  <c r="J368" s="1"/>
  <c r="J102" s="1"/>
  <c r="P131" i="9"/>
  <c r="T136" i="2"/>
  <c r="R227"/>
  <c r="T235"/>
  <c r="P391"/>
  <c r="BK445"/>
  <c r="J445" s="1"/>
  <c r="J110" s="1"/>
  <c r="BK531"/>
  <c r="J531"/>
  <c r="J112"/>
  <c r="P574"/>
  <c r="P180" i="3"/>
  <c r="P230"/>
  <c r="T128" i="4"/>
  <c r="P237"/>
  <c r="R270"/>
  <c r="P451"/>
  <c r="BK126" i="5"/>
  <c r="J126" s="1"/>
  <c r="J98" s="1"/>
  <c r="T253"/>
  <c r="P291"/>
  <c r="R450"/>
  <c r="R449" s="1"/>
  <c r="T342" i="6"/>
  <c r="BK424"/>
  <c r="J424" s="1"/>
  <c r="J100" s="1"/>
  <c r="P443"/>
  <c r="BK668"/>
  <c r="J668"/>
  <c r="J104" s="1"/>
  <c r="T774"/>
  <c r="T817"/>
  <c r="T721" s="1"/>
  <c r="T890"/>
  <c r="BK925"/>
  <c r="J925"/>
  <c r="J115" s="1"/>
  <c r="BK125" i="7"/>
  <c r="BK124" s="1"/>
  <c r="J124" s="1"/>
  <c r="J97" s="1"/>
  <c r="BK178"/>
  <c r="J178" s="1"/>
  <c r="J99" s="1"/>
  <c r="P298"/>
  <c r="T121" i="8"/>
  <c r="T120"/>
  <c r="T119" s="1"/>
  <c r="BK124" i="9"/>
  <c r="R131"/>
  <c r="R123" s="1"/>
  <c r="R122" s="1"/>
  <c r="T192" i="2"/>
  <c r="R296"/>
  <c r="T391"/>
  <c r="R445"/>
  <c r="T531"/>
  <c r="BK124" i="3"/>
  <c r="J124"/>
  <c r="J98"/>
  <c r="BK197"/>
  <c r="J197"/>
  <c r="J100"/>
  <c r="P138" i="6"/>
  <c r="P424"/>
  <c r="BK443"/>
  <c r="J443"/>
  <c r="J101"/>
  <c r="T668"/>
  <c r="R774"/>
  <c r="P817"/>
  <c r="BK890"/>
  <c r="J890"/>
  <c r="J112" s="1"/>
  <c r="R925"/>
  <c r="R191" i="7"/>
  <c r="R368"/>
  <c r="T124" i="9"/>
  <c r="P139"/>
  <c r="P136" i="2"/>
  <c r="BK227"/>
  <c r="J227" s="1"/>
  <c r="J100" s="1"/>
  <c r="BK235"/>
  <c r="J235" s="1"/>
  <c r="J101" s="1"/>
  <c r="T376"/>
  <c r="T415"/>
  <c r="P432"/>
  <c r="P440"/>
  <c r="R503"/>
  <c r="R124" i="3"/>
  <c r="P197"/>
  <c r="R128" i="4"/>
  <c r="R237"/>
  <c r="R127" s="1"/>
  <c r="P270"/>
  <c r="BK451"/>
  <c r="J451"/>
  <c r="J103" s="1"/>
  <c r="T477"/>
  <c r="T476"/>
  <c r="BK253" i="5"/>
  <c r="J253"/>
  <c r="J99" s="1"/>
  <c r="P326"/>
  <c r="R342" i="6"/>
  <c r="R502"/>
  <c r="T722"/>
  <c r="R800"/>
  <c r="T853"/>
  <c r="R931"/>
  <c r="R924"/>
  <c r="P125" i="7"/>
  <c r="R178"/>
  <c r="R298"/>
  <c r="P121" i="8"/>
  <c r="P120" s="1"/>
  <c r="P119" s="1"/>
  <c r="AU101" i="1" s="1"/>
  <c r="P124" i="9"/>
  <c r="P123"/>
  <c r="P122" s="1"/>
  <c r="AU102" i="1" s="1"/>
  <c r="T131" i="9"/>
  <c r="R139"/>
  <c r="BK136" i="2"/>
  <c r="BK135" s="1"/>
  <c r="BK134" s="1"/>
  <c r="J134" s="1"/>
  <c r="J30" s="1"/>
  <c r="P227"/>
  <c r="P235"/>
  <c r="BK376"/>
  <c r="J376"/>
  <c r="J103" s="1"/>
  <c r="BK415"/>
  <c r="J415" s="1"/>
  <c r="J107" s="1"/>
  <c r="T432"/>
  <c r="R440"/>
  <c r="P503"/>
  <c r="R180" i="3"/>
  <c r="T230"/>
  <c r="T296" i="4"/>
  <c r="BK477"/>
  <c r="R126" i="5"/>
  <c r="R125"/>
  <c r="T326"/>
  <c r="R138" i="6"/>
  <c r="R137" s="1"/>
  <c r="P502"/>
  <c r="BK722"/>
  <c r="BK800"/>
  <c r="J800"/>
  <c r="J109" s="1"/>
  <c r="BK853"/>
  <c r="J853"/>
  <c r="J111" s="1"/>
  <c r="BK931"/>
  <c r="BK924" s="1"/>
  <c r="J924" s="1"/>
  <c r="J114" s="1"/>
  <c r="BK191" i="7"/>
  <c r="J191" s="1"/>
  <c r="J100" s="1"/>
  <c r="P368"/>
  <c r="R124" i="9"/>
  <c r="BK131"/>
  <c r="J131"/>
  <c r="J100" s="1"/>
  <c r="BK139"/>
  <c r="J139"/>
  <c r="J101" s="1"/>
  <c r="T139"/>
  <c r="BK382" i="7"/>
  <c r="J382"/>
  <c r="J103"/>
  <c r="BK484" i="4"/>
  <c r="J484"/>
  <c r="J106"/>
  <c r="BK412" i="2"/>
  <c r="J412"/>
  <c r="J105" s="1"/>
  <c r="BK260" i="4"/>
  <c r="J260"/>
  <c r="J100" s="1"/>
  <c r="BK497" i="6"/>
  <c r="J497"/>
  <c r="J102" s="1"/>
  <c r="BK719"/>
  <c r="J719" s="1"/>
  <c r="J105" s="1"/>
  <c r="BK254" i="3"/>
  <c r="J254" s="1"/>
  <c r="J102" s="1"/>
  <c r="BK919" i="6"/>
  <c r="J919" s="1"/>
  <c r="J113" s="1"/>
  <c r="BK557" i="2"/>
  <c r="J557"/>
  <c r="J113"/>
  <c r="BK447" i="5"/>
  <c r="J447"/>
  <c r="J102"/>
  <c r="BK129" i="9"/>
  <c r="J129"/>
  <c r="J99" s="1"/>
  <c r="BK231" i="8"/>
  <c r="J231"/>
  <c r="J99" s="1"/>
  <c r="BK142" i="9"/>
  <c r="J142"/>
  <c r="J102" s="1"/>
  <c r="J116"/>
  <c r="BE130"/>
  <c r="BE133"/>
  <c r="BE141"/>
  <c r="J118"/>
  <c r="BE125"/>
  <c r="BE136"/>
  <c r="BE143"/>
  <c r="F119"/>
  <c r="BE126"/>
  <c r="BE128"/>
  <c r="BE137"/>
  <c r="J121" i="8"/>
  <c r="J98"/>
  <c r="E112" i="9"/>
  <c r="BE127"/>
  <c r="BE132"/>
  <c r="BE134"/>
  <c r="BE135"/>
  <c r="BE138"/>
  <c r="BE140"/>
  <c r="E85" i="8"/>
  <c r="J91"/>
  <c r="BE122"/>
  <c r="BE133"/>
  <c r="BE164"/>
  <c r="BE168"/>
  <c r="BE182"/>
  <c r="F92"/>
  <c r="J113"/>
  <c r="BE196"/>
  <c r="BE206"/>
  <c r="BE208"/>
  <c r="BE224"/>
  <c r="BE228"/>
  <c r="BE232"/>
  <c r="BE165"/>
  <c r="BE200"/>
  <c r="BE215"/>
  <c r="BE216"/>
  <c r="BE155"/>
  <c r="BE142"/>
  <c r="BE146"/>
  <c r="BE191"/>
  <c r="BE207"/>
  <c r="BE187"/>
  <c r="BE194"/>
  <c r="BE214"/>
  <c r="BE223"/>
  <c r="F92" i="7"/>
  <c r="BE305"/>
  <c r="BE320"/>
  <c r="BE363"/>
  <c r="BE370"/>
  <c r="BE373"/>
  <c r="BE379"/>
  <c r="BE126"/>
  <c r="BE132"/>
  <c r="BE383"/>
  <c r="J722" i="6"/>
  <c r="J107"/>
  <c r="J89" i="7"/>
  <c r="BE187"/>
  <c r="BE266"/>
  <c r="BE269"/>
  <c r="BE279"/>
  <c r="BE308"/>
  <c r="BE328"/>
  <c r="BE340"/>
  <c r="BE352"/>
  <c r="E85"/>
  <c r="BE134"/>
  <c r="BE141"/>
  <c r="BE145"/>
  <c r="BE179"/>
  <c r="BE299"/>
  <c r="BE302"/>
  <c r="BE336"/>
  <c r="BE275"/>
  <c r="BE283"/>
  <c r="BE297"/>
  <c r="BE360"/>
  <c r="J91"/>
  <c r="BE131"/>
  <c r="BE207"/>
  <c r="BE229"/>
  <c r="BE276"/>
  <c r="BE294"/>
  <c r="BE314"/>
  <c r="BE317"/>
  <c r="BE324"/>
  <c r="BE369"/>
  <c r="BE130"/>
  <c r="BE133"/>
  <c r="BE192"/>
  <c r="BE248"/>
  <c r="BE272"/>
  <c r="BE287"/>
  <c r="BE291"/>
  <c r="BE344"/>
  <c r="BE367"/>
  <c r="BE376"/>
  <c r="BE260"/>
  <c r="BE263"/>
  <c r="BE311"/>
  <c r="BE332"/>
  <c r="BE349"/>
  <c r="BE371"/>
  <c r="BK125" i="5"/>
  <c r="J125" s="1"/>
  <c r="J97" s="1"/>
  <c r="E85" i="6"/>
  <c r="BE161"/>
  <c r="BE293"/>
  <c r="BE338"/>
  <c r="BE343"/>
  <c r="BE348"/>
  <c r="BE442"/>
  <c r="BE486"/>
  <c r="BE573"/>
  <c r="BE577"/>
  <c r="BE580"/>
  <c r="BE637"/>
  <c r="BE640"/>
  <c r="BE653"/>
  <c r="BE676"/>
  <c r="BE680"/>
  <c r="BE708"/>
  <c r="BE769"/>
  <c r="BE806"/>
  <c r="BE811"/>
  <c r="BE830"/>
  <c r="BE845"/>
  <c r="BE848"/>
  <c r="BE880"/>
  <c r="BE920"/>
  <c r="BE926"/>
  <c r="BE927"/>
  <c r="BE928"/>
  <c r="BE929"/>
  <c r="BE930"/>
  <c r="BE932"/>
  <c r="BE935"/>
  <c r="BE945"/>
  <c r="BE946"/>
  <c r="BE956"/>
  <c r="BE957"/>
  <c r="BE967"/>
  <c r="BE969"/>
  <c r="F92"/>
  <c r="J132"/>
  <c r="BE238"/>
  <c r="BE302"/>
  <c r="BE334"/>
  <c r="BE412"/>
  <c r="BE535"/>
  <c r="BE539"/>
  <c r="BE564"/>
  <c r="BE583"/>
  <c r="BE609"/>
  <c r="BE617"/>
  <c r="BE629"/>
  <c r="BE633"/>
  <c r="BE641"/>
  <c r="BE694"/>
  <c r="BE698"/>
  <c r="BE704"/>
  <c r="BE788"/>
  <c r="BE799"/>
  <c r="BE818"/>
  <c r="BE854"/>
  <c r="BE888"/>
  <c r="BE903"/>
  <c r="BE908"/>
  <c r="J89"/>
  <c r="BE146"/>
  <c r="BE247"/>
  <c r="BE300"/>
  <c r="BE593"/>
  <c r="BE652"/>
  <c r="BE654"/>
  <c r="BE718"/>
  <c r="BE724"/>
  <c r="BE733"/>
  <c r="BE765"/>
  <c r="BE781"/>
  <c r="BE793"/>
  <c r="BE835"/>
  <c r="BE837"/>
  <c r="BE889"/>
  <c r="BE891"/>
  <c r="BE914"/>
  <c r="BE142"/>
  <c r="BE172"/>
  <c r="BE327"/>
  <c r="BE356"/>
  <c r="BE370"/>
  <c r="BE498"/>
  <c r="BE543"/>
  <c r="BE596"/>
  <c r="BE604"/>
  <c r="BE775"/>
  <c r="BE834"/>
  <c r="BE836"/>
  <c r="BE841"/>
  <c r="BE885"/>
  <c r="BK449" i="5"/>
  <c r="J449"/>
  <c r="J103" s="1"/>
  <c r="BE275" i="6"/>
  <c r="BE306"/>
  <c r="BE337"/>
  <c r="BE441"/>
  <c r="BE461"/>
  <c r="BE639"/>
  <c r="BE644"/>
  <c r="BE647"/>
  <c r="BE686"/>
  <c r="BE746"/>
  <c r="BE753"/>
  <c r="BE761"/>
  <c r="BE816"/>
  <c r="BE874"/>
  <c r="BE203"/>
  <c r="BE204"/>
  <c r="BE224"/>
  <c r="BE230"/>
  <c r="BE296"/>
  <c r="BE379"/>
  <c r="BE390"/>
  <c r="BE472"/>
  <c r="BE482"/>
  <c r="BE503"/>
  <c r="BE518"/>
  <c r="BE547"/>
  <c r="BE556"/>
  <c r="BE560"/>
  <c r="BE657"/>
  <c r="BE658"/>
  <c r="BE669"/>
  <c r="BE757"/>
  <c r="BE822"/>
  <c r="BE852"/>
  <c r="BE895"/>
  <c r="BE899"/>
  <c r="BE918"/>
  <c r="BE139"/>
  <c r="BE331"/>
  <c r="BE352"/>
  <c r="BE401"/>
  <c r="BE413"/>
  <c r="BE433"/>
  <c r="BE490"/>
  <c r="BE522"/>
  <c r="BE528"/>
  <c r="BE587"/>
  <c r="BE625"/>
  <c r="BE638"/>
  <c r="BE664"/>
  <c r="BE720"/>
  <c r="BE723"/>
  <c r="BE725"/>
  <c r="BE742"/>
  <c r="BE801"/>
  <c r="BE826"/>
  <c r="BE833"/>
  <c r="BE862"/>
  <c r="BE186"/>
  <c r="BE194"/>
  <c r="BE234"/>
  <c r="BE258"/>
  <c r="BE278"/>
  <c r="BE310"/>
  <c r="BE425"/>
  <c r="BE429"/>
  <c r="BE437"/>
  <c r="BE444"/>
  <c r="BE590"/>
  <c r="BE600"/>
  <c r="BE648"/>
  <c r="BE651"/>
  <c r="BE672"/>
  <c r="BE690"/>
  <c r="BE773"/>
  <c r="BE867"/>
  <c r="BE884"/>
  <c r="BE911"/>
  <c r="BE131" i="5"/>
  <c r="BE274"/>
  <c r="BE281"/>
  <c r="BE381"/>
  <c r="BE399"/>
  <c r="BE403"/>
  <c r="BE426"/>
  <c r="BE438"/>
  <c r="BE164"/>
  <c r="BE198"/>
  <c r="BE199"/>
  <c r="BE203"/>
  <c r="BE218"/>
  <c r="BE250"/>
  <c r="BE406"/>
  <c r="E85"/>
  <c r="F121"/>
  <c r="BE130"/>
  <c r="BE263"/>
  <c r="BE267"/>
  <c r="BE389"/>
  <c r="BE394"/>
  <c r="BE451"/>
  <c r="BE468"/>
  <c r="J91"/>
  <c r="BE315"/>
  <c r="BE333"/>
  <c r="BE127"/>
  <c r="BE202"/>
  <c r="BE241"/>
  <c r="BE245"/>
  <c r="BE254"/>
  <c r="BE318"/>
  <c r="BE331"/>
  <c r="BE335"/>
  <c r="BE409"/>
  <c r="BE412"/>
  <c r="BE432"/>
  <c r="BE448"/>
  <c r="J89"/>
  <c r="BE129"/>
  <c r="BE284"/>
  <c r="BE292"/>
  <c r="BE327"/>
  <c r="BE370"/>
  <c r="BE385"/>
  <c r="BE416"/>
  <c r="BE419"/>
  <c r="BE423"/>
  <c r="J477" i="4"/>
  <c r="J105"/>
  <c r="BE128" i="5"/>
  <c r="BE358"/>
  <c r="BK127" i="4"/>
  <c r="BE188" i="5"/>
  <c r="BE259"/>
  <c r="BE322"/>
  <c r="BE362"/>
  <c r="BE374"/>
  <c r="BE429"/>
  <c r="BE145" i="4"/>
  <c r="BE187"/>
  <c r="BE253"/>
  <c r="BE380"/>
  <c r="BE391"/>
  <c r="BE418"/>
  <c r="J89"/>
  <c r="BE129"/>
  <c r="BE194"/>
  <c r="BE243"/>
  <c r="BE295"/>
  <c r="BE313"/>
  <c r="BE353"/>
  <c r="BE357"/>
  <c r="BE361"/>
  <c r="BE452"/>
  <c r="BE472"/>
  <c r="J91"/>
  <c r="F123"/>
  <c r="BE175"/>
  <c r="BE360"/>
  <c r="BE372"/>
  <c r="BE390"/>
  <c r="BE431"/>
  <c r="BE440"/>
  <c r="BE456"/>
  <c r="E85"/>
  <c r="BE137"/>
  <c r="BE153"/>
  <c r="BE188"/>
  <c r="BE248"/>
  <c r="BE283"/>
  <c r="BE406"/>
  <c r="BE410"/>
  <c r="BE414"/>
  <c r="BE133"/>
  <c r="BE141"/>
  <c r="BE149"/>
  <c r="BE162"/>
  <c r="BE225"/>
  <c r="BE254"/>
  <c r="BE271"/>
  <c r="BE336"/>
  <c r="BE345"/>
  <c r="BE396"/>
  <c r="BE401"/>
  <c r="BE435"/>
  <c r="BE464"/>
  <c r="BE483"/>
  <c r="BE485"/>
  <c r="BE171"/>
  <c r="BE195"/>
  <c r="BE234"/>
  <c r="BE261"/>
  <c r="BE275"/>
  <c r="BE291"/>
  <c r="BE297"/>
  <c r="BE305"/>
  <c r="BE324"/>
  <c r="BE341"/>
  <c r="BE344"/>
  <c r="BE348"/>
  <c r="BE362"/>
  <c r="BE363"/>
  <c r="BE364"/>
  <c r="BE373"/>
  <c r="BE377"/>
  <c r="BE460"/>
  <c r="BE191"/>
  <c r="BE238"/>
  <c r="BE352"/>
  <c r="BE385"/>
  <c r="BE216"/>
  <c r="BE279"/>
  <c r="BE287"/>
  <c r="BE340"/>
  <c r="BE349"/>
  <c r="BE356"/>
  <c r="BE422"/>
  <c r="BE468"/>
  <c r="BE478"/>
  <c r="F92" i="3"/>
  <c r="J116"/>
  <c r="BE125"/>
  <c r="BE163"/>
  <c r="BE240"/>
  <c r="BE255"/>
  <c r="J91"/>
  <c r="BE135"/>
  <c r="BE159"/>
  <c r="BE160"/>
  <c r="BE181"/>
  <c r="BE193"/>
  <c r="BE203"/>
  <c r="BE251"/>
  <c r="BE143"/>
  <c r="BE237"/>
  <c r="E85"/>
  <c r="BE139"/>
  <c r="BE221"/>
  <c r="BE227"/>
  <c r="BE250"/>
  <c r="BE150"/>
  <c r="BE189"/>
  <c r="BE158"/>
  <c r="BE211"/>
  <c r="BE164"/>
  <c r="BE176"/>
  <c r="BE185"/>
  <c r="BE216"/>
  <c r="BE252"/>
  <c r="BE253"/>
  <c r="BK414" i="2"/>
  <c r="J414" s="1"/>
  <c r="J106" s="1"/>
  <c r="BE198" i="3"/>
  <c r="BE231"/>
  <c r="BE246"/>
  <c r="BE201" i="2"/>
  <c r="BE210"/>
  <c r="BE231"/>
  <c r="BE256"/>
  <c r="BE263"/>
  <c r="BE286"/>
  <c r="BE319"/>
  <c r="BE332"/>
  <c r="BE392"/>
  <c r="BE400"/>
  <c r="BE407"/>
  <c r="BE424"/>
  <c r="BE441"/>
  <c r="BE480"/>
  <c r="BE486"/>
  <c r="BE527"/>
  <c r="BE532"/>
  <c r="BE537"/>
  <c r="BE547"/>
  <c r="BE558"/>
  <c r="J89"/>
  <c r="BE147"/>
  <c r="BE181"/>
  <c r="BE255"/>
  <c r="BE271"/>
  <c r="BE297"/>
  <c r="BE411"/>
  <c r="BE413"/>
  <c r="BE416"/>
  <c r="BE450"/>
  <c r="BE463"/>
  <c r="BE517"/>
  <c r="BE541"/>
  <c r="BE575"/>
  <c r="J130"/>
  <c r="F131"/>
  <c r="BE159"/>
  <c r="BE166"/>
  <c r="BE170"/>
  <c r="BE185"/>
  <c r="BE193"/>
  <c r="BE236"/>
  <c r="BE249"/>
  <c r="BE281"/>
  <c r="BE308"/>
  <c r="BE341"/>
  <c r="BE348"/>
  <c r="BE360"/>
  <c r="BE388"/>
  <c r="BE396"/>
  <c r="BE504"/>
  <c r="BE287"/>
  <c r="BE368"/>
  <c r="BE401"/>
  <c r="BE404"/>
  <c r="BE431"/>
  <c r="BE433"/>
  <c r="BE444"/>
  <c r="BE508"/>
  <c r="BE520"/>
  <c r="BE524"/>
  <c r="BE530"/>
  <c r="BE141"/>
  <c r="BE209"/>
  <c r="BE219"/>
  <c r="BE228"/>
  <c r="BE248"/>
  <c r="BE420"/>
  <c r="BE427"/>
  <c r="BE455"/>
  <c r="BE556"/>
  <c r="BE137"/>
  <c r="BE205"/>
  <c r="BE315"/>
  <c r="BE372"/>
  <c r="BE377"/>
  <c r="BE439"/>
  <c r="BE446"/>
  <c r="BE472"/>
  <c r="BE476"/>
  <c r="BE514"/>
  <c r="BE586"/>
  <c r="BE587"/>
  <c r="E85"/>
  <c r="BE173"/>
  <c r="BE174"/>
  <c r="BE188"/>
  <c r="BE215"/>
  <c r="BE242"/>
  <c r="BE292"/>
  <c r="BE162"/>
  <c r="BE197"/>
  <c r="BE223"/>
  <c r="BE278"/>
  <c r="BE364"/>
  <c r="BE381"/>
  <c r="BE385"/>
  <c r="BE437"/>
  <c r="BE502"/>
  <c r="BE510"/>
  <c r="BE590"/>
  <c r="F35" i="3"/>
  <c r="BB96" i="1"/>
  <c r="J34" i="3"/>
  <c r="AW96" i="1" s="1"/>
  <c r="F37" i="3"/>
  <c r="BD96" i="1" s="1"/>
  <c r="F37" i="4"/>
  <c r="BD97" i="1"/>
  <c r="F36" i="5"/>
  <c r="BC98" i="1" s="1"/>
  <c r="F35" i="7"/>
  <c r="BB100" i="1" s="1"/>
  <c r="F34" i="7"/>
  <c r="BA100" i="1" s="1"/>
  <c r="F36" i="8"/>
  <c r="BC101" i="1"/>
  <c r="F37" i="8"/>
  <c r="BD101" i="1" s="1"/>
  <c r="F37" i="9"/>
  <c r="BD102" i="1" s="1"/>
  <c r="F34" i="2"/>
  <c r="BA95" i="1" s="1"/>
  <c r="J34" i="4"/>
  <c r="AW97" i="1"/>
  <c r="F37" i="6"/>
  <c r="BD99" i="1" s="1"/>
  <c r="F34" i="3"/>
  <c r="BA96" i="1" s="1"/>
  <c r="F36" i="3"/>
  <c r="BC96" i="1" s="1"/>
  <c r="F36" i="4"/>
  <c r="BC97" i="1"/>
  <c r="F34" i="5"/>
  <c r="BA98" i="1" s="1"/>
  <c r="F36" i="6"/>
  <c r="BC99" i="1" s="1"/>
  <c r="F34" i="4"/>
  <c r="BA97" i="1" s="1"/>
  <c r="F35" i="6"/>
  <c r="BB99" i="1"/>
  <c r="F35" i="2"/>
  <c r="BB95" i="1" s="1"/>
  <c r="F35" i="4"/>
  <c r="BB97" i="1" s="1"/>
  <c r="J34" i="6"/>
  <c r="AW99" i="1" s="1"/>
  <c r="F36" i="2"/>
  <c r="BC95" i="1"/>
  <c r="F37" i="5"/>
  <c r="BD98" i="1" s="1"/>
  <c r="F34" i="6"/>
  <c r="BA99" i="1" s="1"/>
  <c r="F37" i="2"/>
  <c r="BD95" i="1" s="1"/>
  <c r="F35" i="5"/>
  <c r="BB98" i="1"/>
  <c r="J34" i="7"/>
  <c r="AW100" i="1" s="1"/>
  <c r="F34" i="8"/>
  <c r="BA101" i="1" s="1"/>
  <c r="F35" i="8"/>
  <c r="BB101" i="1" s="1"/>
  <c r="F36" i="9"/>
  <c r="BC102" i="1"/>
  <c r="J34" i="2"/>
  <c r="AW95" i="1" s="1"/>
  <c r="J34" i="5"/>
  <c r="AW98" i="1" s="1"/>
  <c r="F37" i="7"/>
  <c r="BD100" i="1" s="1"/>
  <c r="F36" i="7"/>
  <c r="BC100" i="1"/>
  <c r="J34" i="8"/>
  <c r="AW101" i="1" s="1"/>
  <c r="F34" i="9"/>
  <c r="BA102" i="1" s="1"/>
  <c r="F35" i="9"/>
  <c r="BB102" i="1" s="1"/>
  <c r="J34" i="9"/>
  <c r="AW102" i="1"/>
  <c r="R124" i="5" l="1"/>
  <c r="R126" i="4"/>
  <c r="J931" i="6"/>
  <c r="J116" s="1"/>
  <c r="J136" i="2"/>
  <c r="J98" s="1"/>
  <c r="J125" i="7"/>
  <c r="J98" s="1"/>
  <c r="BK123" i="3"/>
  <c r="J123" s="1"/>
  <c r="J97" s="1"/>
  <c r="BK137" i="6"/>
  <c r="BK721"/>
  <c r="J721"/>
  <c r="J106" s="1"/>
  <c r="BK476" i="4"/>
  <c r="J476" s="1"/>
  <c r="J104" s="1"/>
  <c r="R123" i="3"/>
  <c r="R122" s="1"/>
  <c r="P125" i="5"/>
  <c r="P124"/>
  <c r="AU98" i="1" s="1"/>
  <c r="R414" i="2"/>
  <c r="R721" i="6"/>
  <c r="R136"/>
  <c r="T127" i="4"/>
  <c r="T126" s="1"/>
  <c r="T125" i="5"/>
  <c r="T124"/>
  <c r="P414" i="2"/>
  <c r="P137" i="6"/>
  <c r="T137"/>
  <c r="T136" s="1"/>
  <c r="T123" i="3"/>
  <c r="T122" s="1"/>
  <c r="T123" i="9"/>
  <c r="T122"/>
  <c r="P124" i="7"/>
  <c r="P123" s="1"/>
  <c r="AU100" i="1" s="1"/>
  <c r="P135" i="2"/>
  <c r="P134" s="1"/>
  <c r="AU95" i="1" s="1"/>
  <c r="P127" i="4"/>
  <c r="P126"/>
  <c r="AU97" i="1" s="1"/>
  <c r="R124" i="7"/>
  <c r="R123" s="1"/>
  <c r="P123" i="3"/>
  <c r="P122" s="1"/>
  <c r="AU96" i="1" s="1"/>
  <c r="T124" i="7"/>
  <c r="T123"/>
  <c r="T135" i="2"/>
  <c r="BK120" i="8"/>
  <c r="J120" s="1"/>
  <c r="J97" s="1"/>
  <c r="T414" i="2"/>
  <c r="BK123" i="9"/>
  <c r="J123"/>
  <c r="J97"/>
  <c r="P721" i="6"/>
  <c r="R135" i="2"/>
  <c r="R134" s="1"/>
  <c r="J124" i="9"/>
  <c r="J98" s="1"/>
  <c r="BK123" i="7"/>
  <c r="J123" s="1"/>
  <c r="J30" s="1"/>
  <c r="AG100" i="1" s="1"/>
  <c r="BK136" i="6"/>
  <c r="J136" s="1"/>
  <c r="J96" s="1"/>
  <c r="J137"/>
  <c r="J97"/>
  <c r="BK124" i="5"/>
  <c r="J124" s="1"/>
  <c r="J96" s="1"/>
  <c r="J127" i="4"/>
  <c r="J97" s="1"/>
  <c r="BK122" i="3"/>
  <c r="J122" s="1"/>
  <c r="J96" s="1"/>
  <c r="AG95" i="1"/>
  <c r="J96" i="2"/>
  <c r="J135"/>
  <c r="J97"/>
  <c r="F33" i="4"/>
  <c r="AZ97" i="1" s="1"/>
  <c r="F33" i="6"/>
  <c r="AZ99" i="1" s="1"/>
  <c r="J33" i="2"/>
  <c r="AV95" i="1" s="1"/>
  <c r="AT95" s="1"/>
  <c r="AN95" s="1"/>
  <c r="J33" i="7"/>
  <c r="AV100" i="1" s="1"/>
  <c r="AT100" s="1"/>
  <c r="BB94"/>
  <c r="AX94"/>
  <c r="BC94"/>
  <c r="AY94" s="1"/>
  <c r="J33" i="3"/>
  <c r="AV96" i="1" s="1"/>
  <c r="AT96" s="1"/>
  <c r="J33" i="5"/>
  <c r="AV98" i="1" s="1"/>
  <c r="AT98" s="1"/>
  <c r="F33" i="8"/>
  <c r="AZ101" i="1" s="1"/>
  <c r="BA94"/>
  <c r="W30" s="1"/>
  <c r="F33" i="3"/>
  <c r="AZ96" i="1"/>
  <c r="F33" i="5"/>
  <c r="AZ98" i="1" s="1"/>
  <c r="J33" i="8"/>
  <c r="AV101" i="1" s="1"/>
  <c r="AT101" s="1"/>
  <c r="J33" i="4"/>
  <c r="AV97" i="1" s="1"/>
  <c r="AT97" s="1"/>
  <c r="J33" i="6"/>
  <c r="AV99" i="1" s="1"/>
  <c r="AT99" s="1"/>
  <c r="F33" i="2"/>
  <c r="AZ95" i="1" s="1"/>
  <c r="F33" i="7"/>
  <c r="AZ100" i="1" s="1"/>
  <c r="F33" i="9"/>
  <c r="AZ102" i="1" s="1"/>
  <c r="J33" i="9"/>
  <c r="AV102" i="1"/>
  <c r="AT102" s="1"/>
  <c r="BD94"/>
  <c r="W33"/>
  <c r="T134" i="2" l="1"/>
  <c r="P136" i="6"/>
  <c r="AU99" i="1" s="1"/>
  <c r="AU94" s="1"/>
  <c r="BK126" i="4"/>
  <c r="J126"/>
  <c r="J96" s="1"/>
  <c r="BK119" i="8"/>
  <c r="J119" s="1"/>
  <c r="J30" s="1"/>
  <c r="AG101" i="1" s="1"/>
  <c r="BK122" i="9"/>
  <c r="J122" s="1"/>
  <c r="J96" s="1"/>
  <c r="AN100" i="1"/>
  <c r="J96" i="7"/>
  <c r="J39"/>
  <c r="J39" i="2"/>
  <c r="J30" i="5"/>
  <c r="AG98" i="1" s="1"/>
  <c r="AN98" s="1"/>
  <c r="J30" i="3"/>
  <c r="AG96" i="1"/>
  <c r="W31"/>
  <c r="AW94"/>
  <c r="AK30" s="1"/>
  <c r="W32"/>
  <c r="AZ94"/>
  <c r="W29"/>
  <c r="J30" i="6"/>
  <c r="AG99" i="1" s="1"/>
  <c r="AN99" s="1"/>
  <c r="J39" i="8" l="1"/>
  <c r="J96"/>
  <c r="J39" i="6"/>
  <c r="J39" i="5"/>
  <c r="J39" i="3"/>
  <c r="AN96" i="1"/>
  <c r="AN101"/>
  <c r="J30" i="4"/>
  <c r="AG97" i="1"/>
  <c r="AN97" s="1"/>
  <c r="J30" i="9"/>
  <c r="AG102" i="1" s="1"/>
  <c r="AV94"/>
  <c r="AK29" s="1"/>
  <c r="J39" i="4" l="1"/>
  <c r="J39" i="9"/>
  <c r="AN102" i="1"/>
  <c r="AG94"/>
  <c r="AK26" s="1"/>
  <c r="AT94"/>
  <c r="AN94" l="1"/>
  <c r="AK35"/>
</calcChain>
</file>

<file path=xl/sharedStrings.xml><?xml version="1.0" encoding="utf-8"?>
<sst xmlns="http://schemas.openxmlformats.org/spreadsheetml/2006/main" count="26856" uniqueCount="2705">
  <si>
    <t>Export Komplet</t>
  </si>
  <si>
    <t/>
  </si>
  <si>
    <t>2.0</t>
  </si>
  <si>
    <t>ZAMOK</t>
  </si>
  <si>
    <t>False</t>
  </si>
  <si>
    <t>{bc19a9a7-4586-4ae3-abcf-27abf02a7c64}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</si>
  <si>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</si>
  <si>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</si>
  <si>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</si>
  <si>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</si>
  <si>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</si>
  <si>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</si>
  <si>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</si>
  <si>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</si>
  <si>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</si>
  <si>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</si>
  <si>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</si>
  <si>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Obec Řepín - Revitalizace veřejného prostranství</t>
  </si>
  <si>
    <t>KSO:</t>
  </si>
  <si>
    <t>CC-CZ:</t>
  </si>
  <si>
    <t>Místo:</t>
  </si>
  <si>
    <t>Řepín, st.p.č. 144</t>
  </si>
  <si>
    <t>Datum:</t>
  </si>
  <si>
    <t>23. 1. 2025</t>
  </si>
  <si>
    <t>Zadavatel:</t>
  </si>
  <si>
    <t>IČ:</t>
  </si>
  <si>
    <t>00237175</t>
  </si>
  <si>
    <t>Obec Řepín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</si>
  <si>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</si>
  <si>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</si>
  <si>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</si>
  <si>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</si>
  <si>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</si>
  <si>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</si>
  <si>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</si>
  <si>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11461527</t>
  </si>
  <si>
    <t>Josef Beran - STAVO</t>
  </si>
  <si>
    <t>Poznámka:</t>
  </si>
  <si>
    <t>Jednotlivé rozpočtové položky jsou sestaveny v cenové soustavě ÚRS CÚ 2025/I._x000D_
_x000D_
Veškeré výpočty výkazů výměr výškového uspořádání jednotlivých SO a IO  byly odvozeny od finálního výškového uspořádání  podle PD zpracované společností KOŘENOVKA .CZ z 11/2024 pro  SO 04 - Vodní plocha s využitím výškopisu z 04/2021._x000D_
Pro ostatní SO 03, 05, 06, 07 a IO 01 a 02 byly ve výkazu výměr použity pro výpočty výšek jen informace z výškopisu v návaznosti na výškové uspořádání vodní plochy. PD zpracovaná společností PMM projekt v rámci výškového uspořádání nebyla používána.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</si>
  <si>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</si>
  <si>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</si>
  <si>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</si>
  <si>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</si>
  <si>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</si>
  <si>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</si>
  <si>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</si>
  <si>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</si>
  <si>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</si>
  <si>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</si>
  <si>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</si>
  <si>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</si>
  <si>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</si>
  <si>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</si>
  <si>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</si>
  <si>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</si>
  <si>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</si>
  <si>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</si>
  <si>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</si>
  <si>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</si>
  <si>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</si>
  <si>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</si>
  <si>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</si>
  <si>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</si>
  <si>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</si>
  <si>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</si>
  <si>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</si>
  <si>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</si>
  <si>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</si>
  <si>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</si>
  <si>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</si>
  <si>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</si>
  <si>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</si>
  <si>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</si>
  <si>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</si>
  <si>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</si>
  <si>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</si>
  <si>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</si>
  <si>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</si>
  <si>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</si>
  <si>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</si>
  <si>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</si>
  <si>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</si>
  <si>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</si>
  <si>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</si>
  <si>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01.1</t>
  </si>
  <si>
    <t>SO 03 - Altán</t>
  </si>
  <si>
    <t>STA</t>
  </si>
  <si>
    <t>1</t>
  </si>
  <si>
    <t>{101acf82-50e7-44a7-9c6c-3bd294bca36a}</t>
  </si>
  <si>
    <t>2</t>
  </si>
  <si>
    <t>01.2</t>
  </si>
  <si>
    <t>SO 05 - Amfiteátr</t>
  </si>
  <si>
    <t>{523482d0-56d8-4d61-950e-89b11b270078}</t>
  </si>
  <si>
    <t>01.3</t>
  </si>
  <si>
    <t>IO 01 - Přípojka vody</t>
  </si>
  <si>
    <t>{adbe986a-11c8-471e-b9a4-12108a1bbf9f}</t>
  </si>
  <si>
    <t>01.4</t>
  </si>
  <si>
    <t>IO 02 - Dešťová kanalizace</t>
  </si>
  <si>
    <t>{de74ab6f-728a-43ec-9d2b-fc0e65dee472}</t>
  </si>
  <si>
    <t>02</t>
  </si>
  <si>
    <t>SO 04 - Vodní plocha</t>
  </si>
  <si>
    <t>{64b6d5b3-b29e-42c9-816d-3b9727bf2340}</t>
  </si>
  <si>
    <t>03</t>
  </si>
  <si>
    <t>SO 06 - Zpevněné plochy</t>
  </si>
  <si>
    <t>{3973cd2c-59a0-4ecf-9f45-ea100f5c7aad}</t>
  </si>
  <si>
    <t>04</t>
  </si>
  <si>
    <t>SO 07 - Sadové úpravy</t>
  </si>
  <si>
    <t>{95c0c5b1-87df-4012-95ac-f2edf4c642e4}</t>
  </si>
  <si>
    <t>05</t>
  </si>
  <si>
    <t>Vedlejší rozpočtové náklady</t>
  </si>
  <si>
    <t>{d26aa32f-2285-4a67-8201-7a36dec3a4be}</t>
  </si>
  <si>
    <t>KRYCÍ LIST SOUPISU PRACÍ</t>
  </si>
  <si>
    <t>Objekt:</t>
  </si>
  <si>
    <t>01.1 - SO 03 - Altán</t>
  </si>
  <si>
    <t>Řepín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</si>
  <si>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</si>
  <si>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</si>
  <si>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</si>
  <si>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</si>
  <si>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</si>
  <si>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</si>
  <si>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</si>
  <si>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</si>
  <si>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</si>
  <si>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</si>
  <si>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</si>
  <si>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</si>
  <si>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</si>
  <si>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</si>
  <si>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</si>
  <si>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</si>
  <si>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</si>
  <si>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</si>
  <si>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</si>
  <si>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</si>
  <si>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</si>
  <si>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</si>
  <si>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</si>
  <si>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</si>
  <si>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</si>
  <si>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</si>
  <si>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</si>
  <si>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</si>
  <si>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</si>
  <si>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</si>
  <si>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</si>
  <si>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</si>
  <si>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</si>
  <si>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</si>
  <si>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</si>
  <si>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</si>
  <si>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</si>
  <si>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</si>
  <si>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</si>
  <si>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</si>
  <si>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</si>
  <si>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122211101</t>
  </si>
  <si>
    <t>Odkopávky a prokopávky v hornině třídy těžitelnosti I, skupiny 3 ručně</t>
  </si>
  <si>
    <t>m3</t>
  </si>
  <si>
    <t>4</t>
  </si>
  <si>
    <t>-1666604590</t>
  </si>
  <si>
    <t>VV</t>
  </si>
  <si>
    <t>odkop zeminy pro okapový chodníček okolo SO 03</t>
  </si>
  <si>
    <t>0,60*((10,1+6,85)*2)*0,30</t>
  </si>
  <si>
    <t>Součet</t>
  </si>
  <si>
    <t>132251101</t>
  </si>
  <si>
    <t>Hloubení rýh nezapažených  š do 800 mm v hornině třídy těžitelnosti I, skupiny 3 objem do 20 m3 strojně</t>
  </si>
  <si>
    <t>2005317036</t>
  </si>
  <si>
    <t>výkop základových pasů - statávající terén 294,44 m n.m.</t>
  </si>
  <si>
    <t>0,40*((10,2+6,95)*2)*(294,44-293,19)</t>
  </si>
  <si>
    <t>rýha pro dešťovou kanalizaci od SO 03</t>
  </si>
  <si>
    <t>0,80*(1,5+6,85+1,5)*0,80</t>
  </si>
  <si>
    <t>3</t>
  </si>
  <si>
    <t>162651112</t>
  </si>
  <si>
    <t>Vodorovné přemístění do 5000 m výkopku/sypaniny z horniny třídy těžitelnosti I, skupiny 1 až 3</t>
  </si>
  <si>
    <t>55315765</t>
  </si>
  <si>
    <t>výkopek z odkopu zeminy pro okapový chodníček okolo SO 03</t>
  </si>
  <si>
    <t>výkopek základových pasů - statávající terén 294,44 m n.m.</t>
  </si>
  <si>
    <t>násyp pláně mezi základovými pasy</t>
  </si>
  <si>
    <t>-((6,25+9,5)*2)*0,15</t>
  </si>
  <si>
    <t>odpočet zásypu</t>
  </si>
  <si>
    <t>-1,576</t>
  </si>
  <si>
    <t>167151111</t>
  </si>
  <si>
    <t>Nakládání výkopku z hornin třídy těžitelnosti I, skupiny 1 až 3 přes 100 m3</t>
  </si>
  <si>
    <t>1484532083</t>
  </si>
  <si>
    <t>1,576</t>
  </si>
  <si>
    <t>5</t>
  </si>
  <si>
    <t>171151103</t>
  </si>
  <si>
    <t>Uložení sypaniny z hornin soudržných do násypů zhutněných strojně</t>
  </si>
  <si>
    <t>1368434842</t>
  </si>
  <si>
    <t>((6,25+9,5)*2)*0,15</t>
  </si>
  <si>
    <t>6</t>
  </si>
  <si>
    <t>171152501</t>
  </si>
  <si>
    <t>Zhutnění podloží z hornin soudržných nebo nesoudržných pod násypy</t>
  </si>
  <si>
    <t>m2</t>
  </si>
  <si>
    <t>-841806191</t>
  </si>
  <si>
    <t>zhutnění pláně mezi základovými pasy</t>
  </si>
  <si>
    <t>((6,25+9,5)*2)</t>
  </si>
  <si>
    <t>7</t>
  </si>
  <si>
    <t>171201231</t>
  </si>
  <si>
    <t>Poplatek za uložení zeminy a kamení na recyklační skládce (skládkovné) kód odpadu 17 05 04</t>
  </si>
  <si>
    <t>t</t>
  </si>
  <si>
    <t>1254704252</t>
  </si>
  <si>
    <t>23,255*1,95</t>
  </si>
  <si>
    <t>8</t>
  </si>
  <si>
    <t>171251201</t>
  </si>
  <si>
    <t>Uložení sypaniny na skládky nebo meziskládky</t>
  </si>
  <si>
    <t>1528058252</t>
  </si>
  <si>
    <t>9</t>
  </si>
  <si>
    <t>174151101</t>
  </si>
  <si>
    <t>Zásyp jam, šachet rýh nebo kolem objektů sypaninou se zhutněním</t>
  </si>
  <si>
    <t>-1077479721</t>
  </si>
  <si>
    <t>výkopek pro dešťovou kanalizaci od SO 03</t>
  </si>
  <si>
    <t>odpočet lože a obsypu potrubí</t>
  </si>
  <si>
    <t>-1,182</t>
  </si>
  <si>
    <t>-3,546</t>
  </si>
  <si>
    <t>10</t>
  </si>
  <si>
    <t>175151101</t>
  </si>
  <si>
    <t>Obsypání potrubí strojně sypaninou bez prohození, uloženou do 3 m</t>
  </si>
  <si>
    <t>1292866533</t>
  </si>
  <si>
    <t>obsyp potrubí dešťové kanalizace od SO 03</t>
  </si>
  <si>
    <t>0,80*(1,5+6,85+1,5)*0,45</t>
  </si>
  <si>
    <t>11</t>
  </si>
  <si>
    <t>M</t>
  </si>
  <si>
    <t>58341341</t>
  </si>
  <si>
    <t>kamenivo drcené drobné frakce 0/4</t>
  </si>
  <si>
    <t>-1489613840</t>
  </si>
  <si>
    <t>3,546*1,95</t>
  </si>
  <si>
    <t>12</t>
  </si>
  <si>
    <t>181951112</t>
  </si>
  <si>
    <t>Úprava pláně v hornině třídy těžitelnosti I, skupiny 1 až 3 se zhutněním strojně</t>
  </si>
  <si>
    <t>368778497</t>
  </si>
  <si>
    <t>hutnění základové spáry</t>
  </si>
  <si>
    <t>0,40*((10,2+6,95)*2)</t>
  </si>
  <si>
    <t>Zakládání</t>
  </si>
  <si>
    <t>13</t>
  </si>
  <si>
    <t>271532212</t>
  </si>
  <si>
    <t>Podsyp pod základové konstrukce se zhutněním z hrubého kameniva frakce 16 až 32 mm</t>
  </si>
  <si>
    <t>732635457</t>
  </si>
  <si>
    <t>podsyp pod základové pasy</t>
  </si>
  <si>
    <t>0,40*((10,2+6,95)*2)*0,15</t>
  </si>
  <si>
    <t>14</t>
  </si>
  <si>
    <t>271572211</t>
  </si>
  <si>
    <t>Podsyp pod základové konstrukce se zhutněním z netříděného štěrkopísku</t>
  </si>
  <si>
    <t>-956989392</t>
  </si>
  <si>
    <t>podsyp po základovou desku</t>
  </si>
  <si>
    <t>273321411</t>
  </si>
  <si>
    <t>Základové desky ze ŽB bez zvýšených nároků na prostředí tř. C 20/25</t>
  </si>
  <si>
    <t>152867990</t>
  </si>
  <si>
    <t>základová deska</t>
  </si>
  <si>
    <t>10,10*6,85*0,15</t>
  </si>
  <si>
    <t>16</t>
  </si>
  <si>
    <t>273351121</t>
  </si>
  <si>
    <t>Zřízení bednění základových desek</t>
  </si>
  <si>
    <t>-106546591</t>
  </si>
  <si>
    <t>((10,10+6,85)*2)*0,25</t>
  </si>
  <si>
    <t>17</t>
  </si>
  <si>
    <t>273351122</t>
  </si>
  <si>
    <t>Odstranění bednění základových desek</t>
  </si>
  <si>
    <t>365904394</t>
  </si>
  <si>
    <t>18</t>
  </si>
  <si>
    <t>273362021</t>
  </si>
  <si>
    <t>Výztuž základových desek svařovanými sítěmi Kari</t>
  </si>
  <si>
    <t>1305028820</t>
  </si>
  <si>
    <t>v PD není statika = vlastní odborný návrh rozpočtáře</t>
  </si>
  <si>
    <t xml:space="preserve">výztuž základové desky KARI sítí 8/100/100 2 vrstvy = 7,89 kg/m2 </t>
  </si>
  <si>
    <t>(7,89*(10,1*6,85)*2)*1,15/1000</t>
  </si>
  <si>
    <t>19</t>
  </si>
  <si>
    <t>274313711</t>
  </si>
  <si>
    <t>Základové pásy z betonu tř. C 20/25</t>
  </si>
  <si>
    <t>-509723329</t>
  </si>
  <si>
    <t>beton základových pasů</t>
  </si>
  <si>
    <t>0,40*((10,2+6,95)*2)*0,50</t>
  </si>
  <si>
    <t>20</t>
  </si>
  <si>
    <t>279113144</t>
  </si>
  <si>
    <t>Základová zeď tl do 300 mm z tvárnic ztraceného bednění včetně výplně z betonu tř. C 20/25</t>
  </si>
  <si>
    <t>1985212675</t>
  </si>
  <si>
    <t>základové pasy ze ztraceného bednění</t>
  </si>
  <si>
    <t>((10,2+6,95)*2)*0,50</t>
  </si>
  <si>
    <t>279361321</t>
  </si>
  <si>
    <t>Výztuž základových zdí nosných betonářskou ocelí 11 375</t>
  </si>
  <si>
    <t>1570044113</t>
  </si>
  <si>
    <t>výztuž základových pasů ze ztraceného bednění</t>
  </si>
  <si>
    <t>0,89*(((10,2+6,95)*2)*4)/1000</t>
  </si>
  <si>
    <t>Svislé a kompletní konstrukce</t>
  </si>
  <si>
    <t>22</t>
  </si>
  <si>
    <t>311235161</t>
  </si>
  <si>
    <t>Zdivo jednovrstvé z cihel broušených přes P10 do P15 na tenkovrstvou maltu tl 300 mm</t>
  </si>
  <si>
    <t>-1548635078</t>
  </si>
  <si>
    <t>obvodové zdivo</t>
  </si>
  <si>
    <t>(3,425+9,5+6,85+3,80)*2,75</t>
  </si>
  <si>
    <t>23</t>
  </si>
  <si>
    <t>331231118</t>
  </si>
  <si>
    <t>Zdivo pilířů z cihel dl 290 mm pevnosti P 15 na MC 15</t>
  </si>
  <si>
    <t>1138213154</t>
  </si>
  <si>
    <t>rohový zděný pilíř</t>
  </si>
  <si>
    <t>0,30*2,75*0,30</t>
  </si>
  <si>
    <t>Vodorovné konstrukce</t>
  </si>
  <si>
    <t>24</t>
  </si>
  <si>
    <t>413321414</t>
  </si>
  <si>
    <t>Nosníky ze ŽB tř. C 25/30</t>
  </si>
  <si>
    <t>2121305144</t>
  </si>
  <si>
    <t>průvlak P1</t>
  </si>
  <si>
    <t>0,30*6,60*0,25</t>
  </si>
  <si>
    <t>průvlak P2</t>
  </si>
  <si>
    <t>0,30*3,725*0,25</t>
  </si>
  <si>
    <t>25</t>
  </si>
  <si>
    <t>413351111</t>
  </si>
  <si>
    <t>Zřízení bednění nosníků a průvlaků bez podpěrné kce výšky do 100 cm</t>
  </si>
  <si>
    <t>1054719121</t>
  </si>
  <si>
    <t>(0,30+0,30+0,30)*6,0</t>
  </si>
  <si>
    <t>(0,30+0,30+0,30)*3,125</t>
  </si>
  <si>
    <t>26</t>
  </si>
  <si>
    <t>413351112</t>
  </si>
  <si>
    <t>Odstranění bednění nosníků a průvlaků bez podpěrné kce výšky do 100 cm</t>
  </si>
  <si>
    <t>457071675</t>
  </si>
  <si>
    <t>27</t>
  </si>
  <si>
    <t>413352111</t>
  </si>
  <si>
    <t>Zřízení podpěrné konstrukce nosníků výšky podepření do 4 m pro nosník výšky do 100 cm</t>
  </si>
  <si>
    <t>1691292842</t>
  </si>
  <si>
    <t>0,30*6,0</t>
  </si>
  <si>
    <t>0,30*3,125</t>
  </si>
  <si>
    <t>28</t>
  </si>
  <si>
    <t>413352112</t>
  </si>
  <si>
    <t>Odstranění podpěrné konstrukce nosníků výšky podepření do 4 m pro nosník výšky do 100 cm</t>
  </si>
  <si>
    <t>1926280765</t>
  </si>
  <si>
    <t>29</t>
  </si>
  <si>
    <t>413361321</t>
  </si>
  <si>
    <t>Výztuž nosníků, volných trámů nebo průvlaků volných trámů betonářskou ocelí 11 375</t>
  </si>
  <si>
    <t>-20612250</t>
  </si>
  <si>
    <t>výztuž d 14 = 1,21 kg/m - statika není - odborný propočet rozpočtáře</t>
  </si>
  <si>
    <t>1,21*6,60*6*1,15/1000</t>
  </si>
  <si>
    <t>1,21*3,725*6*1,15/1000</t>
  </si>
  <si>
    <t>30</t>
  </si>
  <si>
    <t>413941123</t>
  </si>
  <si>
    <t>Osazování ocelových válcovaných nosníků stropů I, IE, U, UE nebo L do č. 22</t>
  </si>
  <si>
    <t>-45622894</t>
  </si>
  <si>
    <t>statika není k dispozici - odborný návrh rozpočtáře</t>
  </si>
  <si>
    <t>nosníky IPN výšky 200 mm = 35 kg/m</t>
  </si>
  <si>
    <t>35*6,60/1000*2</t>
  </si>
  <si>
    <t>35*3,725/1000*2</t>
  </si>
  <si>
    <t>31</t>
  </si>
  <si>
    <t>13010722</t>
  </si>
  <si>
    <t>ocel profilová IPN 200 jakost 11 375</t>
  </si>
  <si>
    <t>-451921718</t>
  </si>
  <si>
    <t>35*6,60/1000*2*1,15</t>
  </si>
  <si>
    <t>35*3,725/1000*2*1,15</t>
  </si>
  <si>
    <t>32</t>
  </si>
  <si>
    <t>417321414</t>
  </si>
  <si>
    <t>Ztužující pásy a věnce ze ŽB tř. C 20/25</t>
  </si>
  <si>
    <t>1824491681</t>
  </si>
  <si>
    <t>0,30*((10,1+6,85)*2)*0,25</t>
  </si>
  <si>
    <t>33</t>
  </si>
  <si>
    <t>417351115</t>
  </si>
  <si>
    <t>Zřízení bednění ztužujících věnců</t>
  </si>
  <si>
    <t>701493395</t>
  </si>
  <si>
    <t>výztuž d 12 = 0,89 kg/m - statika není - odborný propočet rozpočtáře</t>
  </si>
  <si>
    <t>ztužující věnec</t>
  </si>
  <si>
    <t>((10,1+6,85)*2)*0,30*2</t>
  </si>
  <si>
    <t>34</t>
  </si>
  <si>
    <t>417351116</t>
  </si>
  <si>
    <t>Odstranění bednění ztužujících věnců</t>
  </si>
  <si>
    <t>384708969</t>
  </si>
  <si>
    <t>35</t>
  </si>
  <si>
    <t>417361321</t>
  </si>
  <si>
    <t>Výztuž ztužujících pásů a věnců betonářskou ocelí 11 375</t>
  </si>
  <si>
    <t>1349008130</t>
  </si>
  <si>
    <t>0,89*((10,1+6,85)*2)*6/1000</t>
  </si>
  <si>
    <t>36</t>
  </si>
  <si>
    <t>451573111</t>
  </si>
  <si>
    <t>Lože pod potrubí otevřený výkop ze štěrkopísku</t>
  </si>
  <si>
    <t>-39842833</t>
  </si>
  <si>
    <t>pod dešťovou kanalizaci od SO 03</t>
  </si>
  <si>
    <t>0,80*(1,5+6,85+1,5)*0,15</t>
  </si>
  <si>
    <t>Úpravy povrchů, podlahy a osazování výplní</t>
  </si>
  <si>
    <t>37</t>
  </si>
  <si>
    <t>621131141</t>
  </si>
  <si>
    <t>Polymercementový spojovací můstek vnitřních nanášený ručně</t>
  </si>
  <si>
    <t>-302210625</t>
  </si>
  <si>
    <t>vnitřní omítka hladká štuková stěn dle PD</t>
  </si>
  <si>
    <t>(3,125+9,5+6,25+3,50)*3</t>
  </si>
  <si>
    <t>vnitřní plocha průvlaků</t>
  </si>
  <si>
    <t>6*0,50</t>
  </si>
  <si>
    <t>3,125*0,50</t>
  </si>
  <si>
    <t>Mezisoučet</t>
  </si>
  <si>
    <t>pilíř S1</t>
  </si>
  <si>
    <t>(0,30+0,30)*3</t>
  </si>
  <si>
    <t>38</t>
  </si>
  <si>
    <t>612321341</t>
  </si>
  <si>
    <t>Vápenocementová omítka štuková dvouvrstvá vnitřních stěn nanášená strojně</t>
  </si>
  <si>
    <t>1146924466</t>
  </si>
  <si>
    <t>39</t>
  </si>
  <si>
    <t>613321341</t>
  </si>
  <si>
    <t>Vápenocementová omítka štuková dvouvrstvá vnitřních pilířů nebo sloupů nanášená strojně</t>
  </si>
  <si>
    <t>1510234875</t>
  </si>
  <si>
    <t>40</t>
  </si>
  <si>
    <t>622131111</t>
  </si>
  <si>
    <t>Polymercementový spojovací můstek vnějších stěn nanášený ručně</t>
  </si>
  <si>
    <t>194207564</t>
  </si>
  <si>
    <t>vnější plocha stěn</t>
  </si>
  <si>
    <t>((10,1+6,85)*2)*3</t>
  </si>
  <si>
    <t>odpočet otvorů</t>
  </si>
  <si>
    <t>-6*2,40</t>
  </si>
  <si>
    <t>-3,125*2,40</t>
  </si>
  <si>
    <t>odpočet plochy pilíře S1</t>
  </si>
  <si>
    <t>-(0,30+0,30)*3</t>
  </si>
  <si>
    <t>pílíř S1</t>
  </si>
  <si>
    <t>41</t>
  </si>
  <si>
    <t>622321121</t>
  </si>
  <si>
    <t>Vápenocementová omítka hladká jednovrstvá vnějších stěn nanášená ručně</t>
  </si>
  <si>
    <t>1205366416</t>
  </si>
  <si>
    <t>42</t>
  </si>
  <si>
    <t>622381012</t>
  </si>
  <si>
    <t>Tenkovrstvá minerální zatíraná (škrábaná) omítka zrnitost 1,5 mm vnějších stěn včetně penetrace vnějších stěn</t>
  </si>
  <si>
    <t>-690209839</t>
  </si>
  <si>
    <t>sokl o výšce 300 mm</t>
  </si>
  <si>
    <t>((10,1+6,85)*2)*0,30</t>
  </si>
  <si>
    <t>-0,30*6</t>
  </si>
  <si>
    <t>-0,30*3,125</t>
  </si>
  <si>
    <t>43</t>
  </si>
  <si>
    <t>622531012</t>
  </si>
  <si>
    <t>Tenkovrstvá silikonová zrnitá omítka tl. 1,5 mm včetně penetrace vnějších stěn</t>
  </si>
  <si>
    <t>-690466233</t>
  </si>
  <si>
    <t>vnější plochy stěn před nátěrem fasády - jiné řešení v PD není  uvedeno</t>
  </si>
  <si>
    <t>stěny</t>
  </si>
  <si>
    <t>odpočet soklu</t>
  </si>
  <si>
    <t>-7,432</t>
  </si>
  <si>
    <t>44</t>
  </si>
  <si>
    <t>623321121</t>
  </si>
  <si>
    <t>Vápenocementová omítka hladká jednovrstvá vnějších pilířů nebo sloupů nanášená ručně</t>
  </si>
  <si>
    <t>-1035148226</t>
  </si>
  <si>
    <t>45</t>
  </si>
  <si>
    <t>631311116</t>
  </si>
  <si>
    <t>Mazanina tl do 80 mm z betonu prostého bez zvýšených nároků na prostředí tř. C 25/30</t>
  </si>
  <si>
    <t>141829614</t>
  </si>
  <si>
    <t>mazanina vyrovnávací tl. 100 mm</t>
  </si>
  <si>
    <t>9,50*6,25*0,075</t>
  </si>
  <si>
    <t>46</t>
  </si>
  <si>
    <t>637121115</t>
  </si>
  <si>
    <t>Okapový chodník z kačírku tl 300 mm s udusáním</t>
  </si>
  <si>
    <t>296438197</t>
  </si>
  <si>
    <t>okapový chodník</t>
  </si>
  <si>
    <t>((10,1+6,85)*2)*0,50</t>
  </si>
  <si>
    <t>47</t>
  </si>
  <si>
    <t>637311131</t>
  </si>
  <si>
    <t>Okapový chodník z betonových záhonových obrubníků lože beton</t>
  </si>
  <si>
    <t>m</t>
  </si>
  <si>
    <t>1550704459</t>
  </si>
  <si>
    <t>((10,1+6,85)*2)</t>
  </si>
  <si>
    <t>Trubní vedení</t>
  </si>
  <si>
    <t>48</t>
  </si>
  <si>
    <t>871263121</t>
  </si>
  <si>
    <t>Montáž kanalizačního potrubí z PVC těsněné gumovým kroužkem otevřený výkop sklon do 20 % DN 110</t>
  </si>
  <si>
    <t>-1292824124</t>
  </si>
  <si>
    <t>dešťové potrubí od SO 03</t>
  </si>
  <si>
    <t>1+1,5+6,85+1,5+1</t>
  </si>
  <si>
    <t>49</t>
  </si>
  <si>
    <t>28611115</t>
  </si>
  <si>
    <t>trubka kanalizační PVC KGEM DN 110x3000mm SN4</t>
  </si>
  <si>
    <t>-1621448216</t>
  </si>
  <si>
    <t>11,85</t>
  </si>
  <si>
    <t>11,85*1,02 'Přepočtené koeficientem množství</t>
  </si>
  <si>
    <t>50</t>
  </si>
  <si>
    <t>877265211</t>
  </si>
  <si>
    <t>Montáž tvarovek z tvrdého PVC-systém KG nebo z polypropylenu-systém KG 2000 jednoosé DN 110</t>
  </si>
  <si>
    <t>kus</t>
  </si>
  <si>
    <t>-1158263223</t>
  </si>
  <si>
    <t>51</t>
  </si>
  <si>
    <t>28611353</t>
  </si>
  <si>
    <t>koleno kanalizační PVC KG 110x87°</t>
  </si>
  <si>
    <t>1678296256</t>
  </si>
  <si>
    <t>Ostatní konstrukce a práce, bourání</t>
  </si>
  <si>
    <t>52</t>
  </si>
  <si>
    <t>941211111</t>
  </si>
  <si>
    <t>Montáž lešení řadového rámového lehkého zatížení do 200 kg/m2 š do 0,9 m v do 10 m</t>
  </si>
  <si>
    <t>-1674411045</t>
  </si>
  <si>
    <t>lešení pro vnější omítky a realizaci krovu se střechou</t>
  </si>
  <si>
    <t>53</t>
  </si>
  <si>
    <t>941211211</t>
  </si>
  <si>
    <t>Příplatek k lešení řadovému rámovému lehkému š 0,9 m v do 25 m za první a ZKD den použití</t>
  </si>
  <si>
    <t>1613926373</t>
  </si>
  <si>
    <t>příplatek za 90 dnů použití</t>
  </si>
  <si>
    <t>101,70*90</t>
  </si>
  <si>
    <t>54</t>
  </si>
  <si>
    <t>941211811</t>
  </si>
  <si>
    <t>Demontáž lešení řadového rámového lehkého zatížení do 200 kg/m2 š do 0,9 m v do 10 m</t>
  </si>
  <si>
    <t>-911753613</t>
  </si>
  <si>
    <t>55</t>
  </si>
  <si>
    <t>949121111</t>
  </si>
  <si>
    <t>Montáž lešení lehkého kozového dílcového v do 1,2 m</t>
  </si>
  <si>
    <t>sada</t>
  </si>
  <si>
    <t>1787384480</t>
  </si>
  <si>
    <t>56</t>
  </si>
  <si>
    <t>952901111</t>
  </si>
  <si>
    <t>Vyčištění budov bytové a občanské výstavby při výšce podlaží do 4 m</t>
  </si>
  <si>
    <t>-864486096</t>
  </si>
  <si>
    <t>6,25*9,5</t>
  </si>
  <si>
    <t>57</t>
  </si>
  <si>
    <t>953961114</t>
  </si>
  <si>
    <t>Kotvy chemickým tmelem M 16 hl 125 mm do betonu, ŽB nebo kamene s vyvrtáním otvoru</t>
  </si>
  <si>
    <t>450354309</t>
  </si>
  <si>
    <t>kotvy pozednic</t>
  </si>
  <si>
    <t>58</t>
  </si>
  <si>
    <t>953965132</t>
  </si>
  <si>
    <t>Kotevní šroub pro chemické kotvy M 16 dl 260 mm</t>
  </si>
  <si>
    <t>-1477017265</t>
  </si>
  <si>
    <t>998</t>
  </si>
  <si>
    <t>Přesun hmot</t>
  </si>
  <si>
    <t>59</t>
  </si>
  <si>
    <t>998011001</t>
  </si>
  <si>
    <t>Přesun hmot pro budovy zděné v do 6 m</t>
  </si>
  <si>
    <t>283035551</t>
  </si>
  <si>
    <t>PSV</t>
  </si>
  <si>
    <t>Práce a dodávky PSV</t>
  </si>
  <si>
    <t>711</t>
  </si>
  <si>
    <t>Izolace proti vodě, vlhkosti a plynům</t>
  </si>
  <si>
    <t>60</t>
  </si>
  <si>
    <t>711111001</t>
  </si>
  <si>
    <t>Provedení izolace proti zemní vlhkosti vodorovné za studena nátěrem penetračním</t>
  </si>
  <si>
    <t>-646681534</t>
  </si>
  <si>
    <t>penetrační nátěr základové desky</t>
  </si>
  <si>
    <t>10,10*6,85</t>
  </si>
  <si>
    <t>61</t>
  </si>
  <si>
    <t>11163150</t>
  </si>
  <si>
    <t>lak penetrační asfaltový</t>
  </si>
  <si>
    <t>1235113821</t>
  </si>
  <si>
    <t>69,185</t>
  </si>
  <si>
    <t>69,185*0,00033 'Přepočtené koeficientem množství</t>
  </si>
  <si>
    <t>62</t>
  </si>
  <si>
    <t>711141559</t>
  </si>
  <si>
    <t>Provedení izolace proti zemní vlhkosti pásy přitavením vodorovné NAIP</t>
  </si>
  <si>
    <t>-1297856262</t>
  </si>
  <si>
    <t>63</t>
  </si>
  <si>
    <t>62853004</t>
  </si>
  <si>
    <t>pás asfaltový natavitelný modifikovaný SBS tl 4,0mm s vložkou ze skleněné tkaniny a spalitelnou PE fólií nebo jemnozrnným minerálním posypem na horním povrchu</t>
  </si>
  <si>
    <t>978902722</t>
  </si>
  <si>
    <t>69,185*1,1655 'Přepočtené koeficientem množství</t>
  </si>
  <si>
    <t>64</t>
  </si>
  <si>
    <t>998711101</t>
  </si>
  <si>
    <t>Přesun hmot tonážní pro izolace proti vodě, vlhkosti a plynům v objektech výšky do 6 m</t>
  </si>
  <si>
    <t>633754442</t>
  </si>
  <si>
    <t>713</t>
  </si>
  <si>
    <t>Izolace tepelné</t>
  </si>
  <si>
    <t>65</t>
  </si>
  <si>
    <t>713151211</t>
  </si>
  <si>
    <t>Montáž izolace tepelné nad krokvemi střech šikmých reflexní s difúzní spojovací páskou tl do 5 mm</t>
  </si>
  <si>
    <t>-531000356</t>
  </si>
  <si>
    <t>plocha střechy</t>
  </si>
  <si>
    <t>10,1*4,563*2</t>
  </si>
  <si>
    <t>66</t>
  </si>
  <si>
    <t>28329266</t>
  </si>
  <si>
    <t>fólie nekontaktní nízkodifuzně propustná PE mikroperforovaná pro doplňkovou hydroizolační vrstvu třípláštových střech (reakce na oheň - třída E) 110-120g/m2</t>
  </si>
  <si>
    <t>1350832251</t>
  </si>
  <si>
    <t>92,173*1,15 'Přepočtené koeficientem množství</t>
  </si>
  <si>
    <t>67</t>
  </si>
  <si>
    <t>998713101</t>
  </si>
  <si>
    <t>Přesun hmot tonážní pro izolace tepelné v objektech v do 6 m</t>
  </si>
  <si>
    <t>-287048536</t>
  </si>
  <si>
    <t>721</t>
  </si>
  <si>
    <t>Zdravotechnika - vnitřní kanalizace</t>
  </si>
  <si>
    <t>68</t>
  </si>
  <si>
    <t>721242105</t>
  </si>
  <si>
    <t>Lapač střešních splavenin z PP se zápachovou klapkou a lapacím košem DN 110</t>
  </si>
  <si>
    <t>90048000</t>
  </si>
  <si>
    <t>69</t>
  </si>
  <si>
    <t>998721101</t>
  </si>
  <si>
    <t>Přesun hmot tonážní pro vnitřní kanalizace v objektech v do 6 m</t>
  </si>
  <si>
    <t>924774102</t>
  </si>
  <si>
    <t>762</t>
  </si>
  <si>
    <t>Konstrukce tesařské</t>
  </si>
  <si>
    <t>70</t>
  </si>
  <si>
    <t>762332131</t>
  </si>
  <si>
    <t>Montáž vázaných kcí krovů pravidelných z hraněného řeziva průřezové plochy do 120 cm2</t>
  </si>
  <si>
    <t>-1239373355</t>
  </si>
  <si>
    <t>kleštiny</t>
  </si>
  <si>
    <t>6,85*20</t>
  </si>
  <si>
    <t>71</t>
  </si>
  <si>
    <t>60512126</t>
  </si>
  <si>
    <t>hranol stavební řezivo průřezu do 120cm2 dl 6-8m</t>
  </si>
  <si>
    <t>-156300907</t>
  </si>
  <si>
    <t>0,06*0,18*6,85*20</t>
  </si>
  <si>
    <t>1,48*1,1 'Přepočtené koeficientem množství</t>
  </si>
  <si>
    <t>72</t>
  </si>
  <si>
    <t>762332132</t>
  </si>
  <si>
    <t>Montáž vázaných kcí krovů pravidelných z hraněného řeziva průřezové plochy do 224 cm2</t>
  </si>
  <si>
    <t>-788402973</t>
  </si>
  <si>
    <t>pozednice</t>
  </si>
  <si>
    <t>9,5*2</t>
  </si>
  <si>
    <t>krokve</t>
  </si>
  <si>
    <t>4,563*11*2</t>
  </si>
  <si>
    <t>73</t>
  </si>
  <si>
    <t>60512130</t>
  </si>
  <si>
    <t>hranol stavební řezivo průřezu do 224cm2 do dl 6m</t>
  </si>
  <si>
    <t>626847904</t>
  </si>
  <si>
    <t>0,12*0,16*9,5*2</t>
  </si>
  <si>
    <t>0,10*0,18*4,563*11*2</t>
  </si>
  <si>
    <t>2,172*1,1 'Přepočtené koeficientem množství</t>
  </si>
  <si>
    <t>74</t>
  </si>
  <si>
    <t>762342214</t>
  </si>
  <si>
    <t>Montáž laťování na střechách jednoduchých sklonu do 60° osové vzdálenosti do 360 mm</t>
  </si>
  <si>
    <t>-184942542</t>
  </si>
  <si>
    <t>75</t>
  </si>
  <si>
    <t>762342441</t>
  </si>
  <si>
    <t>Montáž lišt trojúhelníkových nebo kontralatí na střechách sklonu do 60°</t>
  </si>
  <si>
    <t>-1541796711</t>
  </si>
  <si>
    <t>kontralatě</t>
  </si>
  <si>
    <t>4,563*6*2</t>
  </si>
  <si>
    <t>76</t>
  </si>
  <si>
    <t>60514106</t>
  </si>
  <si>
    <t>řezivo jehličnaté lať pevnostní třída S10-13 průřez 40x60mm</t>
  </si>
  <si>
    <t>-1322440748</t>
  </si>
  <si>
    <t>laťování</t>
  </si>
  <si>
    <t>0,04*0,06*10,1*14*2</t>
  </si>
  <si>
    <t>0,04*0,06*4,563*6*2</t>
  </si>
  <si>
    <t>77</t>
  </si>
  <si>
    <t>762395000</t>
  </si>
  <si>
    <t>Spojovací prostředky krovů, bednění, laťování, nadstřešních konstrukcí</t>
  </si>
  <si>
    <t>-1272824470</t>
  </si>
  <si>
    <t>78</t>
  </si>
  <si>
    <t>998762101</t>
  </si>
  <si>
    <t>Přesun hmot tonážní pro kce tesařské v objektech v do 6 m</t>
  </si>
  <si>
    <t>-2047062135</t>
  </si>
  <si>
    <t>764</t>
  </si>
  <si>
    <t>Konstrukce klempířské</t>
  </si>
  <si>
    <t>79</t>
  </si>
  <si>
    <t>764101143</t>
  </si>
  <si>
    <t>Montáž krytiny střechy rovné z taškových tabulí sklonu do 60°</t>
  </si>
  <si>
    <t>-251630706</t>
  </si>
  <si>
    <t>80</t>
  </si>
  <si>
    <t>55350184</t>
  </si>
  <si>
    <t>krytina plechová SATJAM Rapid trend SR 510 L, barva Antracit</t>
  </si>
  <si>
    <t>-39162060</t>
  </si>
  <si>
    <t>92,173*1,3 'Přepočtené koeficientem množství</t>
  </si>
  <si>
    <t>81</t>
  </si>
  <si>
    <t>764211406</t>
  </si>
  <si>
    <t>Oplechování větraného hřebene s větrací mřížkou z Pz plechu rš 500 mm</t>
  </si>
  <si>
    <t>535652176</t>
  </si>
  <si>
    <t>hřeben</t>
  </si>
  <si>
    <t>10,1</t>
  </si>
  <si>
    <t>82</t>
  </si>
  <si>
    <t>764212404</t>
  </si>
  <si>
    <t>Oplechování štítu závětrnou lištou z Pz plechu rš 330 mm</t>
  </si>
  <si>
    <t>566951917</t>
  </si>
  <si>
    <t>4,563*4</t>
  </si>
  <si>
    <t>83</t>
  </si>
  <si>
    <t>764212434</t>
  </si>
  <si>
    <t>Oplechování rovné okapové hrany z Pz plechu rš 330 mm</t>
  </si>
  <si>
    <t>-697283194</t>
  </si>
  <si>
    <t>10,1*2</t>
  </si>
  <si>
    <t>84</t>
  </si>
  <si>
    <t>764511612</t>
  </si>
  <si>
    <t>Žlab podokapní hranatý z Pz s povrchovou úpravou rš 330 mm</t>
  </si>
  <si>
    <t>2018537819</t>
  </si>
  <si>
    <t>žlab</t>
  </si>
  <si>
    <t>85</t>
  </si>
  <si>
    <t>764511642</t>
  </si>
  <si>
    <t>Kotlík oválný (trychtýřový) pro podokapní žlaby z Pz s povrchovou úpravou 330/100 mm</t>
  </si>
  <si>
    <t>-825130372</t>
  </si>
  <si>
    <t>86</t>
  </si>
  <si>
    <t>764518402</t>
  </si>
  <si>
    <t>Hranatý svod včetně objímek, kolen, odskoků z Pz plechu o straně 100 mm</t>
  </si>
  <si>
    <t>827805406</t>
  </si>
  <si>
    <t>3*2</t>
  </si>
  <si>
    <t>87</t>
  </si>
  <si>
    <t>998764101</t>
  </si>
  <si>
    <t>Přesun hmot tonážní pro konstrukce klempířské v objektech v do 6 m</t>
  </si>
  <si>
    <t>-2001127404</t>
  </si>
  <si>
    <t>771</t>
  </si>
  <si>
    <t>Podlahy z dlaždic</t>
  </si>
  <si>
    <t>88</t>
  </si>
  <si>
    <t>771121011</t>
  </si>
  <si>
    <t>Nátěr penetrační na podlahu</t>
  </si>
  <si>
    <t>-975794861</t>
  </si>
  <si>
    <t>9,50*6,25</t>
  </si>
  <si>
    <t>0,3*6</t>
  </si>
  <si>
    <t>0,3*3,125</t>
  </si>
  <si>
    <t>89</t>
  </si>
  <si>
    <t>771474113</t>
  </si>
  <si>
    <t>Montáž soklů z dlaždic keramických rovných flexibilní lepidlo v do 120 mm</t>
  </si>
  <si>
    <t>-1407984212</t>
  </si>
  <si>
    <t>soklík vnitřní</t>
  </si>
  <si>
    <t>0,30+0,30+3,5+6,25+9,5+3,125</t>
  </si>
  <si>
    <t>90</t>
  </si>
  <si>
    <t>771574375</t>
  </si>
  <si>
    <t>Montáž podlah keramických pro mechanické zatížení protiskluzných lepených flexi rychletuhnoucím lepidlem do 12 ks/m2</t>
  </si>
  <si>
    <t>-110480497</t>
  </si>
  <si>
    <t>podlaha</t>
  </si>
  <si>
    <t>91</t>
  </si>
  <si>
    <t>59761434</t>
  </si>
  <si>
    <t>dlažba keramická slinutá mrazuvzdorná 9 do 12ks/m2</t>
  </si>
  <si>
    <t>681619043</t>
  </si>
  <si>
    <t>soklík</t>
  </si>
  <si>
    <t>22,975*0,10</t>
  </si>
  <si>
    <t>64,411*1,1 'Přepočtené koeficientem množství</t>
  </si>
  <si>
    <t>92</t>
  </si>
  <si>
    <t>998771101</t>
  </si>
  <si>
    <t>Přesun hmot tonážní pro podlahy z dlaždic v objektech v do 6 m</t>
  </si>
  <si>
    <t>1377165960</t>
  </si>
  <si>
    <t>783</t>
  </si>
  <si>
    <t>Dokončovací práce - nátěry</t>
  </si>
  <si>
    <t>93</t>
  </si>
  <si>
    <t>783213121</t>
  </si>
  <si>
    <t>Napouštěcí dvojnásobný syntetický biocidní nátěr tesařských konstrukcí zabudovaných do konstrukce</t>
  </si>
  <si>
    <t>-291112812</t>
  </si>
  <si>
    <t>((0,06+0,18)*2)*6,85*20</t>
  </si>
  <si>
    <t>((0,12+0,16)*2)*9,5*2</t>
  </si>
  <si>
    <t>((0,10+0,18)*2)*4,563*11*2</t>
  </si>
  <si>
    <t>((0,04+0,06)*2)*10,1*14*2</t>
  </si>
  <si>
    <t>((0,04+0,06)*2)*4,563*6*2</t>
  </si>
  <si>
    <t>784</t>
  </si>
  <si>
    <t>Dokončovací práce - malby a tapety</t>
  </si>
  <si>
    <t>94</t>
  </si>
  <si>
    <t>784111001</t>
  </si>
  <si>
    <t>Oprášení (ometení ) podkladu v místnostech výšky do 3,80 m</t>
  </si>
  <si>
    <t>1110230229</t>
  </si>
  <si>
    <t>95</t>
  </si>
  <si>
    <t>784181101</t>
  </si>
  <si>
    <t>Základní akrylátová jednonásobná bezbarvá penetrace podkladu v místnostech výšky do 3,80 m</t>
  </si>
  <si>
    <t>1949115680</t>
  </si>
  <si>
    <t>96</t>
  </si>
  <si>
    <t>784191007</t>
  </si>
  <si>
    <t>Čištění vnitřních ploch podlah po provedení malířských prací</t>
  </si>
  <si>
    <t>1712829422</t>
  </si>
  <si>
    <t>97</t>
  </si>
  <si>
    <t>784221101</t>
  </si>
  <si>
    <t>Dvojnásobné bílé malby ze směsí za sucha dobře otěruvzdorných v místnostech do 3,80 m</t>
  </si>
  <si>
    <t>354728909</t>
  </si>
  <si>
    <t>01.2 - SO 05 - Amfiteátr</t>
  </si>
  <si>
    <t xml:space="preserve">    5 - Komunikace pozemní</t>
  </si>
  <si>
    <t>122251104</t>
  </si>
  <si>
    <t>Odkopávky a prokopávky nezapažené v hornině třídy těžitelnosti I, skupiny 3 objem do 500 m3 strojně</t>
  </si>
  <si>
    <t>-123379781</t>
  </si>
  <si>
    <t>výšková úprava stávajího terénu - výškopis bod č. 148 295,98 m n.m. - pláň pod hledištěm 1 a jevištěm 294,82 m n.m. - snížení o 1,16 m</t>
  </si>
  <si>
    <t>plocha hlediště 1 - 49,36 m2</t>
  </si>
  <si>
    <t>plocha jeviště - 34,50 m2</t>
  </si>
  <si>
    <t>49,36*1,16</t>
  </si>
  <si>
    <t>34,50*1,16</t>
  </si>
  <si>
    <t>snížení terénu pod hledištěm 2 - sktávající terén 295,98 m n.m. a nová pláň 295,35 m n.m. - snížení o 0,63 m</t>
  </si>
  <si>
    <t>plocha hlediště 2 - 80,5 m2</t>
  </si>
  <si>
    <t>80,5*0,63</t>
  </si>
  <si>
    <t>131213101</t>
  </si>
  <si>
    <t>Hloubení jam v soudržných horninách třídy těžitelnosti I, skupiny 3 ručně</t>
  </si>
  <si>
    <t>-1282431698</t>
  </si>
  <si>
    <t>hloubení jamek pro betonové kotvy laviček</t>
  </si>
  <si>
    <t>0,50*0,50*0,40*2*19</t>
  </si>
  <si>
    <t>1051025364</t>
  </si>
  <si>
    <t>hloubení základového pasu okolo hlediště 1</t>
  </si>
  <si>
    <t>0,60*24,20*0,70</t>
  </si>
  <si>
    <t>162351103</t>
  </si>
  <si>
    <t>Vodorovné přemístění do 500 m výkopku/sypaniny z horniny třídy těžitelnosti I, skupiny 1 až 3</t>
  </si>
  <si>
    <t>395074933</t>
  </si>
  <si>
    <t>odvoz výkopku na meziskládku na stavbě</t>
  </si>
  <si>
    <t>štěrkodrť podle výšek PD Kořenovky na výšku 295,05 m n.m. - dorovnání plochy hlediště 1 na projektovanou výšku dle PD Kořenovky 295,35 m n.m.</t>
  </si>
  <si>
    <t>49,36*0,30</t>
  </si>
  <si>
    <t>881580705</t>
  </si>
  <si>
    <t xml:space="preserve">odvoz výkopku </t>
  </si>
  <si>
    <t>147,993</t>
  </si>
  <si>
    <t>výkopek z pasu</t>
  </si>
  <si>
    <t>10,164</t>
  </si>
  <si>
    <t>odpočet podkladu ze štěrkodrtě v tl. 300 mm</t>
  </si>
  <si>
    <t>-49,36*0,30</t>
  </si>
  <si>
    <t>17594115</t>
  </si>
  <si>
    <t>-811302043</t>
  </si>
  <si>
    <t>-947153808</t>
  </si>
  <si>
    <t>143,349*1,95</t>
  </si>
  <si>
    <t>1312825866</t>
  </si>
  <si>
    <t>-645273627</t>
  </si>
  <si>
    <t>hlediště 1 a jeviště - hutnění pláně na kótě podle PD Kořenovky 294,82 m n.m.</t>
  </si>
  <si>
    <t>49,36</t>
  </si>
  <si>
    <t>34,50</t>
  </si>
  <si>
    <t xml:space="preserve">hlediště 2 - hutnění pláně na kótě podle PD Kořenovky 295,35 m n.m. </t>
  </si>
  <si>
    <t>80,5</t>
  </si>
  <si>
    <t>úprava pláně základového pasu</t>
  </si>
  <si>
    <t>0,60*24,20</t>
  </si>
  <si>
    <t>182151111</t>
  </si>
  <si>
    <t>Svahování v zářezech v hornině třídy těžitelnosti I, skupiny 1 až 3 strojně</t>
  </si>
  <si>
    <t>-1831393432</t>
  </si>
  <si>
    <t>svahování hlediště 2</t>
  </si>
  <si>
    <t>274313611</t>
  </si>
  <si>
    <t>Základové pásy z betonu tř. C 16/20</t>
  </si>
  <si>
    <t>1738141314</t>
  </si>
  <si>
    <t>základový pas okolo hlediště 1</t>
  </si>
  <si>
    <t>279113132</t>
  </si>
  <si>
    <t>Základová zeď tl do 200 mm z tvárnic ztraceného bednění včetně výplně z betonu tř. C 16/20</t>
  </si>
  <si>
    <t>-777281718</t>
  </si>
  <si>
    <t>základové zdivo pod lavičky - kotvení laviček = 1 tvárnice pod jednu nohu lavičky</t>
  </si>
  <si>
    <t>0,5*0,25*2*20</t>
  </si>
  <si>
    <t>279113135</t>
  </si>
  <si>
    <t>Základová zeď tl do 400 mm z tvárnic ztraceného bednění včetně výplně z betonu tř. C 16/20</t>
  </si>
  <si>
    <t>-35597708</t>
  </si>
  <si>
    <t>základové zdivo okolo hlediště 1</t>
  </si>
  <si>
    <t>24,20*0,50</t>
  </si>
  <si>
    <t>-749596827</t>
  </si>
  <si>
    <t>výztuž základové zdi okolo hlediště 1 - d 12 mm, 0,89 kg/mb</t>
  </si>
  <si>
    <t>0,89*(24,20*4)*1,15/1000</t>
  </si>
  <si>
    <t>Komunikace pozemní</t>
  </si>
  <si>
    <t>564801112</t>
  </si>
  <si>
    <t>Podklad ze štěrkodrtě ŠD tl 40 mm</t>
  </si>
  <si>
    <t>803287924</t>
  </si>
  <si>
    <t>jeviště štěrkodrť podle PD Kořenovky na výšku 295,02 m n.m.</t>
  </si>
  <si>
    <t>564861111</t>
  </si>
  <si>
    <t>Podklad ze štěrkodrtě ŠD tl 200 mm</t>
  </si>
  <si>
    <t>-61116139</t>
  </si>
  <si>
    <t>štěrkodrť podle PD Kořenovky na výšku 295,02 m n.m.</t>
  </si>
  <si>
    <t>štěrkodrť podle PD Kořenovky na výšku 295,55 m n.m.</t>
  </si>
  <si>
    <t>564871116</t>
  </si>
  <si>
    <t>Podklad ze štěrkodrtě ŠD tl. 300 mm</t>
  </si>
  <si>
    <t>1974452536</t>
  </si>
  <si>
    <t>596211110</t>
  </si>
  <si>
    <t>Kladení zámkové dlažby komunikací pro pěší tl 60 mm skupiny A pl do 50 m2</t>
  </si>
  <si>
    <t>-852342705</t>
  </si>
  <si>
    <t>zámková dlažba podle PD Kořenovky na výšku jeviště 295,05 m n.m.</t>
  </si>
  <si>
    <t>59245018</t>
  </si>
  <si>
    <t>dlažba tvar obdélník betonová 200x100x60mm přírodní</t>
  </si>
  <si>
    <t>-171122263</t>
  </si>
  <si>
    <t>34,5*1,03 'Přepočtené koeficientem množství</t>
  </si>
  <si>
    <t>596991111</t>
  </si>
  <si>
    <t>Řezání betonové, kameninové a kamenné dlažby do oblouku tl do 60 mm</t>
  </si>
  <si>
    <t>288651134</t>
  </si>
  <si>
    <t>916131213</t>
  </si>
  <si>
    <t>Osazení silničního obrubníku betonového stojatého s boční opěrou do lože z betonu prostého</t>
  </si>
  <si>
    <t>282844148</t>
  </si>
  <si>
    <t>obrubník okolo jeviště</t>
  </si>
  <si>
    <t>20,95</t>
  </si>
  <si>
    <t>obrubníky za hladištěm 2</t>
  </si>
  <si>
    <t>4,774+20,70+4,774</t>
  </si>
  <si>
    <t>59217031</t>
  </si>
  <si>
    <t>obrubník betonový silniční 1000x150x250mm</t>
  </si>
  <si>
    <t>-837495394</t>
  </si>
  <si>
    <t>51,198</t>
  </si>
  <si>
    <t>51,198*1,05 'Přepočtené koeficientem množství</t>
  </si>
  <si>
    <t>916991121</t>
  </si>
  <si>
    <t>Lože pod obrubníky, krajníky nebo obruby z dlažebních kostek z betonu prostého</t>
  </si>
  <si>
    <t>1094094405</t>
  </si>
  <si>
    <t>0,25*20,95*0,20</t>
  </si>
  <si>
    <t>0,25*(4,774+20,70+4,774)*0,20</t>
  </si>
  <si>
    <t>936124113</t>
  </si>
  <si>
    <t>Montáž lavičky stabilní kotvené šrouby na pevný podklad</t>
  </si>
  <si>
    <t>1733266733</t>
  </si>
  <si>
    <t>lavičky podle PMM projektu</t>
  </si>
  <si>
    <t>749101161</t>
  </si>
  <si>
    <t>Lavička venkovní zahradní Mezzo Biedrax LV4672 - délka 1,5 m</t>
  </si>
  <si>
    <t>-1839201318</t>
  </si>
  <si>
    <t>749101162</t>
  </si>
  <si>
    <t>SBI 201 Solární lavička Smart City Technic, nerezová ocel AISI 304</t>
  </si>
  <si>
    <t>568703809</t>
  </si>
  <si>
    <t>749101163</t>
  </si>
  <si>
    <t>doprava lavičky na místo stavby</t>
  </si>
  <si>
    <t>Kč</t>
  </si>
  <si>
    <t>-1646177848</t>
  </si>
  <si>
    <t>749101164</t>
  </si>
  <si>
    <t>instalace vč. betonáže</t>
  </si>
  <si>
    <t>583694916</t>
  </si>
  <si>
    <t>998223011</t>
  </si>
  <si>
    <t>Přesun hmot pro pozemní komunikace s krytem dlážděným</t>
  </si>
  <si>
    <t>-810232252</t>
  </si>
  <si>
    <t>01.3 - IO 01 - Přípojka vody</t>
  </si>
  <si>
    <t xml:space="preserve">    722 - Zdravotechnika - vnitřní vodovod</t>
  </si>
  <si>
    <t>113106023</t>
  </si>
  <si>
    <t>Rozebrání dlažeb při překopech komunikací pro pěší ze zámkové dlažby ručně, pro zpětné použití</t>
  </si>
  <si>
    <t>526159648</t>
  </si>
  <si>
    <t>zámkové dlažby chodníku na protilehlé straně SO 01 -  komunikace HLAVNÍ</t>
  </si>
  <si>
    <t>3*1,5</t>
  </si>
  <si>
    <t>113107044</t>
  </si>
  <si>
    <t>Odstranění podkladu živičných tl 200 mm při překopech ručně</t>
  </si>
  <si>
    <t>88383959</t>
  </si>
  <si>
    <t>vozovka na protilehlé straně SO 01 -  komunikace HLAVNÍ</t>
  </si>
  <si>
    <t>3*3</t>
  </si>
  <si>
    <t>113107422</t>
  </si>
  <si>
    <t>Odstranění podkladu z kameniva drceného tl 200 mm při překopech strojně pl do 15 m2</t>
  </si>
  <si>
    <t>2144379033</t>
  </si>
  <si>
    <t>pod zámkovou dlažbou chodníku na protilehlé straně SO 01 -  komunikace HLAVNÍ</t>
  </si>
  <si>
    <t>113107423</t>
  </si>
  <si>
    <t>Odstranění podkladu z kameniva drceného tl 300 mm při překopech strojně pl do 15 m2</t>
  </si>
  <si>
    <t>908623610</t>
  </si>
  <si>
    <t>pod vozovkou na protilehlé straně SO 01 -  komunikace HLAVNÍ</t>
  </si>
  <si>
    <t>113107444</t>
  </si>
  <si>
    <t>Odstranění podkladu živičných tl 200 mm při překopech strojně pl do 15 m2</t>
  </si>
  <si>
    <t>-536997123</t>
  </si>
  <si>
    <t>113202111</t>
  </si>
  <si>
    <t>Vytrhání obrub krajníků obrubníků stojatých</t>
  </si>
  <si>
    <t>1647528104</t>
  </si>
  <si>
    <t>obrubník u chodníku na protilehlé straně SO 01 -  komunikace HLAVNÍ</t>
  </si>
  <si>
    <t>131251103</t>
  </si>
  <si>
    <t>Hloubení jam nezapažených v hornině třídy těžitelnosti I, skupiny 3 objem do 100 m3 strojně</t>
  </si>
  <si>
    <t>1360854479</t>
  </si>
  <si>
    <t>startovací jámy pro protlak</t>
  </si>
  <si>
    <t>v komunikaci</t>
  </si>
  <si>
    <t>3*3*2</t>
  </si>
  <si>
    <t>v chodníku</t>
  </si>
  <si>
    <t>v zelené ploše u SO 01</t>
  </si>
  <si>
    <t>4,5*4,5*2</t>
  </si>
  <si>
    <t>132254104</t>
  </si>
  <si>
    <t>Hloubení rýh zapažených š do 800 mm v hornině třídy těžitelnosti I, skupiny 3 objem přes 100 m3 strojně</t>
  </si>
  <si>
    <t>-700055117</t>
  </si>
  <si>
    <t>hloubení rýh pro vodovodní přípojení SO 01 a SO 02 od vodoměrné  šachty</t>
  </si>
  <si>
    <t>rýha pro přípojku SO 01</t>
  </si>
  <si>
    <t>0,80*6*1,20</t>
  </si>
  <si>
    <t>rýha pro přípojku SO 02 - okolo SO 01</t>
  </si>
  <si>
    <t>0,80*(4+12+12,5+3,5+9,5+15,5+7,5+21,5+1)*1,2</t>
  </si>
  <si>
    <t>rýha pro připojení vodní plochy</t>
  </si>
  <si>
    <t>0,80*18,5*1,20</t>
  </si>
  <si>
    <t>141721213</t>
  </si>
  <si>
    <t>Řízený zemní protlak délky do 50 m hloubky do 6 m s protlačením potrubí vnějšího průměru vrtu do 140 mm v hornině třídy těžitelnosti I a II, skupiny 1 až 4</t>
  </si>
  <si>
    <t>806988768</t>
  </si>
  <si>
    <t>protlak d 140 (pro 2 x d 63) s ocelovou chráničkou</t>
  </si>
  <si>
    <t>619135631</t>
  </si>
  <si>
    <t>výkopek startovacích jam</t>
  </si>
  <si>
    <t>76,50</t>
  </si>
  <si>
    <t>výkopek z rýh</t>
  </si>
  <si>
    <t>107,04</t>
  </si>
  <si>
    <t>lože</t>
  </si>
  <si>
    <t>8,92</t>
  </si>
  <si>
    <t>obsyp potrubí</t>
  </si>
  <si>
    <t>31,22</t>
  </si>
  <si>
    <t>-143,40</t>
  </si>
  <si>
    <t>1921925627</t>
  </si>
  <si>
    <t>322811199</t>
  </si>
  <si>
    <t>80,28</t>
  </si>
  <si>
    <t>-1809395853</t>
  </si>
  <si>
    <t>80,28*1,95</t>
  </si>
  <si>
    <t>-1073187886</t>
  </si>
  <si>
    <t>1060276036</t>
  </si>
  <si>
    <t>zásypy</t>
  </si>
  <si>
    <t>výkopky</t>
  </si>
  <si>
    <t>startovací jáma pro protlak</t>
  </si>
  <si>
    <t>zásyp rýhy pro vodovodní přípojky</t>
  </si>
  <si>
    <t>výkopek</t>
  </si>
  <si>
    <t>odpočety</t>
  </si>
  <si>
    <t>-8,92</t>
  </si>
  <si>
    <t>-31,22</t>
  </si>
  <si>
    <t>175111201</t>
  </si>
  <si>
    <t>Obsypání objektu nad přilehlým původním terénem sypaninou bez prohození, uloženou do 3 m ručně</t>
  </si>
  <si>
    <t>245799327</t>
  </si>
  <si>
    <t>obsyp obetonovaných vodoměrných šachet</t>
  </si>
  <si>
    <t>odpočet obetonování</t>
  </si>
  <si>
    <t>-((0,9+1,20)*2)*1,6*0,20*2</t>
  </si>
  <si>
    <t>odpočet objemu vodoměrných šachet</t>
  </si>
  <si>
    <t>-0,9*1,2*1,6*2</t>
  </si>
  <si>
    <t>1920671258</t>
  </si>
  <si>
    <t>vnitřní část přípojek vodovodu</t>
  </si>
  <si>
    <t>přípojky k SO 01</t>
  </si>
  <si>
    <t>0,80*6*0,35</t>
  </si>
  <si>
    <t>přípojka k SO 02 - okolo SO 01</t>
  </si>
  <si>
    <t>0,80*(4+12+12,5+3,5+9,5+15,5+7,5+21,5+1)*0,35</t>
  </si>
  <si>
    <t>připojení vodní plochy</t>
  </si>
  <si>
    <t>0,80*18,5*0,35</t>
  </si>
  <si>
    <t>1428776608</t>
  </si>
  <si>
    <t>31,22*1,95</t>
  </si>
  <si>
    <t>1286304516</t>
  </si>
  <si>
    <t>podsyp pod základovou desku pro osazení vodoměrné šachty</t>
  </si>
  <si>
    <t>4,5*4,5*0,20</t>
  </si>
  <si>
    <t>-609113435</t>
  </si>
  <si>
    <t>základová deska pro osazení vodoměrné šachty</t>
  </si>
  <si>
    <t>-538770718</t>
  </si>
  <si>
    <t>((4,5+4,5)*2)*0,30</t>
  </si>
  <si>
    <t>-2091163319</t>
  </si>
  <si>
    <t>780920605</t>
  </si>
  <si>
    <t>KARI síť 8/10/2x3 KY 49 = 7,9 kg/m2</t>
  </si>
  <si>
    <t>(7,9*(4*4)*1,15)/1000</t>
  </si>
  <si>
    <t>614730441</t>
  </si>
  <si>
    <t>pro přípojku k SO 01</t>
  </si>
  <si>
    <t>0,80*6*0,10</t>
  </si>
  <si>
    <t>pro přípojku k SO 02 - okolo SO 01</t>
  </si>
  <si>
    <t>0,80*(4+12+12,5+3,5+9,5+15,5+7,5+21,5+1)*0,10</t>
  </si>
  <si>
    <t>pro připojení vodní plochy</t>
  </si>
  <si>
    <t>0,80*18,5*0,10</t>
  </si>
  <si>
    <t>564661111</t>
  </si>
  <si>
    <t>Podklad z kameniva hrubého drceného vel. 63-125 mm tl 200 mm</t>
  </si>
  <si>
    <t>-274297577</t>
  </si>
  <si>
    <t>oprava skladby komunikace po zásypu jámy pro přípojku</t>
  </si>
  <si>
    <t>564730111</t>
  </si>
  <si>
    <t>Podklad z kameniva hrubého drceného vel. 16-32 mm tl 100 mm</t>
  </si>
  <si>
    <t>-97987694</t>
  </si>
  <si>
    <t>564760111</t>
  </si>
  <si>
    <t>Podklad z kameniva hrubého drceného vel. 16-32 mm tl 200 mm</t>
  </si>
  <si>
    <t>1965357000</t>
  </si>
  <si>
    <t>oprava skladby pod chodníkem po zásypu jámy pro přípojku</t>
  </si>
  <si>
    <t>4,5</t>
  </si>
  <si>
    <t>-455654879</t>
  </si>
  <si>
    <t>oprava skladby chodníku po zásypu jámy pro přípojku</t>
  </si>
  <si>
    <t>565176104</t>
  </si>
  <si>
    <t>Asfaltový beton vrstva podkladní ACP 22 (obalované kamenivo OKH) tl 130 mm š do 1,5 m</t>
  </si>
  <si>
    <t>-955879566</t>
  </si>
  <si>
    <t>577165121</t>
  </si>
  <si>
    <t>Asfaltový beton vrstva obrusná ACO 16 (ABH) tl 70 mm š přes 3 m z nemodifikovaného asfaltu</t>
  </si>
  <si>
    <t>1539873299</t>
  </si>
  <si>
    <t>1536344310</t>
  </si>
  <si>
    <t>871181141</t>
  </si>
  <si>
    <t>Montáž potrubí z PE100 SDR 11 otevřený výkop svařovaných na tupo D 50 x 4,6 mm</t>
  </si>
  <si>
    <t>-1161159605</t>
  </si>
  <si>
    <t>vzhledem k potřebě přípojky vodní plochy potrubím DN 50 budou všechny vnitřní rozvody vodovodu DN 50 viz PD Kořenovka</t>
  </si>
  <si>
    <t>18,5</t>
  </si>
  <si>
    <t>28613172</t>
  </si>
  <si>
    <t>trubka vodovodní PE100 SDR11 se signalizační vrstvou 50x4,6mm</t>
  </si>
  <si>
    <t>-2007234629</t>
  </si>
  <si>
    <t>24,5*1,05 'Přepočtené koeficientem množství</t>
  </si>
  <si>
    <t>871211141</t>
  </si>
  <si>
    <t>Montáž potrubí z PE100 SDR 11 otevřený výkop svařovaných na tupo D 63 x 5,8 mm</t>
  </si>
  <si>
    <t>-797972069</t>
  </si>
  <si>
    <t>nové vodovodní přípojky-veřejná část vodovodní přípojky viz. zákon č. 428/2001 Sb.</t>
  </si>
  <si>
    <t>stávající vodovod - vodoměrné šachty</t>
  </si>
  <si>
    <t>9*2</t>
  </si>
  <si>
    <t xml:space="preserve">vzhledem k potřebě přípojky vodní plochy  potrubím DN 50 dle PD Kořenovka je nutné páteřní rozvod vodovodu řešit profilem DN 63 </t>
  </si>
  <si>
    <t>vnitřní část přípojek vodovodu - pro SO 02, vodní plochu</t>
  </si>
  <si>
    <t>4+12+12,5+3,5+9,5+15,5+7,5+21,5+1</t>
  </si>
  <si>
    <t>28613173</t>
  </si>
  <si>
    <t>trubka vodovodní PE100 SDR11 se signalizační vrstvou 63x5,8mm</t>
  </si>
  <si>
    <t>-1486474873</t>
  </si>
  <si>
    <t>nové vodovodní přípojky-veřejná část přípojky vodovodu</t>
  </si>
  <si>
    <t>105*1,05 'Přepočtené koeficientem množství</t>
  </si>
  <si>
    <t>877181101</t>
  </si>
  <si>
    <t>Montáž elektrospojek na vodovodním potrubí z PE trub d 50</t>
  </si>
  <si>
    <t>-644448749</t>
  </si>
  <si>
    <t>spojky</t>
  </si>
  <si>
    <t>28615971</t>
  </si>
  <si>
    <t>elektrospojka SDR11 PE 100 PN16 D 50mm</t>
  </si>
  <si>
    <t>304384444</t>
  </si>
  <si>
    <t>877181110</t>
  </si>
  <si>
    <t>Montáž elektrokolen 45° na vodovodním potrubí z PE trub d 50</t>
  </si>
  <si>
    <t>1764690201</t>
  </si>
  <si>
    <t>28614945</t>
  </si>
  <si>
    <t>elektrokoleno 45° PE 100 PN16 D 50mm</t>
  </si>
  <si>
    <t>-1823293624</t>
  </si>
  <si>
    <t>877181112</t>
  </si>
  <si>
    <t>Montáž elektrokolen 90° na vodovodním potrubí z PE trub d 50</t>
  </si>
  <si>
    <t>-1244791847</t>
  </si>
  <si>
    <t>28653054</t>
  </si>
  <si>
    <t>elektrokoleno 90° PE 100 D 50mm</t>
  </si>
  <si>
    <t>-718017607</t>
  </si>
  <si>
    <t>877211101</t>
  </si>
  <si>
    <t>Montáž elektrospojek na vodovodním potrubí z PE trub d 63</t>
  </si>
  <si>
    <t>-2066766681</t>
  </si>
  <si>
    <t>28615972</t>
  </si>
  <si>
    <t>elektrospojka SDR11 PE 100 PN16 D 63mm</t>
  </si>
  <si>
    <t>559499085</t>
  </si>
  <si>
    <t>877211113</t>
  </si>
  <si>
    <t>Montáž elektro T-kusů na vodovodním potrubí z PE trub d 63</t>
  </si>
  <si>
    <t>881121074</t>
  </si>
  <si>
    <t>28614958</t>
  </si>
  <si>
    <t>elektrotvarovka T-kus rovnoramenný PE 100 PN16 D 63mm</t>
  </si>
  <si>
    <t>675013143</t>
  </si>
  <si>
    <t>879221111</t>
  </si>
  <si>
    <t>Montáž vodovodní přípojky na potrubí DN 63</t>
  </si>
  <si>
    <t>-60367876</t>
  </si>
  <si>
    <t>879451192</t>
  </si>
  <si>
    <t>Příplatek za práce za průchodky potrubí PE d 63</t>
  </si>
  <si>
    <t>-1069568323</t>
  </si>
  <si>
    <t>28616096</t>
  </si>
  <si>
    <t>PE Spojka na polyetylen s přírubou 63 mm x 2 1/2"</t>
  </si>
  <si>
    <t>939706113</t>
  </si>
  <si>
    <t>879451193</t>
  </si>
  <si>
    <t>Příplatek za práce za průchodky potrubí PE d 40</t>
  </si>
  <si>
    <t>1673025229</t>
  </si>
  <si>
    <t>28616097</t>
  </si>
  <si>
    <t>PE Spojka na polyetylen s přírubou 40 mm x 6/4"</t>
  </si>
  <si>
    <t>-2111832370</t>
  </si>
  <si>
    <t>891211222</t>
  </si>
  <si>
    <t>Montáž vodovodních šoupátek s ručním kolečkem  DN 50</t>
  </si>
  <si>
    <t>1436025858</t>
  </si>
  <si>
    <t>pro SO 01</t>
  </si>
  <si>
    <t>Pro SO 02</t>
  </si>
  <si>
    <t>pro konec potrubí vodní plochy</t>
  </si>
  <si>
    <t>42214700</t>
  </si>
  <si>
    <t>ventil uzavírací na vodu 2"</t>
  </si>
  <si>
    <t>-61456323</t>
  </si>
  <si>
    <t>891231112</t>
  </si>
  <si>
    <t>Montáž vodovodních šoupátek otevřený výkop DN 65</t>
  </si>
  <si>
    <t>-519589113</t>
  </si>
  <si>
    <t>samostatně pro každou přípojku vodovodu d 63</t>
  </si>
  <si>
    <t>422210151</t>
  </si>
  <si>
    <t>ventil uzavírací na vodu 2 1/2"</t>
  </si>
  <si>
    <t>-114596170</t>
  </si>
  <si>
    <t>891269111</t>
  </si>
  <si>
    <t>Montáž navrtávacích pasů na potrubí z jakýchkoli trub DN 100</t>
  </si>
  <si>
    <t>-1266987228</t>
  </si>
  <si>
    <t>nové vodovodní přípojky d 63</t>
  </si>
  <si>
    <t>42271414</t>
  </si>
  <si>
    <t>pás navrtávací z tvárné litiny DN 100, pro litinové a ocelové potrubí, se závitovým výstupem 1",5/4",6/4",2"</t>
  </si>
  <si>
    <t>-803481987</t>
  </si>
  <si>
    <t>42291058</t>
  </si>
  <si>
    <t>Teleskopická zemní souprava 3/4"-2" (1,05-1,80m)</t>
  </si>
  <si>
    <t>1233057759</t>
  </si>
  <si>
    <t>893811213</t>
  </si>
  <si>
    <t>Osazení vodoměrné šachty hranaté z PP obetonované pro statické zatížení plochy do 1,1 m2 hl do 1,6 m</t>
  </si>
  <si>
    <t>2116240574</t>
  </si>
  <si>
    <t>vodoměrná šachta hranatá k obetonování</t>
  </si>
  <si>
    <t>pro SO 01 a SO 02</t>
  </si>
  <si>
    <t>56230540</t>
  </si>
  <si>
    <t>šachta vodoměrná hranatá k obetonování 0,9/1,2/1,6 m</t>
  </si>
  <si>
    <t>1828263295</t>
  </si>
  <si>
    <t>899104112</t>
  </si>
  <si>
    <t>Osazení poklopů litinových nebo ocelových včetně rámů pro třídu zatížení D400, E600</t>
  </si>
  <si>
    <t>1700581048</t>
  </si>
  <si>
    <t>vodoměré šachty</t>
  </si>
  <si>
    <t>samostatně pro SO 01 a SO 02</t>
  </si>
  <si>
    <t>28661935</t>
  </si>
  <si>
    <t>poklop šachtový litinový  DN 600x600 pro třídu zatížení D400, uzamykatelný</t>
  </si>
  <si>
    <t>2132229140</t>
  </si>
  <si>
    <t>pro každou vodoměrnou šachtu samostatně</t>
  </si>
  <si>
    <t>899401112</t>
  </si>
  <si>
    <t>Osazení poklopů litinových šoupátkových</t>
  </si>
  <si>
    <t>161447450</t>
  </si>
  <si>
    <t>42291352</t>
  </si>
  <si>
    <t>poklop litinový šoupátkový pro zemní soupravy osazení do terénu a do vozovky</t>
  </si>
  <si>
    <t>2088505941</t>
  </si>
  <si>
    <t>562306381</t>
  </si>
  <si>
    <t xml:space="preserve">deska podkladová uličního poklopu </t>
  </si>
  <si>
    <t>-740905382</t>
  </si>
  <si>
    <t>899620141</t>
  </si>
  <si>
    <t>Obetonování plastové šachty z polypropylenu betonem prostým tř. C 20/25 otevřený výkop</t>
  </si>
  <si>
    <t>1603246480</t>
  </si>
  <si>
    <t>obetonování vodoměrných šachet</t>
  </si>
  <si>
    <t>svislé stěny</t>
  </si>
  <si>
    <t>((0,9+1,2)*2)*1,6*0,20*2</t>
  </si>
  <si>
    <t>stropy šachet</t>
  </si>
  <si>
    <t>((0,20+0,90+0,20)*(0,20+1,20+0,20)*0,25)*2</t>
  </si>
  <si>
    <t>odpočet prostupů</t>
  </si>
  <si>
    <t>-0,6*0,6*0,20*2</t>
  </si>
  <si>
    <t>899640111</t>
  </si>
  <si>
    <t>Bednění pro obetonování plastových šachet hranatých otevřený výkop</t>
  </si>
  <si>
    <t>-989387163</t>
  </si>
  <si>
    <t>((0,9+1,2)*2)*1,7*2</t>
  </si>
  <si>
    <t>631362021</t>
  </si>
  <si>
    <t>Výztuž mazanin svařovanými sítěmi Kari</t>
  </si>
  <si>
    <t>-399027298</t>
  </si>
  <si>
    <t>vyztužení mazaniny na stropech vodoměrných šachet</t>
  </si>
  <si>
    <t>KARI síť 6/10/2x3 KH 30 = 4,44 kg/m2</t>
  </si>
  <si>
    <t>(4,44*(1,3*1,6)*1,15)/1000</t>
  </si>
  <si>
    <t>899721111</t>
  </si>
  <si>
    <t>Signalizační vodič DN do 150 mm na potrubí</t>
  </si>
  <si>
    <t>-394552499</t>
  </si>
  <si>
    <t xml:space="preserve">veřejná část vodovodní přípojky </t>
  </si>
  <si>
    <t>1525500120</t>
  </si>
  <si>
    <t>59217026</t>
  </si>
  <si>
    <t>obrubník betonový silniční 500x150x250mm</t>
  </si>
  <si>
    <t>-646112976</t>
  </si>
  <si>
    <t>5*1,02 'Přepočtené koeficientem množství</t>
  </si>
  <si>
    <t>152416322</t>
  </si>
  <si>
    <t>0,25*5*0,15</t>
  </si>
  <si>
    <t>919121112</t>
  </si>
  <si>
    <t>Těsnění spár zálivkou za studena pro komůrky š 10 mm hl 25 mm s těsnicím profilem</t>
  </si>
  <si>
    <t>-985221859</t>
  </si>
  <si>
    <t>komunikace po zásypu jámy pro přípojku</t>
  </si>
  <si>
    <t>((3+3)*2)</t>
  </si>
  <si>
    <t>919735114</t>
  </si>
  <si>
    <t>Řezání stávajícího živičného krytu hl do 200 mm</t>
  </si>
  <si>
    <t>-1836634440</t>
  </si>
  <si>
    <t>979071011</t>
  </si>
  <si>
    <t>Očištění zámkové dlažby s původním spárováním kamenivem těženým při překopech ing sítí</t>
  </si>
  <si>
    <t>1846087917</t>
  </si>
  <si>
    <t>722</t>
  </si>
  <si>
    <t>Zdravotechnika - vnitřní vodovod</t>
  </si>
  <si>
    <t>722270104</t>
  </si>
  <si>
    <t>Montáž sestava vodoměrové závitové G 6/4"</t>
  </si>
  <si>
    <t>soubor</t>
  </si>
  <si>
    <t>-1432535159</t>
  </si>
  <si>
    <t>42290103</t>
  </si>
  <si>
    <t>souprava vodoměrná závitová se šroubením kohouty a zpětnou klapkou 6/4"</t>
  </si>
  <si>
    <t>-239260175</t>
  </si>
  <si>
    <t>998276124</t>
  </si>
  <si>
    <t>Příplatek k přesunu hmot pro trubní vedení z trub z plastických hmot za zvětšený přesun do 500 m</t>
  </si>
  <si>
    <t>-1077552122</t>
  </si>
  <si>
    <t>01.4 - IO 02 - Dešťová kanalizace</t>
  </si>
  <si>
    <t>119003131</t>
  </si>
  <si>
    <t>Výstražná páska pro zabezpečení výkopu zřízení</t>
  </si>
  <si>
    <t>-2098276098</t>
  </si>
  <si>
    <t>119003132</t>
  </si>
  <si>
    <t>Výstražná páska pro zabezpečení výkopu odstranění</t>
  </si>
  <si>
    <t>1476015428</t>
  </si>
  <si>
    <t>119003141</t>
  </si>
  <si>
    <t>Bezpečnostní stavební plot plastový výšky do 1 m pro zabezpečení výkopu zřízení</t>
  </si>
  <si>
    <t>175579617</t>
  </si>
  <si>
    <t>119003142</t>
  </si>
  <si>
    <t>Bezpečnostní stavební plot plastový výšky do 1 m pro zabezpečení výkopu odstranění</t>
  </si>
  <si>
    <t>1126010235</t>
  </si>
  <si>
    <t>131251104</t>
  </si>
  <si>
    <t>Hloubení jam nezapažených v hornině třídy těžitelnosti I, skupiny 3 objem do 500 m3 strojně</t>
  </si>
  <si>
    <t>1563046695</t>
  </si>
  <si>
    <t>Větev A</t>
  </si>
  <si>
    <t>jámy pro revizní šachty na větvy A</t>
  </si>
  <si>
    <t>šachta RŠP2  - 294,40 m n.m., plus 200 mm na ŽB podkladní desku, PT dle výškopisu 295,03 bod č. 144</t>
  </si>
  <si>
    <t>1,5*1,5*(295,03 -294,20)</t>
  </si>
  <si>
    <t>šachta  RŠP3  - odtok -0,85 m = 294,20 m n.m., plus 200 mm na ŽB podkladní desku, PT dle výškopisu 294,60 bod č. 148</t>
  </si>
  <si>
    <t>1,5*1,5*(294,60-294,0)</t>
  </si>
  <si>
    <t>RŠP4 - odtok -1,05 =294,00 m n.m., plus 200 mm na ŽB  podkladní desku, PT dle výškopisu  295,20 m n.m. bod č. 50</t>
  </si>
  <si>
    <t>1,5*1,5*(295,20 -293,80)</t>
  </si>
  <si>
    <t>šachta RŠP5 - UT 294,90 -293,60, výška PT bod č.96 - 294,91 m n.m., odtok 293,60 m n.m. hloubka zvýšena o 200 mm pro ŽB podkladní desku</t>
  </si>
  <si>
    <t>1,5*1,5*(294,90-293,40)</t>
  </si>
  <si>
    <t xml:space="preserve">drenážní vsak u nádrží na dešťovou vodu, výška PT dle výškopisu bod č. 118 294,40 - vtok 293,10 m n.m.-0,90 m </t>
  </si>
  <si>
    <t>((3+4)/2)*10*(294,00-292,20)</t>
  </si>
  <si>
    <t>Větev B</t>
  </si>
  <si>
    <t>RŠP1 - odtok -0,700 = 294,3 m n.m., plus 200 mm na podkladní ŽB desku, PT dle výškopisu 295,28 m n.m. bod č. 91</t>
  </si>
  <si>
    <t>1,5*1,5*(295,28-294,10)</t>
  </si>
  <si>
    <t>Větev C</t>
  </si>
  <si>
    <t>jámy pro revizní šachty</t>
  </si>
  <si>
    <t>hloubka výkopu jámy byly vypočtena podle výkresu koordinační situace IO Dešťová kanalizace - kótové označení výšky 294,41 m n.m. při spádu 1%</t>
  </si>
  <si>
    <t xml:space="preserve">hloubka zvýšena o 200 mm na ŽB podkladní desku </t>
  </si>
  <si>
    <t>1,5*1,5*(294,41-293,76)</t>
  </si>
  <si>
    <t>hloubka výkopu jámy byly vypočtena podle výškopisu 16.4.2021 bod č. 58 - 294,06 m n.m. při spádu 1% + prohloubení o 200 mm na ŽB podkladní desku</t>
  </si>
  <si>
    <t>1,5*1,5*(294,06-293,61)</t>
  </si>
  <si>
    <t>Větev D</t>
  </si>
  <si>
    <t>uliční vpustě - výška komunikace UT 294,90 m n.m., hl. vpustě 1500 mm vč. mříže + 200 pro ŽB podkladní desku, PT dle výškopisu 295,18 bod č. 136</t>
  </si>
  <si>
    <t>(1,5*1,5*(294,95-293,20))*2</t>
  </si>
  <si>
    <t>Větev E</t>
  </si>
  <si>
    <t>revizní šachta RŠP u SO 02 - UT 294,90 m n.m., PT  294,95 bod č. 98, plus 200 mm pro ŽB podkladní desku</t>
  </si>
  <si>
    <t>1,5*1,5*(294,75-293,20)</t>
  </si>
  <si>
    <t>Větev G</t>
  </si>
  <si>
    <t>drenážní vsak za SO 02 - PT 292,06 bod č. 8</t>
  </si>
  <si>
    <t>((2+3)/2)*10*(292,06-289,70)</t>
  </si>
  <si>
    <t>132251104</t>
  </si>
  <si>
    <t>Hloubení rýh nezapažených  š do 800 mm v hornině třídy těžitelnosti I, skupiny 3 objem přes 100 m3 strojně</t>
  </si>
  <si>
    <t>-816210179</t>
  </si>
  <si>
    <t>Projektovaná hloubka dna potrubí byla pro výpočet kubatury výkopú rýh odvozena od výškopisu PT + byla navýšena/prohloubena o 20 cm</t>
  </si>
  <si>
    <t>pro lože pod potrubí dle PD 150 mm</t>
  </si>
  <si>
    <t>od RŠP2 - k RŠP3 revizní šachta soutoku větví B a C -  PT 295,03 bod č. 144 výškopisu</t>
  </si>
  <si>
    <t>0,80*(0,70+2,5+0,70+3,30)*(295,03-294)</t>
  </si>
  <si>
    <t>od RŠP3 po RŠP4 - PT 295,03 bod č. 144 výškopisu a PT bod č. 50 295,20 m n.m. u RŠP 4</t>
  </si>
  <si>
    <t>0,80*21,20*(((295,30+295,20)/2)-((294,0+293,80)/2))</t>
  </si>
  <si>
    <t>trasa od RŠP4 po RŠP5 - PT 295,20 bod č. 50 výškopisu pro RŠP 4 a PT bod č. 96 294,91 m n.m. u RŠP 5</t>
  </si>
  <si>
    <t>0,80*15*(((295,20+294,91)/2)-((293,80+293,40)/2))</t>
  </si>
  <si>
    <t>RŠP5  -  ČS1 - PT podle výškopisu 295,35 m n.m. bod č. 138 a nátok do ČS1 podel PD 293,50  + 200 mm na lože</t>
  </si>
  <si>
    <t>0,80*6*(295,35 -293,30)</t>
  </si>
  <si>
    <t>Větev B - PT 295,44 u bodu č. 142 - odtok z RŠP3 prohloubení o 200 mm pro lože</t>
  </si>
  <si>
    <t>0,80*(5,16+6,82+3,5+13,40)*(295,44-294,00)</t>
  </si>
  <si>
    <t>Větev C - PT za SO 01 294,41 m n.m. odtok z RŠP plus prohloubení o 200 mm pro lože</t>
  </si>
  <si>
    <t>0,80*(1+15,75+1+14,50+1+16,80)*(294,41-294,00)</t>
  </si>
  <si>
    <t>Větev D - PT podle výškopisu 295,35 m n.m. bod č. 138</t>
  </si>
  <si>
    <t>0,80*19*(295,35-293,40)</t>
  </si>
  <si>
    <t>Větev E - PT podle výškopisu 295,35 m n.m. bod č. 138</t>
  </si>
  <si>
    <t>0,80*(13,40+1,0)*(295,35-294)</t>
  </si>
  <si>
    <t>Větev G - PT podle výškopisu 292,66 m n.m. bod č. 108</t>
  </si>
  <si>
    <t>0,80*(1,7+5,90)*(292,66-291,20)</t>
  </si>
  <si>
    <t>0,80*4,20*(292,66-290,66)</t>
  </si>
  <si>
    <t>1567102912</t>
  </si>
  <si>
    <t>Obsypy</t>
  </si>
  <si>
    <t>90,236</t>
  </si>
  <si>
    <t>24,72</t>
  </si>
  <si>
    <t xml:space="preserve"> lože</t>
  </si>
  <si>
    <t>20,824</t>
  </si>
  <si>
    <t>vsak větce G</t>
  </si>
  <si>
    <t>17,5</t>
  </si>
  <si>
    <t>-594868111</t>
  </si>
  <si>
    <t>-739601902</t>
  </si>
  <si>
    <t>171,28*1,95</t>
  </si>
  <si>
    <t>171211101</t>
  </si>
  <si>
    <t>Uložení sypaniny do násypů nezhutněných ručně</t>
  </si>
  <si>
    <t>1487310831</t>
  </si>
  <si>
    <t>-987770972</t>
  </si>
  <si>
    <t>Výkopky</t>
  </si>
  <si>
    <t>jámy</t>
  </si>
  <si>
    <t>148,237</t>
  </si>
  <si>
    <t>rýhy</t>
  </si>
  <si>
    <t>166,604</t>
  </si>
  <si>
    <t>odpočet obsypů</t>
  </si>
  <si>
    <t>-90,236</t>
  </si>
  <si>
    <t>-24,72</t>
  </si>
  <si>
    <t>odpočet lože</t>
  </si>
  <si>
    <t>-20,824</t>
  </si>
  <si>
    <t>odpočet filtračních vrstev větev G</t>
  </si>
  <si>
    <t>-18</t>
  </si>
  <si>
    <t>-17,5</t>
  </si>
  <si>
    <t>-277034132</t>
  </si>
  <si>
    <t>Projektovaná výška obsypu potrubí 300 mm</t>
  </si>
  <si>
    <t>0,80*(0,70+2,5+0,70+3,30)*(0,15+0,20+0,30)</t>
  </si>
  <si>
    <t>0,80*21,20*0,65</t>
  </si>
  <si>
    <t>0,80*15*0,65</t>
  </si>
  <si>
    <t>0,80*6*0,65</t>
  </si>
  <si>
    <t>0,80*(5,16+6,82+3,5+13,40)*0,65</t>
  </si>
  <si>
    <t>0,80*(1+15,75+1+14,50+1+16,80)*0,65</t>
  </si>
  <si>
    <t>0,80*19*0,65</t>
  </si>
  <si>
    <t>0,80*(13,40+1,0)*0,65</t>
  </si>
  <si>
    <t>0,80*(1,7+5,90)*0,65</t>
  </si>
  <si>
    <t>0,80*4,20*0,65</t>
  </si>
  <si>
    <t>58337303</t>
  </si>
  <si>
    <t>štěrkopísek frakce 0/8</t>
  </si>
  <si>
    <t>-625301099</t>
  </si>
  <si>
    <t>90,236*1,95</t>
  </si>
  <si>
    <t>175,96*1,1845 'Přepočtené koeficientem množství</t>
  </si>
  <si>
    <t>175151201</t>
  </si>
  <si>
    <t>Obsypání objektu podzemní části kontejneru sypaninou bez prohození, uloženou do 3 m strojně</t>
  </si>
  <si>
    <t>425305620</t>
  </si>
  <si>
    <t>obsyp revizních šachet a uličních vpustí</t>
  </si>
  <si>
    <t>((0,5*1,8)*4)*2</t>
  </si>
  <si>
    <t>((0,5*1,095)*4)*8</t>
  </si>
  <si>
    <t>58331200</t>
  </si>
  <si>
    <t>štěrkopísek netříděný zásypový</t>
  </si>
  <si>
    <t>1959219735</t>
  </si>
  <si>
    <t>24,72*1,95</t>
  </si>
  <si>
    <t>211971110</t>
  </si>
  <si>
    <t>Zřízení opláštění žeber nebo trativodů geotextilií v rýze nebo zářezu sklonu do 1:2</t>
  </si>
  <si>
    <t>-1337408611</t>
  </si>
  <si>
    <t>Vsak větev  G</t>
  </si>
  <si>
    <t>((2+1,5)*2)*10*1,15</t>
  </si>
  <si>
    <t>((2+2,5)/2)*2,5*2*1,15</t>
  </si>
  <si>
    <t>69311081</t>
  </si>
  <si>
    <t>geotextilie netkaná separační, ochranná, filtrační, drenážní PES 300g/m2</t>
  </si>
  <si>
    <t>-1028566604</t>
  </si>
  <si>
    <t>93,438</t>
  </si>
  <si>
    <t>93,438*1,1845 'Přepočtené koeficientem množství</t>
  </si>
  <si>
    <t>212752103</t>
  </si>
  <si>
    <t>Trativod z drenážních trubek korugovaných PE-HD SN 4 perforace 360° včetně lože otevřený výkop DN 200 pro liniové stavby</t>
  </si>
  <si>
    <t>1311246624</t>
  </si>
  <si>
    <t>-1082360470</t>
  </si>
  <si>
    <t>základové desky pod  plastové revizní šachty a uliční vpustě</t>
  </si>
  <si>
    <t>uliční vpusť</t>
  </si>
  <si>
    <t>1*1*0,15*2</t>
  </si>
  <si>
    <t>revizní šachty</t>
  </si>
  <si>
    <t>1*1*0,15*8</t>
  </si>
  <si>
    <t>-1842775712</t>
  </si>
  <si>
    <t>bednění základových desek pod  plastové revizní šachty a uliční vpustě</t>
  </si>
  <si>
    <t>((1+1)*2)*0,20*2</t>
  </si>
  <si>
    <t>((1+1)*2)*0,20*8</t>
  </si>
  <si>
    <t>-1580634738</t>
  </si>
  <si>
    <t>1740773178</t>
  </si>
  <si>
    <t>výztuž základových desek kARI 6/10/2x3m = KH30 = 4,44 kg/m2</t>
  </si>
  <si>
    <t>4,44*1*1,15*2/1000</t>
  </si>
  <si>
    <t>4,44*1*1,15*8/1000</t>
  </si>
  <si>
    <t>451541111</t>
  </si>
  <si>
    <t>Lože pod potrubí otevřený výkop ze štěrkodrtě</t>
  </si>
  <si>
    <t>974893415</t>
  </si>
  <si>
    <t>Projektovaná výška lože 150 mm</t>
  </si>
  <si>
    <t>0,80*(0,70+2,5+0,70+3,30)*0,15</t>
  </si>
  <si>
    <t>0,80*21,20*0,15</t>
  </si>
  <si>
    <t>0,80*15*0,15</t>
  </si>
  <si>
    <t>0,80*6*0,15</t>
  </si>
  <si>
    <t>0,80*(5,16+6,82+3,5+13,40)*0,15</t>
  </si>
  <si>
    <t>0,80*(1+15,75+1+14,50+1+16,80)*0,15</t>
  </si>
  <si>
    <t>0,80*19*0,15</t>
  </si>
  <si>
    <t>0,80*(13,40+1,0)*0,15</t>
  </si>
  <si>
    <t>0,80*(1,7+5,90)*0,15</t>
  </si>
  <si>
    <t>0,80*4,20*0,15</t>
  </si>
  <si>
    <t>452386111</t>
  </si>
  <si>
    <t>Vyrovnávací prstence z betonu prostého tř. C 25/30 v do 100 mm</t>
  </si>
  <si>
    <t>-345666616</t>
  </si>
  <si>
    <t>457531112</t>
  </si>
  <si>
    <t>Filtrační vrstvy z hrubého drceného kameniva bez zhutnění frakce od 16 až 63 do 32 až 63 mm</t>
  </si>
  <si>
    <t>-1216311831</t>
  </si>
  <si>
    <t>2,5*10*0,7</t>
  </si>
  <si>
    <t>457531113</t>
  </si>
  <si>
    <t>Filtrační vrstvy z hrubého drceného kameniva bez zhutnění frakce 63 až 125 mm</t>
  </si>
  <si>
    <t>-1480330039</t>
  </si>
  <si>
    <t>((2+2,5)/2)*10*0,80</t>
  </si>
  <si>
    <t>871313121</t>
  </si>
  <si>
    <t>Montáž kanalizačního potrubí z PVC těsněné gumovým kroužkem otevřený výkop sklon do 20 % DN 160</t>
  </si>
  <si>
    <t>689690164</t>
  </si>
  <si>
    <t>připojení UVN 2 ks</t>
  </si>
  <si>
    <t>1,5*2</t>
  </si>
  <si>
    <t>28611132</t>
  </si>
  <si>
    <t>trubka kanalizační PVC DN 160x2000mm SN4</t>
  </si>
  <si>
    <t>-906319267</t>
  </si>
  <si>
    <t>2*1,03 'Přepočtené koeficientem množství</t>
  </si>
  <si>
    <t>28611130</t>
  </si>
  <si>
    <t>trubka kanalizační PVC DN 160x500mm SN4</t>
  </si>
  <si>
    <t>916060823</t>
  </si>
  <si>
    <t>1*1,03 'Přepočtené koeficientem množství</t>
  </si>
  <si>
    <t>871353121</t>
  </si>
  <si>
    <t>Montáž kanalizačního potrubí z PVC těsněné gumovým kroužkem otevřený výkop sklon do 20 % DN 200</t>
  </si>
  <si>
    <t>1664117019</t>
  </si>
  <si>
    <t>RŠP2 - RŠP3</t>
  </si>
  <si>
    <t>0,70+2,5+0,70+3,30</t>
  </si>
  <si>
    <t>RŠP3 - RŠP4</t>
  </si>
  <si>
    <t>21,20</t>
  </si>
  <si>
    <t>RŠP 4 - RŠP5 - změna z DN 160 na DN 200</t>
  </si>
  <si>
    <t>14,5</t>
  </si>
  <si>
    <t>RŠP5 - ČS1</t>
  </si>
  <si>
    <t>29,30</t>
  </si>
  <si>
    <t>47,70</t>
  </si>
  <si>
    <t>13,40</t>
  </si>
  <si>
    <t>1,5</t>
  </si>
  <si>
    <t>1,7+5,9</t>
  </si>
  <si>
    <t>4,20</t>
  </si>
  <si>
    <t>28611138</t>
  </si>
  <si>
    <t>trubka kanalizační PVC DN 200x3000mm SN4</t>
  </si>
  <si>
    <t>1004252543</t>
  </si>
  <si>
    <t>171,6</t>
  </si>
  <si>
    <t>171,6*1,03 'Přepočtené koeficientem množství</t>
  </si>
  <si>
    <t>877355211</t>
  </si>
  <si>
    <t>Montáž tvarovek z tvrdého PVC-systém KG nebo z polypropylenu-systém KG 2000 jednoosé DN 200</t>
  </si>
  <si>
    <t>-714745518</t>
  </si>
  <si>
    <t>svody</t>
  </si>
  <si>
    <t>11+11</t>
  </si>
  <si>
    <t>větec D</t>
  </si>
  <si>
    <t>28611358</t>
  </si>
  <si>
    <t>koleno kanalizace PVC KG 125x87°</t>
  </si>
  <si>
    <t>-1531335586</t>
  </si>
  <si>
    <t>11*1,02 'Přepočtené koeficientem množství</t>
  </si>
  <si>
    <t>28611367</t>
  </si>
  <si>
    <t>koleno kanalizace PVC KG 200x67°</t>
  </si>
  <si>
    <t>-1447082400</t>
  </si>
  <si>
    <t>2*1,02 'Přepočtené koeficientem množství</t>
  </si>
  <si>
    <t>28611508</t>
  </si>
  <si>
    <t>redukce kanalizační PVC KGR 200/125</t>
  </si>
  <si>
    <t>602299085</t>
  </si>
  <si>
    <t>877355221</t>
  </si>
  <si>
    <t>Montáž tvarovek z tvrdého PVC-systém KG nebo z polypropylenu-systém KG 2000 dvouosé DN 200</t>
  </si>
  <si>
    <t>2136943748</t>
  </si>
  <si>
    <t>větev D odbočka</t>
  </si>
  <si>
    <t>28611432</t>
  </si>
  <si>
    <t>odbočka kanalizační plastová s hrdlem KG 200/160/87°</t>
  </si>
  <si>
    <t>51507456</t>
  </si>
  <si>
    <t>1*1,02 'Přepočtené koeficientem množství</t>
  </si>
  <si>
    <t>894811251</t>
  </si>
  <si>
    <t>Revizní šachta z PVC typ pravý/přímý/levý, DN 400/200 tlak 12,5 t hl od 910 do 1280 mm vč. dodávky bez poklopu</t>
  </si>
  <si>
    <t>-251846103</t>
  </si>
  <si>
    <t>veškeré revizní šachty d 400 pro dešťovou kanalizaci</t>
  </si>
  <si>
    <t>RŠP 1, 2, 3, 4, 5, a pro šachty větve C a E</t>
  </si>
  <si>
    <t>895941111</t>
  </si>
  <si>
    <t>Zřízení vpusti kanalizační uliční z betonových dílců typ UV-50 normální</t>
  </si>
  <si>
    <t>-762561813</t>
  </si>
  <si>
    <t>59223850</t>
  </si>
  <si>
    <t>dno pro uliční vpusť s výtokovým otvorem betonové 450x370x50mm 1a + PVC 150</t>
  </si>
  <si>
    <t>-2048852227</t>
  </si>
  <si>
    <t>592238621</t>
  </si>
  <si>
    <t>skruž pro uliční vpusť středová betonová 450x570x50mm- 6d</t>
  </si>
  <si>
    <t>845536485</t>
  </si>
  <si>
    <t>592238581</t>
  </si>
  <si>
    <t>skruž pro uliční vpusť horní betonová 450x295x50mm - 5b</t>
  </si>
  <si>
    <t>347449294</t>
  </si>
  <si>
    <t>899103112</t>
  </si>
  <si>
    <t>Osazení poklopů litinových nebo ocelových včetně rámů pro třídu zatížení B125, C250</t>
  </si>
  <si>
    <t>438832927</t>
  </si>
  <si>
    <t>poklop pro RŠP 1, 2, a pro větev C</t>
  </si>
  <si>
    <t>28661933</t>
  </si>
  <si>
    <t>poklop šachtový litinový  DN 600 pro třídu zatížení B125</t>
  </si>
  <si>
    <t>-774680635</t>
  </si>
  <si>
    <t>510533069</t>
  </si>
  <si>
    <t>šachty dešťové kanalizace RŠP 3, 4, 5 a šachta větve E</t>
  </si>
  <si>
    <t>55241017</t>
  </si>
  <si>
    <t>poklop šachtový litinový kruhový DN 600 bez ventilace tř D400 pro běžný provoz</t>
  </si>
  <si>
    <t>-737825997</t>
  </si>
  <si>
    <t>899204112</t>
  </si>
  <si>
    <t>Osazení mříží litinových včetně rámů a košů na bahno pro třídu zatížení D400, E600</t>
  </si>
  <si>
    <t>-925802142</t>
  </si>
  <si>
    <t>28661938</t>
  </si>
  <si>
    <t>mříž litinová 600/40T, 420X620 D400</t>
  </si>
  <si>
    <t>1509612305</t>
  </si>
  <si>
    <t>899231111</t>
  </si>
  <si>
    <t>Výšková úprava uličního vstupu nebo vpusti do 200 mm zvýšením mříže</t>
  </si>
  <si>
    <t>667144758</t>
  </si>
  <si>
    <t>mříže</t>
  </si>
  <si>
    <t>šachty</t>
  </si>
  <si>
    <t>899722114</t>
  </si>
  <si>
    <t>Krytí potrubí z plastů výstražnou fólií z PVC 40 cm</t>
  </si>
  <si>
    <t>505819583</t>
  </si>
  <si>
    <t>dešťová kanalizace ve výkopu</t>
  </si>
  <si>
    <t>171,60</t>
  </si>
  <si>
    <t>Vsak větev A</t>
  </si>
  <si>
    <t>10*3</t>
  </si>
  <si>
    <t>Vsak větev G</t>
  </si>
  <si>
    <t>11*3</t>
  </si>
  <si>
    <t>234,6*1,15 'Přepočtené koeficientem množství</t>
  </si>
  <si>
    <t>998276101</t>
  </si>
  <si>
    <t>Přesun hmot pro trubní vedení z trub z plastických hmot otevřený výkop</t>
  </si>
  <si>
    <t>664762128</t>
  </si>
  <si>
    <t>721242106</t>
  </si>
  <si>
    <t>Lapač střešních splavenin z PP se zápachovou klapkou a lapacím košem DN 125</t>
  </si>
  <si>
    <t>-2133891530</t>
  </si>
  <si>
    <t>Lapače střešních naplavenin podle PD</t>
  </si>
  <si>
    <t>větev A - SO 01</t>
  </si>
  <si>
    <t>větev B - SO 01</t>
  </si>
  <si>
    <t>větev C - SO 01</t>
  </si>
  <si>
    <t>větev A - SO 02</t>
  </si>
  <si>
    <t>větev E - SO 02</t>
  </si>
  <si>
    <t>větev F - SO 03</t>
  </si>
  <si>
    <t>větev G - SO 02</t>
  </si>
  <si>
    <t>998721102</t>
  </si>
  <si>
    <t>Přesun hmot tonážní pro vnitřní kanalizace v objektech v do 12 m</t>
  </si>
  <si>
    <t>-1603591360</t>
  </si>
  <si>
    <t>02 - SO 04 - Vodní plocha</t>
  </si>
  <si>
    <t>SO 04 v položce označené kodem 122 25-1105 obsahuje HTÚ pro vnitřní část areálu st.p.č. 144. Stržení stávajícího terénu o 200 mm s odvozem na skládku 5 km.</t>
  </si>
  <si>
    <t xml:space="preserve">    741 - Elektroinstalace - silnoproud</t>
  </si>
  <si>
    <t xml:space="preserve">    767 - Konstrukce zámečnické</t>
  </si>
  <si>
    <t>M - Práce a dodávky M</t>
  </si>
  <si>
    <t xml:space="preserve">    21-M - Elektromontáže</t>
  </si>
  <si>
    <t xml:space="preserve">    46-M - Zemní práce při extr.mont.pracích</t>
  </si>
  <si>
    <t>119005133</t>
  </si>
  <si>
    <t>Vytyčení výsadeb zapojených nebo v záhonu plochy přes 100 m2 s rozmístěním rostlin nepravidelně ve stejnorodých skupinách</t>
  </si>
  <si>
    <t>1346373495</t>
  </si>
  <si>
    <t>90*0,5</t>
  </si>
  <si>
    <t>131111321</t>
  </si>
  <si>
    <t>Vrtání jamek pro plotové sloupky D do 100 mm - ručně s mechanickým vrtákem</t>
  </si>
  <si>
    <t>-1772598151</t>
  </si>
  <si>
    <t>jamky pro kůly oplocení</t>
  </si>
  <si>
    <t>31*0,4</t>
  </si>
  <si>
    <t>954318659</t>
  </si>
  <si>
    <t>Hloubení jam pro jednotlivé  typy šachet</t>
  </si>
  <si>
    <t>jáma pro čerpací šachtu ABV, výška terénu výškopis 295,36 m n.m. bod č. 139 a dno jámy 293,25 od budoucího ÚT 295,05</t>
  </si>
  <si>
    <t>výška nádrže 1,50 + 300 mm  na ŽB podkladní desku desku</t>
  </si>
  <si>
    <t>2*2*(295,36-293,25)</t>
  </si>
  <si>
    <t>jáma pro přečerpávací betonovou šachtu, výška terénu výškopis 295,35 m n.m. bod č. 137 a dno jámy 291,82 od budoucího ÚT 295,05</t>
  </si>
  <si>
    <t>2,5*2,5*(295,35-291,82)</t>
  </si>
  <si>
    <t>Ostatní</t>
  </si>
  <si>
    <t>RŠP6 - odtok -0,780 = UT 295,05 m n.m., plus 200 pro ŽB podkladní desku, PT 295,41 dle výškopisu bod č. 40</t>
  </si>
  <si>
    <t>1,5*1,5*(295,41-294,07)</t>
  </si>
  <si>
    <t>RŠP7 - odtok -0,385 = UT 294,40 m n.m., plus 200 pro ŽB podkladní desku, PT 295,07 dle výškopisu bod č. 153</t>
  </si>
  <si>
    <t>1,5*1,5*(295,07-294,20)</t>
  </si>
  <si>
    <t>jáma pro Nature aqua clear</t>
  </si>
  <si>
    <t>1,5*5*1</t>
  </si>
  <si>
    <t>131251105</t>
  </si>
  <si>
    <t>Hloubení jam nezapažených v hornině třídy těžitelnosti I, skupiny 3 objemu do 1000 m3 strojně</t>
  </si>
  <si>
    <t>-1344071041</t>
  </si>
  <si>
    <t>Hloubení jezera s využitím projektované plochy</t>
  </si>
  <si>
    <t>výkop jezera 272 m2 dle PD x projektovaná hloubka s výpočtem od stávajícího terénu dle výškopisu</t>
  </si>
  <si>
    <t xml:space="preserve">výška stávajícího terénu dle výškopisu v ploše jezera 295,36 </t>
  </si>
  <si>
    <t>hloubka jezera -2,250 od +-0,000 = 295,05 m n.m., hloubka výkopu 292,75 ve stávajícím výškovém uspořádání</t>
  </si>
  <si>
    <t>150*(295,36-292,75)</t>
  </si>
  <si>
    <t>šikmé stěny</t>
  </si>
  <si>
    <t>(((295,36-292,75)+0,90)/2)*82</t>
  </si>
  <si>
    <t>litorální zóna</t>
  </si>
  <si>
    <t>122*(295,36-295,05)</t>
  </si>
  <si>
    <t>132151104</t>
  </si>
  <si>
    <t>Hloubení rýh nezapažených  š do 800 mm v hornině třídy těžitelnosti I, skupiny 1 a 2 objem přes 100 m3 strojně</t>
  </si>
  <si>
    <t>-429716036</t>
  </si>
  <si>
    <t>Větev A - rýha pro přepad z vodní plochy do podzemních nádrží PT  295,30, nátok 294,165 + 150 mm lože</t>
  </si>
  <si>
    <t>0,80*13*(295,30-294,015)</t>
  </si>
  <si>
    <t>rýha od Nature Aqua clear po jezírko</t>
  </si>
  <si>
    <t>0,80*3*0,90</t>
  </si>
  <si>
    <t>rýha pro propojení stávajících akumulačních nádrží na vodu  PT 294,40 vtok 293,20 +150 mm lože</t>
  </si>
  <si>
    <t>0,80*1,5*(294,40-293,05)</t>
  </si>
  <si>
    <t>rýha  pro propojení stávající akumulační nádrže na dešťovou vodu se  vsakem větve A PT 294,40 výtok 293,10</t>
  </si>
  <si>
    <t>0,80*(1,30+5,70)*(294,40-293,10)</t>
  </si>
  <si>
    <t>rýha mezi RŠP6 a RŠP7 + dopojení jezírka, výška UT - odtok + 200 mm na pláň</t>
  </si>
  <si>
    <t>0,80*16,90*(295,05-294,07)</t>
  </si>
  <si>
    <t>rýhy pro ochranu potrubí v nezámrzné hloubce</t>
  </si>
  <si>
    <t>0,80*131*0,90</t>
  </si>
  <si>
    <t>132251253</t>
  </si>
  <si>
    <t>Hloubení rýh nezapažených š do 2000 mm v hornině třídy těžitelnosti I, skupiny 3 objem do 100 m3 strojně</t>
  </si>
  <si>
    <t>-1925546316</t>
  </si>
  <si>
    <t>rýha pro propojení přečerpávací šachty a akumulační nádrže  č. 2</t>
  </si>
  <si>
    <t>0,95*25*(295,40 -293,295)</t>
  </si>
  <si>
    <t>rýha mezi AN č. 1 a AN č. 2</t>
  </si>
  <si>
    <t>0,95*1,7*(294,40-293,00)</t>
  </si>
  <si>
    <t>propojení AN č. 2 se vsakem na větvy A</t>
  </si>
  <si>
    <t>0,95*(1,3+5,70)*(294,40-292,90)</t>
  </si>
  <si>
    <t>151101101</t>
  </si>
  <si>
    <t>Zřízení příložného pažení a rozepření stěn rýh hl do 2 m</t>
  </si>
  <si>
    <t>-1582028561</t>
  </si>
  <si>
    <t>Zřízení pažení a rozepření stěn rýh pro podzemní vedení příložné pro jakoukoliv mezerovitost, hloubky do 2 m</t>
  </si>
  <si>
    <t>z RŠP5 do přečerp. šachty ČS1 PVC d 200</t>
  </si>
  <si>
    <t>6*1,5*2</t>
  </si>
  <si>
    <t>přepad z přečerp. šachty ČP1 do akumul. nádeže č. 2 25*(1,5+1,75)*0,5*2</t>
  </si>
  <si>
    <t>25*2,40*2</t>
  </si>
  <si>
    <t>1,7*1,4*2</t>
  </si>
  <si>
    <t>151101111</t>
  </si>
  <si>
    <t>Odstranění příložného pažení a rozepření stěn rýh hl do 2 m</t>
  </si>
  <si>
    <t>-1662597546</t>
  </si>
  <si>
    <t>1239075157</t>
  </si>
  <si>
    <t>výkopek z jam bez jezírka</t>
  </si>
  <si>
    <t>35,476</t>
  </si>
  <si>
    <t>výkopky rýh</t>
  </si>
  <si>
    <t>131,994</t>
  </si>
  <si>
    <t>62,23</t>
  </si>
  <si>
    <t>materiál pro vertikální fitr</t>
  </si>
  <si>
    <t>(3+1,5+3)*(3+5+3)*((0,10+0,95)/2)</t>
  </si>
  <si>
    <t>výkopek z jezírka</t>
  </si>
  <si>
    <t>573,23</t>
  </si>
  <si>
    <t>20,25</t>
  </si>
  <si>
    <t>obsypy</t>
  </si>
  <si>
    <t>87,293</t>
  </si>
  <si>
    <t>29,203</t>
  </si>
  <si>
    <t>podsyp</t>
  </si>
  <si>
    <t>1,3</t>
  </si>
  <si>
    <t>ŽB desky</t>
  </si>
  <si>
    <t>1,952</t>
  </si>
  <si>
    <t>-765513484</t>
  </si>
  <si>
    <t>nakládání výkopku pro zásypy</t>
  </si>
  <si>
    <t>98,116</t>
  </si>
  <si>
    <t>nakládání výkopku pro násyp valu Nature aqua clear</t>
  </si>
  <si>
    <t>1592694376</t>
  </si>
  <si>
    <t>násyp kopečku pro vertikální filtr Nature aqua clear</t>
  </si>
  <si>
    <t>-351301188</t>
  </si>
  <si>
    <t>986,241*1,95</t>
  </si>
  <si>
    <t>1923,17*1,8 'Přepočtené koeficientem množství</t>
  </si>
  <si>
    <t>483824131</t>
  </si>
  <si>
    <t>Výkopek jezírka</t>
  </si>
  <si>
    <t>výkopek jam</t>
  </si>
  <si>
    <t>-296031907</t>
  </si>
  <si>
    <t>Výkopek jam bez jezírka</t>
  </si>
  <si>
    <t>výkopek rýh</t>
  </si>
  <si>
    <t>131,994 + 67,392</t>
  </si>
  <si>
    <t>-20,25</t>
  </si>
  <si>
    <t>-87,293</t>
  </si>
  <si>
    <t>-29,203</t>
  </si>
  <si>
    <t>874251494</t>
  </si>
  <si>
    <t>0,80*13*0,41</t>
  </si>
  <si>
    <t>0,80*3*0,41</t>
  </si>
  <si>
    <t>0,80*1,5*0,41</t>
  </si>
  <si>
    <t>0,80*(1,30+5,70)*0,50</t>
  </si>
  <si>
    <t>0,80*16,90*0,41</t>
  </si>
  <si>
    <t>0,80*131*0,50</t>
  </si>
  <si>
    <t>0,95*33,70*0,65</t>
  </si>
  <si>
    <t>-1410107290</t>
  </si>
  <si>
    <t>87,293*1,95</t>
  </si>
  <si>
    <t>-865260917</t>
  </si>
  <si>
    <t>Obsyp jednotlivých šachet</t>
  </si>
  <si>
    <t>čerpací šachtu ABV</t>
  </si>
  <si>
    <t>od objemu výkopu se odečte objem šachty</t>
  </si>
  <si>
    <t>odpočet objemu šacyyt</t>
  </si>
  <si>
    <t>-3,2</t>
  </si>
  <si>
    <t>betonová přečerpávací šachta EKOMONT</t>
  </si>
  <si>
    <t>odpočet objemu šachty</t>
  </si>
  <si>
    <t>-5,3</t>
  </si>
  <si>
    <t xml:space="preserve">RŠP6 - RŠP7 </t>
  </si>
  <si>
    <t>-2077368041</t>
  </si>
  <si>
    <t>29,203*1,95</t>
  </si>
  <si>
    <t>180501111</t>
  </si>
  <si>
    <t>Zpevnění ploch předpěstovaným travním kobercem plošným v rovině a ve svahu do 1:5</t>
  </si>
  <si>
    <t>-52609305</t>
  </si>
  <si>
    <t>travní koberec  okolo jezírka šíře 500 mm</t>
  </si>
  <si>
    <t>98*0,4</t>
  </si>
  <si>
    <t>00572471</t>
  </si>
  <si>
    <t>koberec travní 400x2500 mm</t>
  </si>
  <si>
    <t>-1074608239</t>
  </si>
  <si>
    <t>31,36*1,1 'Přepočtené koeficientem množství</t>
  </si>
  <si>
    <t>181351003</t>
  </si>
  <si>
    <t>Rozprostření ornice tl vrstvy do 200 mm pl do 100 m2 v rovině nebo ve svahu do 1:5 strojně</t>
  </si>
  <si>
    <t>1441506613</t>
  </si>
  <si>
    <t>98*0,5</t>
  </si>
  <si>
    <t>10364101</t>
  </si>
  <si>
    <t>zemina pro terénní úpravy -  ornice</t>
  </si>
  <si>
    <t>564558293</t>
  </si>
  <si>
    <t>98*0,5*0,15*1,6</t>
  </si>
  <si>
    <t>-227723346</t>
  </si>
  <si>
    <t>Úprava pláně vyhloubené jámy jezera</t>
  </si>
  <si>
    <t>150</t>
  </si>
  <si>
    <t>úprava stěn svahování a hutnění</t>
  </si>
  <si>
    <t>172,20</t>
  </si>
  <si>
    <t>úprava litorální zóny</t>
  </si>
  <si>
    <t>122</t>
  </si>
  <si>
    <t>úprava pláně pod základové desky</t>
  </si>
  <si>
    <t>čerpací šachta ABV</t>
  </si>
  <si>
    <t>1,5*1,5</t>
  </si>
  <si>
    <t>přečerpávací jímka</t>
  </si>
  <si>
    <t>2,5*2,5</t>
  </si>
  <si>
    <t>RŠP 6</t>
  </si>
  <si>
    <t>RŠP7</t>
  </si>
  <si>
    <t>-1127651235</t>
  </si>
  <si>
    <t>šikmé stěny jezera</t>
  </si>
  <si>
    <t>2,1*82</t>
  </si>
  <si>
    <t>183112214</t>
  </si>
  <si>
    <t>Jamky pro výsadbu s výměnou 50 % půdy zeminy tř 1 až 4 objem do 0,02 m3 ve svahu do 1:2</t>
  </si>
  <si>
    <t>450572551</t>
  </si>
  <si>
    <t>810</t>
  </si>
  <si>
    <t>10321225</t>
  </si>
  <si>
    <t>substrát vegetačních střech extenzivní s nízkým obsahem organické složky</t>
  </si>
  <si>
    <t>858122991</t>
  </si>
  <si>
    <t>810*0,01</t>
  </si>
  <si>
    <t>183211314</t>
  </si>
  <si>
    <t>Výsadba rostlin vč. jejich dodávky</t>
  </si>
  <si>
    <t>1591233496</t>
  </si>
  <si>
    <t>183212516</t>
  </si>
  <si>
    <t>Překrytí folie drnem - vertikální fitr</t>
  </si>
  <si>
    <t>1549900945</t>
  </si>
  <si>
    <t>překrytí folie drnem u vertikálního fitru</t>
  </si>
  <si>
    <t>((1,5+5)*2)*0,6</t>
  </si>
  <si>
    <t>2120774555</t>
  </si>
  <si>
    <t>((3+1,5)*2)*11*1,15</t>
  </si>
  <si>
    <t>((3+3,5)*2)*2,5*2*1,15</t>
  </si>
  <si>
    <t>-22032998</t>
  </si>
  <si>
    <t>188,60</t>
  </si>
  <si>
    <t>188,6*1,1845 'Přepočtené koeficientem množství</t>
  </si>
  <si>
    <t>-2138181092</t>
  </si>
  <si>
    <t>213141112</t>
  </si>
  <si>
    <t>Zřízení vrstvy z geotextilie v rovině nebo ve sklonu do 1:5 š do 6 m</t>
  </si>
  <si>
    <t>862530276</t>
  </si>
  <si>
    <t>geotextílie kladení na dno jezírka</t>
  </si>
  <si>
    <t>geotextílie na svahované stěny</t>
  </si>
  <si>
    <t>geotextílie v ploše litorální zóny</t>
  </si>
  <si>
    <t>82*(1,5+0,40)</t>
  </si>
  <si>
    <t>druhá vrstva</t>
  </si>
  <si>
    <t xml:space="preserve">Nature aqua clear </t>
  </si>
  <si>
    <t>(1,5+0,40)*5</t>
  </si>
  <si>
    <t>5*1,2*2</t>
  </si>
  <si>
    <t>1,5*1,2*2</t>
  </si>
  <si>
    <t>69311080</t>
  </si>
  <si>
    <t>geotextilie netkaná separační, ochranná, filtrační, drenážní PES 200g/m2</t>
  </si>
  <si>
    <t>-1767130040</t>
  </si>
  <si>
    <t xml:space="preserve">jezírko </t>
  </si>
  <si>
    <t>633,80</t>
  </si>
  <si>
    <t>658,9*1,1845 'Přepočtené koeficientem množství</t>
  </si>
  <si>
    <t>271532213</t>
  </si>
  <si>
    <t>Podsyp pod základové konstrukce se zhutněním z hrubého kameniva frakce 8 až 16 mm</t>
  </si>
  <si>
    <t>-1456553924</t>
  </si>
  <si>
    <t>Podsyp pod základové desky</t>
  </si>
  <si>
    <t>1,5*1,5*0,15</t>
  </si>
  <si>
    <t>2,5*2,5*0,15</t>
  </si>
  <si>
    <t>1911124457</t>
  </si>
  <si>
    <t>Základové desky pod šachty</t>
  </si>
  <si>
    <t>-1298328331</t>
  </si>
  <si>
    <t>Bednění základových desek</t>
  </si>
  <si>
    <t>((1,5+1,5)*2)*0,20</t>
  </si>
  <si>
    <t>((2,5+2,5)*2)*0,20</t>
  </si>
  <si>
    <t>-309893899</t>
  </si>
  <si>
    <t>805505743</t>
  </si>
  <si>
    <t>Výztuž KARI sítí  základových desek - 6/10/2*3m KH30 = 4,44 kg/m2</t>
  </si>
  <si>
    <t>4,4*(1,5*1,5)*1,15/1000</t>
  </si>
  <si>
    <t>4,4*(2,5*2,5)*1,15/1000</t>
  </si>
  <si>
    <t>338951113</t>
  </si>
  <si>
    <t>Osazování sloupků a vzpěr plotových dřevěných s impregnací se zasypáním zeminou a udusáním</t>
  </si>
  <si>
    <t>969797794</t>
  </si>
  <si>
    <t>oplocení dl. 62 m sloupky po 2 m</t>
  </si>
  <si>
    <t>82/2</t>
  </si>
  <si>
    <t>60591252</t>
  </si>
  <si>
    <t>kůl vyvazovací dřevěný (dub) impregnovaný 100x100mm dl do 1,5m</t>
  </si>
  <si>
    <t>2134261603</t>
  </si>
  <si>
    <t>41*1,05 'Přepočtené koeficientem množství</t>
  </si>
  <si>
    <t>348401361</t>
  </si>
  <si>
    <t>Rozvinutí, montáž a ukotvení jutového lana</t>
  </si>
  <si>
    <t>2024245944</t>
  </si>
  <si>
    <t>oplocení  jezírka</t>
  </si>
  <si>
    <t>693110561</t>
  </si>
  <si>
    <t>lano jutové d 30 mm</t>
  </si>
  <si>
    <t>-1121930320</t>
  </si>
  <si>
    <t>82*1,05 'Přepočtené koeficientem množství</t>
  </si>
  <si>
    <t>382413112</t>
  </si>
  <si>
    <t>Osazení jímky z PP na obetonování objemu 2000 l pro usazení do terénu</t>
  </si>
  <si>
    <t>1111660472</t>
  </si>
  <si>
    <t>56230105</t>
  </si>
  <si>
    <t>zemní nádrž plast PE ABV 1200/1500 na dešťovou vodu a splaškovou vodu, samonosná, objem 1,7 m3</t>
  </si>
  <si>
    <t>111831507</t>
  </si>
  <si>
    <t>-889691238</t>
  </si>
  <si>
    <t>0,80*13*0,15</t>
  </si>
  <si>
    <t>0,80*3*0,15</t>
  </si>
  <si>
    <t>0,80*1,5*0,15</t>
  </si>
  <si>
    <t>0,80*(1,30+5,70)*0,15</t>
  </si>
  <si>
    <t>0,80*16,90*0,15</t>
  </si>
  <si>
    <t>0,80*131*0,10</t>
  </si>
  <si>
    <t>0,95*33,70*0,15</t>
  </si>
  <si>
    <t>451577877</t>
  </si>
  <si>
    <t>Podklad nebo lože pod folii vodorovný nebo do sklonu 1:5 ze štěrkopísku tl do 100 mm</t>
  </si>
  <si>
    <t>1479401223</t>
  </si>
  <si>
    <t>pískové lože 50 mm pod geotextílii a hydroizolaci</t>
  </si>
  <si>
    <t>dno jezírka vodorovná plocha</t>
  </si>
  <si>
    <t>svislé stěny a svah jezírka</t>
  </si>
  <si>
    <t>geotextílie na svislé ploše litorální zóny</t>
  </si>
  <si>
    <t>82*0,40</t>
  </si>
  <si>
    <t>457531111</t>
  </si>
  <si>
    <t>Filtrační vrstvy z hrubého drceného kameniva bez zhutnění frakce od 4 až 8 do 22 až 32 mm</t>
  </si>
  <si>
    <t>-569300338</t>
  </si>
  <si>
    <t>filtrační  vrstva pro vertikální filtr fr. 8/16</t>
  </si>
  <si>
    <t>5*1,5*0,30</t>
  </si>
  <si>
    <t>filtrační  vrstva pro vertikální filtr fr. 2/5</t>
  </si>
  <si>
    <t>1,5*5*0,60</t>
  </si>
  <si>
    <t>5*1,5*0,05</t>
  </si>
  <si>
    <t>zásyp rozvodného potrubí fr. 8/16</t>
  </si>
  <si>
    <t>-402192490</t>
  </si>
  <si>
    <t>3,5*11*0,7</t>
  </si>
  <si>
    <t>844875508</t>
  </si>
  <si>
    <t>((3+3,5)/2)*11*0,80</t>
  </si>
  <si>
    <t>465511111</t>
  </si>
  <si>
    <t>Dlažba z lomového kamene na sucho bez výplně spár plocha do 20 m2 tl 200 mm</t>
  </si>
  <si>
    <t>-1930962657</t>
  </si>
  <si>
    <t>Dlažba z lomového kamene upraveného vodorovná nebo plocha ve sklonu do 1:2 s dodáním hmot na sucho, bez výplně spár v ploše do 20 m2, tl. 200 mm</t>
  </si>
  <si>
    <t>vstupy do jezera</t>
  </si>
  <si>
    <t>6*2</t>
  </si>
  <si>
    <t>kolem vertik. filtru</t>
  </si>
  <si>
    <t>((1,5+5)*2)*0,50</t>
  </si>
  <si>
    <t>637121116</t>
  </si>
  <si>
    <t>Zřízení litorální zóny z kačírku tl. 350 mm</t>
  </si>
  <si>
    <t>1470752979</t>
  </si>
  <si>
    <t>litor. zona z kačírku fr. 16/22,  tl .200-400 mm</t>
  </si>
  <si>
    <t>82*1,5</t>
  </si>
  <si>
    <t>871215201</t>
  </si>
  <si>
    <t>Montáž kanalizačního potrubí z PE SDR11 otevřený výkop svařovaných elektrotvarovkou D 50x4,6 mm</t>
  </si>
  <si>
    <t>-1143566200</t>
  </si>
  <si>
    <t>potrubí PE DN 50</t>
  </si>
  <si>
    <t>mezi přečerpávací šachtou PŠ1 a litorální části</t>
  </si>
  <si>
    <t>2,5</t>
  </si>
  <si>
    <t>mezi čerpací šachtou ABV a SO 03</t>
  </si>
  <si>
    <t>výměra podle PD Kořenovky.cz</t>
  </si>
  <si>
    <t>mezi čerpací šachtou ABV a Nature aqua clear</t>
  </si>
  <si>
    <t>mezi dopouštěním z AN do litorální části</t>
  </si>
  <si>
    <t>přípojka vodovodní od SO 02 po jezírko</t>
  </si>
  <si>
    <t>18,50</t>
  </si>
  <si>
    <t>28619312</t>
  </si>
  <si>
    <t>PE Trubka 50mm x 4,6 - 100m PE 100 SDR 11 - 1,6 MPa (16bar)</t>
  </si>
  <si>
    <t>-963513244</t>
  </si>
  <si>
    <t>131</t>
  </si>
  <si>
    <t>131*1,05 'Přepočtené koeficientem množství</t>
  </si>
  <si>
    <t>986334666</t>
  </si>
  <si>
    <t xml:space="preserve">potrubí nátokové pro Natura aqua clear </t>
  </si>
  <si>
    <t>3 +1,5</t>
  </si>
  <si>
    <t>z akumulační nádrže č. 1 po jezírko</t>
  </si>
  <si>
    <t>-1486334799</t>
  </si>
  <si>
    <t>potrubí od Natura aqua clear po jezírko</t>
  </si>
  <si>
    <t>3+1,5</t>
  </si>
  <si>
    <t>17,5*1,03 'Přepočtené koeficientem množství</t>
  </si>
  <si>
    <t>-1175505261</t>
  </si>
  <si>
    <t>kanalizačního potrubí perforované DN 160 - nasávací potrubí</t>
  </si>
  <si>
    <t>2*2,5</t>
  </si>
  <si>
    <t>28611131</t>
  </si>
  <si>
    <t>trubka kanalizační PVC DN 160x1000mm SN4-perforovat</t>
  </si>
  <si>
    <t>230048935</t>
  </si>
  <si>
    <t>2,5*2</t>
  </si>
  <si>
    <t>5*1,03 'Přepočtené koeficientem množství</t>
  </si>
  <si>
    <t>-2010818803</t>
  </si>
  <si>
    <t>RŠP 6 a 7</t>
  </si>
  <si>
    <t>-995591215</t>
  </si>
  <si>
    <t>potrubí z přečerpávací jímky do AN</t>
  </si>
  <si>
    <t>výměra podle PD Kořenovka</t>
  </si>
  <si>
    <t>mezi akumulačními nádržemí propojení</t>
  </si>
  <si>
    <t>1,7</t>
  </si>
  <si>
    <t>z akumulační nádrže č. 2 do vsaku</t>
  </si>
  <si>
    <t>28611136</t>
  </si>
  <si>
    <t>trubka kanalizační PVC KGEM DN 200x1000mm SN4</t>
  </si>
  <si>
    <t>-1516180174</t>
  </si>
  <si>
    <t>33,70</t>
  </si>
  <si>
    <t>33,7*1,02 'Přepočtené koeficientem množství</t>
  </si>
  <si>
    <t>892241111</t>
  </si>
  <si>
    <t>Tlaková zkouška vodou potrubí do 80</t>
  </si>
  <si>
    <t>1826869844</t>
  </si>
  <si>
    <t>potrubí PE d 50</t>
  </si>
  <si>
    <t>892312121</t>
  </si>
  <si>
    <t>Tlaková zkouška vzduchem potrubí DN 150 těsnícím vakem ucpávkovým</t>
  </si>
  <si>
    <t>úsek</t>
  </si>
  <si>
    <t>-5422177</t>
  </si>
  <si>
    <t>kanalizační potrubí</t>
  </si>
  <si>
    <t>DN 200</t>
  </si>
  <si>
    <t>DN 110</t>
  </si>
  <si>
    <t>DN 75</t>
  </si>
  <si>
    <t>16,9</t>
  </si>
  <si>
    <t>893811163</t>
  </si>
  <si>
    <t>Osazení vodoměrné šachty kruhové z PP samonosné pro běžné zatížení průměru do 1,2 m hloubky do 1,6 m</t>
  </si>
  <si>
    <t>-1227763693</t>
  </si>
  <si>
    <t>osazení čerpací šachty plastové ABV (ROTO)</t>
  </si>
  <si>
    <t>562305961</t>
  </si>
  <si>
    <t>šachta plastová samonosná kruhová ABV (ROTO) 1,2/1,5 m</t>
  </si>
  <si>
    <t>-798824454</t>
  </si>
  <si>
    <t>894215112</t>
  </si>
  <si>
    <t>Šachta betonová obestavěný prostor do 3 m3 se stěnami z betonu s poklopem -  se základovou deskou (dnem) z betonu, s vyspravením s nerovností pláně, obetonováním potrubí ve stěnách a nade dnem, s cement, bez dodávky šachty</t>
  </si>
  <si>
    <t>-954909464</t>
  </si>
  <si>
    <t>5623059512</t>
  </si>
  <si>
    <t>dodávka betonové  šachty Ecomont EKOMONT SKV 230 3 m3</t>
  </si>
  <si>
    <t>418667842</t>
  </si>
  <si>
    <t>1*1,01 'Přepočtené koeficientem množství</t>
  </si>
  <si>
    <t>894410121</t>
  </si>
  <si>
    <t>Osazení betonových dílců pro kanalizační šachty DN 1500 šachtové dno výšky 1400 mm</t>
  </si>
  <si>
    <t>786722320</t>
  </si>
  <si>
    <t>592240631</t>
  </si>
  <si>
    <t>Šachtové dno TBZ-Q.1 - šachtové dno betonové lité DN 1500, 1500/1500/380 BB</t>
  </si>
  <si>
    <t>1646208737</t>
  </si>
  <si>
    <t>894410243</t>
  </si>
  <si>
    <t>Osazení betonových dílců pro kanalizační šachty DN 1500 skruž rovná výšky 1000 mm</t>
  </si>
  <si>
    <t>1423319171</t>
  </si>
  <si>
    <t>592240521</t>
  </si>
  <si>
    <t>Skruž TBS-Q.1 1500/1000/150 SP pro kanalizační šachty se zabudovanými stupadly</t>
  </si>
  <si>
    <t>-1252111619</t>
  </si>
  <si>
    <t>2*1,01 'Přepočtené koeficientem množství</t>
  </si>
  <si>
    <t>894410304</t>
  </si>
  <si>
    <t>Osazení betonových dílců pro kanalizační šachty DN 1500 deska zákrytová</t>
  </si>
  <si>
    <t>1464140218</t>
  </si>
  <si>
    <t>pro šachtu EKOMONT</t>
  </si>
  <si>
    <t>59224081</t>
  </si>
  <si>
    <t>Zákrytová deska TBK-Q.1 1500-625/180 D400 půlená kruhová, třída zatížení A15</t>
  </si>
  <si>
    <t>556512838</t>
  </si>
  <si>
    <t>pro EKOMONT</t>
  </si>
  <si>
    <t>Osazení poklopů kompozitních včetně rámů pro třídu zatížení B125</t>
  </si>
  <si>
    <t>-1399106452</t>
  </si>
  <si>
    <t xml:space="preserve">čerpací šachta </t>
  </si>
  <si>
    <t>přečerpávací šachta</t>
  </si>
  <si>
    <t>63126037</t>
  </si>
  <si>
    <t>poklop šachtový s kompozitním rámem kruhový DN 600 B125</t>
  </si>
  <si>
    <t>-1955944934</t>
  </si>
  <si>
    <t>1995930433</t>
  </si>
  <si>
    <t>poklopy nastávající AN větve A</t>
  </si>
  <si>
    <t>55241021</t>
  </si>
  <si>
    <t>poklop šachtový třída D400, čtvercový rám 850, vstup 600mm, bez ventilace</t>
  </si>
  <si>
    <t>1464815022</t>
  </si>
  <si>
    <t>2009102769</t>
  </si>
  <si>
    <t>899722113</t>
  </si>
  <si>
    <t>Krytí potrubí z plastů výstražnou fólií z PVC 34cm</t>
  </si>
  <si>
    <t>-1601825396</t>
  </si>
  <si>
    <t>899921149</t>
  </si>
  <si>
    <t>Montáž filtru Cetus vodního systému</t>
  </si>
  <si>
    <t>1692235904</t>
  </si>
  <si>
    <t>436332331</t>
  </si>
  <si>
    <t>filtry Cetus Khaki eastem vč. odkalovacího setu</t>
  </si>
  <si>
    <t>415786509</t>
  </si>
  <si>
    <t>436332332</t>
  </si>
  <si>
    <t>nátokový element pro fitr Cetus</t>
  </si>
  <si>
    <t>-295595524</t>
  </si>
  <si>
    <t>436332333</t>
  </si>
  <si>
    <t>šterbinový fitr</t>
  </si>
  <si>
    <t>991023741</t>
  </si>
  <si>
    <t>899922191</t>
  </si>
  <si>
    <t>Montáž čerpadla pro čerpání závlahové vody napojení 1"</t>
  </si>
  <si>
    <t>-11300832</t>
  </si>
  <si>
    <t>426171021</t>
  </si>
  <si>
    <t>čerpadlo jezírkové AquaMax Eco Premium 13000</t>
  </si>
  <si>
    <t>-1966241358</t>
  </si>
  <si>
    <t>899922192</t>
  </si>
  <si>
    <t>Montáž čerpadla pro čerpání závlahové vody napojení 5/4" a více</t>
  </si>
  <si>
    <t>360077133</t>
  </si>
  <si>
    <t>42617101</t>
  </si>
  <si>
    <t>čerpadlo kalové Uniqua Cesspit J14p, výtlak 6/4"</t>
  </si>
  <si>
    <t>594498634</t>
  </si>
  <si>
    <t>426171022</t>
  </si>
  <si>
    <t>čerpadlo AquaMax Eco Expert 36000, výtlak 2"</t>
  </si>
  <si>
    <t>525918996</t>
  </si>
  <si>
    <t>426171023</t>
  </si>
  <si>
    <t>čerpadlo AquaMax Eco Expert 21000, výtlak 2"</t>
  </si>
  <si>
    <t>209703511</t>
  </si>
  <si>
    <t>899922336</t>
  </si>
  <si>
    <t>Plovákový hladinový sběrač nečistot montáž</t>
  </si>
  <si>
    <t>89042864</t>
  </si>
  <si>
    <t>4269501451</t>
  </si>
  <si>
    <t>skimmer Profiskim 100</t>
  </si>
  <si>
    <t>-1784561915</t>
  </si>
  <si>
    <t>953992455</t>
  </si>
  <si>
    <t>Vyvrtání otvorů v plastovém potrubí DN 160 průměru 30 mm</t>
  </si>
  <si>
    <t>1878214429</t>
  </si>
  <si>
    <t>dodatečná perforace potrubí KG DN 160 o průměru 30 mm</t>
  </si>
  <si>
    <t>dodatečná perforace potrubí KG DN 110 o průměru 30 mm vertikální fitr</t>
  </si>
  <si>
    <t>953992456</t>
  </si>
  <si>
    <t>Vyvrtání otvorů v plastovém potrubí DN 50 a DN 32 průměru 8 mm</t>
  </si>
  <si>
    <t>827668932</t>
  </si>
  <si>
    <t>dodatečná perforace potrubí HT DN 50 o průměru 20 mm</t>
  </si>
  <si>
    <t>916241111</t>
  </si>
  <si>
    <t>Osazení obrubníku kamenného ležatého bez boční opěry do lože z kameniva těženého</t>
  </si>
  <si>
    <t>417130477</t>
  </si>
  <si>
    <t>5838045011</t>
  </si>
  <si>
    <t>obrubník kamenný 400x200x200 mm</t>
  </si>
  <si>
    <t>929006195</t>
  </si>
  <si>
    <t>82/0,40</t>
  </si>
  <si>
    <t>205*1,02 'Přepočtené koeficientem množství</t>
  </si>
  <si>
    <t>933901111</t>
  </si>
  <si>
    <t>Provedení zkoušky vodotěsnosti nádrže do 1000 m3</t>
  </si>
  <si>
    <t>-99901437</t>
  </si>
  <si>
    <t>napuštění jezera</t>
  </si>
  <si>
    <t>584,61</t>
  </si>
  <si>
    <t>08211321</t>
  </si>
  <si>
    <t>voda pitná pro ostatní odběratele</t>
  </si>
  <si>
    <t>1336576752</t>
  </si>
  <si>
    <t>82*1,50*0,40</t>
  </si>
  <si>
    <t>938901131</t>
  </si>
  <si>
    <t>Vyklizení bahna z nádrže</t>
  </si>
  <si>
    <t>1539329193</t>
  </si>
  <si>
    <t>vyklizení bahna ze stávajícíh nádrží 1/2 objemu jímek</t>
  </si>
  <si>
    <t>98</t>
  </si>
  <si>
    <t>976085411</t>
  </si>
  <si>
    <t>Vybourání kanalizačních rámů včetně poklopů nebo mříží pl přes 0,6 m2</t>
  </si>
  <si>
    <t>-409121315</t>
  </si>
  <si>
    <t>vybourání poklopu na stávajícíh nádržích na dešťovou vodu</t>
  </si>
  <si>
    <t>99</t>
  </si>
  <si>
    <t>977151111</t>
  </si>
  <si>
    <t>Jádrové vrty diamantovými korunkami do D 35 mm do stavebních materiálů</t>
  </si>
  <si>
    <t>814019475</t>
  </si>
  <si>
    <t>přívodní kabel do šachty EKOMONT</t>
  </si>
  <si>
    <t>0,25</t>
  </si>
  <si>
    <t>100</t>
  </si>
  <si>
    <t>977151115</t>
  </si>
  <si>
    <t>Jádrové vrty diamantovými korunkami do D 70 mm do stavebních materiálů</t>
  </si>
  <si>
    <t>1491858488</t>
  </si>
  <si>
    <t>výtlak z akumulace</t>
  </si>
  <si>
    <t>0,40</t>
  </si>
  <si>
    <t>výtlak z šachty EKOMONT</t>
  </si>
  <si>
    <t>101</t>
  </si>
  <si>
    <t>977151124</t>
  </si>
  <si>
    <t>Jádrové vrty diamantovými korunkami do D 180 mm do stavebních materiálů</t>
  </si>
  <si>
    <t>477421216</t>
  </si>
  <si>
    <t>vtok do akumulace</t>
  </si>
  <si>
    <t>102</t>
  </si>
  <si>
    <t>977151126</t>
  </si>
  <si>
    <t>Jádrové vrty diamantovými korunkami do D 225 mm do stavebních materiálů</t>
  </si>
  <si>
    <t>-351618277</t>
  </si>
  <si>
    <t>0,40*2</t>
  </si>
  <si>
    <t>výtok z akumulace</t>
  </si>
  <si>
    <t>vtok do šachty EKOMONT</t>
  </si>
  <si>
    <t>odtok z šachty EKOMONT</t>
  </si>
  <si>
    <t>103</t>
  </si>
  <si>
    <t>28613263</t>
  </si>
  <si>
    <t>těsnění prostupu do akumulace</t>
  </si>
  <si>
    <t>558091059</t>
  </si>
  <si>
    <t>104</t>
  </si>
  <si>
    <t>998332011</t>
  </si>
  <si>
    <t>Přesun hmot pro úpravy vodních toků a kanály</t>
  </si>
  <si>
    <t>-1934223906</t>
  </si>
  <si>
    <t>105</t>
  </si>
  <si>
    <t>711161124</t>
  </si>
  <si>
    <t xml:space="preserve">Filtrační vrstva do skimmeru </t>
  </si>
  <si>
    <t>1876598929</t>
  </si>
  <si>
    <t>106</t>
  </si>
  <si>
    <t>693341322</t>
  </si>
  <si>
    <t>fitrační vrstva Bioavacit 200x100x5cm PPI20</t>
  </si>
  <si>
    <t>-373828895</t>
  </si>
  <si>
    <t>107</t>
  </si>
  <si>
    <t>711471053</t>
  </si>
  <si>
    <t>Provedení vodorovné izolace proti tlakové vodě termoplasty volně položenou fólií z nízkolehčeného PE</t>
  </si>
  <si>
    <t>1695263257</t>
  </si>
  <si>
    <t>folie kladení na dno jezírka vodorovná plocha</t>
  </si>
  <si>
    <t>1,5*5</t>
  </si>
  <si>
    <t>108</t>
  </si>
  <si>
    <t>711472053</t>
  </si>
  <si>
    <t>Provedení svislé izolace proti tlakové vodě termoplasty volně položenou fólií z nízkolehčeného PE</t>
  </si>
  <si>
    <t>-1610537398</t>
  </si>
  <si>
    <t>folie na svahované stěny</t>
  </si>
  <si>
    <t>folie na svislé ploše litorální zóny</t>
  </si>
  <si>
    <t xml:space="preserve">folie pro Nature aqua clear </t>
  </si>
  <si>
    <t>109</t>
  </si>
  <si>
    <t>28322104</t>
  </si>
  <si>
    <t>fólie hydroizolační pro izolaci jezírek a vodních nádrží mPVC tl 1,0mm</t>
  </si>
  <si>
    <t>-1302986991</t>
  </si>
  <si>
    <t>279,50+220,60</t>
  </si>
  <si>
    <t>500,1*1,1655 'Přepočtené koeficientem množství</t>
  </si>
  <si>
    <t>110</t>
  </si>
  <si>
    <t>711494002</t>
  </si>
  <si>
    <t>Ukončení textilie nebo izolace na svislé stěně</t>
  </si>
  <si>
    <t>-1208345463</t>
  </si>
  <si>
    <t>Provedení dvojitého hydroizolačního systému pro izolaci spodní stavby proti povrchové a podpovrchové tlakové vodě ostatní ukončení textilie nebo izola</t>
  </si>
  <si>
    <t xml:space="preserve">"vertik filtr" </t>
  </si>
  <si>
    <t>12,200</t>
  </si>
  <si>
    <t xml:space="preserve">"jezero" </t>
  </si>
  <si>
    <t>111</t>
  </si>
  <si>
    <t>28323009</t>
  </si>
  <si>
    <t>lišta ukončovací pro drenážní fólie profilované tl 8mm</t>
  </si>
  <si>
    <t>1254446372</t>
  </si>
  <si>
    <t>94,20</t>
  </si>
  <si>
    <t>94,2*1,02 'Přepočtené koeficientem množství</t>
  </si>
  <si>
    <t>112</t>
  </si>
  <si>
    <t>711772114</t>
  </si>
  <si>
    <t>Izolace proti vodě, průchody hydroizolací přírubami sešroubovanými nerez šrouby</t>
  </si>
  <si>
    <t>-1701011592</t>
  </si>
  <si>
    <t>prostupy hydroizolační folií</t>
  </si>
  <si>
    <t>113</t>
  </si>
  <si>
    <t>111632602</t>
  </si>
  <si>
    <t>PVC příruba foliová 50 mm</t>
  </si>
  <si>
    <t>416633311</t>
  </si>
  <si>
    <t>příruba pro potrubí DN 50</t>
  </si>
  <si>
    <t>114</t>
  </si>
  <si>
    <t>111632603</t>
  </si>
  <si>
    <t>PVC příruba foliová 75 mm</t>
  </si>
  <si>
    <t>-489082155</t>
  </si>
  <si>
    <t>příruba pro potrubí DN 75</t>
  </si>
  <si>
    <t>115</t>
  </si>
  <si>
    <t>111632604</t>
  </si>
  <si>
    <t>PVC příruba foliová 110 mm</t>
  </si>
  <si>
    <t>1739432950</t>
  </si>
  <si>
    <t>příruba pro potrubí DN 110</t>
  </si>
  <si>
    <t>116</t>
  </si>
  <si>
    <t>-1120815619</t>
  </si>
  <si>
    <t>117</t>
  </si>
  <si>
    <t>713121121</t>
  </si>
  <si>
    <t>Montáž izolace tepelné podlah volně kladenými rohožemi, pásy, dílci, deskami 2 vrstvy</t>
  </si>
  <si>
    <t>-1900253096</t>
  </si>
  <si>
    <t>zateplení potrubí nasávání z skrimmerů</t>
  </si>
  <si>
    <t>prpojení z RŠP 7 do jezírka</t>
  </si>
  <si>
    <t>118</t>
  </si>
  <si>
    <t>28376382</t>
  </si>
  <si>
    <t>deska z polystyrénu XPS, hrana polodrážková a hladký povrch s vyšší odolností tl 100mm</t>
  </si>
  <si>
    <t>-1793418961</t>
  </si>
  <si>
    <t>zateplení potrubí nasávání ze skrimmerů</t>
  </si>
  <si>
    <t>propojení z RŠP 7 do jezírka</t>
  </si>
  <si>
    <t>5,5*1,05 'Přepočtené koeficientem množství</t>
  </si>
  <si>
    <t>119</t>
  </si>
  <si>
    <t>713121312</t>
  </si>
  <si>
    <t>Montáž izolace tepelné podlah izolačním zásypem volně sypaným tl vrstvy do 100 mm</t>
  </si>
  <si>
    <t>-464801727</t>
  </si>
  <si>
    <t>izolace granulovaný polystyren XPS v pytli</t>
  </si>
  <si>
    <t>šachta RŠP 6 a 7</t>
  </si>
  <si>
    <t>120</t>
  </si>
  <si>
    <t>58172220</t>
  </si>
  <si>
    <t>perlit expandovaný pro zásypy a maltoviny</t>
  </si>
  <si>
    <t>740101264</t>
  </si>
  <si>
    <t>2*0,15</t>
  </si>
  <si>
    <t>0,3*1,02 'Přepočtené koeficientem množství</t>
  </si>
  <si>
    <t>121</t>
  </si>
  <si>
    <t>-199284583</t>
  </si>
  <si>
    <t>721173604</t>
  </si>
  <si>
    <t>Potrubí kanalizační z PE svodné DN 70</t>
  </si>
  <si>
    <t>-340916698</t>
  </si>
  <si>
    <t>potrubí systému HT DN 75</t>
  </si>
  <si>
    <t>od RŠP6 - RŠP7 + napojení na litorální část jezírka</t>
  </si>
  <si>
    <t>16+0,9</t>
  </si>
  <si>
    <t>123</t>
  </si>
  <si>
    <t>721174042</t>
  </si>
  <si>
    <t>Potrubí kanalizační z PP/HTodbočné potrubí vertilkálního fitru, DN 32</t>
  </si>
  <si>
    <t>-1759033076</t>
  </si>
  <si>
    <t>rozvodné potrubí vertikálního fitru</t>
  </si>
  <si>
    <t>odbočné perforované potrubí</t>
  </si>
  <si>
    <t>0,65*25</t>
  </si>
  <si>
    <t>124</t>
  </si>
  <si>
    <t>721174043</t>
  </si>
  <si>
    <t>Potrubí kanalizační z PP/HT rozvodné vertilkálního fitru, DN 50</t>
  </si>
  <si>
    <t>333303649</t>
  </si>
  <si>
    <t>páteř</t>
  </si>
  <si>
    <t>125</t>
  </si>
  <si>
    <t>-1494192487</t>
  </si>
  <si>
    <t>126</t>
  </si>
  <si>
    <t>722174002</t>
  </si>
  <si>
    <t>Potrubí vodovodní plastové PPR svar polyfúze PN 16 D 20x2,8 mm</t>
  </si>
  <si>
    <t>720537134</t>
  </si>
  <si>
    <t>přípojka u SO 03 z potrubí PE DN50 mm pro oplach štěrbinového fitru</t>
  </si>
  <si>
    <t>127</t>
  </si>
  <si>
    <t>722176116</t>
  </si>
  <si>
    <t>Montáž potrubí PVC na jezírka D 50x2,4 mm</t>
  </si>
  <si>
    <t>-1884259423</t>
  </si>
  <si>
    <t>čerpací potrubí z umístěné v litorální části jezírka</t>
  </si>
  <si>
    <t>128</t>
  </si>
  <si>
    <t>286151161</t>
  </si>
  <si>
    <t>trubka PVC 50x2,4mm, PN 10</t>
  </si>
  <si>
    <t>-671262867</t>
  </si>
  <si>
    <t>38*1,05 'Přepočtené koeficientem množství</t>
  </si>
  <si>
    <t>129</t>
  </si>
  <si>
    <t>2861511612</t>
  </si>
  <si>
    <t>PVC kulový ventil d 50 mm,připojení lepením</t>
  </si>
  <si>
    <t>-1822988947</t>
  </si>
  <si>
    <t>130</t>
  </si>
  <si>
    <t>2861511613</t>
  </si>
  <si>
    <t>Lepidlo Tangit na PVC 250 g</t>
  </si>
  <si>
    <t>1076174431</t>
  </si>
  <si>
    <t>2861511614</t>
  </si>
  <si>
    <t>Čistič Tangit na PVC 125 ml</t>
  </si>
  <si>
    <t>715322330</t>
  </si>
  <si>
    <t>132</t>
  </si>
  <si>
    <t>2861511615</t>
  </si>
  <si>
    <t>PVC prostup, ø 50 mm, připojení lepení x lepení</t>
  </si>
  <si>
    <t>-151104911</t>
  </si>
  <si>
    <t>133</t>
  </si>
  <si>
    <t>2861511616</t>
  </si>
  <si>
    <t>PVC koleno 45°, ø 50 mm, připojení lepení x lepení</t>
  </si>
  <si>
    <t>-1268362747</t>
  </si>
  <si>
    <t>134</t>
  </si>
  <si>
    <t>722220111</t>
  </si>
  <si>
    <t>Nástěnka pro výtokový ventil G 1/2" s jedním závitem</t>
  </si>
  <si>
    <t>-906566346</t>
  </si>
  <si>
    <t>pro oplach štěrbinového fitru</t>
  </si>
  <si>
    <t>135</t>
  </si>
  <si>
    <t>722229101</t>
  </si>
  <si>
    <t>Montáž vodovodních armatur s jedním závitem G 1/2" ostatní typ</t>
  </si>
  <si>
    <t>-1420701942</t>
  </si>
  <si>
    <t>136</t>
  </si>
  <si>
    <t>55111856</t>
  </si>
  <si>
    <t>kohout zahradní mosazný vč. hadicové přípojky 1/2"</t>
  </si>
  <si>
    <t>1691106311</t>
  </si>
  <si>
    <t>137</t>
  </si>
  <si>
    <t>722251111</t>
  </si>
  <si>
    <t>Hadice pryžové D 16/23</t>
  </si>
  <si>
    <t>1475730933</t>
  </si>
  <si>
    <t>pro oplach šterbinového fitr</t>
  </si>
  <si>
    <t>138</t>
  </si>
  <si>
    <t>998722101</t>
  </si>
  <si>
    <t>Přesun hmot tonážní pro vnitřní vodovod v objektech v do 6 m</t>
  </si>
  <si>
    <t>-277973609</t>
  </si>
  <si>
    <t>741</t>
  </si>
  <si>
    <t>Elektroinstalace - silnoproud</t>
  </si>
  <si>
    <t>139</t>
  </si>
  <si>
    <t>741122232</t>
  </si>
  <si>
    <t>Montáž kabel Cu plný kulatý žíla 5x4 až 6 mm2 uložený volně (např. CYKY)</t>
  </si>
  <si>
    <t>1465146861</t>
  </si>
  <si>
    <t>Kabely CYKY pro čerpací šachtu</t>
  </si>
  <si>
    <t>6*18</t>
  </si>
  <si>
    <t>kabel pro přečerpávací jímku</t>
  </si>
  <si>
    <t>21,5</t>
  </si>
  <si>
    <t>kabel osvětlení</t>
  </si>
  <si>
    <t>172,80</t>
  </si>
  <si>
    <t>140</t>
  </si>
  <si>
    <t>34111098</t>
  </si>
  <si>
    <t>kabel instalační jádro Cu plné izolace PVC plášť PVC 450/750V (CYKY) 5x4mm2</t>
  </si>
  <si>
    <t>36823837</t>
  </si>
  <si>
    <t>108*1,15 'Přepočtené koeficientem množství</t>
  </si>
  <si>
    <t>141</t>
  </si>
  <si>
    <t>34111100</t>
  </si>
  <si>
    <t>kabel instalační jádro Cu plné izolace PVC plášť PVC 450/750V (CYKY) 5x6mm2</t>
  </si>
  <si>
    <t>-1930552842</t>
  </si>
  <si>
    <t>pro přečerpávací jímku</t>
  </si>
  <si>
    <t>pro osvětlení</t>
  </si>
  <si>
    <t>194,3*1,15 'Přepočtené koeficientem množství</t>
  </si>
  <si>
    <t>142</t>
  </si>
  <si>
    <t>741210001</t>
  </si>
  <si>
    <t>Montáž rozvodnice oceloplechová nebo plastová běžná do 20 kg - řídící rozvaděče, vč. vystrojení a dodávky</t>
  </si>
  <si>
    <t>268807672</t>
  </si>
  <si>
    <t>přečerpávací šachta - řídící a ovládací rozvadeč se zásuvkou 1 x 230 V, jištění 16 A, IP68</t>
  </si>
  <si>
    <t>čerpací šachta - řídící a ovládací rozvadeč s trojzásuvkou 1 x 230 V, jištění 16 A, IP68</t>
  </si>
  <si>
    <t>143</t>
  </si>
  <si>
    <t>741210004</t>
  </si>
  <si>
    <t>Montáž rozvodnice oceloplechová nebo plastová běžná do 150 kg vč. vystrojení a dodávky</t>
  </si>
  <si>
    <t>1623158504</t>
  </si>
  <si>
    <t>hlavní rozvaděč pro vybavení vodní plochy</t>
  </si>
  <si>
    <t>144</t>
  </si>
  <si>
    <t>741410041</t>
  </si>
  <si>
    <t>Montáž vodič uzemňovací drát nebo lano D do 10 mm v městské zástavbě</t>
  </si>
  <si>
    <t>1927134384</t>
  </si>
  <si>
    <t>145</t>
  </si>
  <si>
    <t>35441073</t>
  </si>
  <si>
    <t>drát D 10mm FeZn</t>
  </si>
  <si>
    <t>kg</t>
  </si>
  <si>
    <t>-1260058008</t>
  </si>
  <si>
    <t>172,80*0,95</t>
  </si>
  <si>
    <t>146</t>
  </si>
  <si>
    <t>741410051</t>
  </si>
  <si>
    <t>Montáž vedení uzemňovací-jiskřiště</t>
  </si>
  <si>
    <t>-843082608</t>
  </si>
  <si>
    <t>147</t>
  </si>
  <si>
    <t>998741101</t>
  </si>
  <si>
    <t>Přesun hmot tonážní pro silnoproud v objektech v do 6 m</t>
  </si>
  <si>
    <t>-1702945513</t>
  </si>
  <si>
    <t>767</t>
  </si>
  <si>
    <t>Konstrukce zámečnické</t>
  </si>
  <si>
    <t>148</t>
  </si>
  <si>
    <t>767995112</t>
  </si>
  <si>
    <t>Montáž atypických zámečnických konstrukcí hmotnosti do 10 kg</t>
  </si>
  <si>
    <t>1068559391</t>
  </si>
  <si>
    <t>montáž - osazení ocelového obrubníku</t>
  </si>
  <si>
    <t>8,546*82</t>
  </si>
  <si>
    <t>149</t>
  </si>
  <si>
    <t>13010256</t>
  </si>
  <si>
    <t>tyč ocelová plochá jakost 11 375 70x5mm</t>
  </si>
  <si>
    <t>-1604129604</t>
  </si>
  <si>
    <t>pásová ocel 70x5 =2,90 kg/m</t>
  </si>
  <si>
    <t>2,9*82*1,20/1000</t>
  </si>
  <si>
    <t>13010298</t>
  </si>
  <si>
    <t>tyč ocelová plochá jakost 11 375 120x5mm</t>
  </si>
  <si>
    <t>-911365698</t>
  </si>
  <si>
    <t>pásová ocel 120x5 = 4,92 kg/m</t>
  </si>
  <si>
    <t>4,92*82*1,20/1000</t>
  </si>
  <si>
    <t>151</t>
  </si>
  <si>
    <t>13021014</t>
  </si>
  <si>
    <t>tyč ocelová žebírková jakost BSt 500S (10 505) výztuž do betonu D 14mm</t>
  </si>
  <si>
    <t>-1946735109</t>
  </si>
  <si>
    <t>betonářská výztuž 1,21 kg/m, pro trny dl. 300 mm v počtu 85 ks</t>
  </si>
  <si>
    <t>1,21*0,30*82*1,15/1000</t>
  </si>
  <si>
    <t>0,034*1,1845 'Přepočtené koeficientem množství</t>
  </si>
  <si>
    <t>152</t>
  </si>
  <si>
    <t>30909130</t>
  </si>
  <si>
    <t>šroub metrický celozávit DIN 933 8.8 BZ M8x35mm, nerez A2</t>
  </si>
  <si>
    <t>100 kus</t>
  </si>
  <si>
    <t>931953135</t>
  </si>
  <si>
    <t>153</t>
  </si>
  <si>
    <t>31111017</t>
  </si>
  <si>
    <t>matice nerezová šestihranná M8</t>
  </si>
  <si>
    <t>52001717</t>
  </si>
  <si>
    <t>154</t>
  </si>
  <si>
    <t>767995118</t>
  </si>
  <si>
    <t>Výroba ocelového obrubníku - řezání, svařování, spojování</t>
  </si>
  <si>
    <t>54574575</t>
  </si>
  <si>
    <t>výroba obrubníku</t>
  </si>
  <si>
    <t>700,772</t>
  </si>
  <si>
    <t>155</t>
  </si>
  <si>
    <t>998767101</t>
  </si>
  <si>
    <t>Přesun hmot tonážní pro zámečnické konstrukce v objektech v do 6 m</t>
  </si>
  <si>
    <t>-159304040</t>
  </si>
  <si>
    <t>156</t>
  </si>
  <si>
    <t>783314203</t>
  </si>
  <si>
    <t>Základní antikorozní jednonásobný syntetický samozákladující nátěr zámečnických konstrukcí</t>
  </si>
  <si>
    <t>-2075186405</t>
  </si>
  <si>
    <t>nátěr kovového obrubníku 2x</t>
  </si>
  <si>
    <t>(82*(0,12+0,005+0,12+0,005))*2</t>
  </si>
  <si>
    <t>Práce a dodávky M</t>
  </si>
  <si>
    <t>21-M</t>
  </si>
  <si>
    <t>Elektromontáže</t>
  </si>
  <si>
    <t>157</t>
  </si>
  <si>
    <t>210204002</t>
  </si>
  <si>
    <t>Montáž stožárů osvětlení parkových ocelových</t>
  </si>
  <si>
    <t>1724105943</t>
  </si>
  <si>
    <t>158</t>
  </si>
  <si>
    <t>31674068</t>
  </si>
  <si>
    <t>stožár osvětlovací sadový Pz 133/89/60 v 7,0m</t>
  </si>
  <si>
    <t>340706175</t>
  </si>
  <si>
    <t>159</t>
  </si>
  <si>
    <t>210204203</t>
  </si>
  <si>
    <t>Montáž elektrovýzbroje stožárů osvětlení 3 okruhy</t>
  </si>
  <si>
    <t>-1658408908</t>
  </si>
  <si>
    <t>160</t>
  </si>
  <si>
    <t>34561669</t>
  </si>
  <si>
    <t>svorkovnice stožárová</t>
  </si>
  <si>
    <t>2096293886</t>
  </si>
  <si>
    <t>161</t>
  </si>
  <si>
    <t>210280211</t>
  </si>
  <si>
    <t>Měření zemních odporů zemniče prvního nebo samostatného</t>
  </si>
  <si>
    <t>-311100660</t>
  </si>
  <si>
    <t>46-M</t>
  </si>
  <si>
    <t>Zemní práce při extr.mont.pracích</t>
  </si>
  <si>
    <t>162</t>
  </si>
  <si>
    <t>460010023</t>
  </si>
  <si>
    <t>Vytyčení trasy vedení kabelového podzemního v terénu volném</t>
  </si>
  <si>
    <t>km</t>
  </si>
  <si>
    <t>1237431089</t>
  </si>
  <si>
    <t>103,8/1000</t>
  </si>
  <si>
    <t>163</t>
  </si>
  <si>
    <t>460171432</t>
  </si>
  <si>
    <t>Hloubení kabelových nezapažených rýh strojně š 65 cm hl 70 cm v hornině tř I skupiny 3</t>
  </si>
  <si>
    <t>584136491</t>
  </si>
  <si>
    <t>přípojka elektro osvětlení ze SO 01</t>
  </si>
  <si>
    <t>rýha pro kabely k čerpací šachtě ABV</t>
  </si>
  <si>
    <t>rýha pro kabel přečerpávací jímky</t>
  </si>
  <si>
    <t>rýha pro kabel osvětlení vodní plochy</t>
  </si>
  <si>
    <t>((16*7)+23)</t>
  </si>
  <si>
    <t>164</t>
  </si>
  <si>
    <t>460451452</t>
  </si>
  <si>
    <t>Zásyp kabelových rýh strojně se zhutněním š 65 cm hl 70 cm z horniny tř I skupiny 3</t>
  </si>
  <si>
    <t>-383703269</t>
  </si>
  <si>
    <t>165</t>
  </si>
  <si>
    <t>460661113</t>
  </si>
  <si>
    <t>Kabelové lože z písku pro kabely nn bez zakrytí š do 65 cm</t>
  </si>
  <si>
    <t>1486697812</t>
  </si>
  <si>
    <t>166</t>
  </si>
  <si>
    <t>460671113</t>
  </si>
  <si>
    <t>Výstražná fólie pro krytí kabelů šířky 34 cm</t>
  </si>
  <si>
    <t>1899960228</t>
  </si>
  <si>
    <t>167</t>
  </si>
  <si>
    <t>460791112</t>
  </si>
  <si>
    <t>Montáž trubek ochranných plastových tuhých D do 50 mm uložených do rýhy</t>
  </si>
  <si>
    <t>-1187014887</t>
  </si>
  <si>
    <t>18*3</t>
  </si>
  <si>
    <t>168</t>
  </si>
  <si>
    <t>34571158</t>
  </si>
  <si>
    <t>trubka elektroinstalační ohebná z PH, D 48mm</t>
  </si>
  <si>
    <t>2050787195</t>
  </si>
  <si>
    <t>229*1,05 'Přepočtené koeficientem množství</t>
  </si>
  <si>
    <t>169</t>
  </si>
  <si>
    <t>469981111</t>
  </si>
  <si>
    <t>Přesun hmot pro pomocné stavební práce při elektromotážích</t>
  </si>
  <si>
    <t>739473266</t>
  </si>
  <si>
    <t>03 - SO 06 - Zpevněné plochy</t>
  </si>
  <si>
    <t xml:space="preserve">Finální výškové uspořádání a položkový rozpočet SO 06 Zpevněné plochy navazuje na projektové řešení SO 04 "Vodní plocha" zpracované společností KOŘENOVKA.cz. </t>
  </si>
  <si>
    <t xml:space="preserve">    997 - Přesun sutě</t>
  </si>
  <si>
    <t>113154518</t>
  </si>
  <si>
    <t xml:space="preserve">Frézování živičného krytu tl 100 mm pruh š 1 m pl do 500 m2 </t>
  </si>
  <si>
    <t>-1687722580</t>
  </si>
  <si>
    <t>odfrézování stávající plochy vjezdu do areálu</t>
  </si>
  <si>
    <t>106,8</t>
  </si>
  <si>
    <t>-807353309</t>
  </si>
  <si>
    <t>27439650</t>
  </si>
  <si>
    <t>986786673</t>
  </si>
  <si>
    <t>-20812794</t>
  </si>
  <si>
    <t>-1373625124</t>
  </si>
  <si>
    <t>nakládání zeminy z meziskládky na stavbě</t>
  </si>
  <si>
    <t>podsyp pro chodníky</t>
  </si>
  <si>
    <t>480,827*0,30</t>
  </si>
  <si>
    <t>podsyp pro komunikace</t>
  </si>
  <si>
    <t>953,406*0,10</t>
  </si>
  <si>
    <t>167151121</t>
  </si>
  <si>
    <t>Skládání nebo překládání výkopku z horniny třídy těžitelnosti I, skupiny 1 až 3</t>
  </si>
  <si>
    <t>-1469144629</t>
  </si>
  <si>
    <t>skládání nebo překládání zeminy pro násypy pod komunikace</t>
  </si>
  <si>
    <t>239,589</t>
  </si>
  <si>
    <t>-1419200232</t>
  </si>
  <si>
    <t>Úprava pláně po provedení podsypů pro pochozí plochy</t>
  </si>
  <si>
    <t>SO 06 - pochozí plochy</t>
  </si>
  <si>
    <t>pod plochu pochuzí u západního štítu SO 01</t>
  </si>
  <si>
    <t>((14+9,082)*7,825)/2</t>
  </si>
  <si>
    <t>pod chodníky před SO 01 (jižní strana)</t>
  </si>
  <si>
    <t>8,419*((1,777+1,985)/2)</t>
  </si>
  <si>
    <t>((7,172+4,754)/2)*(2+0,5)</t>
  </si>
  <si>
    <t>((12,004+10,77)/2)*(2,07+0,5)</t>
  </si>
  <si>
    <t>chodník okolo vodní plochy</t>
  </si>
  <si>
    <t>22,832*((2,04+2,027)/2)</t>
  </si>
  <si>
    <t>((26,30+24,8)/2)*2</t>
  </si>
  <si>
    <t>((25,773+21,538)/2)*((2+4,626)/2)</t>
  </si>
  <si>
    <t>21,743*(1,5+0,50)</t>
  </si>
  <si>
    <t>chodník před SO 02 a na severním štítu</t>
  </si>
  <si>
    <t>((27,069+28,165)/2)*(1,517+0,50)</t>
  </si>
  <si>
    <t>((2,11+2,311)/2)*(1,5+0,5)</t>
  </si>
  <si>
    <t>((6+5)/2)*(1,5+0,50)</t>
  </si>
  <si>
    <t>Úprava pláně po provedení podsypů pro pojídne plochy</t>
  </si>
  <si>
    <t>SO 06 - pojezdová plocha tl. 550 mm</t>
  </si>
  <si>
    <t>vjez do areálu</t>
  </si>
  <si>
    <t>8,337*((6+8,111)/2)</t>
  </si>
  <si>
    <t>9,326*(5,50+0,50)</t>
  </si>
  <si>
    <t>paroviště před SO 02 (severní strana)</t>
  </si>
  <si>
    <t>(5,5+5,321+0,50)*(14,160+0,50)</t>
  </si>
  <si>
    <t>plocha před a za SO 02</t>
  </si>
  <si>
    <t>(6*((10,194+6,931)/2))/2</t>
  </si>
  <si>
    <t>((11,974+10,694)/2)*39,79</t>
  </si>
  <si>
    <t>22,782*8,603</t>
  </si>
  <si>
    <t>339921133</t>
  </si>
  <si>
    <t>Osazování betonových palisád do betonového základu v řadě výšky prvku přes 1 do 1,5 m</t>
  </si>
  <si>
    <t>1456871669</t>
  </si>
  <si>
    <t>osazení palisád u vnitřního líce chodníku na západní straně vodní plochy - palisády kopírují půdorysný tvar chodníku</t>
  </si>
  <si>
    <t>výška palisád je proměnná podle výšky terénu okolo vodní plochy v návaznosti na stávající komunikaci dle výškopisu 295,65 m n.m. bod č. 108</t>
  </si>
  <si>
    <t>hrana jezera 295,05 m n.m.</t>
  </si>
  <si>
    <t>295,65-295,05 = 0,6 m</t>
  </si>
  <si>
    <t>zvolená palisáda pro rozpočet rozměry 1000 x 160 x 160</t>
  </si>
  <si>
    <t>24,800+21,538</t>
  </si>
  <si>
    <t>592284211</t>
  </si>
  <si>
    <t>palisáda betonová vzhled dobové dlažební kameny přírodní 160x160x1000mm</t>
  </si>
  <si>
    <t>-1248592869</t>
  </si>
  <si>
    <t>289,613</t>
  </si>
  <si>
    <t>289,613*1,01 'Přepočtené koeficientem množství</t>
  </si>
  <si>
    <t>564531111</t>
  </si>
  <si>
    <t>Zřízení podsypu nebo podkladu ze sypaniny tl 100 mm</t>
  </si>
  <si>
    <t>1853853360</t>
  </si>
  <si>
    <t>Násypy - vyrovnání výšky pláně pojezdových ploc h v tl. skladby 550 mm podle  finální výšky komunikace před SO 02  = 294,90 m n.m.</t>
  </si>
  <si>
    <t>výška pláně pře realizací skladby pojezdových ploch před SO 02 = 294,350 m n.m.</t>
  </si>
  <si>
    <t>šíře pláně pro komunikaci před realizaci podsypu fr. 0-63 mm rozšířit o 500 mm</t>
  </si>
  <si>
    <t>564581111</t>
  </si>
  <si>
    <t>Zřízení podsypu nebo podkladu ze sypaniny tl 300 mm</t>
  </si>
  <si>
    <t>-1030597262</t>
  </si>
  <si>
    <t>Násypy  vyrovnání výšky pláně pochozích ploch v tl. skladby  350 mm podle finální výšky chodníků před SO 02 = 249,90 m n.m.</t>
  </si>
  <si>
    <t xml:space="preserve">výška pláně před realizací skladby pochozích ploch před SO 02 = 294,550 m n.m. </t>
  </si>
  <si>
    <t>šíře pláně pro pochozí plochy před realizaci podsypu fr. 0-63 mm rozšířit o 500 mm</t>
  </si>
  <si>
    <t>564730011</t>
  </si>
  <si>
    <t>Podklad z kameniva hrubého drceného vel. 8-16 mm tl 100 mm</t>
  </si>
  <si>
    <t>1846047913</t>
  </si>
  <si>
    <t>((14+9,082)*7,325)/2</t>
  </si>
  <si>
    <t>564750111</t>
  </si>
  <si>
    <t>Podklad z kameniva hrubého drceného vel. 16-32 mm tl 150 mm</t>
  </si>
  <si>
    <t>-2052358133</t>
  </si>
  <si>
    <t>8,337*((5,5+7,611)/2)</t>
  </si>
  <si>
    <t>9,326*5,50</t>
  </si>
  <si>
    <t>(5,5+5,321)*14,160</t>
  </si>
  <si>
    <t>((11,474+10,194)/2)*39,79</t>
  </si>
  <si>
    <t>22,282*8,103</t>
  </si>
  <si>
    <t>564752111</t>
  </si>
  <si>
    <t>Podklad z vibrovaného štěrku VŠ tl 150 mm</t>
  </si>
  <si>
    <t>453447489</t>
  </si>
  <si>
    <t>480,827</t>
  </si>
  <si>
    <t>564772114</t>
  </si>
  <si>
    <t>Podklad z vibrovaného štěrku VŠ tl 280 mm</t>
  </si>
  <si>
    <t>-1114184138</t>
  </si>
  <si>
    <t>953,406</t>
  </si>
  <si>
    <t>1447914164</t>
  </si>
  <si>
    <t>475,057+896,495</t>
  </si>
  <si>
    <t>565145121</t>
  </si>
  <si>
    <t>Asfaltový beton vrstva podkladní ACP 16 (obalované kamenivo OKS) tl 60 mm š přes 3 m</t>
  </si>
  <si>
    <t>2106222540</t>
  </si>
  <si>
    <t>573211109</t>
  </si>
  <si>
    <t>Postřik živičný spojovací z asfaltu v množství 0,50 kg/m2</t>
  </si>
  <si>
    <t>-1219195922</t>
  </si>
  <si>
    <t>577134111</t>
  </si>
  <si>
    <t>Asfaltový beton vrstva obrusná ACO 11 (ABS) tř. I tl 40 mm š do 3 m z nemodifikovaného asfaltu</t>
  </si>
  <si>
    <t>614279555</t>
  </si>
  <si>
    <t>591211111</t>
  </si>
  <si>
    <t>Kladení dlažby z kamene do lože z kameniva těženého tl 40 mm</t>
  </si>
  <si>
    <t>436265235</t>
  </si>
  <si>
    <t>475,057</t>
  </si>
  <si>
    <t>58381185</t>
  </si>
  <si>
    <t>nepravidelný kámen pískovec, povrch přírodní dlažba 30-70x40-70mm</t>
  </si>
  <si>
    <t>-677599058</t>
  </si>
  <si>
    <t>475,057*1,05 'Přepočtené koeficientem množství</t>
  </si>
  <si>
    <t>596211213</t>
  </si>
  <si>
    <t>Kladení zámkové dlažby komunikací pro pěší tl 80 mm skupiny A pl přes 300 m2</t>
  </si>
  <si>
    <t>-1022669267</t>
  </si>
  <si>
    <t>SO 06 - pojezdová plocha</t>
  </si>
  <si>
    <t>896,495</t>
  </si>
  <si>
    <t>59245013</t>
  </si>
  <si>
    <t>dlažba zámková tvaru I 200x165x80mm přírodní</t>
  </si>
  <si>
    <t>-1479916857</t>
  </si>
  <si>
    <t>896,495*1,1 'Přepočtené koeficientem množství</t>
  </si>
  <si>
    <t>-2041855105</t>
  </si>
  <si>
    <t>596991112</t>
  </si>
  <si>
    <t>Řezání betonové, kameninové a kamenné dlažby do oblouku tl do 80 mm</t>
  </si>
  <si>
    <t>-1297484760</t>
  </si>
  <si>
    <t>599432111</t>
  </si>
  <si>
    <t>Vyplnění spár dlažby z lomového kamene drobným kamenivem</t>
  </si>
  <si>
    <t>1082525471</t>
  </si>
  <si>
    <t>914111111</t>
  </si>
  <si>
    <t>Montáž svislé dopravní značky do velikosti 1 m2 objímkami na sloupek nebo konzolu</t>
  </si>
  <si>
    <t>-1074592090</t>
  </si>
  <si>
    <t>40445625</t>
  </si>
  <si>
    <t>informativní značky provozní IP8, IP9, IP11-IP13 500x700mm</t>
  </si>
  <si>
    <t>-734998046</t>
  </si>
  <si>
    <t>914511111</t>
  </si>
  <si>
    <t>Montáž sloupku dopravních značek délky do 3,5 m s betonovým základem</t>
  </si>
  <si>
    <t>-635454311</t>
  </si>
  <si>
    <t>40445225</t>
  </si>
  <si>
    <t>sloupek pro dopravní značku Zn D 60mm v 3,5m</t>
  </si>
  <si>
    <t>-1429786815</t>
  </si>
  <si>
    <t>40445240</t>
  </si>
  <si>
    <t>patka pro sloupek Al D 60mm</t>
  </si>
  <si>
    <t>-902851731</t>
  </si>
  <si>
    <t>40445256</t>
  </si>
  <si>
    <t>svorka upínací na sloupek dopravní značky D 60mm</t>
  </si>
  <si>
    <t>-2001996913</t>
  </si>
  <si>
    <t>40445253</t>
  </si>
  <si>
    <t>víčko plastové na sloupek D 60mm</t>
  </si>
  <si>
    <t>-1216258660</t>
  </si>
  <si>
    <t>915111112</t>
  </si>
  <si>
    <t>Vodorovné dopravní značení dělící čáry souvislé š 125 mm retroreflexní bílá barva</t>
  </si>
  <si>
    <t>-1174971972</t>
  </si>
  <si>
    <t>vyznačení parkovacích ploch</t>
  </si>
  <si>
    <t>5,5*17</t>
  </si>
  <si>
    <t>915131112</t>
  </si>
  <si>
    <t>Vodorovné dopravní značení přechody pro chodce, šipky, symboly retroreflexní bílá barva</t>
  </si>
  <si>
    <t>747881490</t>
  </si>
  <si>
    <t>vyznačení parkovací plochy pro  P1</t>
  </si>
  <si>
    <t>1371318377</t>
  </si>
  <si>
    <t>obrubníky silniční 1000x150x250</t>
  </si>
  <si>
    <t>5,235+11,444+5,50+11+5,50+11+1,964+3+8</t>
  </si>
  <si>
    <t>239994112</t>
  </si>
  <si>
    <t>62,643</t>
  </si>
  <si>
    <t>62,643*1,1 'Přepočtené koeficientem množství</t>
  </si>
  <si>
    <t>916231213</t>
  </si>
  <si>
    <t>Osazení chodníkového obrubníku betonového stojatého s boční opěrou do lože z betonu prostého</t>
  </si>
  <si>
    <t>-942813291</t>
  </si>
  <si>
    <t>obrubníky silniční 1000x150/120x250</t>
  </si>
  <si>
    <t>5+42,497+5+31,639+13,075+22,204</t>
  </si>
  <si>
    <t>59217022</t>
  </si>
  <si>
    <t>obrubník betonový chodníkový krajový 1000x150x250mm</t>
  </si>
  <si>
    <t>-1346647479</t>
  </si>
  <si>
    <t>119,415</t>
  </si>
  <si>
    <t>119,415*1,1 'Přepočtené koeficientem množství</t>
  </si>
  <si>
    <t>916331112</t>
  </si>
  <si>
    <t>Osazení zahradního obrubníku betonového do lože z betonu s boční opěrou</t>
  </si>
  <si>
    <t>1368652085</t>
  </si>
  <si>
    <t>zahradní obrubníky u chodníků dle PD</t>
  </si>
  <si>
    <t>3,471+5,93+1,013+2,691+9,32+2+12,482+12,529+2+0,776+26,294+25,327+24,485</t>
  </si>
  <si>
    <t>21,822+18,219+24,794+0,999+2+5,635+5+30,393</t>
  </si>
  <si>
    <t>59217001</t>
  </si>
  <si>
    <t>obrubník betonový zahradní 1000x50x250mm</t>
  </si>
  <si>
    <t>1719196888</t>
  </si>
  <si>
    <t>237,180</t>
  </si>
  <si>
    <t>237,18*1,1 'Přepočtené koeficientem množství</t>
  </si>
  <si>
    <t>68199205</t>
  </si>
  <si>
    <t>lože pod obrubníky silniční</t>
  </si>
  <si>
    <t>0,30*(62,643+119,415)*0,15</t>
  </si>
  <si>
    <t>lože pod obrubníky zahradní</t>
  </si>
  <si>
    <t>0,20*237,18*0,15</t>
  </si>
  <si>
    <t>lože pod palisády</t>
  </si>
  <si>
    <t>0,30*(24,800+21,538)*0,25</t>
  </si>
  <si>
    <t>1884031624</t>
  </si>
  <si>
    <t>22+8,5</t>
  </si>
  <si>
    <t>919735112</t>
  </si>
  <si>
    <t>Řezání stávajícího živičného krytu hl do 100 mm</t>
  </si>
  <si>
    <t>-1908162034</t>
  </si>
  <si>
    <t>řezání hrany asfaltu na vjezdu do areálu</t>
  </si>
  <si>
    <t>938909311</t>
  </si>
  <si>
    <t>Čištění vozovek metením strojně podkladu nebo krytu betonového nebo živičného</t>
  </si>
  <si>
    <t>1155884173</t>
  </si>
  <si>
    <t>997</t>
  </si>
  <si>
    <t>Přesun sutě</t>
  </si>
  <si>
    <t>997002611</t>
  </si>
  <si>
    <t>Nakládání suti a vybouraných hmot</t>
  </si>
  <si>
    <t>-1920589656</t>
  </si>
  <si>
    <t>997013501</t>
  </si>
  <si>
    <t>Odvoz suti a vybouraných hmot na skládku nebo meziskládku do 1 km se složením</t>
  </si>
  <si>
    <t>-33334597</t>
  </si>
  <si>
    <t>997013509</t>
  </si>
  <si>
    <t>Příplatek k odvozu suti a vybouraných hmot na skládku ZKD 1 km přes 1 km</t>
  </si>
  <si>
    <t>989339630</t>
  </si>
  <si>
    <t>26,7*4 'Přepočtené koeficientem množství</t>
  </si>
  <si>
    <t>997013873</t>
  </si>
  <si>
    <t>Poplatek za uložení stavebního odpadu na recyklační skládce (skládkovné) zeminy a kamení zatříděného do Katalogu odpadů pod kódem 17 05 04</t>
  </si>
  <si>
    <t>691739176</t>
  </si>
  <si>
    <t>26,70-24,564</t>
  </si>
  <si>
    <t>997013875</t>
  </si>
  <si>
    <t>Poplatek za uložení stavebního odpadu na recyklační skládce (skládkovné) asfaltového bez obsahu dehtu zatříděného do Katalogu odpadů pod kódem 17 03 02</t>
  </si>
  <si>
    <t>1248456558</t>
  </si>
  <si>
    <t>24,564</t>
  </si>
  <si>
    <t>997251201</t>
  </si>
  <si>
    <t>1058534848</t>
  </si>
  <si>
    <t>26,70/1,95</t>
  </si>
  <si>
    <t>-1143827358</t>
  </si>
  <si>
    <t>04 - SO 07 - Sadové úpravy</t>
  </si>
  <si>
    <t>860687690</t>
  </si>
  <si>
    <t>výšové snížení plochy na kótu pláně pod ornicí 294,85 - ornice bude cca 200 mm = projektovaná výška pozemku 295,05 m n.m. podle PD Kořenovky</t>
  </si>
  <si>
    <t>plocha zeleně okolo Anfiteátru</t>
  </si>
  <si>
    <t>556,64*1,13</t>
  </si>
  <si>
    <t>plocha směrem k ke SO 03</t>
  </si>
  <si>
    <t>82*0,25</t>
  </si>
  <si>
    <t>výšková úprava terénu okolo jezírka</t>
  </si>
  <si>
    <t>627*0,50</t>
  </si>
  <si>
    <t xml:space="preserve">plochy okolo SO 03 </t>
  </si>
  <si>
    <t>86,2*0,03</t>
  </si>
  <si>
    <t>162251102</t>
  </si>
  <si>
    <t>Vodorovné přemístění do 50 m výkopku/sypaniny z horniny třídy těžitelnosti I, skupiny 1 až 3</t>
  </si>
  <si>
    <t>572146343</t>
  </si>
  <si>
    <t>násyp stávajícího terénu na výškovou úroveň pláně pod ornicí 294,85 m n.m.</t>
  </si>
  <si>
    <t>plocha okolo AN</t>
  </si>
  <si>
    <t>227*0,20</t>
  </si>
  <si>
    <t xml:space="preserve">okolo vjezdové komunikace </t>
  </si>
  <si>
    <t>(29,8+32,7+32,7+55)*((0,93+0,61+0,10)/3)</t>
  </si>
  <si>
    <t>plochy před SO 01</t>
  </si>
  <si>
    <t>(6,5+4,3)*((0,42+0,52)/2)</t>
  </si>
  <si>
    <t>-1614974298</t>
  </si>
  <si>
    <t>odvoz přebytku výkopku na skládku</t>
  </si>
  <si>
    <t>965,589</t>
  </si>
  <si>
    <t>1249811547</t>
  </si>
  <si>
    <t>-440413838</t>
  </si>
  <si>
    <t>1557387008</t>
  </si>
  <si>
    <t>-1462611929</t>
  </si>
  <si>
    <t>965,589*1,95</t>
  </si>
  <si>
    <t>181311103</t>
  </si>
  <si>
    <t>Rozprostření ornice tl vrstvy do 200 mm v rovině nebo ve svahu do 1:5 ručně</t>
  </si>
  <si>
    <t>-590000479</t>
  </si>
  <si>
    <t>Podle PD Kořenovky výška ornice 295,05 m n.m.</t>
  </si>
  <si>
    <t>86,2</t>
  </si>
  <si>
    <t>plochy násypů</t>
  </si>
  <si>
    <t>227</t>
  </si>
  <si>
    <t>(29,8+32,7+32,7+55)</t>
  </si>
  <si>
    <t>(6,5+4,3)</t>
  </si>
  <si>
    <t>181351113</t>
  </si>
  <si>
    <t>Rozprostření ornice tl vrstvy do 200 mm pl přes 500 m2 v rovině nebo ve svahu do 1:5 strojně</t>
  </si>
  <si>
    <t>535970826</t>
  </si>
  <si>
    <t>1823,84</t>
  </si>
  <si>
    <t>odpočet ručně rozprostřené ornice</t>
  </si>
  <si>
    <t>-556,20</t>
  </si>
  <si>
    <t>2039949462</t>
  </si>
  <si>
    <t>úprava pláně pod ornicí</t>
  </si>
  <si>
    <t>1823,84*0,20*1,3</t>
  </si>
  <si>
    <t>181451121</t>
  </si>
  <si>
    <t>Založení lučního trávníku výsevem plochy přes 1000 m2 v rovině a ve svahu do 1:5</t>
  </si>
  <si>
    <t>-1669446263</t>
  </si>
  <si>
    <t>00572420</t>
  </si>
  <si>
    <t>osivo směs travní parková okrasná</t>
  </si>
  <si>
    <t>-1810422294</t>
  </si>
  <si>
    <t>1823,84*0,02 'Přepočtené koeficientem množství</t>
  </si>
  <si>
    <t>-383392907</t>
  </si>
  <si>
    <t>184102113</t>
  </si>
  <si>
    <t>Výsadba dřeviny s balem D do 0,4 m do jamky se zalitím v rovině a svahu do 1:5</t>
  </si>
  <si>
    <t>-1981863022</t>
  </si>
  <si>
    <t>bříza bílá</t>
  </si>
  <si>
    <t>habr obecný</t>
  </si>
  <si>
    <t>02650430</t>
  </si>
  <si>
    <t>bříza (bílá) bradavičnatá - Betula verrucosa 175-200cm, velikost hrnku 3 l</t>
  </si>
  <si>
    <t>-1762203591</t>
  </si>
  <si>
    <t>005800241</t>
  </si>
  <si>
    <t>habr obecný - Carpinus betulus, výška 150-170 cm, kont. 7 litrů</t>
  </si>
  <si>
    <t>1126981526</t>
  </si>
  <si>
    <t>184102211</t>
  </si>
  <si>
    <t>Výsadba keře bez balu v do 1 m do jamky se zalitím v rovině a svahu do 1:5</t>
  </si>
  <si>
    <t>1872168969</t>
  </si>
  <si>
    <t>tavolník</t>
  </si>
  <si>
    <t>zimolez tatarský</t>
  </si>
  <si>
    <t>005800301</t>
  </si>
  <si>
    <t>Tavolník 'Triumphans' výška 20-40 cm</t>
  </si>
  <si>
    <t>-723574654</t>
  </si>
  <si>
    <t>005800302</t>
  </si>
  <si>
    <t>Zimolez tatarský-Lonicera tatarica velikost 10-20 cm</t>
  </si>
  <si>
    <t>842842313</t>
  </si>
  <si>
    <t>184215132</t>
  </si>
  <si>
    <t>Ukotvení kmene dřevin třemi kůly D do 0,1 m délky do 2 m</t>
  </si>
  <si>
    <t>155921398</t>
  </si>
  <si>
    <t>Vyvázání dřevin na kůly</t>
  </si>
  <si>
    <t>4*3</t>
  </si>
  <si>
    <t>60591253</t>
  </si>
  <si>
    <t>kůl vyvazovací dřevěný impregnovaný D 8cm dl 2m</t>
  </si>
  <si>
    <t>1035270385</t>
  </si>
  <si>
    <t>184501141</t>
  </si>
  <si>
    <t>Zhotovení obalu z rákosové nebo kokosové rohože v rovině a svahu do 1:5</t>
  </si>
  <si>
    <t>155127588</t>
  </si>
  <si>
    <t>zhotovení ochrany stromků okolo kůlu výšky 1 m</t>
  </si>
  <si>
    <t>(0,40*3)*1*14</t>
  </si>
  <si>
    <t>61894010</t>
  </si>
  <si>
    <t>síť kokosová (400 g/m2) 2x50m</t>
  </si>
  <si>
    <t>1126041007</t>
  </si>
  <si>
    <t>16,80</t>
  </si>
  <si>
    <t>16,8*1,2 'Přepočtené koeficientem množství</t>
  </si>
  <si>
    <t>998231311</t>
  </si>
  <si>
    <t>Přesun hmot pro sadovnické a krajinářské úpravy vodorovně do 5000 m</t>
  </si>
  <si>
    <t>-1193346433</t>
  </si>
  <si>
    <t>05 -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</si>
  <si>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</si>
  <si>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</si>
  <si>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</si>
  <si>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</si>
  <si>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</si>
  <si>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</si>
  <si>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</si>
  <si>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VRN1</t>
  </si>
  <si>
    <t>Průzkumné, geodetické a projektové práce</t>
  </si>
  <si>
    <t>011503000</t>
  </si>
  <si>
    <t>Stavební průzkum bez rozlišení</t>
  </si>
  <si>
    <t>1024</t>
  </si>
  <si>
    <t>726419757</t>
  </si>
  <si>
    <t>012203000</t>
  </si>
  <si>
    <t>Geodetické práce při provádění stavby</t>
  </si>
  <si>
    <t>1672050297</t>
  </si>
  <si>
    <t>012303000</t>
  </si>
  <si>
    <t>Geodetické práce po výstavbě</t>
  </si>
  <si>
    <t>-1052360362</t>
  </si>
  <si>
    <t>013254000</t>
  </si>
  <si>
    <t>Dokumentace skutečného provedení stavby</t>
  </si>
  <si>
    <t>-554154507</t>
  </si>
  <si>
    <t>VRN3</t>
  </si>
  <si>
    <t>Zařízení staveniště</t>
  </si>
  <si>
    <t>032002000</t>
  </si>
  <si>
    <t>Vybavení staveniště</t>
  </si>
  <si>
    <t>%</t>
  </si>
  <si>
    <t>450842070</t>
  </si>
  <si>
    <t>VRN4</t>
  </si>
  <si>
    <t>Inženýrská činnost</t>
  </si>
  <si>
    <t>041904000</t>
  </si>
  <si>
    <t>Zajištění fotodokumentace</t>
  </si>
  <si>
    <t>337881837</t>
  </si>
  <si>
    <t>042903000</t>
  </si>
  <si>
    <t>Ostatní posudky - odběry vzorků a rozbory</t>
  </si>
  <si>
    <t>-543737613</t>
  </si>
  <si>
    <t>043114000</t>
  </si>
  <si>
    <t>Zkoušky tlakové</t>
  </si>
  <si>
    <t>761627066</t>
  </si>
  <si>
    <t>043144000</t>
  </si>
  <si>
    <t>Zkoušky těsnosti</t>
  </si>
  <si>
    <t>-984498714</t>
  </si>
  <si>
    <t>043194000</t>
  </si>
  <si>
    <t>Ostatní zkoušky</t>
  </si>
  <si>
    <t>473536436</t>
  </si>
  <si>
    <t>049103000</t>
  </si>
  <si>
    <t>Náklady vzniklé v souvislosti s realizací stavby-vytyčení podzemních sítí</t>
  </si>
  <si>
    <t>1596601793</t>
  </si>
  <si>
    <t>049303000</t>
  </si>
  <si>
    <t>Náklady vzniklé v souvislosti s předáním stavby-zaškolení obsluhy</t>
  </si>
  <si>
    <t>1282974261</t>
  </si>
  <si>
    <t>VRN6</t>
  </si>
  <si>
    <t>Územní vlivy</t>
  </si>
  <si>
    <t>060001000</t>
  </si>
  <si>
    <t>1879425881</t>
  </si>
  <si>
    <t>065002000</t>
  </si>
  <si>
    <t>Mimostaveništní doprava materiálů - Litoměřice - Řepín</t>
  </si>
  <si>
    <t>2054393194</t>
  </si>
  <si>
    <t>VRN7</t>
  </si>
  <si>
    <t>Provozní vlivy</t>
  </si>
  <si>
    <t>070001000</t>
  </si>
  <si>
    <t>-279998180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</si>
</sst>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7" t="s">
        <v>14</v>
      </c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3"/>
      <c r="AQ5" s="23"/>
      <c r="AR5" s="21"/>
      <c r="BE5" s="284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89" t="s">
        <v>17</v>
      </c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3"/>
      <c r="AQ6" s="23"/>
      <c r="AR6" s="21"/>
      <c r="BE6" s="285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85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85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85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285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285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85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30</v>
      </c>
      <c r="AO13" s="23"/>
      <c r="AP13" s="23"/>
      <c r="AQ13" s="23"/>
      <c r="AR13" s="21"/>
      <c r="BE13" s="285"/>
      <c r="BS13" s="18" t="s">
        <v>6</v>
      </c>
    </row>
    <row r="14" spans="1:74" ht="12.75">
      <c r="B14" s="22"/>
      <c r="C14" s="23"/>
      <c r="D14" s="23"/>
      <c r="E14" s="290" t="s">
        <v>30</v>
      </c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285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85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85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285"/>
      <c r="BS17" s="18" t="s">
        <v>33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85"/>
      <c r="BS18" s="18" t="s">
        <v>6</v>
      </c>
    </row>
    <row r="19" spans="1:71" s="1" customFormat="1" ht="12" customHeight="1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35</v>
      </c>
      <c r="AO19" s="23"/>
      <c r="AP19" s="23"/>
      <c r="AQ19" s="23"/>
      <c r="AR19" s="21"/>
      <c r="BE19" s="285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285"/>
      <c r="BS20" s="18" t="s">
        <v>33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85"/>
    </row>
    <row r="22" spans="1:71" s="1" customFormat="1" ht="12" customHeight="1">
      <c r="B22" s="22"/>
      <c r="C22" s="23"/>
      <c r="D22" s="30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85"/>
    </row>
    <row r="23" spans="1:71" s="1" customFormat="1" ht="95.25" customHeight="1">
      <c r="B23" s="22"/>
      <c r="C23" s="23"/>
      <c r="D23" s="23"/>
      <c r="E23" s="292" t="s">
        <v>38</v>
      </c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3"/>
      <c r="AP23" s="23"/>
      <c r="AQ23" s="23"/>
      <c r="AR23" s="21"/>
      <c r="BE23" s="285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85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85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93">
        <f>ROUND(AG94,2)</f>
        <v>0</v>
      </c>
      <c r="AL26" s="294"/>
      <c r="AM26" s="294"/>
      <c r="AN26" s="294"/>
      <c r="AO26" s="294"/>
      <c r="AP26" s="37"/>
      <c r="AQ26" s="37"/>
      <c r="AR26" s="40"/>
      <c r="BE26" s="285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85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95" t="s">
        <v>40</v>
      </c>
      <c r="M28" s="295"/>
      <c r="N28" s="295"/>
      <c r="O28" s="295"/>
      <c r="P28" s="295"/>
      <c r="Q28" s="37"/>
      <c r="R28" s="37"/>
      <c r="S28" s="37"/>
      <c r="T28" s="37"/>
      <c r="U28" s="37"/>
      <c r="V28" s="37"/>
      <c r="W28" s="295" t="s">
        <v>41</v>
      </c>
      <c r="X28" s="295"/>
      <c r="Y28" s="295"/>
      <c r="Z28" s="295"/>
      <c r="AA28" s="295"/>
      <c r="AB28" s="295"/>
      <c r="AC28" s="295"/>
      <c r="AD28" s="295"/>
      <c r="AE28" s="295"/>
      <c r="AF28" s="37"/>
      <c r="AG28" s="37"/>
      <c r="AH28" s="37"/>
      <c r="AI28" s="37"/>
      <c r="AJ28" s="37"/>
      <c r="AK28" s="295" t="s">
        <v>42</v>
      </c>
      <c r="AL28" s="295"/>
      <c r="AM28" s="295"/>
      <c r="AN28" s="295"/>
      <c r="AO28" s="295"/>
      <c r="AP28" s="37"/>
      <c r="AQ28" s="37"/>
      <c r="AR28" s="40"/>
      <c r="BE28" s="285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298">
        <v>0.21</v>
      </c>
      <c r="M29" s="297"/>
      <c r="N29" s="297"/>
      <c r="O29" s="297"/>
      <c r="P29" s="297"/>
      <c r="Q29" s="42"/>
      <c r="R29" s="42"/>
      <c r="S29" s="42"/>
      <c r="T29" s="42"/>
      <c r="U29" s="42"/>
      <c r="V29" s="42"/>
      <c r="W29" s="296">
        <f>ROUND(AZ94, 2)</f>
        <v>0</v>
      </c>
      <c r="X29" s="297"/>
      <c r="Y29" s="297"/>
      <c r="Z29" s="297"/>
      <c r="AA29" s="297"/>
      <c r="AB29" s="297"/>
      <c r="AC29" s="297"/>
      <c r="AD29" s="297"/>
      <c r="AE29" s="297"/>
      <c r="AF29" s="42"/>
      <c r="AG29" s="42"/>
      <c r="AH29" s="42"/>
      <c r="AI29" s="42"/>
      <c r="AJ29" s="42"/>
      <c r="AK29" s="296">
        <f>ROUND(AV94, 2)</f>
        <v>0</v>
      </c>
      <c r="AL29" s="297"/>
      <c r="AM29" s="297"/>
      <c r="AN29" s="297"/>
      <c r="AO29" s="297"/>
      <c r="AP29" s="42"/>
      <c r="AQ29" s="42"/>
      <c r="AR29" s="43"/>
      <c r="BE29" s="286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298">
        <v>0.15</v>
      </c>
      <c r="M30" s="297"/>
      <c r="N30" s="297"/>
      <c r="O30" s="297"/>
      <c r="P30" s="297"/>
      <c r="Q30" s="42"/>
      <c r="R30" s="42"/>
      <c r="S30" s="42"/>
      <c r="T30" s="42"/>
      <c r="U30" s="42"/>
      <c r="V30" s="42"/>
      <c r="W30" s="296">
        <f>ROUND(BA94, 2)</f>
        <v>0</v>
      </c>
      <c r="X30" s="297"/>
      <c r="Y30" s="297"/>
      <c r="Z30" s="297"/>
      <c r="AA30" s="297"/>
      <c r="AB30" s="297"/>
      <c r="AC30" s="297"/>
      <c r="AD30" s="297"/>
      <c r="AE30" s="297"/>
      <c r="AF30" s="42"/>
      <c r="AG30" s="42"/>
      <c r="AH30" s="42"/>
      <c r="AI30" s="42"/>
      <c r="AJ30" s="42"/>
      <c r="AK30" s="296">
        <f>ROUND(AW94, 2)</f>
        <v>0</v>
      </c>
      <c r="AL30" s="297"/>
      <c r="AM30" s="297"/>
      <c r="AN30" s="297"/>
      <c r="AO30" s="297"/>
      <c r="AP30" s="42"/>
      <c r="AQ30" s="42"/>
      <c r="AR30" s="43"/>
      <c r="BE30" s="286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298">
        <v>0.21</v>
      </c>
      <c r="M31" s="297"/>
      <c r="N31" s="297"/>
      <c r="O31" s="297"/>
      <c r="P31" s="297"/>
      <c r="Q31" s="42"/>
      <c r="R31" s="42"/>
      <c r="S31" s="42"/>
      <c r="T31" s="42"/>
      <c r="U31" s="42"/>
      <c r="V31" s="42"/>
      <c r="W31" s="296">
        <f>ROUND(BB94, 2)</f>
        <v>0</v>
      </c>
      <c r="X31" s="297"/>
      <c r="Y31" s="297"/>
      <c r="Z31" s="297"/>
      <c r="AA31" s="297"/>
      <c r="AB31" s="297"/>
      <c r="AC31" s="297"/>
      <c r="AD31" s="297"/>
      <c r="AE31" s="297"/>
      <c r="AF31" s="42"/>
      <c r="AG31" s="42"/>
      <c r="AH31" s="42"/>
      <c r="AI31" s="42"/>
      <c r="AJ31" s="42"/>
      <c r="AK31" s="296">
        <v>0</v>
      </c>
      <c r="AL31" s="297"/>
      <c r="AM31" s="297"/>
      <c r="AN31" s="297"/>
      <c r="AO31" s="297"/>
      <c r="AP31" s="42"/>
      <c r="AQ31" s="42"/>
      <c r="AR31" s="43"/>
      <c r="BE31" s="286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298">
        <v>0.15</v>
      </c>
      <c r="M32" s="297"/>
      <c r="N32" s="297"/>
      <c r="O32" s="297"/>
      <c r="P32" s="297"/>
      <c r="Q32" s="42"/>
      <c r="R32" s="42"/>
      <c r="S32" s="42"/>
      <c r="T32" s="42"/>
      <c r="U32" s="42"/>
      <c r="V32" s="42"/>
      <c r="W32" s="296">
        <f>ROUND(BC94, 2)</f>
        <v>0</v>
      </c>
      <c r="X32" s="297"/>
      <c r="Y32" s="297"/>
      <c r="Z32" s="297"/>
      <c r="AA32" s="297"/>
      <c r="AB32" s="297"/>
      <c r="AC32" s="297"/>
      <c r="AD32" s="297"/>
      <c r="AE32" s="297"/>
      <c r="AF32" s="42"/>
      <c r="AG32" s="42"/>
      <c r="AH32" s="42"/>
      <c r="AI32" s="42"/>
      <c r="AJ32" s="42"/>
      <c r="AK32" s="296">
        <v>0</v>
      </c>
      <c r="AL32" s="297"/>
      <c r="AM32" s="297"/>
      <c r="AN32" s="297"/>
      <c r="AO32" s="297"/>
      <c r="AP32" s="42"/>
      <c r="AQ32" s="42"/>
      <c r="AR32" s="43"/>
      <c r="BE32" s="286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298">
        <v>0</v>
      </c>
      <c r="M33" s="297"/>
      <c r="N33" s="297"/>
      <c r="O33" s="297"/>
      <c r="P33" s="297"/>
      <c r="Q33" s="42"/>
      <c r="R33" s="42"/>
      <c r="S33" s="42"/>
      <c r="T33" s="42"/>
      <c r="U33" s="42"/>
      <c r="V33" s="42"/>
      <c r="W33" s="296">
        <f>ROUND(BD94, 2)</f>
        <v>0</v>
      </c>
      <c r="X33" s="297"/>
      <c r="Y33" s="297"/>
      <c r="Z33" s="297"/>
      <c r="AA33" s="297"/>
      <c r="AB33" s="297"/>
      <c r="AC33" s="297"/>
      <c r="AD33" s="297"/>
      <c r="AE33" s="297"/>
      <c r="AF33" s="42"/>
      <c r="AG33" s="42"/>
      <c r="AH33" s="42"/>
      <c r="AI33" s="42"/>
      <c r="AJ33" s="42"/>
      <c r="AK33" s="296">
        <v>0</v>
      </c>
      <c r="AL33" s="297"/>
      <c r="AM33" s="297"/>
      <c r="AN33" s="297"/>
      <c r="AO33" s="297"/>
      <c r="AP33" s="42"/>
      <c r="AQ33" s="42"/>
      <c r="AR33" s="43"/>
      <c r="BE33" s="286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85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302" t="s">
        <v>51</v>
      </c>
      <c r="Y35" s="300"/>
      <c r="Z35" s="300"/>
      <c r="AA35" s="300"/>
      <c r="AB35" s="300"/>
      <c r="AC35" s="46"/>
      <c r="AD35" s="46"/>
      <c r="AE35" s="46"/>
      <c r="AF35" s="46"/>
      <c r="AG35" s="46"/>
      <c r="AH35" s="46"/>
      <c r="AI35" s="46"/>
      <c r="AJ35" s="46"/>
      <c r="AK35" s="299">
        <f>SUM(AK26:AK33)</f>
        <v>0</v>
      </c>
      <c r="AL35" s="300"/>
      <c r="AM35" s="300"/>
      <c r="AN35" s="300"/>
      <c r="AO35" s="301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52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53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54</v>
      </c>
      <c r="AI60" s="39"/>
      <c r="AJ60" s="39"/>
      <c r="AK60" s="39"/>
      <c r="AL60" s="39"/>
      <c r="AM60" s="53" t="s">
        <v>55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56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57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54</v>
      </c>
      <c r="AI75" s="39"/>
      <c r="AJ75" s="39"/>
      <c r="AK75" s="39"/>
      <c r="AL75" s="39"/>
      <c r="AM75" s="53" t="s">
        <v>55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2025-01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63" t="str">
        <f>K6</f>
        <v>Obec Řepín - Revitalizace veřejného prostranství</v>
      </c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Řepín, st.p.č. 144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65" t="str">
        <f>IF(AN8= "","",AN8)</f>
        <v>23. 1. 2025</v>
      </c>
      <c r="AN87" s="265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Obec Řepín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31</v>
      </c>
      <c r="AJ89" s="37"/>
      <c r="AK89" s="37"/>
      <c r="AL89" s="37"/>
      <c r="AM89" s="266" t="str">
        <f>IF(E17="","",E17)</f>
        <v xml:space="preserve"> </v>
      </c>
      <c r="AN89" s="267"/>
      <c r="AO89" s="267"/>
      <c r="AP89" s="267"/>
      <c r="AQ89" s="37"/>
      <c r="AR89" s="40"/>
      <c r="AS89" s="268" t="s">
        <v>59</v>
      </c>
      <c r="AT89" s="269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29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34</v>
      </c>
      <c r="AJ90" s="37"/>
      <c r="AK90" s="37"/>
      <c r="AL90" s="37"/>
      <c r="AM90" s="266" t="str">
        <f>IF(E20="","",E20)</f>
        <v>Josef Beran - STAVO</v>
      </c>
      <c r="AN90" s="267"/>
      <c r="AO90" s="267"/>
      <c r="AP90" s="267"/>
      <c r="AQ90" s="37"/>
      <c r="AR90" s="40"/>
      <c r="AS90" s="270"/>
      <c r="AT90" s="271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72"/>
      <c r="AT91" s="273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74" t="s">
        <v>60</v>
      </c>
      <c r="D92" s="275"/>
      <c r="E92" s="275"/>
      <c r="F92" s="275"/>
      <c r="G92" s="275"/>
      <c r="H92" s="74"/>
      <c r="I92" s="277" t="s">
        <v>61</v>
      </c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6" t="s">
        <v>62</v>
      </c>
      <c r="AH92" s="275"/>
      <c r="AI92" s="275"/>
      <c r="AJ92" s="275"/>
      <c r="AK92" s="275"/>
      <c r="AL92" s="275"/>
      <c r="AM92" s="275"/>
      <c r="AN92" s="277" t="s">
        <v>63</v>
      </c>
      <c r="AO92" s="275"/>
      <c r="AP92" s="278"/>
      <c r="AQ92" s="75" t="s">
        <v>64</v>
      </c>
      <c r="AR92" s="40"/>
      <c r="AS92" s="76" t="s">
        <v>65</v>
      </c>
      <c r="AT92" s="77" t="s">
        <v>66</v>
      </c>
      <c r="AU92" s="77" t="s">
        <v>67</v>
      </c>
      <c r="AV92" s="77" t="s">
        <v>68</v>
      </c>
      <c r="AW92" s="77" t="s">
        <v>69</v>
      </c>
      <c r="AX92" s="77" t="s">
        <v>70</v>
      </c>
      <c r="AY92" s="77" t="s">
        <v>71</v>
      </c>
      <c r="AZ92" s="77" t="s">
        <v>72</v>
      </c>
      <c r="BA92" s="77" t="s">
        <v>73</v>
      </c>
      <c r="BB92" s="77" t="s">
        <v>74</v>
      </c>
      <c r="BC92" s="77" t="s">
        <v>75</v>
      </c>
      <c r="BD92" s="78" t="s">
        <v>76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77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82">
        <f>ROUND(SUM(AG95:AG102),2)</f>
        <v>0</v>
      </c>
      <c r="AH94" s="282"/>
      <c r="AI94" s="282"/>
      <c r="AJ94" s="282"/>
      <c r="AK94" s="282"/>
      <c r="AL94" s="282"/>
      <c r="AM94" s="282"/>
      <c r="AN94" s="283">
        <f t="shared" ref="AN94:AN102" si="0">SUM(AG94,AT94)</f>
        <v>0</v>
      </c>
      <c r="AO94" s="283"/>
      <c r="AP94" s="283"/>
      <c r="AQ94" s="86" t="s">
        <v>1</v>
      </c>
      <c r="AR94" s="87"/>
      <c r="AS94" s="88">
        <f>ROUND(SUM(AS95:AS102),2)</f>
        <v>0</v>
      </c>
      <c r="AT94" s="89">
        <f t="shared" ref="AT94:AT102" si="1">ROUND(SUM(AV94:AW94),2)</f>
        <v>0</v>
      </c>
      <c r="AU94" s="90">
        <f>ROUND(SUM(AU95:AU102),5)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ROUND(SUM(AZ95:AZ102),2)</f>
        <v>0</v>
      </c>
      <c r="BA94" s="89">
        <f>ROUND(SUM(BA95:BA102),2)</f>
        <v>0</v>
      </c>
      <c r="BB94" s="89">
        <f>ROUND(SUM(BB95:BB102),2)</f>
        <v>0</v>
      </c>
      <c r="BC94" s="89">
        <f>ROUND(SUM(BC95:BC102),2)</f>
        <v>0</v>
      </c>
      <c r="BD94" s="91">
        <f>ROUND(SUM(BD95:BD102),2)</f>
        <v>0</v>
      </c>
      <c r="BS94" s="92" t="s">
        <v>78</v>
      </c>
      <c r="BT94" s="92" t="s">
        <v>79</v>
      </c>
      <c r="BU94" s="93" t="s">
        <v>80</v>
      </c>
      <c r="BV94" s="92" t="s">
        <v>81</v>
      </c>
      <c r="BW94" s="92" t="s">
        <v>5</v>
      </c>
      <c r="BX94" s="92" t="s">
        <v>82</v>
      </c>
      <c r="CL94" s="92" t="s">
        <v>1</v>
      </c>
    </row>
    <row r="95" spans="1:91" s="7" customFormat="1" ht="16.5" customHeight="1">
      <c r="A95" s="94" t="s">
        <v>83</v>
      </c>
      <c r="B95" s="95"/>
      <c r="C95" s="96"/>
      <c r="D95" s="279" t="s">
        <v>84</v>
      </c>
      <c r="E95" s="279"/>
      <c r="F95" s="279"/>
      <c r="G95" s="279"/>
      <c r="H95" s="279"/>
      <c r="I95" s="97"/>
      <c r="J95" s="279" t="s">
        <v>85</v>
      </c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80">
        <f>'01.1 - SO 03 - Altán'!J30</f>
        <v>0</v>
      </c>
      <c r="AH95" s="281"/>
      <c r="AI95" s="281"/>
      <c r="AJ95" s="281"/>
      <c r="AK95" s="281"/>
      <c r="AL95" s="281"/>
      <c r="AM95" s="281"/>
      <c r="AN95" s="280">
        <f t="shared" si="0"/>
        <v>0</v>
      </c>
      <c r="AO95" s="281"/>
      <c r="AP95" s="281"/>
      <c r="AQ95" s="98" t="s">
        <v>86</v>
      </c>
      <c r="AR95" s="99"/>
      <c r="AS95" s="100">
        <v>0</v>
      </c>
      <c r="AT95" s="101">
        <f t="shared" si="1"/>
        <v>0</v>
      </c>
      <c r="AU95" s="102">
        <f>'01.1 - SO 03 - Altán'!P134</f>
        <v>0</v>
      </c>
      <c r="AV95" s="101">
        <f>'01.1 - SO 03 - Altán'!J33</f>
        <v>0</v>
      </c>
      <c r="AW95" s="101">
        <f>'01.1 - SO 03 - Altán'!J34</f>
        <v>0</v>
      </c>
      <c r="AX95" s="101">
        <f>'01.1 - SO 03 - Altán'!J35</f>
        <v>0</v>
      </c>
      <c r="AY95" s="101">
        <f>'01.1 - SO 03 - Altán'!J36</f>
        <v>0</v>
      </c>
      <c r="AZ95" s="101">
        <f>'01.1 - SO 03 - Altán'!F33</f>
        <v>0</v>
      </c>
      <c r="BA95" s="101">
        <f>'01.1 - SO 03 - Altán'!F34</f>
        <v>0</v>
      </c>
      <c r="BB95" s="101">
        <f>'01.1 - SO 03 - Altán'!F35</f>
        <v>0</v>
      </c>
      <c r="BC95" s="101">
        <f>'01.1 - SO 03 - Altán'!F36</f>
        <v>0</v>
      </c>
      <c r="BD95" s="103">
        <f>'01.1 - SO 03 - Altán'!F37</f>
        <v>0</v>
      </c>
      <c r="BT95" s="104" t="s">
        <v>87</v>
      </c>
      <c r="BV95" s="104" t="s">
        <v>81</v>
      </c>
      <c r="BW95" s="104" t="s">
        <v>88</v>
      </c>
      <c r="BX95" s="104" t="s">
        <v>5</v>
      </c>
      <c r="CL95" s="104" t="s">
        <v>1</v>
      </c>
      <c r="CM95" s="104" t="s">
        <v>89</v>
      </c>
    </row>
    <row r="96" spans="1:91" s="7" customFormat="1" ht="16.5" customHeight="1">
      <c r="A96" s="94" t="s">
        <v>83</v>
      </c>
      <c r="B96" s="95"/>
      <c r="C96" s="96"/>
      <c r="D96" s="279" t="s">
        <v>90</v>
      </c>
      <c r="E96" s="279"/>
      <c r="F96" s="279"/>
      <c r="G96" s="279"/>
      <c r="H96" s="279"/>
      <c r="I96" s="97"/>
      <c r="J96" s="279" t="s">
        <v>91</v>
      </c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80">
        <f>'01.2 - SO 05 - Amfiteátr'!J30</f>
        <v>0</v>
      </c>
      <c r="AH96" s="281"/>
      <c r="AI96" s="281"/>
      <c r="AJ96" s="281"/>
      <c r="AK96" s="281"/>
      <c r="AL96" s="281"/>
      <c r="AM96" s="281"/>
      <c r="AN96" s="280">
        <f t="shared" si="0"/>
        <v>0</v>
      </c>
      <c r="AO96" s="281"/>
      <c r="AP96" s="281"/>
      <c r="AQ96" s="98" t="s">
        <v>86</v>
      </c>
      <c r="AR96" s="99"/>
      <c r="AS96" s="100">
        <v>0</v>
      </c>
      <c r="AT96" s="101">
        <f t="shared" si="1"/>
        <v>0</v>
      </c>
      <c r="AU96" s="102">
        <f>'01.2 - SO 05 - Amfiteátr'!P122</f>
        <v>0</v>
      </c>
      <c r="AV96" s="101">
        <f>'01.2 - SO 05 - Amfiteátr'!J33</f>
        <v>0</v>
      </c>
      <c r="AW96" s="101">
        <f>'01.2 - SO 05 - Amfiteátr'!J34</f>
        <v>0</v>
      </c>
      <c r="AX96" s="101">
        <f>'01.2 - SO 05 - Amfiteátr'!J35</f>
        <v>0</v>
      </c>
      <c r="AY96" s="101">
        <f>'01.2 - SO 05 - Amfiteátr'!J36</f>
        <v>0</v>
      </c>
      <c r="AZ96" s="101">
        <f>'01.2 - SO 05 - Amfiteátr'!F33</f>
        <v>0</v>
      </c>
      <c r="BA96" s="101">
        <f>'01.2 - SO 05 - Amfiteátr'!F34</f>
        <v>0</v>
      </c>
      <c r="BB96" s="101">
        <f>'01.2 - SO 05 - Amfiteátr'!F35</f>
        <v>0</v>
      </c>
      <c r="BC96" s="101">
        <f>'01.2 - SO 05 - Amfiteátr'!F36</f>
        <v>0</v>
      </c>
      <c r="BD96" s="103">
        <f>'01.2 - SO 05 - Amfiteátr'!F37</f>
        <v>0</v>
      </c>
      <c r="BT96" s="104" t="s">
        <v>87</v>
      </c>
      <c r="BV96" s="104" t="s">
        <v>81</v>
      </c>
      <c r="BW96" s="104" t="s">
        <v>92</v>
      </c>
      <c r="BX96" s="104" t="s">
        <v>5</v>
      </c>
      <c r="CL96" s="104" t="s">
        <v>1</v>
      </c>
      <c r="CM96" s="104" t="s">
        <v>89</v>
      </c>
    </row>
    <row r="97" spans="1:91" s="7" customFormat="1" ht="16.5" customHeight="1">
      <c r="A97" s="94" t="s">
        <v>83</v>
      </c>
      <c r="B97" s="95"/>
      <c r="C97" s="96"/>
      <c r="D97" s="279" t="s">
        <v>93</v>
      </c>
      <c r="E97" s="279"/>
      <c r="F97" s="279"/>
      <c r="G97" s="279"/>
      <c r="H97" s="279"/>
      <c r="I97" s="97"/>
      <c r="J97" s="279" t="s">
        <v>94</v>
      </c>
      <c r="K97" s="279"/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80">
        <f>'01.3 - IO 01 - Přípojka vody'!J30</f>
        <v>0</v>
      </c>
      <c r="AH97" s="281"/>
      <c r="AI97" s="281"/>
      <c r="AJ97" s="281"/>
      <c r="AK97" s="281"/>
      <c r="AL97" s="281"/>
      <c r="AM97" s="281"/>
      <c r="AN97" s="280">
        <f t="shared" si="0"/>
        <v>0</v>
      </c>
      <c r="AO97" s="281"/>
      <c r="AP97" s="281"/>
      <c r="AQ97" s="98" t="s">
        <v>86</v>
      </c>
      <c r="AR97" s="99"/>
      <c r="AS97" s="100">
        <v>0</v>
      </c>
      <c r="AT97" s="101">
        <f t="shared" si="1"/>
        <v>0</v>
      </c>
      <c r="AU97" s="102">
        <f>'01.3 - IO 01 - Přípojka vody'!P126</f>
        <v>0</v>
      </c>
      <c r="AV97" s="101">
        <f>'01.3 - IO 01 - Přípojka vody'!J33</f>
        <v>0</v>
      </c>
      <c r="AW97" s="101">
        <f>'01.3 - IO 01 - Přípojka vody'!J34</f>
        <v>0</v>
      </c>
      <c r="AX97" s="101">
        <f>'01.3 - IO 01 - Přípojka vody'!J35</f>
        <v>0</v>
      </c>
      <c r="AY97" s="101">
        <f>'01.3 - IO 01 - Přípojka vody'!J36</f>
        <v>0</v>
      </c>
      <c r="AZ97" s="101">
        <f>'01.3 - IO 01 - Přípojka vody'!F33</f>
        <v>0</v>
      </c>
      <c r="BA97" s="101">
        <f>'01.3 - IO 01 - Přípojka vody'!F34</f>
        <v>0</v>
      </c>
      <c r="BB97" s="101">
        <f>'01.3 - IO 01 - Přípojka vody'!F35</f>
        <v>0</v>
      </c>
      <c r="BC97" s="101">
        <f>'01.3 - IO 01 - Přípojka vody'!F36</f>
        <v>0</v>
      </c>
      <c r="BD97" s="103">
        <f>'01.3 - IO 01 - Přípojka vody'!F37</f>
        <v>0</v>
      </c>
      <c r="BT97" s="104" t="s">
        <v>87</v>
      </c>
      <c r="BV97" s="104" t="s">
        <v>81</v>
      </c>
      <c r="BW97" s="104" t="s">
        <v>95</v>
      </c>
      <c r="BX97" s="104" t="s">
        <v>5</v>
      </c>
      <c r="CL97" s="104" t="s">
        <v>1</v>
      </c>
      <c r="CM97" s="104" t="s">
        <v>89</v>
      </c>
    </row>
    <row r="98" spans="1:91" s="7" customFormat="1" ht="16.5" customHeight="1">
      <c r="A98" s="94" t="s">
        <v>83</v>
      </c>
      <c r="B98" s="95"/>
      <c r="C98" s="96"/>
      <c r="D98" s="279" t="s">
        <v>96</v>
      </c>
      <c r="E98" s="279"/>
      <c r="F98" s="279"/>
      <c r="G98" s="279"/>
      <c r="H98" s="279"/>
      <c r="I98" s="97"/>
      <c r="J98" s="279" t="s">
        <v>97</v>
      </c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80">
        <f>'01.4 - IO 02 - Dešťová ka...'!J30</f>
        <v>0</v>
      </c>
      <c r="AH98" s="281"/>
      <c r="AI98" s="281"/>
      <c r="AJ98" s="281"/>
      <c r="AK98" s="281"/>
      <c r="AL98" s="281"/>
      <c r="AM98" s="281"/>
      <c r="AN98" s="280">
        <f t="shared" si="0"/>
        <v>0</v>
      </c>
      <c r="AO98" s="281"/>
      <c r="AP98" s="281"/>
      <c r="AQ98" s="98" t="s">
        <v>86</v>
      </c>
      <c r="AR98" s="99"/>
      <c r="AS98" s="100">
        <v>0</v>
      </c>
      <c r="AT98" s="101">
        <f t="shared" si="1"/>
        <v>0</v>
      </c>
      <c r="AU98" s="102">
        <f>'01.4 - IO 02 - Dešťová ka...'!P124</f>
        <v>0</v>
      </c>
      <c r="AV98" s="101">
        <f>'01.4 - IO 02 - Dešťová ka...'!J33</f>
        <v>0</v>
      </c>
      <c r="AW98" s="101">
        <f>'01.4 - IO 02 - Dešťová ka...'!J34</f>
        <v>0</v>
      </c>
      <c r="AX98" s="101">
        <f>'01.4 - IO 02 - Dešťová ka...'!J35</f>
        <v>0</v>
      </c>
      <c r="AY98" s="101">
        <f>'01.4 - IO 02 - Dešťová ka...'!J36</f>
        <v>0</v>
      </c>
      <c r="AZ98" s="101">
        <f>'01.4 - IO 02 - Dešťová ka...'!F33</f>
        <v>0</v>
      </c>
      <c r="BA98" s="101">
        <f>'01.4 - IO 02 - Dešťová ka...'!F34</f>
        <v>0</v>
      </c>
      <c r="BB98" s="101">
        <f>'01.4 - IO 02 - Dešťová ka...'!F35</f>
        <v>0</v>
      </c>
      <c r="BC98" s="101">
        <f>'01.4 - IO 02 - Dešťová ka...'!F36</f>
        <v>0</v>
      </c>
      <c r="BD98" s="103">
        <f>'01.4 - IO 02 - Dešťová ka...'!F37</f>
        <v>0</v>
      </c>
      <c r="BT98" s="104" t="s">
        <v>87</v>
      </c>
      <c r="BV98" s="104" t="s">
        <v>81</v>
      </c>
      <c r="BW98" s="104" t="s">
        <v>98</v>
      </c>
      <c r="BX98" s="104" t="s">
        <v>5</v>
      </c>
      <c r="CL98" s="104" t="s">
        <v>1</v>
      </c>
      <c r="CM98" s="104" t="s">
        <v>89</v>
      </c>
    </row>
    <row r="99" spans="1:91" s="7" customFormat="1" ht="16.5" customHeight="1">
      <c r="A99" s="94" t="s">
        <v>83</v>
      </c>
      <c r="B99" s="95"/>
      <c r="C99" s="96"/>
      <c r="D99" s="279" t="s">
        <v>99</v>
      </c>
      <c r="E99" s="279"/>
      <c r="F99" s="279"/>
      <c r="G99" s="279"/>
      <c r="H99" s="279"/>
      <c r="I99" s="97"/>
      <c r="J99" s="279" t="s">
        <v>100</v>
      </c>
      <c r="K99" s="279"/>
      <c r="L99" s="279"/>
      <c r="M99" s="279"/>
      <c r="N99" s="279"/>
      <c r="O99" s="279"/>
      <c r="P99" s="279"/>
      <c r="Q99" s="279"/>
      <c r="R99" s="279"/>
      <c r="S99" s="279"/>
      <c r="T99" s="279"/>
      <c r="U99" s="279"/>
      <c r="V99" s="279"/>
      <c r="W99" s="279"/>
      <c r="X99" s="279"/>
      <c r="Y99" s="279"/>
      <c r="Z99" s="279"/>
      <c r="AA99" s="279"/>
      <c r="AB99" s="279"/>
      <c r="AC99" s="279"/>
      <c r="AD99" s="279"/>
      <c r="AE99" s="279"/>
      <c r="AF99" s="279"/>
      <c r="AG99" s="280">
        <f>'02 - SO 04 - Vodní plocha'!J30</f>
        <v>0</v>
      </c>
      <c r="AH99" s="281"/>
      <c r="AI99" s="281"/>
      <c r="AJ99" s="281"/>
      <c r="AK99" s="281"/>
      <c r="AL99" s="281"/>
      <c r="AM99" s="281"/>
      <c r="AN99" s="280">
        <f t="shared" si="0"/>
        <v>0</v>
      </c>
      <c r="AO99" s="281"/>
      <c r="AP99" s="281"/>
      <c r="AQ99" s="98" t="s">
        <v>86</v>
      </c>
      <c r="AR99" s="99"/>
      <c r="AS99" s="100">
        <v>0</v>
      </c>
      <c r="AT99" s="101">
        <f t="shared" si="1"/>
        <v>0</v>
      </c>
      <c r="AU99" s="102">
        <f>'02 - SO 04 - Vodní plocha'!P136</f>
        <v>0</v>
      </c>
      <c r="AV99" s="101">
        <f>'02 - SO 04 - Vodní plocha'!J33</f>
        <v>0</v>
      </c>
      <c r="AW99" s="101">
        <f>'02 - SO 04 - Vodní plocha'!J34</f>
        <v>0</v>
      </c>
      <c r="AX99" s="101">
        <f>'02 - SO 04 - Vodní plocha'!J35</f>
        <v>0</v>
      </c>
      <c r="AY99" s="101">
        <f>'02 - SO 04 - Vodní plocha'!J36</f>
        <v>0</v>
      </c>
      <c r="AZ99" s="101">
        <f>'02 - SO 04 - Vodní plocha'!F33</f>
        <v>0</v>
      </c>
      <c r="BA99" s="101">
        <f>'02 - SO 04 - Vodní plocha'!F34</f>
        <v>0</v>
      </c>
      <c r="BB99" s="101">
        <f>'02 - SO 04 - Vodní plocha'!F35</f>
        <v>0</v>
      </c>
      <c r="BC99" s="101">
        <f>'02 - SO 04 - Vodní plocha'!F36</f>
        <v>0</v>
      </c>
      <c r="BD99" s="103">
        <f>'02 - SO 04 - Vodní plocha'!F37</f>
        <v>0</v>
      </c>
      <c r="BT99" s="104" t="s">
        <v>87</v>
      </c>
      <c r="BV99" s="104" t="s">
        <v>81</v>
      </c>
      <c r="BW99" s="104" t="s">
        <v>101</v>
      </c>
      <c r="BX99" s="104" t="s">
        <v>5</v>
      </c>
      <c r="CL99" s="104" t="s">
        <v>1</v>
      </c>
      <c r="CM99" s="104" t="s">
        <v>89</v>
      </c>
    </row>
    <row r="100" spans="1:91" s="7" customFormat="1" ht="16.5" customHeight="1">
      <c r="A100" s="94" t="s">
        <v>83</v>
      </c>
      <c r="B100" s="95"/>
      <c r="C100" s="96"/>
      <c r="D100" s="279" t="s">
        <v>102</v>
      </c>
      <c r="E100" s="279"/>
      <c r="F100" s="279"/>
      <c r="G100" s="279"/>
      <c r="H100" s="279"/>
      <c r="I100" s="97"/>
      <c r="J100" s="279" t="s">
        <v>103</v>
      </c>
      <c r="K100" s="279"/>
      <c r="L100" s="279"/>
      <c r="M100" s="279"/>
      <c r="N100" s="279"/>
      <c r="O100" s="279"/>
      <c r="P100" s="279"/>
      <c r="Q100" s="279"/>
      <c r="R100" s="279"/>
      <c r="S100" s="279"/>
      <c r="T100" s="279"/>
      <c r="U100" s="279"/>
      <c r="V100" s="279"/>
      <c r="W100" s="279"/>
      <c r="X100" s="279"/>
      <c r="Y100" s="279"/>
      <c r="Z100" s="279"/>
      <c r="AA100" s="279"/>
      <c r="AB100" s="279"/>
      <c r="AC100" s="279"/>
      <c r="AD100" s="279"/>
      <c r="AE100" s="279"/>
      <c r="AF100" s="279"/>
      <c r="AG100" s="280">
        <f>'03 - SO 06 - Zpevněné plochy'!J30</f>
        <v>0</v>
      </c>
      <c r="AH100" s="281"/>
      <c r="AI100" s="281"/>
      <c r="AJ100" s="281"/>
      <c r="AK100" s="281"/>
      <c r="AL100" s="281"/>
      <c r="AM100" s="281"/>
      <c r="AN100" s="280">
        <f t="shared" si="0"/>
        <v>0</v>
      </c>
      <c r="AO100" s="281"/>
      <c r="AP100" s="281"/>
      <c r="AQ100" s="98" t="s">
        <v>86</v>
      </c>
      <c r="AR100" s="99"/>
      <c r="AS100" s="100">
        <v>0</v>
      </c>
      <c r="AT100" s="101">
        <f t="shared" si="1"/>
        <v>0</v>
      </c>
      <c r="AU100" s="102">
        <f>'03 - SO 06 - Zpevněné plochy'!P123</f>
        <v>0</v>
      </c>
      <c r="AV100" s="101">
        <f>'03 - SO 06 - Zpevněné plochy'!J33</f>
        <v>0</v>
      </c>
      <c r="AW100" s="101">
        <f>'03 - SO 06 - Zpevněné plochy'!J34</f>
        <v>0</v>
      </c>
      <c r="AX100" s="101">
        <f>'03 - SO 06 - Zpevněné plochy'!J35</f>
        <v>0</v>
      </c>
      <c r="AY100" s="101">
        <f>'03 - SO 06 - Zpevněné plochy'!J36</f>
        <v>0</v>
      </c>
      <c r="AZ100" s="101">
        <f>'03 - SO 06 - Zpevněné plochy'!F33</f>
        <v>0</v>
      </c>
      <c r="BA100" s="101">
        <f>'03 - SO 06 - Zpevněné plochy'!F34</f>
        <v>0</v>
      </c>
      <c r="BB100" s="101">
        <f>'03 - SO 06 - Zpevněné plochy'!F35</f>
        <v>0</v>
      </c>
      <c r="BC100" s="101">
        <f>'03 - SO 06 - Zpevněné plochy'!F36</f>
        <v>0</v>
      </c>
      <c r="BD100" s="103">
        <f>'03 - SO 06 - Zpevněné plochy'!F37</f>
        <v>0</v>
      </c>
      <c r="BT100" s="104" t="s">
        <v>87</v>
      </c>
      <c r="BV100" s="104" t="s">
        <v>81</v>
      </c>
      <c r="BW100" s="104" t="s">
        <v>104</v>
      </c>
      <c r="BX100" s="104" t="s">
        <v>5</v>
      </c>
      <c r="CL100" s="104" t="s">
        <v>1</v>
      </c>
      <c r="CM100" s="104" t="s">
        <v>89</v>
      </c>
    </row>
    <row r="101" spans="1:91" s="7" customFormat="1" ht="16.5" customHeight="1">
      <c r="A101" s="94" t="s">
        <v>83</v>
      </c>
      <c r="B101" s="95"/>
      <c r="C101" s="96"/>
      <c r="D101" s="279" t="s">
        <v>105</v>
      </c>
      <c r="E101" s="279"/>
      <c r="F101" s="279"/>
      <c r="G101" s="279"/>
      <c r="H101" s="279"/>
      <c r="I101" s="97"/>
      <c r="J101" s="279" t="s">
        <v>106</v>
      </c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80">
        <f>'04 - SO 07 - Sadové úpravy'!J30</f>
        <v>0</v>
      </c>
      <c r="AH101" s="281"/>
      <c r="AI101" s="281"/>
      <c r="AJ101" s="281"/>
      <c r="AK101" s="281"/>
      <c r="AL101" s="281"/>
      <c r="AM101" s="281"/>
      <c r="AN101" s="280">
        <f t="shared" si="0"/>
        <v>0</v>
      </c>
      <c r="AO101" s="281"/>
      <c r="AP101" s="281"/>
      <c r="AQ101" s="98" t="s">
        <v>86</v>
      </c>
      <c r="AR101" s="99"/>
      <c r="AS101" s="100">
        <v>0</v>
      </c>
      <c r="AT101" s="101">
        <f t="shared" si="1"/>
        <v>0</v>
      </c>
      <c r="AU101" s="102">
        <f>'04 - SO 07 - Sadové úpravy'!P119</f>
        <v>0</v>
      </c>
      <c r="AV101" s="101">
        <f>'04 - SO 07 - Sadové úpravy'!J33</f>
        <v>0</v>
      </c>
      <c r="AW101" s="101">
        <f>'04 - SO 07 - Sadové úpravy'!J34</f>
        <v>0</v>
      </c>
      <c r="AX101" s="101">
        <f>'04 - SO 07 - Sadové úpravy'!J35</f>
        <v>0</v>
      </c>
      <c r="AY101" s="101">
        <f>'04 - SO 07 - Sadové úpravy'!J36</f>
        <v>0</v>
      </c>
      <c r="AZ101" s="101">
        <f>'04 - SO 07 - Sadové úpravy'!F33</f>
        <v>0</v>
      </c>
      <c r="BA101" s="101">
        <f>'04 - SO 07 - Sadové úpravy'!F34</f>
        <v>0</v>
      </c>
      <c r="BB101" s="101">
        <f>'04 - SO 07 - Sadové úpravy'!F35</f>
        <v>0</v>
      </c>
      <c r="BC101" s="101">
        <f>'04 - SO 07 - Sadové úpravy'!F36</f>
        <v>0</v>
      </c>
      <c r="BD101" s="103">
        <f>'04 - SO 07 - Sadové úpravy'!F37</f>
        <v>0</v>
      </c>
      <c r="BT101" s="104" t="s">
        <v>87</v>
      </c>
      <c r="BV101" s="104" t="s">
        <v>81</v>
      </c>
      <c r="BW101" s="104" t="s">
        <v>107</v>
      </c>
      <c r="BX101" s="104" t="s">
        <v>5</v>
      </c>
      <c r="CL101" s="104" t="s">
        <v>1</v>
      </c>
      <c r="CM101" s="104" t="s">
        <v>89</v>
      </c>
    </row>
    <row r="102" spans="1:91" s="7" customFormat="1" ht="16.5" customHeight="1">
      <c r="A102" s="94" t="s">
        <v>83</v>
      </c>
      <c r="B102" s="95"/>
      <c r="C102" s="96"/>
      <c r="D102" s="279" t="s">
        <v>108</v>
      </c>
      <c r="E102" s="279"/>
      <c r="F102" s="279"/>
      <c r="G102" s="279"/>
      <c r="H102" s="279"/>
      <c r="I102" s="97"/>
      <c r="J102" s="279" t="s">
        <v>109</v>
      </c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79"/>
      <c r="AA102" s="279"/>
      <c r="AB102" s="279"/>
      <c r="AC102" s="279"/>
      <c r="AD102" s="279"/>
      <c r="AE102" s="279"/>
      <c r="AF102" s="279"/>
      <c r="AG102" s="280">
        <f>'05 - Vedlejší rozpočtové ...'!J30</f>
        <v>0</v>
      </c>
      <c r="AH102" s="281"/>
      <c r="AI102" s="281"/>
      <c r="AJ102" s="281"/>
      <c r="AK102" s="281"/>
      <c r="AL102" s="281"/>
      <c r="AM102" s="281"/>
      <c r="AN102" s="280">
        <f t="shared" si="0"/>
        <v>0</v>
      </c>
      <c r="AO102" s="281"/>
      <c r="AP102" s="281"/>
      <c r="AQ102" s="98" t="s">
        <v>86</v>
      </c>
      <c r="AR102" s="99"/>
      <c r="AS102" s="105">
        <v>0</v>
      </c>
      <c r="AT102" s="106">
        <f t="shared" si="1"/>
        <v>0</v>
      </c>
      <c r="AU102" s="107">
        <f>'05 - Vedlejší rozpočtové ...'!P122</f>
        <v>0</v>
      </c>
      <c r="AV102" s="106">
        <f>'05 - Vedlejší rozpočtové ...'!J33</f>
        <v>0</v>
      </c>
      <c r="AW102" s="106">
        <f>'05 - Vedlejší rozpočtové ...'!J34</f>
        <v>0</v>
      </c>
      <c r="AX102" s="106">
        <f>'05 - Vedlejší rozpočtové ...'!J35</f>
        <v>0</v>
      </c>
      <c r="AY102" s="106">
        <f>'05 - Vedlejší rozpočtové ...'!J36</f>
        <v>0</v>
      </c>
      <c r="AZ102" s="106">
        <f>'05 - Vedlejší rozpočtové ...'!F33</f>
        <v>0</v>
      </c>
      <c r="BA102" s="106">
        <f>'05 - Vedlejší rozpočtové ...'!F34</f>
        <v>0</v>
      </c>
      <c r="BB102" s="106">
        <f>'05 - Vedlejší rozpočtové ...'!F35</f>
        <v>0</v>
      </c>
      <c r="BC102" s="106">
        <f>'05 - Vedlejší rozpočtové ...'!F36</f>
        <v>0</v>
      </c>
      <c r="BD102" s="108">
        <f>'05 - Vedlejší rozpočtové ...'!F37</f>
        <v>0</v>
      </c>
      <c r="BT102" s="104" t="s">
        <v>87</v>
      </c>
      <c r="BV102" s="104" t="s">
        <v>81</v>
      </c>
      <c r="BW102" s="104" t="s">
        <v>110</v>
      </c>
      <c r="BX102" s="104" t="s">
        <v>5</v>
      </c>
      <c r="CL102" s="104" t="s">
        <v>1</v>
      </c>
      <c r="CM102" s="104" t="s">
        <v>89</v>
      </c>
    </row>
    <row r="103" spans="1:91" s="2" customFormat="1" ht="30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40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9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40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</sheetData>
  <sheetProtection password="CC35" sheet="1" objects="1" scenarios="1" formatColumns="0" formatRows="0"/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1.1 - SO 03 - Altán'!C2" display="/"/>
    <hyperlink ref="A96" location="'01.2 - SO 05 - Amfiteátr'!C2" display="/"/>
    <hyperlink ref="A97" location="'01.3 - IO 01 - Přípojka vody'!C2" display="/"/>
    <hyperlink ref="A98" location="'01.4 - IO 02 - Dešťová ka...'!C2" display="/"/>
    <hyperlink ref="A99" location="'02 - SO 04 - Vodní plocha'!C2" display="/"/>
    <hyperlink ref="A100" location="'03 - SO 06 - Zpevněné plochy'!C2" display="/"/>
    <hyperlink ref="A101" location="'04 - SO 07 - Sadové úpravy'!C2" display="/"/>
    <hyperlink ref="A102" location="'05 - Vedlejší rozpočtové ...'!C2" display="/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59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88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113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23. 1. 2025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ROUND(J134,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ROUND((SUM(BE134:BE590)),  2)</f>
        <v>0</v>
      </c>
      <c r="G33" s="35"/>
      <c r="H33" s="35"/>
      <c r="I33" s="125">
        <v>0.21</v>
      </c>
      <c r="J33" s="124">
        <f>ROUND(((SUM(BE134:BE590))*I33),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ROUND((SUM(BF134:BF590)),  2)</f>
        <v>0</v>
      </c>
      <c r="G34" s="35"/>
      <c r="H34" s="35"/>
      <c r="I34" s="125">
        <v>0.15</v>
      </c>
      <c r="J34" s="124">
        <f>ROUND(((SUM(BF134:BF590))*I34),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ROUND((SUM(BG134:BG590)),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ROUND((SUM(BH134:BH590)),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ROUND((SUM(BI134:BI590)),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01.1 - SO 03 - Altán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23. 1. 2025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J134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2:12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J135</f>
        <v>0</v>
      </c>
      <c r="K97" s="149"/>
      <c r="L97" s="153"/>
    </row>
    <row r="98" spans="2:12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J136</f>
        <v>0</v>
      </c>
      <c r="K98" s="155"/>
      <c r="L98" s="159"/>
    </row>
    <row r="99" spans="2:12" s="10" customFormat="1" ht="19.899999999999999" customHeight="1">
      <c r="B99" s="154"/>
      <c r="C99" s="155"/>
      <c r="D99" s="156" t="s">
        <v>122</v>
      </c>
      <c r="E99" s="157"/>
      <c r="F99" s="157"/>
      <c r="G99" s="157"/>
      <c r="H99" s="157"/>
      <c r="I99" s="157"/>
      <c r="J99" s="158">
        <f>J192</f>
        <v>0</v>
      </c>
      <c r="K99" s="155"/>
      <c r="L99" s="159"/>
    </row>
    <row r="100" spans="2:12" s="10" customFormat="1" ht="19.899999999999999" customHeight="1">
      <c r="B100" s="154"/>
      <c r="C100" s="155"/>
      <c r="D100" s="156" t="s">
        <v>123</v>
      </c>
      <c r="E100" s="157"/>
      <c r="F100" s="157"/>
      <c r="G100" s="157"/>
      <c r="H100" s="157"/>
      <c r="I100" s="157"/>
      <c r="J100" s="158">
        <f>J227</f>
        <v>0</v>
      </c>
      <c r="K100" s="155"/>
      <c r="L100" s="159"/>
    </row>
    <row r="101" spans="2:12" s="10" customFormat="1" ht="19.899999999999999" customHeight="1">
      <c r="B101" s="154"/>
      <c r="C101" s="155"/>
      <c r="D101" s="156" t="s">
        <v>124</v>
      </c>
      <c r="E101" s="157"/>
      <c r="F101" s="157"/>
      <c r="G101" s="157"/>
      <c r="H101" s="157"/>
      <c r="I101" s="157"/>
      <c r="J101" s="158">
        <f>J235</f>
        <v>0</v>
      </c>
      <c r="K101" s="155"/>
      <c r="L101" s="159"/>
    </row>
    <row r="102" spans="2:12" s="10" customFormat="1" ht="19.899999999999999" customHeight="1">
      <c r="B102" s="154"/>
      <c r="C102" s="155"/>
      <c r="D102" s="156" t="s">
        <v>125</v>
      </c>
      <c r="E102" s="157"/>
      <c r="F102" s="157"/>
      <c r="G102" s="157"/>
      <c r="H102" s="157"/>
      <c r="I102" s="157"/>
      <c r="J102" s="158">
        <f>J296</f>
        <v>0</v>
      </c>
      <c r="K102" s="155"/>
      <c r="L102" s="159"/>
    </row>
    <row r="103" spans="2:12" s="10" customFormat="1" ht="19.899999999999999" customHeight="1">
      <c r="B103" s="154"/>
      <c r="C103" s="155"/>
      <c r="D103" s="156" t="s">
        <v>126</v>
      </c>
      <c r="E103" s="157"/>
      <c r="F103" s="157"/>
      <c r="G103" s="157"/>
      <c r="H103" s="157"/>
      <c r="I103" s="157"/>
      <c r="J103" s="158">
        <f>J376</f>
        <v>0</v>
      </c>
      <c r="K103" s="155"/>
      <c r="L103" s="159"/>
    </row>
    <row r="104" spans="2:12" s="10" customFormat="1" ht="19.899999999999999" customHeight="1">
      <c r="B104" s="154"/>
      <c r="C104" s="155"/>
      <c r="D104" s="156" t="s">
        <v>127</v>
      </c>
      <c r="E104" s="157"/>
      <c r="F104" s="157"/>
      <c r="G104" s="157"/>
      <c r="H104" s="157"/>
      <c r="I104" s="157"/>
      <c r="J104" s="158">
        <f>J391</f>
        <v>0</v>
      </c>
      <c r="K104" s="155"/>
      <c r="L104" s="159"/>
    </row>
    <row r="105" spans="2:12" s="10" customFormat="1" ht="19.899999999999999" customHeight="1">
      <c r="B105" s="154"/>
      <c r="C105" s="155"/>
      <c r="D105" s="156" t="s">
        <v>128</v>
      </c>
      <c r="E105" s="157"/>
      <c r="F105" s="157"/>
      <c r="G105" s="157"/>
      <c r="H105" s="157"/>
      <c r="I105" s="157"/>
      <c r="J105" s="158">
        <f>J412</f>
        <v>0</v>
      </c>
      <c r="K105" s="155"/>
      <c r="L105" s="159"/>
    </row>
    <row r="106" spans="2:12" s="9" customFormat="1" ht="24.95" customHeight="1">
      <c r="B106" s="148"/>
      <c r="C106" s="149"/>
      <c r="D106" s="150" t="s">
        <v>129</v>
      </c>
      <c r="E106" s="151"/>
      <c r="F106" s="151"/>
      <c r="G106" s="151"/>
      <c r="H106" s="151"/>
      <c r="I106" s="151"/>
      <c r="J106" s="152">
        <f>J414</f>
        <v>0</v>
      </c>
      <c r="K106" s="149"/>
      <c r="L106" s="153"/>
    </row>
    <row r="107" spans="2:12" s="10" customFormat="1" ht="19.899999999999999" customHeight="1">
      <c r="B107" s="154"/>
      <c r="C107" s="155"/>
      <c r="D107" s="156" t="s">
        <v>130</v>
      </c>
      <c r="E107" s="157"/>
      <c r="F107" s="157"/>
      <c r="G107" s="157"/>
      <c r="H107" s="157"/>
      <c r="I107" s="157"/>
      <c r="J107" s="158">
        <f>J415</f>
        <v>0</v>
      </c>
      <c r="K107" s="155"/>
      <c r="L107" s="159"/>
    </row>
    <row r="108" spans="2:12" s="10" customFormat="1" ht="19.899999999999999" customHeight="1">
      <c r="B108" s="154"/>
      <c r="C108" s="155"/>
      <c r="D108" s="156" t="s">
        <v>131</v>
      </c>
      <c r="E108" s="157"/>
      <c r="F108" s="157"/>
      <c r="G108" s="157"/>
      <c r="H108" s="157"/>
      <c r="I108" s="157"/>
      <c r="J108" s="158">
        <f>J432</f>
        <v>0</v>
      </c>
      <c r="K108" s="155"/>
      <c r="L108" s="159"/>
    </row>
    <row r="109" spans="2:12" s="10" customFormat="1" ht="19.899999999999999" customHeight="1">
      <c r="B109" s="154"/>
      <c r="C109" s="155"/>
      <c r="D109" s="156" t="s">
        <v>132</v>
      </c>
      <c r="E109" s="157"/>
      <c r="F109" s="157"/>
      <c r="G109" s="157"/>
      <c r="H109" s="157"/>
      <c r="I109" s="157"/>
      <c r="J109" s="158">
        <f>J440</f>
        <v>0</v>
      </c>
      <c r="K109" s="155"/>
      <c r="L109" s="159"/>
    </row>
    <row r="110" spans="2:12" s="10" customFormat="1" ht="19.899999999999999" customHeight="1">
      <c r="B110" s="154"/>
      <c r="C110" s="155"/>
      <c r="D110" s="156" t="s">
        <v>133</v>
      </c>
      <c r="E110" s="157"/>
      <c r="F110" s="157"/>
      <c r="G110" s="157"/>
      <c r="H110" s="157"/>
      <c r="I110" s="157"/>
      <c r="J110" s="158">
        <f>J445</f>
        <v>0</v>
      </c>
      <c r="K110" s="155"/>
      <c r="L110" s="159"/>
    </row>
    <row r="111" spans="2:12" s="10" customFormat="1" ht="19.899999999999999" customHeight="1">
      <c r="B111" s="154"/>
      <c r="C111" s="155"/>
      <c r="D111" s="156" t="s">
        <v>134</v>
      </c>
      <c r="E111" s="157"/>
      <c r="F111" s="157"/>
      <c r="G111" s="157"/>
      <c r="H111" s="157"/>
      <c r="I111" s="157"/>
      <c r="J111" s="158">
        <f>J503</f>
        <v>0</v>
      </c>
      <c r="K111" s="155"/>
      <c r="L111" s="159"/>
    </row>
    <row r="112" spans="2:12" s="10" customFormat="1" ht="19.899999999999999" customHeight="1">
      <c r="B112" s="154"/>
      <c r="C112" s="155"/>
      <c r="D112" s="156" t="s">
        <v>135</v>
      </c>
      <c r="E112" s="157"/>
      <c r="F112" s="157"/>
      <c r="G112" s="157"/>
      <c r="H112" s="157"/>
      <c r="I112" s="157"/>
      <c r="J112" s="158">
        <f>J531</f>
        <v>0</v>
      </c>
      <c r="K112" s="155"/>
      <c r="L112" s="159"/>
    </row>
    <row r="113" spans="1:31" s="10" customFormat="1" ht="19.899999999999999" customHeight="1">
      <c r="B113" s="154"/>
      <c r="C113" s="155"/>
      <c r="D113" s="156" t="s">
        <v>136</v>
      </c>
      <c r="E113" s="157"/>
      <c r="F113" s="157"/>
      <c r="G113" s="157"/>
      <c r="H113" s="157"/>
      <c r="I113" s="157"/>
      <c r="J113" s="158">
        <f>J557</f>
        <v>0</v>
      </c>
      <c r="K113" s="155"/>
      <c r="L113" s="159"/>
    </row>
    <row r="114" spans="1:31" s="10" customFormat="1" ht="19.899999999999999" customHeight="1">
      <c r="B114" s="154"/>
      <c r="C114" s="155"/>
      <c r="D114" s="156" t="s">
        <v>137</v>
      </c>
      <c r="E114" s="157"/>
      <c r="F114" s="157"/>
      <c r="G114" s="157"/>
      <c r="H114" s="157"/>
      <c r="I114" s="157"/>
      <c r="J114" s="158">
        <f>J574</f>
        <v>0</v>
      </c>
      <c r="K114" s="155"/>
      <c r="L114" s="159"/>
    </row>
    <row r="115" spans="1:31" s="2" customFormat="1" ht="21.7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20" spans="1:31" s="2" customFormat="1" ht="6.95" customHeight="1">
      <c r="A120" s="35"/>
      <c r="B120" s="57"/>
      <c r="C120" s="58"/>
      <c r="D120" s="58"/>
      <c r="E120" s="58"/>
      <c r="F120" s="58"/>
      <c r="G120" s="58"/>
      <c r="H120" s="58"/>
      <c r="I120" s="58"/>
      <c r="J120" s="58"/>
      <c r="K120" s="58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24.95" customHeight="1">
      <c r="A121" s="35"/>
      <c r="B121" s="36"/>
      <c r="C121" s="24" t="s">
        <v>138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16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311" t="str">
        <f>E7</f>
        <v>Obec Řepín - Revitalizace veřejného prostranství</v>
      </c>
      <c r="F124" s="312"/>
      <c r="G124" s="312"/>
      <c r="H124" s="31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112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63" t="str">
        <f>E9</f>
        <v>01.1 - SO 03 - Altán</v>
      </c>
      <c r="F126" s="313"/>
      <c r="G126" s="313"/>
      <c r="H126" s="313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F12</f>
        <v>Řepín</v>
      </c>
      <c r="G128" s="37"/>
      <c r="H128" s="37"/>
      <c r="I128" s="30" t="s">
        <v>22</v>
      </c>
      <c r="J128" s="67" t="str">
        <f>IF(J12="","",J12)</f>
        <v>23. 1. 2025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E15</f>
        <v>Obec Řepín</v>
      </c>
      <c r="G130" s="37"/>
      <c r="H130" s="37"/>
      <c r="I130" s="30" t="s">
        <v>31</v>
      </c>
      <c r="J130" s="33" t="str">
        <f>E21</f>
        <v xml:space="preserve"> 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29</v>
      </c>
      <c r="D131" s="37"/>
      <c r="E131" s="37"/>
      <c r="F131" s="28" t="str">
        <f>IF(E18="","",E18)</f>
        <v>Vyplň údaj</v>
      </c>
      <c r="G131" s="37"/>
      <c r="H131" s="37"/>
      <c r="I131" s="30" t="s">
        <v>34</v>
      </c>
      <c r="J131" s="33" t="str">
        <f>E24</f>
        <v>Josef Beran - STAVO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1" customFormat="1" ht="29.25" customHeight="1">
      <c r="A133" s="160"/>
      <c r="B133" s="161"/>
      <c r="C133" s="162" t="s">
        <v>139</v>
      </c>
      <c r="D133" s="163" t="s">
        <v>64</v>
      </c>
      <c r="E133" s="163" t="s">
        <v>60</v>
      </c>
      <c r="F133" s="163" t="s">
        <v>61</v>
      </c>
      <c r="G133" s="163" t="s">
        <v>140</v>
      </c>
      <c r="H133" s="163" t="s">
        <v>141</v>
      </c>
      <c r="I133" s="163" t="s">
        <v>142</v>
      </c>
      <c r="J133" s="164" t="s">
        <v>117</v>
      </c>
      <c r="K133" s="165" t="s">
        <v>143</v>
      </c>
      <c r="L133" s="166"/>
      <c r="M133" s="76" t="s">
        <v>1</v>
      </c>
      <c r="N133" s="77" t="s">
        <v>43</v>
      </c>
      <c r="O133" s="77" t="s">
        <v>144</v>
      </c>
      <c r="P133" s="77" t="s">
        <v>145</v>
      </c>
      <c r="Q133" s="77" t="s">
        <v>146</v>
      </c>
      <c r="R133" s="77" t="s">
        <v>147</v>
      </c>
      <c r="S133" s="77" t="s">
        <v>148</v>
      </c>
      <c r="T133" s="78" t="s">
        <v>149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pans="1:65" s="2" customFormat="1" ht="22.9" customHeight="1">
      <c r="A134" s="35"/>
      <c r="B134" s="36"/>
      <c r="C134" s="83" t="s">
        <v>150</v>
      </c>
      <c r="D134" s="37"/>
      <c r="E134" s="37"/>
      <c r="F134" s="37"/>
      <c r="G134" s="37"/>
      <c r="H134" s="37"/>
      <c r="I134" s="37"/>
      <c r="J134" s="167">
        <f>BK134</f>
        <v>0</v>
      </c>
      <c r="K134" s="37"/>
      <c r="L134" s="40"/>
      <c r="M134" s="79"/>
      <c r="N134" s="168"/>
      <c r="O134" s="80"/>
      <c r="P134" s="169">
        <f>P135+P414</f>
        <v>0</v>
      </c>
      <c r="Q134" s="80"/>
      <c r="R134" s="169">
        <f>R135+R414</f>
        <v>139.97774149999998</v>
      </c>
      <c r="S134" s="80"/>
      <c r="T134" s="170">
        <f>T135+T414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78</v>
      </c>
      <c r="AU134" s="18" t="s">
        <v>119</v>
      </c>
      <c r="BK134" s="171">
        <f>BK135+BK414</f>
        <v>0</v>
      </c>
    </row>
    <row r="135" spans="1:65" s="12" customFormat="1" ht="25.9" customHeight="1">
      <c r="B135" s="172"/>
      <c r="C135" s="173"/>
      <c r="D135" s="174" t="s">
        <v>78</v>
      </c>
      <c r="E135" s="175" t="s">
        <v>151</v>
      </c>
      <c r="F135" s="175" t="s">
        <v>152</v>
      </c>
      <c r="G135" s="173"/>
      <c r="H135" s="173"/>
      <c r="I135" s="176"/>
      <c r="J135" s="177">
        <f>BK135</f>
        <v>0</v>
      </c>
      <c r="K135" s="173"/>
      <c r="L135" s="178"/>
      <c r="M135" s="179"/>
      <c r="N135" s="180"/>
      <c r="O135" s="180"/>
      <c r="P135" s="181">
        <f>P136+P192+P227+P235+P296+P376+P391+P412</f>
        <v>0</v>
      </c>
      <c r="Q135" s="180"/>
      <c r="R135" s="181">
        <f>R136+R192+R227+R235+R296+R376+R391+R412</f>
        <v>133.92054027999998</v>
      </c>
      <c r="S135" s="180"/>
      <c r="T135" s="182">
        <f>T136+T192+T227+T235+T296+T376+T391+T412</f>
        <v>0</v>
      </c>
      <c r="AR135" s="183" t="s">
        <v>87</v>
      </c>
      <c r="AT135" s="184" t="s">
        <v>78</v>
      </c>
      <c r="AU135" s="184" t="s">
        <v>79</v>
      </c>
      <c r="AY135" s="183" t="s">
        <v>153</v>
      </c>
      <c r="BK135" s="185">
        <f>BK136+BK192+BK227+BK235+BK296+BK376+BK391+BK412</f>
        <v>0</v>
      </c>
    </row>
    <row r="136" spans="1:65" s="12" customFormat="1" ht="22.9" customHeight="1">
      <c r="B136" s="172"/>
      <c r="C136" s="173"/>
      <c r="D136" s="174" t="s">
        <v>78</v>
      </c>
      <c r="E136" s="186" t="s">
        <v>87</v>
      </c>
      <c r="F136" s="186" t="s">
        <v>154</v>
      </c>
      <c r="G136" s="173"/>
      <c r="H136" s="173"/>
      <c r="I136" s="176"/>
      <c r="J136" s="187">
        <f>BK136</f>
        <v>0</v>
      </c>
      <c r="K136" s="173"/>
      <c r="L136" s="178"/>
      <c r="M136" s="179"/>
      <c r="N136" s="180"/>
      <c r="O136" s="180"/>
      <c r="P136" s="181">
        <f>SUM(P137:P191)</f>
        <v>0</v>
      </c>
      <c r="Q136" s="180"/>
      <c r="R136" s="181">
        <f>SUM(R137:R191)</f>
        <v>6.915</v>
      </c>
      <c r="S136" s="180"/>
      <c r="T136" s="182">
        <f>SUM(T137:T191)</f>
        <v>0</v>
      </c>
      <c r="AR136" s="183" t="s">
        <v>87</v>
      </c>
      <c r="AT136" s="184" t="s">
        <v>78</v>
      </c>
      <c r="AU136" s="184" t="s">
        <v>87</v>
      </c>
      <c r="AY136" s="183" t="s">
        <v>153</v>
      </c>
      <c r="BK136" s="185">
        <f>SUM(BK137:BK191)</f>
        <v>0</v>
      </c>
    </row>
    <row r="137" spans="1:65" s="2" customFormat="1" ht="24.2" customHeight="1">
      <c r="A137" s="35"/>
      <c r="B137" s="36"/>
      <c r="C137" s="188" t="s">
        <v>87</v>
      </c>
      <c r="D137" s="188" t="s">
        <v>155</v>
      </c>
      <c r="E137" s="189" t="s">
        <v>156</v>
      </c>
      <c r="F137" s="190" t="s">
        <v>157</v>
      </c>
      <c r="G137" s="191" t="s">
        <v>158</v>
      </c>
      <c r="H137" s="192">
        <v>6.1020000000000003</v>
      </c>
      <c r="I137" s="193"/>
      <c r="J137" s="194">
        <f>ROUND(I137*H137,2)</f>
        <v>0</v>
      </c>
      <c r="K137" s="195"/>
      <c r="L137" s="40"/>
      <c r="M137" s="196" t="s">
        <v>1</v>
      </c>
      <c r="N137" s="197" t="s">
        <v>44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159</v>
      </c>
      <c r="AT137" s="200" t="s">
        <v>155</v>
      </c>
      <c r="AU137" s="200" t="s">
        <v>89</v>
      </c>
      <c r="AY137" s="18" t="s">
        <v>153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8" t="s">
        <v>87</v>
      </c>
      <c r="BK137" s="201">
        <f>ROUND(I137*H137,2)</f>
        <v>0</v>
      </c>
      <c r="BL137" s="18" t="s">
        <v>159</v>
      </c>
      <c r="BM137" s="200" t="s">
        <v>160</v>
      </c>
    </row>
    <row r="138" spans="1:65" s="13" customFormat="1" ht="11.25">
      <c r="B138" s="202"/>
      <c r="C138" s="203"/>
      <c r="D138" s="204" t="s">
        <v>161</v>
      </c>
      <c r="E138" s="205" t="s">
        <v>1</v>
      </c>
      <c r="F138" s="206" t="s">
        <v>162</v>
      </c>
      <c r="G138" s="203"/>
      <c r="H138" s="205" t="s">
        <v>1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161</v>
      </c>
      <c r="AU138" s="212" t="s">
        <v>89</v>
      </c>
      <c r="AV138" s="13" t="s">
        <v>87</v>
      </c>
      <c r="AW138" s="13" t="s">
        <v>33</v>
      </c>
      <c r="AX138" s="13" t="s">
        <v>79</v>
      </c>
      <c r="AY138" s="212" t="s">
        <v>153</v>
      </c>
    </row>
    <row r="139" spans="1:65" s="14" customFormat="1" ht="11.25">
      <c r="B139" s="213"/>
      <c r="C139" s="214"/>
      <c r="D139" s="204" t="s">
        <v>161</v>
      </c>
      <c r="E139" s="215" t="s">
        <v>1</v>
      </c>
      <c r="F139" s="216" t="s">
        <v>163</v>
      </c>
      <c r="G139" s="214"/>
      <c r="H139" s="217">
        <v>6.1020000000000003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161</v>
      </c>
      <c r="AU139" s="223" t="s">
        <v>89</v>
      </c>
      <c r="AV139" s="14" t="s">
        <v>89</v>
      </c>
      <c r="AW139" s="14" t="s">
        <v>33</v>
      </c>
      <c r="AX139" s="14" t="s">
        <v>79</v>
      </c>
      <c r="AY139" s="223" t="s">
        <v>153</v>
      </c>
    </row>
    <row r="140" spans="1:65" s="15" customFormat="1" ht="11.25">
      <c r="B140" s="224"/>
      <c r="C140" s="225"/>
      <c r="D140" s="204" t="s">
        <v>161</v>
      </c>
      <c r="E140" s="226" t="s">
        <v>1</v>
      </c>
      <c r="F140" s="227" t="s">
        <v>164</v>
      </c>
      <c r="G140" s="225"/>
      <c r="H140" s="228">
        <v>6.1020000000000003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AT140" s="234" t="s">
        <v>161</v>
      </c>
      <c r="AU140" s="234" t="s">
        <v>89</v>
      </c>
      <c r="AV140" s="15" t="s">
        <v>159</v>
      </c>
      <c r="AW140" s="15" t="s">
        <v>33</v>
      </c>
      <c r="AX140" s="15" t="s">
        <v>87</v>
      </c>
      <c r="AY140" s="234" t="s">
        <v>153</v>
      </c>
    </row>
    <row r="141" spans="1:65" s="2" customFormat="1" ht="33" customHeight="1">
      <c r="A141" s="35"/>
      <c r="B141" s="36"/>
      <c r="C141" s="188" t="s">
        <v>89</v>
      </c>
      <c r="D141" s="188" t="s">
        <v>155</v>
      </c>
      <c r="E141" s="189" t="s">
        <v>165</v>
      </c>
      <c r="F141" s="190" t="s">
        <v>166</v>
      </c>
      <c r="G141" s="191" t="s">
        <v>158</v>
      </c>
      <c r="H141" s="192">
        <v>23.454000000000001</v>
      </c>
      <c r="I141" s="193"/>
      <c r="J141" s="194">
        <f>ROUND(I141*H141,2)</f>
        <v>0</v>
      </c>
      <c r="K141" s="195"/>
      <c r="L141" s="40"/>
      <c r="M141" s="196" t="s">
        <v>1</v>
      </c>
      <c r="N141" s="197" t="s">
        <v>44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159</v>
      </c>
      <c r="AT141" s="200" t="s">
        <v>155</v>
      </c>
      <c r="AU141" s="200" t="s">
        <v>89</v>
      </c>
      <c r="AY141" s="18" t="s">
        <v>153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87</v>
      </c>
      <c r="BK141" s="201">
        <f>ROUND(I141*H141,2)</f>
        <v>0</v>
      </c>
      <c r="BL141" s="18" t="s">
        <v>159</v>
      </c>
      <c r="BM141" s="200" t="s">
        <v>167</v>
      </c>
    </row>
    <row r="142" spans="1:65" s="13" customFormat="1" ht="11.25">
      <c r="B142" s="202"/>
      <c r="C142" s="203"/>
      <c r="D142" s="204" t="s">
        <v>161</v>
      </c>
      <c r="E142" s="205" t="s">
        <v>1</v>
      </c>
      <c r="F142" s="206" t="s">
        <v>168</v>
      </c>
      <c r="G142" s="203"/>
      <c r="H142" s="205" t="s">
        <v>1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161</v>
      </c>
      <c r="AU142" s="212" t="s">
        <v>89</v>
      </c>
      <c r="AV142" s="13" t="s">
        <v>87</v>
      </c>
      <c r="AW142" s="13" t="s">
        <v>33</v>
      </c>
      <c r="AX142" s="13" t="s">
        <v>79</v>
      </c>
      <c r="AY142" s="212" t="s">
        <v>153</v>
      </c>
    </row>
    <row r="143" spans="1:65" s="14" customFormat="1" ht="11.25">
      <c r="B143" s="213"/>
      <c r="C143" s="214"/>
      <c r="D143" s="204" t="s">
        <v>161</v>
      </c>
      <c r="E143" s="215" t="s">
        <v>1</v>
      </c>
      <c r="F143" s="216" t="s">
        <v>169</v>
      </c>
      <c r="G143" s="214"/>
      <c r="H143" s="217">
        <v>17.149999999999999</v>
      </c>
      <c r="I143" s="218"/>
      <c r="J143" s="214"/>
      <c r="K143" s="214"/>
      <c r="L143" s="219"/>
      <c r="M143" s="220"/>
      <c r="N143" s="221"/>
      <c r="O143" s="221"/>
      <c r="P143" s="221"/>
      <c r="Q143" s="221"/>
      <c r="R143" s="221"/>
      <c r="S143" s="221"/>
      <c r="T143" s="222"/>
      <c r="AT143" s="223" t="s">
        <v>161</v>
      </c>
      <c r="AU143" s="223" t="s">
        <v>89</v>
      </c>
      <c r="AV143" s="14" t="s">
        <v>89</v>
      </c>
      <c r="AW143" s="14" t="s">
        <v>33</v>
      </c>
      <c r="AX143" s="14" t="s">
        <v>79</v>
      </c>
      <c r="AY143" s="223" t="s">
        <v>153</v>
      </c>
    </row>
    <row r="144" spans="1:65" s="13" customFormat="1" ht="11.25">
      <c r="B144" s="202"/>
      <c r="C144" s="203"/>
      <c r="D144" s="204" t="s">
        <v>161</v>
      </c>
      <c r="E144" s="205" t="s">
        <v>1</v>
      </c>
      <c r="F144" s="206" t="s">
        <v>170</v>
      </c>
      <c r="G144" s="203"/>
      <c r="H144" s="205" t="s">
        <v>1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161</v>
      </c>
      <c r="AU144" s="212" t="s">
        <v>89</v>
      </c>
      <c r="AV144" s="13" t="s">
        <v>87</v>
      </c>
      <c r="AW144" s="13" t="s">
        <v>33</v>
      </c>
      <c r="AX144" s="13" t="s">
        <v>79</v>
      </c>
      <c r="AY144" s="212" t="s">
        <v>153</v>
      </c>
    </row>
    <row r="145" spans="1:65" s="14" customFormat="1" ht="11.25">
      <c r="B145" s="213"/>
      <c r="C145" s="214"/>
      <c r="D145" s="204" t="s">
        <v>161</v>
      </c>
      <c r="E145" s="215" t="s">
        <v>1</v>
      </c>
      <c r="F145" s="216" t="s">
        <v>171</v>
      </c>
      <c r="G145" s="214"/>
      <c r="H145" s="217">
        <v>6.3040000000000003</v>
      </c>
      <c r="I145" s="218"/>
      <c r="J145" s="214"/>
      <c r="K145" s="214"/>
      <c r="L145" s="219"/>
      <c r="M145" s="220"/>
      <c r="N145" s="221"/>
      <c r="O145" s="221"/>
      <c r="P145" s="221"/>
      <c r="Q145" s="221"/>
      <c r="R145" s="221"/>
      <c r="S145" s="221"/>
      <c r="T145" s="222"/>
      <c r="AT145" s="223" t="s">
        <v>161</v>
      </c>
      <c r="AU145" s="223" t="s">
        <v>89</v>
      </c>
      <c r="AV145" s="14" t="s">
        <v>89</v>
      </c>
      <c r="AW145" s="14" t="s">
        <v>33</v>
      </c>
      <c r="AX145" s="14" t="s">
        <v>79</v>
      </c>
      <c r="AY145" s="223" t="s">
        <v>153</v>
      </c>
    </row>
    <row r="146" spans="1:65" s="15" customFormat="1" ht="11.25">
      <c r="B146" s="224"/>
      <c r="C146" s="225"/>
      <c r="D146" s="204" t="s">
        <v>161</v>
      </c>
      <c r="E146" s="226" t="s">
        <v>1</v>
      </c>
      <c r="F146" s="227" t="s">
        <v>164</v>
      </c>
      <c r="G146" s="225"/>
      <c r="H146" s="228">
        <v>23.454000000000001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AT146" s="234" t="s">
        <v>161</v>
      </c>
      <c r="AU146" s="234" t="s">
        <v>89</v>
      </c>
      <c r="AV146" s="15" t="s">
        <v>159</v>
      </c>
      <c r="AW146" s="15" t="s">
        <v>33</v>
      </c>
      <c r="AX146" s="15" t="s">
        <v>87</v>
      </c>
      <c r="AY146" s="234" t="s">
        <v>153</v>
      </c>
    </row>
    <row r="147" spans="1:65" s="2" customFormat="1" ht="33" customHeight="1">
      <c r="A147" s="35"/>
      <c r="B147" s="36"/>
      <c r="C147" s="188" t="s">
        <v>172</v>
      </c>
      <c r="D147" s="188" t="s">
        <v>155</v>
      </c>
      <c r="E147" s="189" t="s">
        <v>173</v>
      </c>
      <c r="F147" s="190" t="s">
        <v>174</v>
      </c>
      <c r="G147" s="191" t="s">
        <v>158</v>
      </c>
      <c r="H147" s="192">
        <v>23.254999999999999</v>
      </c>
      <c r="I147" s="193"/>
      <c r="J147" s="194">
        <f>ROUND(I147*H147,2)</f>
        <v>0</v>
      </c>
      <c r="K147" s="195"/>
      <c r="L147" s="40"/>
      <c r="M147" s="196" t="s">
        <v>1</v>
      </c>
      <c r="N147" s="197" t="s">
        <v>44</v>
      </c>
      <c r="O147" s="72"/>
      <c r="P147" s="198">
        <f>O147*H147</f>
        <v>0</v>
      </c>
      <c r="Q147" s="198">
        <v>0</v>
      </c>
      <c r="R147" s="198">
        <f>Q147*H147</f>
        <v>0</v>
      </c>
      <c r="S147" s="198">
        <v>0</v>
      </c>
      <c r="T147" s="19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159</v>
      </c>
      <c r="AT147" s="200" t="s">
        <v>155</v>
      </c>
      <c r="AU147" s="200" t="s">
        <v>89</v>
      </c>
      <c r="AY147" s="18" t="s">
        <v>153</v>
      </c>
      <c r="BE147" s="201">
        <f>IF(N147="základní",J147,0)</f>
        <v>0</v>
      </c>
      <c r="BF147" s="201">
        <f>IF(N147="snížená",J147,0)</f>
        <v>0</v>
      </c>
      <c r="BG147" s="201">
        <f>IF(N147="zákl. přenesená",J147,0)</f>
        <v>0</v>
      </c>
      <c r="BH147" s="201">
        <f>IF(N147="sníž. přenesená",J147,0)</f>
        <v>0</v>
      </c>
      <c r="BI147" s="201">
        <f>IF(N147="nulová",J147,0)</f>
        <v>0</v>
      </c>
      <c r="BJ147" s="18" t="s">
        <v>87</v>
      </c>
      <c r="BK147" s="201">
        <f>ROUND(I147*H147,2)</f>
        <v>0</v>
      </c>
      <c r="BL147" s="18" t="s">
        <v>159</v>
      </c>
      <c r="BM147" s="200" t="s">
        <v>175</v>
      </c>
    </row>
    <row r="148" spans="1:65" s="13" customFormat="1" ht="22.5">
      <c r="B148" s="202"/>
      <c r="C148" s="203"/>
      <c r="D148" s="204" t="s">
        <v>161</v>
      </c>
      <c r="E148" s="205" t="s">
        <v>1</v>
      </c>
      <c r="F148" s="206" t="s">
        <v>176</v>
      </c>
      <c r="G148" s="203"/>
      <c r="H148" s="205" t="s">
        <v>1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161</v>
      </c>
      <c r="AU148" s="212" t="s">
        <v>89</v>
      </c>
      <c r="AV148" s="13" t="s">
        <v>87</v>
      </c>
      <c r="AW148" s="13" t="s">
        <v>33</v>
      </c>
      <c r="AX148" s="13" t="s">
        <v>79</v>
      </c>
      <c r="AY148" s="212" t="s">
        <v>153</v>
      </c>
    </row>
    <row r="149" spans="1:65" s="14" customFormat="1" ht="11.25">
      <c r="B149" s="213"/>
      <c r="C149" s="214"/>
      <c r="D149" s="204" t="s">
        <v>161</v>
      </c>
      <c r="E149" s="215" t="s">
        <v>1</v>
      </c>
      <c r="F149" s="216" t="s">
        <v>163</v>
      </c>
      <c r="G149" s="214"/>
      <c r="H149" s="217">
        <v>6.1020000000000003</v>
      </c>
      <c r="I149" s="218"/>
      <c r="J149" s="214"/>
      <c r="K149" s="214"/>
      <c r="L149" s="219"/>
      <c r="M149" s="220"/>
      <c r="N149" s="221"/>
      <c r="O149" s="221"/>
      <c r="P149" s="221"/>
      <c r="Q149" s="221"/>
      <c r="R149" s="221"/>
      <c r="S149" s="221"/>
      <c r="T149" s="222"/>
      <c r="AT149" s="223" t="s">
        <v>161</v>
      </c>
      <c r="AU149" s="223" t="s">
        <v>89</v>
      </c>
      <c r="AV149" s="14" t="s">
        <v>89</v>
      </c>
      <c r="AW149" s="14" t="s">
        <v>33</v>
      </c>
      <c r="AX149" s="14" t="s">
        <v>79</v>
      </c>
      <c r="AY149" s="223" t="s">
        <v>153</v>
      </c>
    </row>
    <row r="150" spans="1:65" s="13" customFormat="1" ht="11.25">
      <c r="B150" s="202"/>
      <c r="C150" s="203"/>
      <c r="D150" s="204" t="s">
        <v>161</v>
      </c>
      <c r="E150" s="205" t="s">
        <v>1</v>
      </c>
      <c r="F150" s="206" t="s">
        <v>177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161</v>
      </c>
      <c r="AU150" s="212" t="s">
        <v>89</v>
      </c>
      <c r="AV150" s="13" t="s">
        <v>87</v>
      </c>
      <c r="AW150" s="13" t="s">
        <v>33</v>
      </c>
      <c r="AX150" s="13" t="s">
        <v>79</v>
      </c>
      <c r="AY150" s="212" t="s">
        <v>153</v>
      </c>
    </row>
    <row r="151" spans="1:65" s="14" customFormat="1" ht="11.25">
      <c r="B151" s="213"/>
      <c r="C151" s="214"/>
      <c r="D151" s="204" t="s">
        <v>161</v>
      </c>
      <c r="E151" s="215" t="s">
        <v>1</v>
      </c>
      <c r="F151" s="216" t="s">
        <v>169</v>
      </c>
      <c r="G151" s="214"/>
      <c r="H151" s="217">
        <v>17.149999999999999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161</v>
      </c>
      <c r="AU151" s="223" t="s">
        <v>89</v>
      </c>
      <c r="AV151" s="14" t="s">
        <v>89</v>
      </c>
      <c r="AW151" s="14" t="s">
        <v>33</v>
      </c>
      <c r="AX151" s="14" t="s">
        <v>79</v>
      </c>
      <c r="AY151" s="223" t="s">
        <v>153</v>
      </c>
    </row>
    <row r="152" spans="1:65" s="13" customFormat="1" ht="11.25">
      <c r="B152" s="202"/>
      <c r="C152" s="203"/>
      <c r="D152" s="204" t="s">
        <v>161</v>
      </c>
      <c r="E152" s="205" t="s">
        <v>1</v>
      </c>
      <c r="F152" s="206" t="s">
        <v>170</v>
      </c>
      <c r="G152" s="203"/>
      <c r="H152" s="205" t="s">
        <v>1</v>
      </c>
      <c r="I152" s="207"/>
      <c r="J152" s="203"/>
      <c r="K152" s="203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161</v>
      </c>
      <c r="AU152" s="212" t="s">
        <v>89</v>
      </c>
      <c r="AV152" s="13" t="s">
        <v>87</v>
      </c>
      <c r="AW152" s="13" t="s">
        <v>33</v>
      </c>
      <c r="AX152" s="13" t="s">
        <v>79</v>
      </c>
      <c r="AY152" s="212" t="s">
        <v>153</v>
      </c>
    </row>
    <row r="153" spans="1:65" s="14" customFormat="1" ht="11.25">
      <c r="B153" s="213"/>
      <c r="C153" s="214"/>
      <c r="D153" s="204" t="s">
        <v>161</v>
      </c>
      <c r="E153" s="215" t="s">
        <v>1</v>
      </c>
      <c r="F153" s="216" t="s">
        <v>171</v>
      </c>
      <c r="G153" s="214"/>
      <c r="H153" s="217">
        <v>6.3040000000000003</v>
      </c>
      <c r="I153" s="218"/>
      <c r="J153" s="214"/>
      <c r="K153" s="214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161</v>
      </c>
      <c r="AU153" s="223" t="s">
        <v>89</v>
      </c>
      <c r="AV153" s="14" t="s">
        <v>89</v>
      </c>
      <c r="AW153" s="14" t="s">
        <v>33</v>
      </c>
      <c r="AX153" s="14" t="s">
        <v>79</v>
      </c>
      <c r="AY153" s="223" t="s">
        <v>153</v>
      </c>
    </row>
    <row r="154" spans="1:65" s="13" customFormat="1" ht="11.25">
      <c r="B154" s="202"/>
      <c r="C154" s="203"/>
      <c r="D154" s="204" t="s">
        <v>161</v>
      </c>
      <c r="E154" s="205" t="s">
        <v>1</v>
      </c>
      <c r="F154" s="206" t="s">
        <v>178</v>
      </c>
      <c r="G154" s="203"/>
      <c r="H154" s="205" t="s">
        <v>1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161</v>
      </c>
      <c r="AU154" s="212" t="s">
        <v>89</v>
      </c>
      <c r="AV154" s="13" t="s">
        <v>87</v>
      </c>
      <c r="AW154" s="13" t="s">
        <v>33</v>
      </c>
      <c r="AX154" s="13" t="s">
        <v>79</v>
      </c>
      <c r="AY154" s="212" t="s">
        <v>153</v>
      </c>
    </row>
    <row r="155" spans="1:65" s="14" customFormat="1" ht="11.25">
      <c r="B155" s="213"/>
      <c r="C155" s="214"/>
      <c r="D155" s="204" t="s">
        <v>161</v>
      </c>
      <c r="E155" s="215" t="s">
        <v>1</v>
      </c>
      <c r="F155" s="216" t="s">
        <v>179</v>
      </c>
      <c r="G155" s="214"/>
      <c r="H155" s="217">
        <v>-4.7249999999999996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161</v>
      </c>
      <c r="AU155" s="223" t="s">
        <v>89</v>
      </c>
      <c r="AV155" s="14" t="s">
        <v>89</v>
      </c>
      <c r="AW155" s="14" t="s">
        <v>33</v>
      </c>
      <c r="AX155" s="14" t="s">
        <v>79</v>
      </c>
      <c r="AY155" s="223" t="s">
        <v>153</v>
      </c>
    </row>
    <row r="156" spans="1:65" s="13" customFormat="1" ht="11.25">
      <c r="B156" s="202"/>
      <c r="C156" s="203"/>
      <c r="D156" s="204" t="s">
        <v>161</v>
      </c>
      <c r="E156" s="205" t="s">
        <v>1</v>
      </c>
      <c r="F156" s="206" t="s">
        <v>180</v>
      </c>
      <c r="G156" s="203"/>
      <c r="H156" s="205" t="s">
        <v>1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161</v>
      </c>
      <c r="AU156" s="212" t="s">
        <v>89</v>
      </c>
      <c r="AV156" s="13" t="s">
        <v>87</v>
      </c>
      <c r="AW156" s="13" t="s">
        <v>33</v>
      </c>
      <c r="AX156" s="13" t="s">
        <v>79</v>
      </c>
      <c r="AY156" s="212" t="s">
        <v>153</v>
      </c>
    </row>
    <row r="157" spans="1:65" s="14" customFormat="1" ht="11.25">
      <c r="B157" s="213"/>
      <c r="C157" s="214"/>
      <c r="D157" s="204" t="s">
        <v>161</v>
      </c>
      <c r="E157" s="215" t="s">
        <v>1</v>
      </c>
      <c r="F157" s="216" t="s">
        <v>181</v>
      </c>
      <c r="G157" s="214"/>
      <c r="H157" s="217">
        <v>-1.5760000000000001</v>
      </c>
      <c r="I157" s="218"/>
      <c r="J157" s="214"/>
      <c r="K157" s="214"/>
      <c r="L157" s="219"/>
      <c r="M157" s="220"/>
      <c r="N157" s="221"/>
      <c r="O157" s="221"/>
      <c r="P157" s="221"/>
      <c r="Q157" s="221"/>
      <c r="R157" s="221"/>
      <c r="S157" s="221"/>
      <c r="T157" s="222"/>
      <c r="AT157" s="223" t="s">
        <v>161</v>
      </c>
      <c r="AU157" s="223" t="s">
        <v>89</v>
      </c>
      <c r="AV157" s="14" t="s">
        <v>89</v>
      </c>
      <c r="AW157" s="14" t="s">
        <v>33</v>
      </c>
      <c r="AX157" s="14" t="s">
        <v>79</v>
      </c>
      <c r="AY157" s="223" t="s">
        <v>153</v>
      </c>
    </row>
    <row r="158" spans="1:65" s="15" customFormat="1" ht="11.25">
      <c r="B158" s="224"/>
      <c r="C158" s="225"/>
      <c r="D158" s="204" t="s">
        <v>161</v>
      </c>
      <c r="E158" s="226" t="s">
        <v>1</v>
      </c>
      <c r="F158" s="227" t="s">
        <v>164</v>
      </c>
      <c r="G158" s="225"/>
      <c r="H158" s="228">
        <v>23.254999999999995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AT158" s="234" t="s">
        <v>161</v>
      </c>
      <c r="AU158" s="234" t="s">
        <v>89</v>
      </c>
      <c r="AV158" s="15" t="s">
        <v>159</v>
      </c>
      <c r="AW158" s="15" t="s">
        <v>33</v>
      </c>
      <c r="AX158" s="15" t="s">
        <v>87</v>
      </c>
      <c r="AY158" s="234" t="s">
        <v>153</v>
      </c>
    </row>
    <row r="159" spans="1:65" s="2" customFormat="1" ht="24.2" customHeight="1">
      <c r="A159" s="35"/>
      <c r="B159" s="36"/>
      <c r="C159" s="188" t="s">
        <v>159</v>
      </c>
      <c r="D159" s="188" t="s">
        <v>155</v>
      </c>
      <c r="E159" s="189" t="s">
        <v>182</v>
      </c>
      <c r="F159" s="190" t="s">
        <v>183</v>
      </c>
      <c r="G159" s="191" t="s">
        <v>158</v>
      </c>
      <c r="H159" s="192">
        <v>1.5760000000000001</v>
      </c>
      <c r="I159" s="193"/>
      <c r="J159" s="194">
        <f>ROUND(I159*H159,2)</f>
        <v>0</v>
      </c>
      <c r="K159" s="195"/>
      <c r="L159" s="40"/>
      <c r="M159" s="196" t="s">
        <v>1</v>
      </c>
      <c r="N159" s="197" t="s">
        <v>44</v>
      </c>
      <c r="O159" s="72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159</v>
      </c>
      <c r="AT159" s="200" t="s">
        <v>155</v>
      </c>
      <c r="AU159" s="200" t="s">
        <v>89</v>
      </c>
      <c r="AY159" s="18" t="s">
        <v>153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87</v>
      </c>
      <c r="BK159" s="201">
        <f>ROUND(I159*H159,2)</f>
        <v>0</v>
      </c>
      <c r="BL159" s="18" t="s">
        <v>159</v>
      </c>
      <c r="BM159" s="200" t="s">
        <v>184</v>
      </c>
    </row>
    <row r="160" spans="1:65" s="14" customFormat="1" ht="11.25">
      <c r="B160" s="213"/>
      <c r="C160" s="214"/>
      <c r="D160" s="204" t="s">
        <v>161</v>
      </c>
      <c r="E160" s="215" t="s">
        <v>1</v>
      </c>
      <c r="F160" s="216" t="s">
        <v>185</v>
      </c>
      <c r="G160" s="214"/>
      <c r="H160" s="217">
        <v>1.5760000000000001</v>
      </c>
      <c r="I160" s="218"/>
      <c r="J160" s="214"/>
      <c r="K160" s="214"/>
      <c r="L160" s="219"/>
      <c r="M160" s="220"/>
      <c r="N160" s="221"/>
      <c r="O160" s="221"/>
      <c r="P160" s="221"/>
      <c r="Q160" s="221"/>
      <c r="R160" s="221"/>
      <c r="S160" s="221"/>
      <c r="T160" s="222"/>
      <c r="AT160" s="223" t="s">
        <v>161</v>
      </c>
      <c r="AU160" s="223" t="s">
        <v>89</v>
      </c>
      <c r="AV160" s="14" t="s">
        <v>89</v>
      </c>
      <c r="AW160" s="14" t="s">
        <v>33</v>
      </c>
      <c r="AX160" s="14" t="s">
        <v>79</v>
      </c>
      <c r="AY160" s="223" t="s">
        <v>153</v>
      </c>
    </row>
    <row r="161" spans="1:65" s="15" customFormat="1" ht="11.25">
      <c r="B161" s="224"/>
      <c r="C161" s="225"/>
      <c r="D161" s="204" t="s">
        <v>161</v>
      </c>
      <c r="E161" s="226" t="s">
        <v>1</v>
      </c>
      <c r="F161" s="227" t="s">
        <v>164</v>
      </c>
      <c r="G161" s="225"/>
      <c r="H161" s="228">
        <v>1.5760000000000001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AT161" s="234" t="s">
        <v>161</v>
      </c>
      <c r="AU161" s="234" t="s">
        <v>89</v>
      </c>
      <c r="AV161" s="15" t="s">
        <v>159</v>
      </c>
      <c r="AW161" s="15" t="s">
        <v>33</v>
      </c>
      <c r="AX161" s="15" t="s">
        <v>87</v>
      </c>
      <c r="AY161" s="234" t="s">
        <v>153</v>
      </c>
    </row>
    <row r="162" spans="1:65" s="2" customFormat="1" ht="24.2" customHeight="1">
      <c r="A162" s="35"/>
      <c r="B162" s="36"/>
      <c r="C162" s="188" t="s">
        <v>186</v>
      </c>
      <c r="D162" s="188" t="s">
        <v>155</v>
      </c>
      <c r="E162" s="189" t="s">
        <v>187</v>
      </c>
      <c r="F162" s="190" t="s">
        <v>188</v>
      </c>
      <c r="G162" s="191" t="s">
        <v>158</v>
      </c>
      <c r="H162" s="192">
        <v>4.7249999999999996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44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159</v>
      </c>
      <c r="AT162" s="200" t="s">
        <v>155</v>
      </c>
      <c r="AU162" s="200" t="s">
        <v>89</v>
      </c>
      <c r="AY162" s="18" t="s">
        <v>153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87</v>
      </c>
      <c r="BK162" s="201">
        <f>ROUND(I162*H162,2)</f>
        <v>0</v>
      </c>
      <c r="BL162" s="18" t="s">
        <v>159</v>
      </c>
      <c r="BM162" s="200" t="s">
        <v>189</v>
      </c>
    </row>
    <row r="163" spans="1:65" s="13" customFormat="1" ht="11.25">
      <c r="B163" s="202"/>
      <c r="C163" s="203"/>
      <c r="D163" s="204" t="s">
        <v>161</v>
      </c>
      <c r="E163" s="205" t="s">
        <v>1</v>
      </c>
      <c r="F163" s="206" t="s">
        <v>178</v>
      </c>
      <c r="G163" s="203"/>
      <c r="H163" s="205" t="s">
        <v>1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161</v>
      </c>
      <c r="AU163" s="212" t="s">
        <v>89</v>
      </c>
      <c r="AV163" s="13" t="s">
        <v>87</v>
      </c>
      <c r="AW163" s="13" t="s">
        <v>33</v>
      </c>
      <c r="AX163" s="13" t="s">
        <v>79</v>
      </c>
      <c r="AY163" s="212" t="s">
        <v>153</v>
      </c>
    </row>
    <row r="164" spans="1:65" s="14" customFormat="1" ht="11.25">
      <c r="B164" s="213"/>
      <c r="C164" s="214"/>
      <c r="D164" s="204" t="s">
        <v>161</v>
      </c>
      <c r="E164" s="215" t="s">
        <v>1</v>
      </c>
      <c r="F164" s="216" t="s">
        <v>190</v>
      </c>
      <c r="G164" s="214"/>
      <c r="H164" s="217">
        <v>4.7249999999999996</v>
      </c>
      <c r="I164" s="218"/>
      <c r="J164" s="214"/>
      <c r="K164" s="214"/>
      <c r="L164" s="219"/>
      <c r="M164" s="220"/>
      <c r="N164" s="221"/>
      <c r="O164" s="221"/>
      <c r="P164" s="221"/>
      <c r="Q164" s="221"/>
      <c r="R164" s="221"/>
      <c r="S164" s="221"/>
      <c r="T164" s="222"/>
      <c r="AT164" s="223" t="s">
        <v>161</v>
      </c>
      <c r="AU164" s="223" t="s">
        <v>89</v>
      </c>
      <c r="AV164" s="14" t="s">
        <v>89</v>
      </c>
      <c r="AW164" s="14" t="s">
        <v>33</v>
      </c>
      <c r="AX164" s="14" t="s">
        <v>79</v>
      </c>
      <c r="AY164" s="223" t="s">
        <v>153</v>
      </c>
    </row>
    <row r="165" spans="1:65" s="15" customFormat="1" ht="11.25">
      <c r="B165" s="224"/>
      <c r="C165" s="225"/>
      <c r="D165" s="204" t="s">
        <v>161</v>
      </c>
      <c r="E165" s="226" t="s">
        <v>1</v>
      </c>
      <c r="F165" s="227" t="s">
        <v>164</v>
      </c>
      <c r="G165" s="225"/>
      <c r="H165" s="228">
        <v>4.7249999999999996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AT165" s="234" t="s">
        <v>161</v>
      </c>
      <c r="AU165" s="234" t="s">
        <v>89</v>
      </c>
      <c r="AV165" s="15" t="s">
        <v>159</v>
      </c>
      <c r="AW165" s="15" t="s">
        <v>33</v>
      </c>
      <c r="AX165" s="15" t="s">
        <v>87</v>
      </c>
      <c r="AY165" s="234" t="s">
        <v>153</v>
      </c>
    </row>
    <row r="166" spans="1:65" s="2" customFormat="1" ht="24.2" customHeight="1">
      <c r="A166" s="35"/>
      <c r="B166" s="36"/>
      <c r="C166" s="188" t="s">
        <v>191</v>
      </c>
      <c r="D166" s="188" t="s">
        <v>155</v>
      </c>
      <c r="E166" s="189" t="s">
        <v>192</v>
      </c>
      <c r="F166" s="190" t="s">
        <v>193</v>
      </c>
      <c r="G166" s="191" t="s">
        <v>194</v>
      </c>
      <c r="H166" s="192">
        <v>31.5</v>
      </c>
      <c r="I166" s="193"/>
      <c r="J166" s="194">
        <f>ROUND(I166*H166,2)</f>
        <v>0</v>
      </c>
      <c r="K166" s="195"/>
      <c r="L166" s="40"/>
      <c r="M166" s="196" t="s">
        <v>1</v>
      </c>
      <c r="N166" s="197" t="s">
        <v>44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159</v>
      </c>
      <c r="AT166" s="200" t="s">
        <v>155</v>
      </c>
      <c r="AU166" s="200" t="s">
        <v>89</v>
      </c>
      <c r="AY166" s="18" t="s">
        <v>153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8" t="s">
        <v>87</v>
      </c>
      <c r="BK166" s="201">
        <f>ROUND(I166*H166,2)</f>
        <v>0</v>
      </c>
      <c r="BL166" s="18" t="s">
        <v>159</v>
      </c>
      <c r="BM166" s="200" t="s">
        <v>195</v>
      </c>
    </row>
    <row r="167" spans="1:65" s="13" customFormat="1" ht="11.25">
      <c r="B167" s="202"/>
      <c r="C167" s="203"/>
      <c r="D167" s="204" t="s">
        <v>161</v>
      </c>
      <c r="E167" s="205" t="s">
        <v>1</v>
      </c>
      <c r="F167" s="206" t="s">
        <v>196</v>
      </c>
      <c r="G167" s="203"/>
      <c r="H167" s="205" t="s">
        <v>1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161</v>
      </c>
      <c r="AU167" s="212" t="s">
        <v>89</v>
      </c>
      <c r="AV167" s="13" t="s">
        <v>87</v>
      </c>
      <c r="AW167" s="13" t="s">
        <v>33</v>
      </c>
      <c r="AX167" s="13" t="s">
        <v>79</v>
      </c>
      <c r="AY167" s="212" t="s">
        <v>153</v>
      </c>
    </row>
    <row r="168" spans="1:65" s="14" customFormat="1" ht="11.25">
      <c r="B168" s="213"/>
      <c r="C168" s="214"/>
      <c r="D168" s="204" t="s">
        <v>161</v>
      </c>
      <c r="E168" s="215" t="s">
        <v>1</v>
      </c>
      <c r="F168" s="216" t="s">
        <v>197</v>
      </c>
      <c r="G168" s="214"/>
      <c r="H168" s="217">
        <v>31.5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161</v>
      </c>
      <c r="AU168" s="223" t="s">
        <v>89</v>
      </c>
      <c r="AV168" s="14" t="s">
        <v>89</v>
      </c>
      <c r="AW168" s="14" t="s">
        <v>33</v>
      </c>
      <c r="AX168" s="14" t="s">
        <v>79</v>
      </c>
      <c r="AY168" s="223" t="s">
        <v>153</v>
      </c>
    </row>
    <row r="169" spans="1:65" s="15" customFormat="1" ht="11.25">
      <c r="B169" s="224"/>
      <c r="C169" s="225"/>
      <c r="D169" s="204" t="s">
        <v>161</v>
      </c>
      <c r="E169" s="226" t="s">
        <v>1</v>
      </c>
      <c r="F169" s="227" t="s">
        <v>164</v>
      </c>
      <c r="G169" s="225"/>
      <c r="H169" s="228">
        <v>31.5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AT169" s="234" t="s">
        <v>161</v>
      </c>
      <c r="AU169" s="234" t="s">
        <v>89</v>
      </c>
      <c r="AV169" s="15" t="s">
        <v>159</v>
      </c>
      <c r="AW169" s="15" t="s">
        <v>33</v>
      </c>
      <c r="AX169" s="15" t="s">
        <v>87</v>
      </c>
      <c r="AY169" s="234" t="s">
        <v>153</v>
      </c>
    </row>
    <row r="170" spans="1:65" s="2" customFormat="1" ht="33" customHeight="1">
      <c r="A170" s="35"/>
      <c r="B170" s="36"/>
      <c r="C170" s="188" t="s">
        <v>198</v>
      </c>
      <c r="D170" s="188" t="s">
        <v>155</v>
      </c>
      <c r="E170" s="189" t="s">
        <v>199</v>
      </c>
      <c r="F170" s="190" t="s">
        <v>200</v>
      </c>
      <c r="G170" s="191" t="s">
        <v>201</v>
      </c>
      <c r="H170" s="192">
        <v>45.347000000000001</v>
      </c>
      <c r="I170" s="193"/>
      <c r="J170" s="194">
        <f>ROUND(I170*H170,2)</f>
        <v>0</v>
      </c>
      <c r="K170" s="195"/>
      <c r="L170" s="40"/>
      <c r="M170" s="196" t="s">
        <v>1</v>
      </c>
      <c r="N170" s="197" t="s">
        <v>44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159</v>
      </c>
      <c r="AT170" s="200" t="s">
        <v>155</v>
      </c>
      <c r="AU170" s="200" t="s">
        <v>89</v>
      </c>
      <c r="AY170" s="18" t="s">
        <v>153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8" t="s">
        <v>87</v>
      </c>
      <c r="BK170" s="201">
        <f>ROUND(I170*H170,2)</f>
        <v>0</v>
      </c>
      <c r="BL170" s="18" t="s">
        <v>159</v>
      </c>
      <c r="BM170" s="200" t="s">
        <v>202</v>
      </c>
    </row>
    <row r="171" spans="1:65" s="14" customFormat="1" ht="11.25">
      <c r="B171" s="213"/>
      <c r="C171" s="214"/>
      <c r="D171" s="204" t="s">
        <v>161</v>
      </c>
      <c r="E171" s="215" t="s">
        <v>1</v>
      </c>
      <c r="F171" s="216" t="s">
        <v>203</v>
      </c>
      <c r="G171" s="214"/>
      <c r="H171" s="217">
        <v>45.347000000000001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161</v>
      </c>
      <c r="AU171" s="223" t="s">
        <v>89</v>
      </c>
      <c r="AV171" s="14" t="s">
        <v>89</v>
      </c>
      <c r="AW171" s="14" t="s">
        <v>33</v>
      </c>
      <c r="AX171" s="14" t="s">
        <v>79</v>
      </c>
      <c r="AY171" s="223" t="s">
        <v>153</v>
      </c>
    </row>
    <row r="172" spans="1:65" s="15" customFormat="1" ht="11.25">
      <c r="B172" s="224"/>
      <c r="C172" s="225"/>
      <c r="D172" s="204" t="s">
        <v>161</v>
      </c>
      <c r="E172" s="226" t="s">
        <v>1</v>
      </c>
      <c r="F172" s="227" t="s">
        <v>164</v>
      </c>
      <c r="G172" s="225"/>
      <c r="H172" s="228">
        <v>45.347000000000001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AT172" s="234" t="s">
        <v>161</v>
      </c>
      <c r="AU172" s="234" t="s">
        <v>89</v>
      </c>
      <c r="AV172" s="15" t="s">
        <v>159</v>
      </c>
      <c r="AW172" s="15" t="s">
        <v>33</v>
      </c>
      <c r="AX172" s="15" t="s">
        <v>87</v>
      </c>
      <c r="AY172" s="234" t="s">
        <v>153</v>
      </c>
    </row>
    <row r="173" spans="1:65" s="2" customFormat="1" ht="16.5" customHeight="1">
      <c r="A173" s="35"/>
      <c r="B173" s="36"/>
      <c r="C173" s="188" t="s">
        <v>204</v>
      </c>
      <c r="D173" s="188" t="s">
        <v>155</v>
      </c>
      <c r="E173" s="189" t="s">
        <v>205</v>
      </c>
      <c r="F173" s="190" t="s">
        <v>206</v>
      </c>
      <c r="G173" s="191" t="s">
        <v>158</v>
      </c>
      <c r="H173" s="192">
        <v>23.254999999999999</v>
      </c>
      <c r="I173" s="193"/>
      <c r="J173" s="194">
        <f>ROUND(I173*H173,2)</f>
        <v>0</v>
      </c>
      <c r="K173" s="195"/>
      <c r="L173" s="40"/>
      <c r="M173" s="196" t="s">
        <v>1</v>
      </c>
      <c r="N173" s="197" t="s">
        <v>44</v>
      </c>
      <c r="O173" s="72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159</v>
      </c>
      <c r="AT173" s="200" t="s">
        <v>155</v>
      </c>
      <c r="AU173" s="200" t="s">
        <v>89</v>
      </c>
      <c r="AY173" s="18" t="s">
        <v>153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87</v>
      </c>
      <c r="BK173" s="201">
        <f>ROUND(I173*H173,2)</f>
        <v>0</v>
      </c>
      <c r="BL173" s="18" t="s">
        <v>159</v>
      </c>
      <c r="BM173" s="200" t="s">
        <v>207</v>
      </c>
    </row>
    <row r="174" spans="1:65" s="2" customFormat="1" ht="24.2" customHeight="1">
      <c r="A174" s="35"/>
      <c r="B174" s="36"/>
      <c r="C174" s="188" t="s">
        <v>208</v>
      </c>
      <c r="D174" s="188" t="s">
        <v>155</v>
      </c>
      <c r="E174" s="189" t="s">
        <v>209</v>
      </c>
      <c r="F174" s="190" t="s">
        <v>210</v>
      </c>
      <c r="G174" s="191" t="s">
        <v>158</v>
      </c>
      <c r="H174" s="192">
        <v>1.5760000000000001</v>
      </c>
      <c r="I174" s="193"/>
      <c r="J174" s="194">
        <f>ROUND(I174*H174,2)</f>
        <v>0</v>
      </c>
      <c r="K174" s="195"/>
      <c r="L174" s="40"/>
      <c r="M174" s="196" t="s">
        <v>1</v>
      </c>
      <c r="N174" s="197" t="s">
        <v>44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159</v>
      </c>
      <c r="AT174" s="200" t="s">
        <v>155</v>
      </c>
      <c r="AU174" s="200" t="s">
        <v>89</v>
      </c>
      <c r="AY174" s="18" t="s">
        <v>153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18" t="s">
        <v>87</v>
      </c>
      <c r="BK174" s="201">
        <f>ROUND(I174*H174,2)</f>
        <v>0</v>
      </c>
      <c r="BL174" s="18" t="s">
        <v>159</v>
      </c>
      <c r="BM174" s="200" t="s">
        <v>211</v>
      </c>
    </row>
    <row r="175" spans="1:65" s="13" customFormat="1" ht="11.25">
      <c r="B175" s="202"/>
      <c r="C175" s="203"/>
      <c r="D175" s="204" t="s">
        <v>161</v>
      </c>
      <c r="E175" s="205" t="s">
        <v>1</v>
      </c>
      <c r="F175" s="206" t="s">
        <v>212</v>
      </c>
      <c r="G175" s="203"/>
      <c r="H175" s="205" t="s">
        <v>1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161</v>
      </c>
      <c r="AU175" s="212" t="s">
        <v>89</v>
      </c>
      <c r="AV175" s="13" t="s">
        <v>87</v>
      </c>
      <c r="AW175" s="13" t="s">
        <v>33</v>
      </c>
      <c r="AX175" s="13" t="s">
        <v>79</v>
      </c>
      <c r="AY175" s="212" t="s">
        <v>153</v>
      </c>
    </row>
    <row r="176" spans="1:65" s="14" customFormat="1" ht="11.25">
      <c r="B176" s="213"/>
      <c r="C176" s="214"/>
      <c r="D176" s="204" t="s">
        <v>161</v>
      </c>
      <c r="E176" s="215" t="s">
        <v>1</v>
      </c>
      <c r="F176" s="216" t="s">
        <v>171</v>
      </c>
      <c r="G176" s="214"/>
      <c r="H176" s="217">
        <v>6.3040000000000003</v>
      </c>
      <c r="I176" s="218"/>
      <c r="J176" s="214"/>
      <c r="K176" s="214"/>
      <c r="L176" s="219"/>
      <c r="M176" s="220"/>
      <c r="N176" s="221"/>
      <c r="O176" s="221"/>
      <c r="P176" s="221"/>
      <c r="Q176" s="221"/>
      <c r="R176" s="221"/>
      <c r="S176" s="221"/>
      <c r="T176" s="222"/>
      <c r="AT176" s="223" t="s">
        <v>161</v>
      </c>
      <c r="AU176" s="223" t="s">
        <v>89</v>
      </c>
      <c r="AV176" s="14" t="s">
        <v>89</v>
      </c>
      <c r="AW176" s="14" t="s">
        <v>33</v>
      </c>
      <c r="AX176" s="14" t="s">
        <v>79</v>
      </c>
      <c r="AY176" s="223" t="s">
        <v>153</v>
      </c>
    </row>
    <row r="177" spans="1:65" s="13" customFormat="1" ht="11.25">
      <c r="B177" s="202"/>
      <c r="C177" s="203"/>
      <c r="D177" s="204" t="s">
        <v>161</v>
      </c>
      <c r="E177" s="205" t="s">
        <v>1</v>
      </c>
      <c r="F177" s="206" t="s">
        <v>213</v>
      </c>
      <c r="G177" s="203"/>
      <c r="H177" s="205" t="s">
        <v>1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161</v>
      </c>
      <c r="AU177" s="212" t="s">
        <v>89</v>
      </c>
      <c r="AV177" s="13" t="s">
        <v>87</v>
      </c>
      <c r="AW177" s="13" t="s">
        <v>33</v>
      </c>
      <c r="AX177" s="13" t="s">
        <v>79</v>
      </c>
      <c r="AY177" s="212" t="s">
        <v>153</v>
      </c>
    </row>
    <row r="178" spans="1:65" s="14" customFormat="1" ht="11.25">
      <c r="B178" s="213"/>
      <c r="C178" s="214"/>
      <c r="D178" s="204" t="s">
        <v>161</v>
      </c>
      <c r="E178" s="215" t="s">
        <v>1</v>
      </c>
      <c r="F178" s="216" t="s">
        <v>214</v>
      </c>
      <c r="G178" s="214"/>
      <c r="H178" s="217">
        <v>-1.1819999999999999</v>
      </c>
      <c r="I178" s="218"/>
      <c r="J178" s="214"/>
      <c r="K178" s="214"/>
      <c r="L178" s="219"/>
      <c r="M178" s="220"/>
      <c r="N178" s="221"/>
      <c r="O178" s="221"/>
      <c r="P178" s="221"/>
      <c r="Q178" s="221"/>
      <c r="R178" s="221"/>
      <c r="S178" s="221"/>
      <c r="T178" s="222"/>
      <c r="AT178" s="223" t="s">
        <v>161</v>
      </c>
      <c r="AU178" s="223" t="s">
        <v>89</v>
      </c>
      <c r="AV178" s="14" t="s">
        <v>89</v>
      </c>
      <c r="AW178" s="14" t="s">
        <v>33</v>
      </c>
      <c r="AX178" s="14" t="s">
        <v>79</v>
      </c>
      <c r="AY178" s="223" t="s">
        <v>153</v>
      </c>
    </row>
    <row r="179" spans="1:65" s="14" customFormat="1" ht="11.25">
      <c r="B179" s="213"/>
      <c r="C179" s="214"/>
      <c r="D179" s="204" t="s">
        <v>161</v>
      </c>
      <c r="E179" s="215" t="s">
        <v>1</v>
      </c>
      <c r="F179" s="216" t="s">
        <v>215</v>
      </c>
      <c r="G179" s="214"/>
      <c r="H179" s="217">
        <v>-3.5459999999999998</v>
      </c>
      <c r="I179" s="218"/>
      <c r="J179" s="214"/>
      <c r="K179" s="214"/>
      <c r="L179" s="219"/>
      <c r="M179" s="220"/>
      <c r="N179" s="221"/>
      <c r="O179" s="221"/>
      <c r="P179" s="221"/>
      <c r="Q179" s="221"/>
      <c r="R179" s="221"/>
      <c r="S179" s="221"/>
      <c r="T179" s="222"/>
      <c r="AT179" s="223" t="s">
        <v>161</v>
      </c>
      <c r="AU179" s="223" t="s">
        <v>89</v>
      </c>
      <c r="AV179" s="14" t="s">
        <v>89</v>
      </c>
      <c r="AW179" s="14" t="s">
        <v>33</v>
      </c>
      <c r="AX179" s="14" t="s">
        <v>79</v>
      </c>
      <c r="AY179" s="223" t="s">
        <v>153</v>
      </c>
    </row>
    <row r="180" spans="1:65" s="15" customFormat="1" ht="11.25">
      <c r="B180" s="224"/>
      <c r="C180" s="225"/>
      <c r="D180" s="204" t="s">
        <v>161</v>
      </c>
      <c r="E180" s="226" t="s">
        <v>1</v>
      </c>
      <c r="F180" s="227" t="s">
        <v>164</v>
      </c>
      <c r="G180" s="225"/>
      <c r="H180" s="228">
        <v>1.5760000000000001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AT180" s="234" t="s">
        <v>161</v>
      </c>
      <c r="AU180" s="234" t="s">
        <v>89</v>
      </c>
      <c r="AV180" s="15" t="s">
        <v>159</v>
      </c>
      <c r="AW180" s="15" t="s">
        <v>33</v>
      </c>
      <c r="AX180" s="15" t="s">
        <v>87</v>
      </c>
      <c r="AY180" s="234" t="s">
        <v>153</v>
      </c>
    </row>
    <row r="181" spans="1:65" s="2" customFormat="1" ht="24.2" customHeight="1">
      <c r="A181" s="35"/>
      <c r="B181" s="36"/>
      <c r="C181" s="188" t="s">
        <v>216</v>
      </c>
      <c r="D181" s="188" t="s">
        <v>155</v>
      </c>
      <c r="E181" s="189" t="s">
        <v>217</v>
      </c>
      <c r="F181" s="190" t="s">
        <v>218</v>
      </c>
      <c r="G181" s="191" t="s">
        <v>158</v>
      </c>
      <c r="H181" s="192">
        <v>3.5459999999999998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44</v>
      </c>
      <c r="O181" s="72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159</v>
      </c>
      <c r="AT181" s="200" t="s">
        <v>155</v>
      </c>
      <c r="AU181" s="200" t="s">
        <v>89</v>
      </c>
      <c r="AY181" s="18" t="s">
        <v>153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87</v>
      </c>
      <c r="BK181" s="201">
        <f>ROUND(I181*H181,2)</f>
        <v>0</v>
      </c>
      <c r="BL181" s="18" t="s">
        <v>159</v>
      </c>
      <c r="BM181" s="200" t="s">
        <v>219</v>
      </c>
    </row>
    <row r="182" spans="1:65" s="13" customFormat="1" ht="11.25">
      <c r="B182" s="202"/>
      <c r="C182" s="203"/>
      <c r="D182" s="204" t="s">
        <v>161</v>
      </c>
      <c r="E182" s="205" t="s">
        <v>1</v>
      </c>
      <c r="F182" s="206" t="s">
        <v>220</v>
      </c>
      <c r="G182" s="203"/>
      <c r="H182" s="205" t="s">
        <v>1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161</v>
      </c>
      <c r="AU182" s="212" t="s">
        <v>89</v>
      </c>
      <c r="AV182" s="13" t="s">
        <v>87</v>
      </c>
      <c r="AW182" s="13" t="s">
        <v>33</v>
      </c>
      <c r="AX182" s="13" t="s">
        <v>79</v>
      </c>
      <c r="AY182" s="212" t="s">
        <v>153</v>
      </c>
    </row>
    <row r="183" spans="1:65" s="14" customFormat="1" ht="11.25">
      <c r="B183" s="213"/>
      <c r="C183" s="214"/>
      <c r="D183" s="204" t="s">
        <v>161</v>
      </c>
      <c r="E183" s="215" t="s">
        <v>1</v>
      </c>
      <c r="F183" s="216" t="s">
        <v>221</v>
      </c>
      <c r="G183" s="214"/>
      <c r="H183" s="217">
        <v>3.5459999999999998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161</v>
      </c>
      <c r="AU183" s="223" t="s">
        <v>89</v>
      </c>
      <c r="AV183" s="14" t="s">
        <v>89</v>
      </c>
      <c r="AW183" s="14" t="s">
        <v>33</v>
      </c>
      <c r="AX183" s="14" t="s">
        <v>79</v>
      </c>
      <c r="AY183" s="223" t="s">
        <v>153</v>
      </c>
    </row>
    <row r="184" spans="1:65" s="15" customFormat="1" ht="11.25">
      <c r="B184" s="224"/>
      <c r="C184" s="225"/>
      <c r="D184" s="204" t="s">
        <v>161</v>
      </c>
      <c r="E184" s="226" t="s">
        <v>1</v>
      </c>
      <c r="F184" s="227" t="s">
        <v>164</v>
      </c>
      <c r="G184" s="225"/>
      <c r="H184" s="228">
        <v>3.5459999999999998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AT184" s="234" t="s">
        <v>161</v>
      </c>
      <c r="AU184" s="234" t="s">
        <v>89</v>
      </c>
      <c r="AV184" s="15" t="s">
        <v>159</v>
      </c>
      <c r="AW184" s="15" t="s">
        <v>33</v>
      </c>
      <c r="AX184" s="15" t="s">
        <v>87</v>
      </c>
      <c r="AY184" s="234" t="s">
        <v>153</v>
      </c>
    </row>
    <row r="185" spans="1:65" s="2" customFormat="1" ht="16.5" customHeight="1">
      <c r="A185" s="35"/>
      <c r="B185" s="36"/>
      <c r="C185" s="235" t="s">
        <v>222</v>
      </c>
      <c r="D185" s="235" t="s">
        <v>223</v>
      </c>
      <c r="E185" s="236" t="s">
        <v>224</v>
      </c>
      <c r="F185" s="237" t="s">
        <v>225</v>
      </c>
      <c r="G185" s="238" t="s">
        <v>201</v>
      </c>
      <c r="H185" s="239">
        <v>6.915</v>
      </c>
      <c r="I185" s="240"/>
      <c r="J185" s="241">
        <f>ROUND(I185*H185,2)</f>
        <v>0</v>
      </c>
      <c r="K185" s="242"/>
      <c r="L185" s="243"/>
      <c r="M185" s="244" t="s">
        <v>1</v>
      </c>
      <c r="N185" s="245" t="s">
        <v>44</v>
      </c>
      <c r="O185" s="72"/>
      <c r="P185" s="198">
        <f>O185*H185</f>
        <v>0</v>
      </c>
      <c r="Q185" s="198">
        <v>1</v>
      </c>
      <c r="R185" s="198">
        <f>Q185*H185</f>
        <v>6.915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204</v>
      </c>
      <c r="AT185" s="200" t="s">
        <v>223</v>
      </c>
      <c r="AU185" s="200" t="s">
        <v>89</v>
      </c>
      <c r="AY185" s="18" t="s">
        <v>153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87</v>
      </c>
      <c r="BK185" s="201">
        <f>ROUND(I185*H185,2)</f>
        <v>0</v>
      </c>
      <c r="BL185" s="18" t="s">
        <v>159</v>
      </c>
      <c r="BM185" s="200" t="s">
        <v>226</v>
      </c>
    </row>
    <row r="186" spans="1:65" s="14" customFormat="1" ht="11.25">
      <c r="B186" s="213"/>
      <c r="C186" s="214"/>
      <c r="D186" s="204" t="s">
        <v>161</v>
      </c>
      <c r="E186" s="215" t="s">
        <v>1</v>
      </c>
      <c r="F186" s="216" t="s">
        <v>227</v>
      </c>
      <c r="G186" s="214"/>
      <c r="H186" s="217">
        <v>6.915</v>
      </c>
      <c r="I186" s="218"/>
      <c r="J186" s="214"/>
      <c r="K186" s="214"/>
      <c r="L186" s="219"/>
      <c r="M186" s="220"/>
      <c r="N186" s="221"/>
      <c r="O186" s="221"/>
      <c r="P186" s="221"/>
      <c r="Q186" s="221"/>
      <c r="R186" s="221"/>
      <c r="S186" s="221"/>
      <c r="T186" s="222"/>
      <c r="AT186" s="223" t="s">
        <v>161</v>
      </c>
      <c r="AU186" s="223" t="s">
        <v>89</v>
      </c>
      <c r="AV186" s="14" t="s">
        <v>89</v>
      </c>
      <c r="AW186" s="14" t="s">
        <v>33</v>
      </c>
      <c r="AX186" s="14" t="s">
        <v>79</v>
      </c>
      <c r="AY186" s="223" t="s">
        <v>153</v>
      </c>
    </row>
    <row r="187" spans="1:65" s="15" customFormat="1" ht="11.25">
      <c r="B187" s="224"/>
      <c r="C187" s="225"/>
      <c r="D187" s="204" t="s">
        <v>161</v>
      </c>
      <c r="E187" s="226" t="s">
        <v>1</v>
      </c>
      <c r="F187" s="227" t="s">
        <v>164</v>
      </c>
      <c r="G187" s="225"/>
      <c r="H187" s="228">
        <v>6.915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AT187" s="234" t="s">
        <v>161</v>
      </c>
      <c r="AU187" s="234" t="s">
        <v>89</v>
      </c>
      <c r="AV187" s="15" t="s">
        <v>159</v>
      </c>
      <c r="AW187" s="15" t="s">
        <v>33</v>
      </c>
      <c r="AX187" s="15" t="s">
        <v>87</v>
      </c>
      <c r="AY187" s="234" t="s">
        <v>153</v>
      </c>
    </row>
    <row r="188" spans="1:65" s="2" customFormat="1" ht="24.2" customHeight="1">
      <c r="A188" s="35"/>
      <c r="B188" s="36"/>
      <c r="C188" s="188" t="s">
        <v>228</v>
      </c>
      <c r="D188" s="188" t="s">
        <v>155</v>
      </c>
      <c r="E188" s="189" t="s">
        <v>229</v>
      </c>
      <c r="F188" s="190" t="s">
        <v>230</v>
      </c>
      <c r="G188" s="191" t="s">
        <v>194</v>
      </c>
      <c r="H188" s="192">
        <v>13.72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44</v>
      </c>
      <c r="O188" s="7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159</v>
      </c>
      <c r="AT188" s="200" t="s">
        <v>155</v>
      </c>
      <c r="AU188" s="200" t="s">
        <v>89</v>
      </c>
      <c r="AY188" s="18" t="s">
        <v>153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87</v>
      </c>
      <c r="BK188" s="201">
        <f>ROUND(I188*H188,2)</f>
        <v>0</v>
      </c>
      <c r="BL188" s="18" t="s">
        <v>159</v>
      </c>
      <c r="BM188" s="200" t="s">
        <v>231</v>
      </c>
    </row>
    <row r="189" spans="1:65" s="13" customFormat="1" ht="11.25">
      <c r="B189" s="202"/>
      <c r="C189" s="203"/>
      <c r="D189" s="204" t="s">
        <v>161</v>
      </c>
      <c r="E189" s="205" t="s">
        <v>1</v>
      </c>
      <c r="F189" s="206" t="s">
        <v>232</v>
      </c>
      <c r="G189" s="203"/>
      <c r="H189" s="205" t="s">
        <v>1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161</v>
      </c>
      <c r="AU189" s="212" t="s">
        <v>89</v>
      </c>
      <c r="AV189" s="13" t="s">
        <v>87</v>
      </c>
      <c r="AW189" s="13" t="s">
        <v>33</v>
      </c>
      <c r="AX189" s="13" t="s">
        <v>79</v>
      </c>
      <c r="AY189" s="212" t="s">
        <v>153</v>
      </c>
    </row>
    <row r="190" spans="1:65" s="14" customFormat="1" ht="11.25">
      <c r="B190" s="213"/>
      <c r="C190" s="214"/>
      <c r="D190" s="204" t="s">
        <v>161</v>
      </c>
      <c r="E190" s="215" t="s">
        <v>1</v>
      </c>
      <c r="F190" s="216" t="s">
        <v>233</v>
      </c>
      <c r="G190" s="214"/>
      <c r="H190" s="217">
        <v>13.72</v>
      </c>
      <c r="I190" s="218"/>
      <c r="J190" s="214"/>
      <c r="K190" s="214"/>
      <c r="L190" s="219"/>
      <c r="M190" s="220"/>
      <c r="N190" s="221"/>
      <c r="O190" s="221"/>
      <c r="P190" s="221"/>
      <c r="Q190" s="221"/>
      <c r="R190" s="221"/>
      <c r="S190" s="221"/>
      <c r="T190" s="222"/>
      <c r="AT190" s="223" t="s">
        <v>161</v>
      </c>
      <c r="AU190" s="223" t="s">
        <v>89</v>
      </c>
      <c r="AV190" s="14" t="s">
        <v>89</v>
      </c>
      <c r="AW190" s="14" t="s">
        <v>33</v>
      </c>
      <c r="AX190" s="14" t="s">
        <v>79</v>
      </c>
      <c r="AY190" s="223" t="s">
        <v>153</v>
      </c>
    </row>
    <row r="191" spans="1:65" s="15" customFormat="1" ht="11.25">
      <c r="B191" s="224"/>
      <c r="C191" s="225"/>
      <c r="D191" s="204" t="s">
        <v>161</v>
      </c>
      <c r="E191" s="226" t="s">
        <v>1</v>
      </c>
      <c r="F191" s="227" t="s">
        <v>164</v>
      </c>
      <c r="G191" s="225"/>
      <c r="H191" s="228">
        <v>13.72</v>
      </c>
      <c r="I191" s="229"/>
      <c r="J191" s="225"/>
      <c r="K191" s="225"/>
      <c r="L191" s="230"/>
      <c r="M191" s="231"/>
      <c r="N191" s="232"/>
      <c r="O191" s="232"/>
      <c r="P191" s="232"/>
      <c r="Q191" s="232"/>
      <c r="R191" s="232"/>
      <c r="S191" s="232"/>
      <c r="T191" s="233"/>
      <c r="AT191" s="234" t="s">
        <v>161</v>
      </c>
      <c r="AU191" s="234" t="s">
        <v>89</v>
      </c>
      <c r="AV191" s="15" t="s">
        <v>159</v>
      </c>
      <c r="AW191" s="15" t="s">
        <v>33</v>
      </c>
      <c r="AX191" s="15" t="s">
        <v>87</v>
      </c>
      <c r="AY191" s="234" t="s">
        <v>153</v>
      </c>
    </row>
    <row r="192" spans="1:65" s="12" customFormat="1" ht="22.9" customHeight="1">
      <c r="B192" s="172"/>
      <c r="C192" s="173"/>
      <c r="D192" s="174" t="s">
        <v>78</v>
      </c>
      <c r="E192" s="186" t="s">
        <v>89</v>
      </c>
      <c r="F192" s="186" t="s">
        <v>234</v>
      </c>
      <c r="G192" s="173"/>
      <c r="H192" s="173"/>
      <c r="I192" s="176"/>
      <c r="J192" s="187">
        <f>BK192</f>
        <v>0</v>
      </c>
      <c r="K192" s="173"/>
      <c r="L192" s="178"/>
      <c r="M192" s="179"/>
      <c r="N192" s="180"/>
      <c r="O192" s="180"/>
      <c r="P192" s="181">
        <f>SUM(P193:P226)</f>
        <v>0</v>
      </c>
      <c r="Q192" s="180"/>
      <c r="R192" s="181">
        <f>SUM(R193:R226)</f>
        <v>69.845629189999997</v>
      </c>
      <c r="S192" s="180"/>
      <c r="T192" s="182">
        <f>SUM(T193:T226)</f>
        <v>0</v>
      </c>
      <c r="AR192" s="183" t="s">
        <v>87</v>
      </c>
      <c r="AT192" s="184" t="s">
        <v>78</v>
      </c>
      <c r="AU192" s="184" t="s">
        <v>87</v>
      </c>
      <c r="AY192" s="183" t="s">
        <v>153</v>
      </c>
      <c r="BK192" s="185">
        <f>SUM(BK193:BK226)</f>
        <v>0</v>
      </c>
    </row>
    <row r="193" spans="1:65" s="2" customFormat="1" ht="24.2" customHeight="1">
      <c r="A193" s="35"/>
      <c r="B193" s="36"/>
      <c r="C193" s="188" t="s">
        <v>235</v>
      </c>
      <c r="D193" s="188" t="s">
        <v>155</v>
      </c>
      <c r="E193" s="189" t="s">
        <v>236</v>
      </c>
      <c r="F193" s="190" t="s">
        <v>237</v>
      </c>
      <c r="G193" s="191" t="s">
        <v>158</v>
      </c>
      <c r="H193" s="192">
        <v>2.0579999999999998</v>
      </c>
      <c r="I193" s="193"/>
      <c r="J193" s="194">
        <f>ROUND(I193*H193,2)</f>
        <v>0</v>
      </c>
      <c r="K193" s="195"/>
      <c r="L193" s="40"/>
      <c r="M193" s="196" t="s">
        <v>1</v>
      </c>
      <c r="N193" s="197" t="s">
        <v>44</v>
      </c>
      <c r="O193" s="72"/>
      <c r="P193" s="198">
        <f>O193*H193</f>
        <v>0</v>
      </c>
      <c r="Q193" s="198">
        <v>2.16</v>
      </c>
      <c r="R193" s="198">
        <f>Q193*H193</f>
        <v>4.4452800000000003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159</v>
      </c>
      <c r="AT193" s="200" t="s">
        <v>155</v>
      </c>
      <c r="AU193" s="200" t="s">
        <v>89</v>
      </c>
      <c r="AY193" s="18" t="s">
        <v>153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87</v>
      </c>
      <c r="BK193" s="201">
        <f>ROUND(I193*H193,2)</f>
        <v>0</v>
      </c>
      <c r="BL193" s="18" t="s">
        <v>159</v>
      </c>
      <c r="BM193" s="200" t="s">
        <v>238</v>
      </c>
    </row>
    <row r="194" spans="1:65" s="13" customFormat="1" ht="11.25">
      <c r="B194" s="202"/>
      <c r="C194" s="203"/>
      <c r="D194" s="204" t="s">
        <v>161</v>
      </c>
      <c r="E194" s="205" t="s">
        <v>1</v>
      </c>
      <c r="F194" s="206" t="s">
        <v>239</v>
      </c>
      <c r="G194" s="203"/>
      <c r="H194" s="205" t="s">
        <v>1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161</v>
      </c>
      <c r="AU194" s="212" t="s">
        <v>89</v>
      </c>
      <c r="AV194" s="13" t="s">
        <v>87</v>
      </c>
      <c r="AW194" s="13" t="s">
        <v>33</v>
      </c>
      <c r="AX194" s="13" t="s">
        <v>79</v>
      </c>
      <c r="AY194" s="212" t="s">
        <v>153</v>
      </c>
    </row>
    <row r="195" spans="1:65" s="14" customFormat="1" ht="11.25">
      <c r="B195" s="213"/>
      <c r="C195" s="214"/>
      <c r="D195" s="204" t="s">
        <v>161</v>
      </c>
      <c r="E195" s="215" t="s">
        <v>1</v>
      </c>
      <c r="F195" s="216" t="s">
        <v>240</v>
      </c>
      <c r="G195" s="214"/>
      <c r="H195" s="217">
        <v>2.0579999999999998</v>
      </c>
      <c r="I195" s="218"/>
      <c r="J195" s="214"/>
      <c r="K195" s="214"/>
      <c r="L195" s="219"/>
      <c r="M195" s="220"/>
      <c r="N195" s="221"/>
      <c r="O195" s="221"/>
      <c r="P195" s="221"/>
      <c r="Q195" s="221"/>
      <c r="R195" s="221"/>
      <c r="S195" s="221"/>
      <c r="T195" s="222"/>
      <c r="AT195" s="223" t="s">
        <v>161</v>
      </c>
      <c r="AU195" s="223" t="s">
        <v>89</v>
      </c>
      <c r="AV195" s="14" t="s">
        <v>89</v>
      </c>
      <c r="AW195" s="14" t="s">
        <v>33</v>
      </c>
      <c r="AX195" s="14" t="s">
        <v>79</v>
      </c>
      <c r="AY195" s="223" t="s">
        <v>153</v>
      </c>
    </row>
    <row r="196" spans="1:65" s="15" customFormat="1" ht="11.25">
      <c r="B196" s="224"/>
      <c r="C196" s="225"/>
      <c r="D196" s="204" t="s">
        <v>161</v>
      </c>
      <c r="E196" s="226" t="s">
        <v>1</v>
      </c>
      <c r="F196" s="227" t="s">
        <v>164</v>
      </c>
      <c r="G196" s="225"/>
      <c r="H196" s="228">
        <v>2.0579999999999998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AT196" s="234" t="s">
        <v>161</v>
      </c>
      <c r="AU196" s="234" t="s">
        <v>89</v>
      </c>
      <c r="AV196" s="15" t="s">
        <v>159</v>
      </c>
      <c r="AW196" s="15" t="s">
        <v>33</v>
      </c>
      <c r="AX196" s="15" t="s">
        <v>87</v>
      </c>
      <c r="AY196" s="234" t="s">
        <v>153</v>
      </c>
    </row>
    <row r="197" spans="1:65" s="2" customFormat="1" ht="24.2" customHeight="1">
      <c r="A197" s="35"/>
      <c r="B197" s="36"/>
      <c r="C197" s="188" t="s">
        <v>241</v>
      </c>
      <c r="D197" s="188" t="s">
        <v>155</v>
      </c>
      <c r="E197" s="189" t="s">
        <v>242</v>
      </c>
      <c r="F197" s="190" t="s">
        <v>243</v>
      </c>
      <c r="G197" s="191" t="s">
        <v>158</v>
      </c>
      <c r="H197" s="192">
        <v>4.7249999999999996</v>
      </c>
      <c r="I197" s="193"/>
      <c r="J197" s="194">
        <f>ROUND(I197*H197,2)</f>
        <v>0</v>
      </c>
      <c r="K197" s="195"/>
      <c r="L197" s="40"/>
      <c r="M197" s="196" t="s">
        <v>1</v>
      </c>
      <c r="N197" s="197" t="s">
        <v>44</v>
      </c>
      <c r="O197" s="72"/>
      <c r="P197" s="198">
        <f>O197*H197</f>
        <v>0</v>
      </c>
      <c r="Q197" s="198">
        <v>1.98</v>
      </c>
      <c r="R197" s="198">
        <f>Q197*H197</f>
        <v>9.3554999999999993</v>
      </c>
      <c r="S197" s="198">
        <v>0</v>
      </c>
      <c r="T197" s="199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0" t="s">
        <v>159</v>
      </c>
      <c r="AT197" s="200" t="s">
        <v>155</v>
      </c>
      <c r="AU197" s="200" t="s">
        <v>89</v>
      </c>
      <c r="AY197" s="18" t="s">
        <v>153</v>
      </c>
      <c r="BE197" s="201">
        <f>IF(N197="základní",J197,0)</f>
        <v>0</v>
      </c>
      <c r="BF197" s="201">
        <f>IF(N197="snížená",J197,0)</f>
        <v>0</v>
      </c>
      <c r="BG197" s="201">
        <f>IF(N197="zákl. přenesená",J197,0)</f>
        <v>0</v>
      </c>
      <c r="BH197" s="201">
        <f>IF(N197="sníž. přenesená",J197,0)</f>
        <v>0</v>
      </c>
      <c r="BI197" s="201">
        <f>IF(N197="nulová",J197,0)</f>
        <v>0</v>
      </c>
      <c r="BJ197" s="18" t="s">
        <v>87</v>
      </c>
      <c r="BK197" s="201">
        <f>ROUND(I197*H197,2)</f>
        <v>0</v>
      </c>
      <c r="BL197" s="18" t="s">
        <v>159</v>
      </c>
      <c r="BM197" s="200" t="s">
        <v>244</v>
      </c>
    </row>
    <row r="198" spans="1:65" s="13" customFormat="1" ht="11.25">
      <c r="B198" s="202"/>
      <c r="C198" s="203"/>
      <c r="D198" s="204" t="s">
        <v>161</v>
      </c>
      <c r="E198" s="205" t="s">
        <v>1</v>
      </c>
      <c r="F198" s="206" t="s">
        <v>245</v>
      </c>
      <c r="G198" s="203"/>
      <c r="H198" s="205" t="s">
        <v>1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161</v>
      </c>
      <c r="AU198" s="212" t="s">
        <v>89</v>
      </c>
      <c r="AV198" s="13" t="s">
        <v>87</v>
      </c>
      <c r="AW198" s="13" t="s">
        <v>33</v>
      </c>
      <c r="AX198" s="13" t="s">
        <v>79</v>
      </c>
      <c r="AY198" s="212" t="s">
        <v>153</v>
      </c>
    </row>
    <row r="199" spans="1:65" s="14" customFormat="1" ht="11.25">
      <c r="B199" s="213"/>
      <c r="C199" s="214"/>
      <c r="D199" s="204" t="s">
        <v>161</v>
      </c>
      <c r="E199" s="215" t="s">
        <v>1</v>
      </c>
      <c r="F199" s="216" t="s">
        <v>190</v>
      </c>
      <c r="G199" s="214"/>
      <c r="H199" s="217">
        <v>4.7249999999999996</v>
      </c>
      <c r="I199" s="218"/>
      <c r="J199" s="214"/>
      <c r="K199" s="214"/>
      <c r="L199" s="219"/>
      <c r="M199" s="220"/>
      <c r="N199" s="221"/>
      <c r="O199" s="221"/>
      <c r="P199" s="221"/>
      <c r="Q199" s="221"/>
      <c r="R199" s="221"/>
      <c r="S199" s="221"/>
      <c r="T199" s="222"/>
      <c r="AT199" s="223" t="s">
        <v>161</v>
      </c>
      <c r="AU199" s="223" t="s">
        <v>89</v>
      </c>
      <c r="AV199" s="14" t="s">
        <v>89</v>
      </c>
      <c r="AW199" s="14" t="s">
        <v>33</v>
      </c>
      <c r="AX199" s="14" t="s">
        <v>79</v>
      </c>
      <c r="AY199" s="223" t="s">
        <v>153</v>
      </c>
    </row>
    <row r="200" spans="1:65" s="15" customFormat="1" ht="11.25">
      <c r="B200" s="224"/>
      <c r="C200" s="225"/>
      <c r="D200" s="204" t="s">
        <v>161</v>
      </c>
      <c r="E200" s="226" t="s">
        <v>1</v>
      </c>
      <c r="F200" s="227" t="s">
        <v>164</v>
      </c>
      <c r="G200" s="225"/>
      <c r="H200" s="228">
        <v>4.7249999999999996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AT200" s="234" t="s">
        <v>161</v>
      </c>
      <c r="AU200" s="234" t="s">
        <v>89</v>
      </c>
      <c r="AV200" s="15" t="s">
        <v>159</v>
      </c>
      <c r="AW200" s="15" t="s">
        <v>33</v>
      </c>
      <c r="AX200" s="15" t="s">
        <v>87</v>
      </c>
      <c r="AY200" s="234" t="s">
        <v>153</v>
      </c>
    </row>
    <row r="201" spans="1:65" s="2" customFormat="1" ht="24.2" customHeight="1">
      <c r="A201" s="35"/>
      <c r="B201" s="36"/>
      <c r="C201" s="188" t="s">
        <v>8</v>
      </c>
      <c r="D201" s="188" t="s">
        <v>155</v>
      </c>
      <c r="E201" s="189" t="s">
        <v>246</v>
      </c>
      <c r="F201" s="190" t="s">
        <v>247</v>
      </c>
      <c r="G201" s="191" t="s">
        <v>158</v>
      </c>
      <c r="H201" s="192">
        <v>10.378</v>
      </c>
      <c r="I201" s="193"/>
      <c r="J201" s="194">
        <f>ROUND(I201*H201,2)</f>
        <v>0</v>
      </c>
      <c r="K201" s="195"/>
      <c r="L201" s="40"/>
      <c r="M201" s="196" t="s">
        <v>1</v>
      </c>
      <c r="N201" s="197" t="s">
        <v>44</v>
      </c>
      <c r="O201" s="72"/>
      <c r="P201" s="198">
        <f>O201*H201</f>
        <v>0</v>
      </c>
      <c r="Q201" s="198">
        <v>2.45329</v>
      </c>
      <c r="R201" s="198">
        <f>Q201*H201</f>
        <v>25.46024362</v>
      </c>
      <c r="S201" s="198">
        <v>0</v>
      </c>
      <c r="T201" s="19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159</v>
      </c>
      <c r="AT201" s="200" t="s">
        <v>155</v>
      </c>
      <c r="AU201" s="200" t="s">
        <v>89</v>
      </c>
      <c r="AY201" s="18" t="s">
        <v>153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8" t="s">
        <v>87</v>
      </c>
      <c r="BK201" s="201">
        <f>ROUND(I201*H201,2)</f>
        <v>0</v>
      </c>
      <c r="BL201" s="18" t="s">
        <v>159</v>
      </c>
      <c r="BM201" s="200" t="s">
        <v>248</v>
      </c>
    </row>
    <row r="202" spans="1:65" s="13" customFormat="1" ht="11.25">
      <c r="B202" s="202"/>
      <c r="C202" s="203"/>
      <c r="D202" s="204" t="s">
        <v>161</v>
      </c>
      <c r="E202" s="205" t="s">
        <v>1</v>
      </c>
      <c r="F202" s="206" t="s">
        <v>249</v>
      </c>
      <c r="G202" s="203"/>
      <c r="H202" s="205" t="s">
        <v>1</v>
      </c>
      <c r="I202" s="207"/>
      <c r="J202" s="203"/>
      <c r="K202" s="203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161</v>
      </c>
      <c r="AU202" s="212" t="s">
        <v>89</v>
      </c>
      <c r="AV202" s="13" t="s">
        <v>87</v>
      </c>
      <c r="AW202" s="13" t="s">
        <v>33</v>
      </c>
      <c r="AX202" s="13" t="s">
        <v>79</v>
      </c>
      <c r="AY202" s="212" t="s">
        <v>153</v>
      </c>
    </row>
    <row r="203" spans="1:65" s="14" customFormat="1" ht="11.25">
      <c r="B203" s="213"/>
      <c r="C203" s="214"/>
      <c r="D203" s="204" t="s">
        <v>161</v>
      </c>
      <c r="E203" s="215" t="s">
        <v>1</v>
      </c>
      <c r="F203" s="216" t="s">
        <v>250</v>
      </c>
      <c r="G203" s="214"/>
      <c r="H203" s="217">
        <v>10.378</v>
      </c>
      <c r="I203" s="218"/>
      <c r="J203" s="214"/>
      <c r="K203" s="214"/>
      <c r="L203" s="219"/>
      <c r="M203" s="220"/>
      <c r="N203" s="221"/>
      <c r="O203" s="221"/>
      <c r="P203" s="221"/>
      <c r="Q203" s="221"/>
      <c r="R203" s="221"/>
      <c r="S203" s="221"/>
      <c r="T203" s="222"/>
      <c r="AT203" s="223" t="s">
        <v>161</v>
      </c>
      <c r="AU203" s="223" t="s">
        <v>89</v>
      </c>
      <c r="AV203" s="14" t="s">
        <v>89</v>
      </c>
      <c r="AW203" s="14" t="s">
        <v>33</v>
      </c>
      <c r="AX203" s="14" t="s">
        <v>79</v>
      </c>
      <c r="AY203" s="223" t="s">
        <v>153</v>
      </c>
    </row>
    <row r="204" spans="1:65" s="15" customFormat="1" ht="11.25">
      <c r="B204" s="224"/>
      <c r="C204" s="225"/>
      <c r="D204" s="204" t="s">
        <v>161</v>
      </c>
      <c r="E204" s="226" t="s">
        <v>1</v>
      </c>
      <c r="F204" s="227" t="s">
        <v>164</v>
      </c>
      <c r="G204" s="225"/>
      <c r="H204" s="228">
        <v>10.378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AT204" s="234" t="s">
        <v>161</v>
      </c>
      <c r="AU204" s="234" t="s">
        <v>89</v>
      </c>
      <c r="AV204" s="15" t="s">
        <v>159</v>
      </c>
      <c r="AW204" s="15" t="s">
        <v>33</v>
      </c>
      <c r="AX204" s="15" t="s">
        <v>87</v>
      </c>
      <c r="AY204" s="234" t="s">
        <v>153</v>
      </c>
    </row>
    <row r="205" spans="1:65" s="2" customFormat="1" ht="16.5" customHeight="1">
      <c r="A205" s="35"/>
      <c r="B205" s="36"/>
      <c r="C205" s="188" t="s">
        <v>251</v>
      </c>
      <c r="D205" s="188" t="s">
        <v>155</v>
      </c>
      <c r="E205" s="189" t="s">
        <v>252</v>
      </c>
      <c r="F205" s="190" t="s">
        <v>253</v>
      </c>
      <c r="G205" s="191" t="s">
        <v>194</v>
      </c>
      <c r="H205" s="192">
        <v>8.4749999999999996</v>
      </c>
      <c r="I205" s="193"/>
      <c r="J205" s="194">
        <f>ROUND(I205*H205,2)</f>
        <v>0</v>
      </c>
      <c r="K205" s="195"/>
      <c r="L205" s="40"/>
      <c r="M205" s="196" t="s">
        <v>1</v>
      </c>
      <c r="N205" s="197" t="s">
        <v>44</v>
      </c>
      <c r="O205" s="72"/>
      <c r="P205" s="198">
        <f>O205*H205</f>
        <v>0</v>
      </c>
      <c r="Q205" s="198">
        <v>2.47E-3</v>
      </c>
      <c r="R205" s="198">
        <f>Q205*H205</f>
        <v>2.093325E-2</v>
      </c>
      <c r="S205" s="198">
        <v>0</v>
      </c>
      <c r="T205" s="199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0" t="s">
        <v>159</v>
      </c>
      <c r="AT205" s="200" t="s">
        <v>155</v>
      </c>
      <c r="AU205" s="200" t="s">
        <v>89</v>
      </c>
      <c r="AY205" s="18" t="s">
        <v>153</v>
      </c>
      <c r="BE205" s="201">
        <f>IF(N205="základní",J205,0)</f>
        <v>0</v>
      </c>
      <c r="BF205" s="201">
        <f>IF(N205="snížená",J205,0)</f>
        <v>0</v>
      </c>
      <c r="BG205" s="201">
        <f>IF(N205="zákl. přenesená",J205,0)</f>
        <v>0</v>
      </c>
      <c r="BH205" s="201">
        <f>IF(N205="sníž. přenesená",J205,0)</f>
        <v>0</v>
      </c>
      <c r="BI205" s="201">
        <f>IF(N205="nulová",J205,0)</f>
        <v>0</v>
      </c>
      <c r="BJ205" s="18" t="s">
        <v>87</v>
      </c>
      <c r="BK205" s="201">
        <f>ROUND(I205*H205,2)</f>
        <v>0</v>
      </c>
      <c r="BL205" s="18" t="s">
        <v>159</v>
      </c>
      <c r="BM205" s="200" t="s">
        <v>254</v>
      </c>
    </row>
    <row r="206" spans="1:65" s="13" customFormat="1" ht="11.25">
      <c r="B206" s="202"/>
      <c r="C206" s="203"/>
      <c r="D206" s="204" t="s">
        <v>161</v>
      </c>
      <c r="E206" s="205" t="s">
        <v>1</v>
      </c>
      <c r="F206" s="206" t="s">
        <v>249</v>
      </c>
      <c r="G206" s="203"/>
      <c r="H206" s="205" t="s">
        <v>1</v>
      </c>
      <c r="I206" s="207"/>
      <c r="J206" s="203"/>
      <c r="K206" s="203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161</v>
      </c>
      <c r="AU206" s="212" t="s">
        <v>89</v>
      </c>
      <c r="AV206" s="13" t="s">
        <v>87</v>
      </c>
      <c r="AW206" s="13" t="s">
        <v>33</v>
      </c>
      <c r="AX206" s="13" t="s">
        <v>79</v>
      </c>
      <c r="AY206" s="212" t="s">
        <v>153</v>
      </c>
    </row>
    <row r="207" spans="1:65" s="14" customFormat="1" ht="11.25">
      <c r="B207" s="213"/>
      <c r="C207" s="214"/>
      <c r="D207" s="204" t="s">
        <v>161</v>
      </c>
      <c r="E207" s="215" t="s">
        <v>1</v>
      </c>
      <c r="F207" s="216" t="s">
        <v>255</v>
      </c>
      <c r="G207" s="214"/>
      <c r="H207" s="217">
        <v>8.4749999999999996</v>
      </c>
      <c r="I207" s="218"/>
      <c r="J207" s="214"/>
      <c r="K207" s="214"/>
      <c r="L207" s="219"/>
      <c r="M207" s="220"/>
      <c r="N207" s="221"/>
      <c r="O207" s="221"/>
      <c r="P207" s="221"/>
      <c r="Q207" s="221"/>
      <c r="R207" s="221"/>
      <c r="S207" s="221"/>
      <c r="T207" s="222"/>
      <c r="AT207" s="223" t="s">
        <v>161</v>
      </c>
      <c r="AU207" s="223" t="s">
        <v>89</v>
      </c>
      <c r="AV207" s="14" t="s">
        <v>89</v>
      </c>
      <c r="AW207" s="14" t="s">
        <v>33</v>
      </c>
      <c r="AX207" s="14" t="s">
        <v>79</v>
      </c>
      <c r="AY207" s="223" t="s">
        <v>153</v>
      </c>
    </row>
    <row r="208" spans="1:65" s="15" customFormat="1" ht="11.25">
      <c r="B208" s="224"/>
      <c r="C208" s="225"/>
      <c r="D208" s="204" t="s">
        <v>161</v>
      </c>
      <c r="E208" s="226" t="s">
        <v>1</v>
      </c>
      <c r="F208" s="227" t="s">
        <v>164</v>
      </c>
      <c r="G208" s="225"/>
      <c r="H208" s="228">
        <v>8.4749999999999996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AT208" s="234" t="s">
        <v>161</v>
      </c>
      <c r="AU208" s="234" t="s">
        <v>89</v>
      </c>
      <c r="AV208" s="15" t="s">
        <v>159</v>
      </c>
      <c r="AW208" s="15" t="s">
        <v>33</v>
      </c>
      <c r="AX208" s="15" t="s">
        <v>87</v>
      </c>
      <c r="AY208" s="234" t="s">
        <v>153</v>
      </c>
    </row>
    <row r="209" spans="1:65" s="2" customFormat="1" ht="16.5" customHeight="1">
      <c r="A209" s="35"/>
      <c r="B209" s="36"/>
      <c r="C209" s="188" t="s">
        <v>256</v>
      </c>
      <c r="D209" s="188" t="s">
        <v>155</v>
      </c>
      <c r="E209" s="189" t="s">
        <v>257</v>
      </c>
      <c r="F209" s="190" t="s">
        <v>258</v>
      </c>
      <c r="G209" s="191" t="s">
        <v>194</v>
      </c>
      <c r="H209" s="192">
        <v>8.4749999999999996</v>
      </c>
      <c r="I209" s="193"/>
      <c r="J209" s="194">
        <f>ROUND(I209*H209,2)</f>
        <v>0</v>
      </c>
      <c r="K209" s="195"/>
      <c r="L209" s="40"/>
      <c r="M209" s="196" t="s">
        <v>1</v>
      </c>
      <c r="N209" s="197" t="s">
        <v>44</v>
      </c>
      <c r="O209" s="72"/>
      <c r="P209" s="198">
        <f>O209*H209</f>
        <v>0</v>
      </c>
      <c r="Q209" s="198">
        <v>0</v>
      </c>
      <c r="R209" s="198">
        <f>Q209*H209</f>
        <v>0</v>
      </c>
      <c r="S209" s="198">
        <v>0</v>
      </c>
      <c r="T209" s="199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0" t="s">
        <v>159</v>
      </c>
      <c r="AT209" s="200" t="s">
        <v>155</v>
      </c>
      <c r="AU209" s="200" t="s">
        <v>89</v>
      </c>
      <c r="AY209" s="18" t="s">
        <v>153</v>
      </c>
      <c r="BE209" s="201">
        <f>IF(N209="základní",J209,0)</f>
        <v>0</v>
      </c>
      <c r="BF209" s="201">
        <f>IF(N209="snížená",J209,0)</f>
        <v>0</v>
      </c>
      <c r="BG209" s="201">
        <f>IF(N209="zákl. přenesená",J209,0)</f>
        <v>0</v>
      </c>
      <c r="BH209" s="201">
        <f>IF(N209="sníž. přenesená",J209,0)</f>
        <v>0</v>
      </c>
      <c r="BI209" s="201">
        <f>IF(N209="nulová",J209,0)</f>
        <v>0</v>
      </c>
      <c r="BJ209" s="18" t="s">
        <v>87</v>
      </c>
      <c r="BK209" s="201">
        <f>ROUND(I209*H209,2)</f>
        <v>0</v>
      </c>
      <c r="BL209" s="18" t="s">
        <v>159</v>
      </c>
      <c r="BM209" s="200" t="s">
        <v>259</v>
      </c>
    </row>
    <row r="210" spans="1:65" s="2" customFormat="1" ht="16.5" customHeight="1">
      <c r="A210" s="35"/>
      <c r="B210" s="36"/>
      <c r="C210" s="188" t="s">
        <v>260</v>
      </c>
      <c r="D210" s="188" t="s">
        <v>155</v>
      </c>
      <c r="E210" s="189" t="s">
        <v>261</v>
      </c>
      <c r="F210" s="190" t="s">
        <v>262</v>
      </c>
      <c r="G210" s="191" t="s">
        <v>201</v>
      </c>
      <c r="H210" s="192">
        <v>1.256</v>
      </c>
      <c r="I210" s="193"/>
      <c r="J210" s="194">
        <f>ROUND(I210*H210,2)</f>
        <v>0</v>
      </c>
      <c r="K210" s="195"/>
      <c r="L210" s="40"/>
      <c r="M210" s="196" t="s">
        <v>1</v>
      </c>
      <c r="N210" s="197" t="s">
        <v>44</v>
      </c>
      <c r="O210" s="72"/>
      <c r="P210" s="198">
        <f>O210*H210</f>
        <v>0</v>
      </c>
      <c r="Q210" s="198">
        <v>1.06277</v>
      </c>
      <c r="R210" s="198">
        <f>Q210*H210</f>
        <v>1.33483912</v>
      </c>
      <c r="S210" s="198">
        <v>0</v>
      </c>
      <c r="T210" s="19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0" t="s">
        <v>159</v>
      </c>
      <c r="AT210" s="200" t="s">
        <v>155</v>
      </c>
      <c r="AU210" s="200" t="s">
        <v>89</v>
      </c>
      <c r="AY210" s="18" t="s">
        <v>153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8" t="s">
        <v>87</v>
      </c>
      <c r="BK210" s="201">
        <f>ROUND(I210*H210,2)</f>
        <v>0</v>
      </c>
      <c r="BL210" s="18" t="s">
        <v>159</v>
      </c>
      <c r="BM210" s="200" t="s">
        <v>263</v>
      </c>
    </row>
    <row r="211" spans="1:65" s="13" customFormat="1" ht="11.25">
      <c r="B211" s="202"/>
      <c r="C211" s="203"/>
      <c r="D211" s="204" t="s">
        <v>161</v>
      </c>
      <c r="E211" s="205" t="s">
        <v>1</v>
      </c>
      <c r="F211" s="206" t="s">
        <v>264</v>
      </c>
      <c r="G211" s="203"/>
      <c r="H211" s="205" t="s">
        <v>1</v>
      </c>
      <c r="I211" s="207"/>
      <c r="J211" s="203"/>
      <c r="K211" s="203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161</v>
      </c>
      <c r="AU211" s="212" t="s">
        <v>89</v>
      </c>
      <c r="AV211" s="13" t="s">
        <v>87</v>
      </c>
      <c r="AW211" s="13" t="s">
        <v>33</v>
      </c>
      <c r="AX211" s="13" t="s">
        <v>79</v>
      </c>
      <c r="AY211" s="212" t="s">
        <v>153</v>
      </c>
    </row>
    <row r="212" spans="1:65" s="13" customFormat="1" ht="22.5">
      <c r="B212" s="202"/>
      <c r="C212" s="203"/>
      <c r="D212" s="204" t="s">
        <v>161</v>
      </c>
      <c r="E212" s="205" t="s">
        <v>1</v>
      </c>
      <c r="F212" s="206" t="s">
        <v>265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1:65" s="14" customFormat="1" ht="11.25">
      <c r="B213" s="213"/>
      <c r="C213" s="214"/>
      <c r="D213" s="204" t="s">
        <v>161</v>
      </c>
      <c r="E213" s="215" t="s">
        <v>1</v>
      </c>
      <c r="F213" s="216" t="s">
        <v>266</v>
      </c>
      <c r="G213" s="214"/>
      <c r="H213" s="217">
        <v>1.256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161</v>
      </c>
      <c r="AU213" s="223" t="s">
        <v>89</v>
      </c>
      <c r="AV213" s="14" t="s">
        <v>89</v>
      </c>
      <c r="AW213" s="14" t="s">
        <v>33</v>
      </c>
      <c r="AX213" s="14" t="s">
        <v>79</v>
      </c>
      <c r="AY213" s="223" t="s">
        <v>153</v>
      </c>
    </row>
    <row r="214" spans="1:65" s="15" customFormat="1" ht="11.25">
      <c r="B214" s="224"/>
      <c r="C214" s="225"/>
      <c r="D214" s="204" t="s">
        <v>161</v>
      </c>
      <c r="E214" s="226" t="s">
        <v>1</v>
      </c>
      <c r="F214" s="227" t="s">
        <v>164</v>
      </c>
      <c r="G214" s="225"/>
      <c r="H214" s="228">
        <v>1.256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AT214" s="234" t="s">
        <v>161</v>
      </c>
      <c r="AU214" s="234" t="s">
        <v>89</v>
      </c>
      <c r="AV214" s="15" t="s">
        <v>159</v>
      </c>
      <c r="AW214" s="15" t="s">
        <v>33</v>
      </c>
      <c r="AX214" s="15" t="s">
        <v>87</v>
      </c>
      <c r="AY214" s="234" t="s">
        <v>153</v>
      </c>
    </row>
    <row r="215" spans="1:65" s="2" customFormat="1" ht="16.5" customHeight="1">
      <c r="A215" s="35"/>
      <c r="B215" s="36"/>
      <c r="C215" s="188" t="s">
        <v>267</v>
      </c>
      <c r="D215" s="188" t="s">
        <v>155</v>
      </c>
      <c r="E215" s="189" t="s">
        <v>268</v>
      </c>
      <c r="F215" s="190" t="s">
        <v>269</v>
      </c>
      <c r="G215" s="191" t="s">
        <v>158</v>
      </c>
      <c r="H215" s="192">
        <v>6.86</v>
      </c>
      <c r="I215" s="193"/>
      <c r="J215" s="194">
        <f>ROUND(I215*H215,2)</f>
        <v>0</v>
      </c>
      <c r="K215" s="195"/>
      <c r="L215" s="40"/>
      <c r="M215" s="196" t="s">
        <v>1</v>
      </c>
      <c r="N215" s="197" t="s">
        <v>44</v>
      </c>
      <c r="O215" s="72"/>
      <c r="P215" s="198">
        <f>O215*H215</f>
        <v>0</v>
      </c>
      <c r="Q215" s="198">
        <v>2.45329</v>
      </c>
      <c r="R215" s="198">
        <f>Q215*H215</f>
        <v>16.8295694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159</v>
      </c>
      <c r="AT215" s="200" t="s">
        <v>155</v>
      </c>
      <c r="AU215" s="200" t="s">
        <v>89</v>
      </c>
      <c r="AY215" s="18" t="s">
        <v>153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87</v>
      </c>
      <c r="BK215" s="201">
        <f>ROUND(I215*H215,2)</f>
        <v>0</v>
      </c>
      <c r="BL215" s="18" t="s">
        <v>159</v>
      </c>
      <c r="BM215" s="200" t="s">
        <v>270</v>
      </c>
    </row>
    <row r="216" spans="1:65" s="13" customFormat="1" ht="11.25">
      <c r="B216" s="202"/>
      <c r="C216" s="203"/>
      <c r="D216" s="204" t="s">
        <v>161</v>
      </c>
      <c r="E216" s="205" t="s">
        <v>1</v>
      </c>
      <c r="F216" s="206" t="s">
        <v>271</v>
      </c>
      <c r="G216" s="203"/>
      <c r="H216" s="205" t="s">
        <v>1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161</v>
      </c>
      <c r="AU216" s="212" t="s">
        <v>89</v>
      </c>
      <c r="AV216" s="13" t="s">
        <v>87</v>
      </c>
      <c r="AW216" s="13" t="s">
        <v>33</v>
      </c>
      <c r="AX216" s="13" t="s">
        <v>79</v>
      </c>
      <c r="AY216" s="212" t="s">
        <v>153</v>
      </c>
    </row>
    <row r="217" spans="1:65" s="14" customFormat="1" ht="11.25">
      <c r="B217" s="213"/>
      <c r="C217" s="214"/>
      <c r="D217" s="204" t="s">
        <v>161</v>
      </c>
      <c r="E217" s="215" t="s">
        <v>1</v>
      </c>
      <c r="F217" s="216" t="s">
        <v>272</v>
      </c>
      <c r="G217" s="214"/>
      <c r="H217" s="217">
        <v>6.86</v>
      </c>
      <c r="I217" s="218"/>
      <c r="J217" s="214"/>
      <c r="K217" s="214"/>
      <c r="L217" s="219"/>
      <c r="M217" s="220"/>
      <c r="N217" s="221"/>
      <c r="O217" s="221"/>
      <c r="P217" s="221"/>
      <c r="Q217" s="221"/>
      <c r="R217" s="221"/>
      <c r="S217" s="221"/>
      <c r="T217" s="222"/>
      <c r="AT217" s="223" t="s">
        <v>161</v>
      </c>
      <c r="AU217" s="223" t="s">
        <v>89</v>
      </c>
      <c r="AV217" s="14" t="s">
        <v>89</v>
      </c>
      <c r="AW217" s="14" t="s">
        <v>33</v>
      </c>
      <c r="AX217" s="14" t="s">
        <v>79</v>
      </c>
      <c r="AY217" s="223" t="s">
        <v>153</v>
      </c>
    </row>
    <row r="218" spans="1:65" s="15" customFormat="1" ht="11.25">
      <c r="B218" s="224"/>
      <c r="C218" s="225"/>
      <c r="D218" s="204" t="s">
        <v>161</v>
      </c>
      <c r="E218" s="226" t="s">
        <v>1</v>
      </c>
      <c r="F218" s="227" t="s">
        <v>164</v>
      </c>
      <c r="G218" s="225"/>
      <c r="H218" s="228">
        <v>6.86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AT218" s="234" t="s">
        <v>161</v>
      </c>
      <c r="AU218" s="234" t="s">
        <v>89</v>
      </c>
      <c r="AV218" s="15" t="s">
        <v>159</v>
      </c>
      <c r="AW218" s="15" t="s">
        <v>33</v>
      </c>
      <c r="AX218" s="15" t="s">
        <v>87</v>
      </c>
      <c r="AY218" s="234" t="s">
        <v>153</v>
      </c>
    </row>
    <row r="219" spans="1:65" s="2" customFormat="1" ht="33" customHeight="1">
      <c r="A219" s="35"/>
      <c r="B219" s="36"/>
      <c r="C219" s="188" t="s">
        <v>273</v>
      </c>
      <c r="D219" s="188" t="s">
        <v>155</v>
      </c>
      <c r="E219" s="189" t="s">
        <v>274</v>
      </c>
      <c r="F219" s="190" t="s">
        <v>275</v>
      </c>
      <c r="G219" s="191" t="s">
        <v>194</v>
      </c>
      <c r="H219" s="192">
        <v>17.149999999999999</v>
      </c>
      <c r="I219" s="193"/>
      <c r="J219" s="194">
        <f>ROUND(I219*H219,2)</f>
        <v>0</v>
      </c>
      <c r="K219" s="195"/>
      <c r="L219" s="40"/>
      <c r="M219" s="196" t="s">
        <v>1</v>
      </c>
      <c r="N219" s="197" t="s">
        <v>44</v>
      </c>
      <c r="O219" s="72"/>
      <c r="P219" s="198">
        <f>O219*H219</f>
        <v>0</v>
      </c>
      <c r="Q219" s="198">
        <v>0.71545999999999998</v>
      </c>
      <c r="R219" s="198">
        <f>Q219*H219</f>
        <v>12.270138999999999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159</v>
      </c>
      <c r="AT219" s="200" t="s">
        <v>155</v>
      </c>
      <c r="AU219" s="200" t="s">
        <v>89</v>
      </c>
      <c r="AY219" s="18" t="s">
        <v>153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87</v>
      </c>
      <c r="BK219" s="201">
        <f>ROUND(I219*H219,2)</f>
        <v>0</v>
      </c>
      <c r="BL219" s="18" t="s">
        <v>159</v>
      </c>
      <c r="BM219" s="200" t="s">
        <v>276</v>
      </c>
    </row>
    <row r="220" spans="1:65" s="13" customFormat="1" ht="11.25">
      <c r="B220" s="202"/>
      <c r="C220" s="203"/>
      <c r="D220" s="204" t="s">
        <v>161</v>
      </c>
      <c r="E220" s="205" t="s">
        <v>1</v>
      </c>
      <c r="F220" s="206" t="s">
        <v>277</v>
      </c>
      <c r="G220" s="203"/>
      <c r="H220" s="205" t="s">
        <v>1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161</v>
      </c>
      <c r="AU220" s="212" t="s">
        <v>89</v>
      </c>
      <c r="AV220" s="13" t="s">
        <v>87</v>
      </c>
      <c r="AW220" s="13" t="s">
        <v>33</v>
      </c>
      <c r="AX220" s="13" t="s">
        <v>79</v>
      </c>
      <c r="AY220" s="212" t="s">
        <v>153</v>
      </c>
    </row>
    <row r="221" spans="1:65" s="14" customFormat="1" ht="11.25">
      <c r="B221" s="213"/>
      <c r="C221" s="214"/>
      <c r="D221" s="204" t="s">
        <v>161</v>
      </c>
      <c r="E221" s="215" t="s">
        <v>1</v>
      </c>
      <c r="F221" s="216" t="s">
        <v>278</v>
      </c>
      <c r="G221" s="214"/>
      <c r="H221" s="217">
        <v>17.149999999999999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AT221" s="223" t="s">
        <v>161</v>
      </c>
      <c r="AU221" s="223" t="s">
        <v>89</v>
      </c>
      <c r="AV221" s="14" t="s">
        <v>89</v>
      </c>
      <c r="AW221" s="14" t="s">
        <v>33</v>
      </c>
      <c r="AX221" s="14" t="s">
        <v>79</v>
      </c>
      <c r="AY221" s="223" t="s">
        <v>153</v>
      </c>
    </row>
    <row r="222" spans="1:65" s="15" customFormat="1" ht="11.25">
      <c r="B222" s="224"/>
      <c r="C222" s="225"/>
      <c r="D222" s="204" t="s">
        <v>161</v>
      </c>
      <c r="E222" s="226" t="s">
        <v>1</v>
      </c>
      <c r="F222" s="227" t="s">
        <v>164</v>
      </c>
      <c r="G222" s="225"/>
      <c r="H222" s="228">
        <v>17.149999999999999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AT222" s="234" t="s">
        <v>161</v>
      </c>
      <c r="AU222" s="234" t="s">
        <v>89</v>
      </c>
      <c r="AV222" s="15" t="s">
        <v>159</v>
      </c>
      <c r="AW222" s="15" t="s">
        <v>33</v>
      </c>
      <c r="AX222" s="15" t="s">
        <v>87</v>
      </c>
      <c r="AY222" s="234" t="s">
        <v>153</v>
      </c>
    </row>
    <row r="223" spans="1:65" s="2" customFormat="1" ht="24.2" customHeight="1">
      <c r="A223" s="35"/>
      <c r="B223" s="36"/>
      <c r="C223" s="188" t="s">
        <v>7</v>
      </c>
      <c r="D223" s="188" t="s">
        <v>155</v>
      </c>
      <c r="E223" s="189" t="s">
        <v>279</v>
      </c>
      <c r="F223" s="190" t="s">
        <v>280</v>
      </c>
      <c r="G223" s="191" t="s">
        <v>201</v>
      </c>
      <c r="H223" s="192">
        <v>0.122</v>
      </c>
      <c r="I223" s="193"/>
      <c r="J223" s="194">
        <f>ROUND(I223*H223,2)</f>
        <v>0</v>
      </c>
      <c r="K223" s="195"/>
      <c r="L223" s="40"/>
      <c r="M223" s="196" t="s">
        <v>1</v>
      </c>
      <c r="N223" s="197" t="s">
        <v>44</v>
      </c>
      <c r="O223" s="72"/>
      <c r="P223" s="198">
        <f>O223*H223</f>
        <v>0</v>
      </c>
      <c r="Q223" s="198">
        <v>1.0584</v>
      </c>
      <c r="R223" s="198">
        <f>Q223*H223</f>
        <v>0.12912480000000001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159</v>
      </c>
      <c r="AT223" s="200" t="s">
        <v>155</v>
      </c>
      <c r="AU223" s="200" t="s">
        <v>89</v>
      </c>
      <c r="AY223" s="18" t="s">
        <v>153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87</v>
      </c>
      <c r="BK223" s="201">
        <f>ROUND(I223*H223,2)</f>
        <v>0</v>
      </c>
      <c r="BL223" s="18" t="s">
        <v>159</v>
      </c>
      <c r="BM223" s="200" t="s">
        <v>281</v>
      </c>
    </row>
    <row r="224" spans="1:65" s="13" customFormat="1" ht="11.25">
      <c r="B224" s="202"/>
      <c r="C224" s="203"/>
      <c r="D224" s="204" t="s">
        <v>161</v>
      </c>
      <c r="E224" s="205" t="s">
        <v>1</v>
      </c>
      <c r="F224" s="206" t="s">
        <v>282</v>
      </c>
      <c r="G224" s="203"/>
      <c r="H224" s="205" t="s">
        <v>1</v>
      </c>
      <c r="I224" s="207"/>
      <c r="J224" s="203"/>
      <c r="K224" s="203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161</v>
      </c>
      <c r="AU224" s="212" t="s">
        <v>89</v>
      </c>
      <c r="AV224" s="13" t="s">
        <v>87</v>
      </c>
      <c r="AW224" s="13" t="s">
        <v>33</v>
      </c>
      <c r="AX224" s="13" t="s">
        <v>79</v>
      </c>
      <c r="AY224" s="212" t="s">
        <v>153</v>
      </c>
    </row>
    <row r="225" spans="1:65" s="14" customFormat="1" ht="11.25">
      <c r="B225" s="213"/>
      <c r="C225" s="214"/>
      <c r="D225" s="204" t="s">
        <v>161</v>
      </c>
      <c r="E225" s="215" t="s">
        <v>1</v>
      </c>
      <c r="F225" s="216" t="s">
        <v>283</v>
      </c>
      <c r="G225" s="214"/>
      <c r="H225" s="217">
        <v>0.122</v>
      </c>
      <c r="I225" s="218"/>
      <c r="J225" s="214"/>
      <c r="K225" s="214"/>
      <c r="L225" s="219"/>
      <c r="M225" s="220"/>
      <c r="N225" s="221"/>
      <c r="O225" s="221"/>
      <c r="P225" s="221"/>
      <c r="Q225" s="221"/>
      <c r="R225" s="221"/>
      <c r="S225" s="221"/>
      <c r="T225" s="222"/>
      <c r="AT225" s="223" t="s">
        <v>161</v>
      </c>
      <c r="AU225" s="223" t="s">
        <v>89</v>
      </c>
      <c r="AV225" s="14" t="s">
        <v>89</v>
      </c>
      <c r="AW225" s="14" t="s">
        <v>33</v>
      </c>
      <c r="AX225" s="14" t="s">
        <v>79</v>
      </c>
      <c r="AY225" s="223" t="s">
        <v>153</v>
      </c>
    </row>
    <row r="226" spans="1:65" s="15" customFormat="1" ht="11.25">
      <c r="B226" s="224"/>
      <c r="C226" s="225"/>
      <c r="D226" s="204" t="s">
        <v>161</v>
      </c>
      <c r="E226" s="226" t="s">
        <v>1</v>
      </c>
      <c r="F226" s="227" t="s">
        <v>164</v>
      </c>
      <c r="G226" s="225"/>
      <c r="H226" s="228">
        <v>0.122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AT226" s="234" t="s">
        <v>161</v>
      </c>
      <c r="AU226" s="234" t="s">
        <v>89</v>
      </c>
      <c r="AV226" s="15" t="s">
        <v>159</v>
      </c>
      <c r="AW226" s="15" t="s">
        <v>33</v>
      </c>
      <c r="AX226" s="15" t="s">
        <v>87</v>
      </c>
      <c r="AY226" s="234" t="s">
        <v>153</v>
      </c>
    </row>
    <row r="227" spans="1:65" s="12" customFormat="1" ht="22.9" customHeight="1">
      <c r="B227" s="172"/>
      <c r="C227" s="173"/>
      <c r="D227" s="174" t="s">
        <v>78</v>
      </c>
      <c r="E227" s="186" t="s">
        <v>172</v>
      </c>
      <c r="F227" s="186" t="s">
        <v>284</v>
      </c>
      <c r="G227" s="173"/>
      <c r="H227" s="173"/>
      <c r="I227" s="176"/>
      <c r="J227" s="187">
        <f>BK227</f>
        <v>0</v>
      </c>
      <c r="K227" s="173"/>
      <c r="L227" s="178"/>
      <c r="M227" s="179"/>
      <c r="N227" s="180"/>
      <c r="O227" s="180"/>
      <c r="P227" s="181">
        <f>SUM(P228:P234)</f>
        <v>0</v>
      </c>
      <c r="Q227" s="180"/>
      <c r="R227" s="181">
        <f>SUM(R228:R234)</f>
        <v>17.353070079999998</v>
      </c>
      <c r="S227" s="180"/>
      <c r="T227" s="182">
        <f>SUM(T228:T234)</f>
        <v>0</v>
      </c>
      <c r="AR227" s="183" t="s">
        <v>87</v>
      </c>
      <c r="AT227" s="184" t="s">
        <v>78</v>
      </c>
      <c r="AU227" s="184" t="s">
        <v>87</v>
      </c>
      <c r="AY227" s="183" t="s">
        <v>153</v>
      </c>
      <c r="BK227" s="185">
        <f>SUM(BK228:BK234)</f>
        <v>0</v>
      </c>
    </row>
    <row r="228" spans="1:65" s="2" customFormat="1" ht="24.2" customHeight="1">
      <c r="A228" s="35"/>
      <c r="B228" s="36"/>
      <c r="C228" s="188" t="s">
        <v>285</v>
      </c>
      <c r="D228" s="188" t="s">
        <v>155</v>
      </c>
      <c r="E228" s="189" t="s">
        <v>286</v>
      </c>
      <c r="F228" s="190" t="s">
        <v>287</v>
      </c>
      <c r="G228" s="191" t="s">
        <v>194</v>
      </c>
      <c r="H228" s="192">
        <v>64.831000000000003</v>
      </c>
      <c r="I228" s="193"/>
      <c r="J228" s="194">
        <f>ROUND(I228*H228,2)</f>
        <v>0</v>
      </c>
      <c r="K228" s="195"/>
      <c r="L228" s="40"/>
      <c r="M228" s="196" t="s">
        <v>1</v>
      </c>
      <c r="N228" s="197" t="s">
        <v>44</v>
      </c>
      <c r="O228" s="72"/>
      <c r="P228" s="198">
        <f>O228*H228</f>
        <v>0</v>
      </c>
      <c r="Q228" s="198">
        <v>0.26032</v>
      </c>
      <c r="R228" s="198">
        <f>Q228*H228</f>
        <v>16.876805919999999</v>
      </c>
      <c r="S228" s="198">
        <v>0</v>
      </c>
      <c r="T228" s="19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159</v>
      </c>
      <c r="AT228" s="200" t="s">
        <v>155</v>
      </c>
      <c r="AU228" s="200" t="s">
        <v>89</v>
      </c>
      <c r="AY228" s="18" t="s">
        <v>153</v>
      </c>
      <c r="BE228" s="201">
        <f>IF(N228="základní",J228,0)</f>
        <v>0</v>
      </c>
      <c r="BF228" s="201">
        <f>IF(N228="snížená",J228,0)</f>
        <v>0</v>
      </c>
      <c r="BG228" s="201">
        <f>IF(N228="zákl. přenesená",J228,0)</f>
        <v>0</v>
      </c>
      <c r="BH228" s="201">
        <f>IF(N228="sníž. přenesená",J228,0)</f>
        <v>0</v>
      </c>
      <c r="BI228" s="201">
        <f>IF(N228="nulová",J228,0)</f>
        <v>0</v>
      </c>
      <c r="BJ228" s="18" t="s">
        <v>87</v>
      </c>
      <c r="BK228" s="201">
        <f>ROUND(I228*H228,2)</f>
        <v>0</v>
      </c>
      <c r="BL228" s="18" t="s">
        <v>159</v>
      </c>
      <c r="BM228" s="200" t="s">
        <v>288</v>
      </c>
    </row>
    <row r="229" spans="1:65" s="13" customFormat="1" ht="11.25">
      <c r="B229" s="202"/>
      <c r="C229" s="203"/>
      <c r="D229" s="204" t="s">
        <v>161</v>
      </c>
      <c r="E229" s="205" t="s">
        <v>1</v>
      </c>
      <c r="F229" s="206" t="s">
        <v>289</v>
      </c>
      <c r="G229" s="203"/>
      <c r="H229" s="205" t="s">
        <v>1</v>
      </c>
      <c r="I229" s="207"/>
      <c r="J229" s="203"/>
      <c r="K229" s="203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161</v>
      </c>
      <c r="AU229" s="212" t="s">
        <v>89</v>
      </c>
      <c r="AV229" s="13" t="s">
        <v>87</v>
      </c>
      <c r="AW229" s="13" t="s">
        <v>33</v>
      </c>
      <c r="AX229" s="13" t="s">
        <v>79</v>
      </c>
      <c r="AY229" s="212" t="s">
        <v>153</v>
      </c>
    </row>
    <row r="230" spans="1:65" s="14" customFormat="1" ht="11.25">
      <c r="B230" s="213"/>
      <c r="C230" s="214"/>
      <c r="D230" s="204" t="s">
        <v>161</v>
      </c>
      <c r="E230" s="215" t="s">
        <v>1</v>
      </c>
      <c r="F230" s="216" t="s">
        <v>290</v>
      </c>
      <c r="G230" s="214"/>
      <c r="H230" s="217">
        <v>64.831000000000003</v>
      </c>
      <c r="I230" s="218"/>
      <c r="J230" s="214"/>
      <c r="K230" s="214"/>
      <c r="L230" s="219"/>
      <c r="M230" s="220"/>
      <c r="N230" s="221"/>
      <c r="O230" s="221"/>
      <c r="P230" s="221"/>
      <c r="Q230" s="221"/>
      <c r="R230" s="221"/>
      <c r="S230" s="221"/>
      <c r="T230" s="222"/>
      <c r="AT230" s="223" t="s">
        <v>161</v>
      </c>
      <c r="AU230" s="223" t="s">
        <v>89</v>
      </c>
      <c r="AV230" s="14" t="s">
        <v>89</v>
      </c>
      <c r="AW230" s="14" t="s">
        <v>33</v>
      </c>
      <c r="AX230" s="14" t="s">
        <v>87</v>
      </c>
      <c r="AY230" s="223" t="s">
        <v>153</v>
      </c>
    </row>
    <row r="231" spans="1:65" s="2" customFormat="1" ht="21.75" customHeight="1">
      <c r="A231" s="35"/>
      <c r="B231" s="36"/>
      <c r="C231" s="188" t="s">
        <v>291</v>
      </c>
      <c r="D231" s="188" t="s">
        <v>155</v>
      </c>
      <c r="E231" s="189" t="s">
        <v>292</v>
      </c>
      <c r="F231" s="190" t="s">
        <v>293</v>
      </c>
      <c r="G231" s="191" t="s">
        <v>158</v>
      </c>
      <c r="H231" s="192">
        <v>0.248</v>
      </c>
      <c r="I231" s="193"/>
      <c r="J231" s="194">
        <f>ROUND(I231*H231,2)</f>
        <v>0</v>
      </c>
      <c r="K231" s="195"/>
      <c r="L231" s="40"/>
      <c r="M231" s="196" t="s">
        <v>1</v>
      </c>
      <c r="N231" s="197" t="s">
        <v>44</v>
      </c>
      <c r="O231" s="72"/>
      <c r="P231" s="198">
        <f>O231*H231</f>
        <v>0</v>
      </c>
      <c r="Q231" s="198">
        <v>1.92042</v>
      </c>
      <c r="R231" s="198">
        <f>Q231*H231</f>
        <v>0.47626415999999999</v>
      </c>
      <c r="S231" s="198">
        <v>0</v>
      </c>
      <c r="T231" s="19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0" t="s">
        <v>159</v>
      </c>
      <c r="AT231" s="200" t="s">
        <v>155</v>
      </c>
      <c r="AU231" s="200" t="s">
        <v>89</v>
      </c>
      <c r="AY231" s="18" t="s">
        <v>153</v>
      </c>
      <c r="BE231" s="201">
        <f>IF(N231="základní",J231,0)</f>
        <v>0</v>
      </c>
      <c r="BF231" s="201">
        <f>IF(N231="snížená",J231,0)</f>
        <v>0</v>
      </c>
      <c r="BG231" s="201">
        <f>IF(N231="zákl. přenesená",J231,0)</f>
        <v>0</v>
      </c>
      <c r="BH231" s="201">
        <f>IF(N231="sníž. přenesená",J231,0)</f>
        <v>0</v>
      </c>
      <c r="BI231" s="201">
        <f>IF(N231="nulová",J231,0)</f>
        <v>0</v>
      </c>
      <c r="BJ231" s="18" t="s">
        <v>87</v>
      </c>
      <c r="BK231" s="201">
        <f>ROUND(I231*H231,2)</f>
        <v>0</v>
      </c>
      <c r="BL231" s="18" t="s">
        <v>159</v>
      </c>
      <c r="BM231" s="200" t="s">
        <v>294</v>
      </c>
    </row>
    <row r="232" spans="1:65" s="13" customFormat="1" ht="11.25">
      <c r="B232" s="202"/>
      <c r="C232" s="203"/>
      <c r="D232" s="204" t="s">
        <v>161</v>
      </c>
      <c r="E232" s="205" t="s">
        <v>1</v>
      </c>
      <c r="F232" s="206" t="s">
        <v>295</v>
      </c>
      <c r="G232" s="203"/>
      <c r="H232" s="205" t="s">
        <v>1</v>
      </c>
      <c r="I232" s="207"/>
      <c r="J232" s="203"/>
      <c r="K232" s="203"/>
      <c r="L232" s="208"/>
      <c r="M232" s="209"/>
      <c r="N232" s="210"/>
      <c r="O232" s="210"/>
      <c r="P232" s="210"/>
      <c r="Q232" s="210"/>
      <c r="R232" s="210"/>
      <c r="S232" s="210"/>
      <c r="T232" s="211"/>
      <c r="AT232" s="212" t="s">
        <v>161</v>
      </c>
      <c r="AU232" s="212" t="s">
        <v>89</v>
      </c>
      <c r="AV232" s="13" t="s">
        <v>87</v>
      </c>
      <c r="AW232" s="13" t="s">
        <v>33</v>
      </c>
      <c r="AX232" s="13" t="s">
        <v>79</v>
      </c>
      <c r="AY232" s="212" t="s">
        <v>153</v>
      </c>
    </row>
    <row r="233" spans="1:65" s="14" customFormat="1" ht="11.25">
      <c r="B233" s="213"/>
      <c r="C233" s="214"/>
      <c r="D233" s="204" t="s">
        <v>161</v>
      </c>
      <c r="E233" s="215" t="s">
        <v>1</v>
      </c>
      <c r="F233" s="216" t="s">
        <v>296</v>
      </c>
      <c r="G233" s="214"/>
      <c r="H233" s="217">
        <v>0.248</v>
      </c>
      <c r="I233" s="218"/>
      <c r="J233" s="214"/>
      <c r="K233" s="214"/>
      <c r="L233" s="219"/>
      <c r="M233" s="220"/>
      <c r="N233" s="221"/>
      <c r="O233" s="221"/>
      <c r="P233" s="221"/>
      <c r="Q233" s="221"/>
      <c r="R233" s="221"/>
      <c r="S233" s="221"/>
      <c r="T233" s="222"/>
      <c r="AT233" s="223" t="s">
        <v>161</v>
      </c>
      <c r="AU233" s="223" t="s">
        <v>89</v>
      </c>
      <c r="AV233" s="14" t="s">
        <v>89</v>
      </c>
      <c r="AW233" s="14" t="s">
        <v>33</v>
      </c>
      <c r="AX233" s="14" t="s">
        <v>79</v>
      </c>
      <c r="AY233" s="223" t="s">
        <v>153</v>
      </c>
    </row>
    <row r="234" spans="1:65" s="15" customFormat="1" ht="11.25">
      <c r="B234" s="224"/>
      <c r="C234" s="225"/>
      <c r="D234" s="204" t="s">
        <v>161</v>
      </c>
      <c r="E234" s="226" t="s">
        <v>1</v>
      </c>
      <c r="F234" s="227" t="s">
        <v>164</v>
      </c>
      <c r="G234" s="225"/>
      <c r="H234" s="228">
        <v>0.248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AT234" s="234" t="s">
        <v>161</v>
      </c>
      <c r="AU234" s="234" t="s">
        <v>89</v>
      </c>
      <c r="AV234" s="15" t="s">
        <v>159</v>
      </c>
      <c r="AW234" s="15" t="s">
        <v>33</v>
      </c>
      <c r="AX234" s="15" t="s">
        <v>87</v>
      </c>
      <c r="AY234" s="234" t="s">
        <v>153</v>
      </c>
    </row>
    <row r="235" spans="1:65" s="12" customFormat="1" ht="22.9" customHeight="1">
      <c r="B235" s="172"/>
      <c r="C235" s="173"/>
      <c r="D235" s="174" t="s">
        <v>78</v>
      </c>
      <c r="E235" s="186" t="s">
        <v>159</v>
      </c>
      <c r="F235" s="186" t="s">
        <v>297</v>
      </c>
      <c r="G235" s="173"/>
      <c r="H235" s="173"/>
      <c r="I235" s="176"/>
      <c r="J235" s="187">
        <f>BK235</f>
        <v>0</v>
      </c>
      <c r="K235" s="173"/>
      <c r="L235" s="178"/>
      <c r="M235" s="179"/>
      <c r="N235" s="180"/>
      <c r="O235" s="180"/>
      <c r="P235" s="181">
        <f>SUM(P236:P295)</f>
        <v>0</v>
      </c>
      <c r="Q235" s="180"/>
      <c r="R235" s="181">
        <f>SUM(R236:R295)</f>
        <v>11.672343590000001</v>
      </c>
      <c r="S235" s="180"/>
      <c r="T235" s="182">
        <f>SUM(T236:T295)</f>
        <v>0</v>
      </c>
      <c r="AR235" s="183" t="s">
        <v>87</v>
      </c>
      <c r="AT235" s="184" t="s">
        <v>78</v>
      </c>
      <c r="AU235" s="184" t="s">
        <v>87</v>
      </c>
      <c r="AY235" s="183" t="s">
        <v>153</v>
      </c>
      <c r="BK235" s="185">
        <f>SUM(BK236:BK295)</f>
        <v>0</v>
      </c>
    </row>
    <row r="236" spans="1:65" s="2" customFormat="1" ht="16.5" customHeight="1">
      <c r="A236" s="35"/>
      <c r="B236" s="36"/>
      <c r="C236" s="188" t="s">
        <v>298</v>
      </c>
      <c r="D236" s="188" t="s">
        <v>155</v>
      </c>
      <c r="E236" s="189" t="s">
        <v>299</v>
      </c>
      <c r="F236" s="190" t="s">
        <v>300</v>
      </c>
      <c r="G236" s="191" t="s">
        <v>158</v>
      </c>
      <c r="H236" s="192">
        <v>0.77400000000000002</v>
      </c>
      <c r="I236" s="193"/>
      <c r="J236" s="194">
        <f>ROUND(I236*H236,2)</f>
        <v>0</v>
      </c>
      <c r="K236" s="195"/>
      <c r="L236" s="40"/>
      <c r="M236" s="196" t="s">
        <v>1</v>
      </c>
      <c r="N236" s="197" t="s">
        <v>44</v>
      </c>
      <c r="O236" s="72"/>
      <c r="P236" s="198">
        <f>O236*H236</f>
        <v>0</v>
      </c>
      <c r="Q236" s="198">
        <v>2.45336</v>
      </c>
      <c r="R236" s="198">
        <f>Q236*H236</f>
        <v>1.8989006400000001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159</v>
      </c>
      <c r="AT236" s="200" t="s">
        <v>155</v>
      </c>
      <c r="AU236" s="200" t="s">
        <v>89</v>
      </c>
      <c r="AY236" s="18" t="s">
        <v>153</v>
      </c>
      <c r="BE236" s="201">
        <f>IF(N236="základní",J236,0)</f>
        <v>0</v>
      </c>
      <c r="BF236" s="201">
        <f>IF(N236="snížená",J236,0)</f>
        <v>0</v>
      </c>
      <c r="BG236" s="201">
        <f>IF(N236="zákl. přenesená",J236,0)</f>
        <v>0</v>
      </c>
      <c r="BH236" s="201">
        <f>IF(N236="sníž. přenesená",J236,0)</f>
        <v>0</v>
      </c>
      <c r="BI236" s="201">
        <f>IF(N236="nulová",J236,0)</f>
        <v>0</v>
      </c>
      <c r="BJ236" s="18" t="s">
        <v>87</v>
      </c>
      <c r="BK236" s="201">
        <f>ROUND(I236*H236,2)</f>
        <v>0</v>
      </c>
      <c r="BL236" s="18" t="s">
        <v>159</v>
      </c>
      <c r="BM236" s="200" t="s">
        <v>301</v>
      </c>
    </row>
    <row r="237" spans="1:65" s="13" customFormat="1" ht="11.25">
      <c r="B237" s="202"/>
      <c r="C237" s="203"/>
      <c r="D237" s="204" t="s">
        <v>161</v>
      </c>
      <c r="E237" s="205" t="s">
        <v>1</v>
      </c>
      <c r="F237" s="206" t="s">
        <v>302</v>
      </c>
      <c r="G237" s="203"/>
      <c r="H237" s="205" t="s">
        <v>1</v>
      </c>
      <c r="I237" s="207"/>
      <c r="J237" s="203"/>
      <c r="K237" s="203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161</v>
      </c>
      <c r="AU237" s="212" t="s">
        <v>89</v>
      </c>
      <c r="AV237" s="13" t="s">
        <v>87</v>
      </c>
      <c r="AW237" s="13" t="s">
        <v>33</v>
      </c>
      <c r="AX237" s="13" t="s">
        <v>79</v>
      </c>
      <c r="AY237" s="212" t="s">
        <v>153</v>
      </c>
    </row>
    <row r="238" spans="1:65" s="14" customFormat="1" ht="11.25">
      <c r="B238" s="213"/>
      <c r="C238" s="214"/>
      <c r="D238" s="204" t="s">
        <v>161</v>
      </c>
      <c r="E238" s="215" t="s">
        <v>1</v>
      </c>
      <c r="F238" s="216" t="s">
        <v>303</v>
      </c>
      <c r="G238" s="214"/>
      <c r="H238" s="217">
        <v>0.495</v>
      </c>
      <c r="I238" s="218"/>
      <c r="J238" s="214"/>
      <c r="K238" s="214"/>
      <c r="L238" s="219"/>
      <c r="M238" s="220"/>
      <c r="N238" s="221"/>
      <c r="O238" s="221"/>
      <c r="P238" s="221"/>
      <c r="Q238" s="221"/>
      <c r="R238" s="221"/>
      <c r="S238" s="221"/>
      <c r="T238" s="222"/>
      <c r="AT238" s="223" t="s">
        <v>161</v>
      </c>
      <c r="AU238" s="223" t="s">
        <v>89</v>
      </c>
      <c r="AV238" s="14" t="s">
        <v>89</v>
      </c>
      <c r="AW238" s="14" t="s">
        <v>33</v>
      </c>
      <c r="AX238" s="14" t="s">
        <v>79</v>
      </c>
      <c r="AY238" s="223" t="s">
        <v>153</v>
      </c>
    </row>
    <row r="239" spans="1:65" s="13" customFormat="1" ht="11.25">
      <c r="B239" s="202"/>
      <c r="C239" s="203"/>
      <c r="D239" s="204" t="s">
        <v>161</v>
      </c>
      <c r="E239" s="205" t="s">
        <v>1</v>
      </c>
      <c r="F239" s="206" t="s">
        <v>304</v>
      </c>
      <c r="G239" s="203"/>
      <c r="H239" s="205" t="s">
        <v>1</v>
      </c>
      <c r="I239" s="207"/>
      <c r="J239" s="203"/>
      <c r="K239" s="203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161</v>
      </c>
      <c r="AU239" s="212" t="s">
        <v>89</v>
      </c>
      <c r="AV239" s="13" t="s">
        <v>87</v>
      </c>
      <c r="AW239" s="13" t="s">
        <v>33</v>
      </c>
      <c r="AX239" s="13" t="s">
        <v>79</v>
      </c>
      <c r="AY239" s="212" t="s">
        <v>153</v>
      </c>
    </row>
    <row r="240" spans="1:65" s="14" customFormat="1" ht="11.25">
      <c r="B240" s="213"/>
      <c r="C240" s="214"/>
      <c r="D240" s="204" t="s">
        <v>161</v>
      </c>
      <c r="E240" s="215" t="s">
        <v>1</v>
      </c>
      <c r="F240" s="216" t="s">
        <v>305</v>
      </c>
      <c r="G240" s="214"/>
      <c r="H240" s="217">
        <v>0.27900000000000003</v>
      </c>
      <c r="I240" s="218"/>
      <c r="J240" s="214"/>
      <c r="K240" s="214"/>
      <c r="L240" s="219"/>
      <c r="M240" s="220"/>
      <c r="N240" s="221"/>
      <c r="O240" s="221"/>
      <c r="P240" s="221"/>
      <c r="Q240" s="221"/>
      <c r="R240" s="221"/>
      <c r="S240" s="221"/>
      <c r="T240" s="222"/>
      <c r="AT240" s="223" t="s">
        <v>161</v>
      </c>
      <c r="AU240" s="223" t="s">
        <v>89</v>
      </c>
      <c r="AV240" s="14" t="s">
        <v>89</v>
      </c>
      <c r="AW240" s="14" t="s">
        <v>33</v>
      </c>
      <c r="AX240" s="14" t="s">
        <v>79</v>
      </c>
      <c r="AY240" s="223" t="s">
        <v>153</v>
      </c>
    </row>
    <row r="241" spans="1:65" s="15" customFormat="1" ht="11.25">
      <c r="B241" s="224"/>
      <c r="C241" s="225"/>
      <c r="D241" s="204" t="s">
        <v>161</v>
      </c>
      <c r="E241" s="226" t="s">
        <v>1</v>
      </c>
      <c r="F241" s="227" t="s">
        <v>164</v>
      </c>
      <c r="G241" s="225"/>
      <c r="H241" s="228">
        <v>0.77400000000000002</v>
      </c>
      <c r="I241" s="229"/>
      <c r="J241" s="225"/>
      <c r="K241" s="225"/>
      <c r="L241" s="230"/>
      <c r="M241" s="231"/>
      <c r="N241" s="232"/>
      <c r="O241" s="232"/>
      <c r="P241" s="232"/>
      <c r="Q241" s="232"/>
      <c r="R241" s="232"/>
      <c r="S241" s="232"/>
      <c r="T241" s="233"/>
      <c r="AT241" s="234" t="s">
        <v>161</v>
      </c>
      <c r="AU241" s="234" t="s">
        <v>89</v>
      </c>
      <c r="AV241" s="15" t="s">
        <v>159</v>
      </c>
      <c r="AW241" s="15" t="s">
        <v>33</v>
      </c>
      <c r="AX241" s="15" t="s">
        <v>87</v>
      </c>
      <c r="AY241" s="234" t="s">
        <v>153</v>
      </c>
    </row>
    <row r="242" spans="1:65" s="2" customFormat="1" ht="24.2" customHeight="1">
      <c r="A242" s="35"/>
      <c r="B242" s="36"/>
      <c r="C242" s="188" t="s">
        <v>306</v>
      </c>
      <c r="D242" s="188" t="s">
        <v>155</v>
      </c>
      <c r="E242" s="189" t="s">
        <v>307</v>
      </c>
      <c r="F242" s="190" t="s">
        <v>308</v>
      </c>
      <c r="G242" s="191" t="s">
        <v>194</v>
      </c>
      <c r="H242" s="192">
        <v>8.2129999999999992</v>
      </c>
      <c r="I242" s="193"/>
      <c r="J242" s="194">
        <f>ROUND(I242*H242,2)</f>
        <v>0</v>
      </c>
      <c r="K242" s="195"/>
      <c r="L242" s="40"/>
      <c r="M242" s="196" t="s">
        <v>1</v>
      </c>
      <c r="N242" s="197" t="s">
        <v>44</v>
      </c>
      <c r="O242" s="72"/>
      <c r="P242" s="198">
        <f>O242*H242</f>
        <v>0</v>
      </c>
      <c r="Q242" s="198">
        <v>6.6299999999999996E-3</v>
      </c>
      <c r="R242" s="198">
        <f>Q242*H242</f>
        <v>5.4452189999999991E-2</v>
      </c>
      <c r="S242" s="198">
        <v>0</v>
      </c>
      <c r="T242" s="19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159</v>
      </c>
      <c r="AT242" s="200" t="s">
        <v>155</v>
      </c>
      <c r="AU242" s="200" t="s">
        <v>89</v>
      </c>
      <c r="AY242" s="18" t="s">
        <v>153</v>
      </c>
      <c r="BE242" s="201">
        <f>IF(N242="základní",J242,0)</f>
        <v>0</v>
      </c>
      <c r="BF242" s="201">
        <f>IF(N242="snížená",J242,0)</f>
        <v>0</v>
      </c>
      <c r="BG242" s="201">
        <f>IF(N242="zákl. přenesená",J242,0)</f>
        <v>0</v>
      </c>
      <c r="BH242" s="201">
        <f>IF(N242="sníž. přenesená",J242,0)</f>
        <v>0</v>
      </c>
      <c r="BI242" s="201">
        <f>IF(N242="nulová",J242,0)</f>
        <v>0</v>
      </c>
      <c r="BJ242" s="18" t="s">
        <v>87</v>
      </c>
      <c r="BK242" s="201">
        <f>ROUND(I242*H242,2)</f>
        <v>0</v>
      </c>
      <c r="BL242" s="18" t="s">
        <v>159</v>
      </c>
      <c r="BM242" s="200" t="s">
        <v>309</v>
      </c>
    </row>
    <row r="243" spans="1:65" s="13" customFormat="1" ht="11.25">
      <c r="B243" s="202"/>
      <c r="C243" s="203"/>
      <c r="D243" s="204" t="s">
        <v>161</v>
      </c>
      <c r="E243" s="205" t="s">
        <v>1</v>
      </c>
      <c r="F243" s="206" t="s">
        <v>302</v>
      </c>
      <c r="G243" s="203"/>
      <c r="H243" s="205" t="s">
        <v>1</v>
      </c>
      <c r="I243" s="207"/>
      <c r="J243" s="203"/>
      <c r="K243" s="203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161</v>
      </c>
      <c r="AU243" s="212" t="s">
        <v>89</v>
      </c>
      <c r="AV243" s="13" t="s">
        <v>87</v>
      </c>
      <c r="AW243" s="13" t="s">
        <v>33</v>
      </c>
      <c r="AX243" s="13" t="s">
        <v>79</v>
      </c>
      <c r="AY243" s="212" t="s">
        <v>153</v>
      </c>
    </row>
    <row r="244" spans="1:65" s="14" customFormat="1" ht="11.25">
      <c r="B244" s="213"/>
      <c r="C244" s="214"/>
      <c r="D244" s="204" t="s">
        <v>161</v>
      </c>
      <c r="E244" s="215" t="s">
        <v>1</v>
      </c>
      <c r="F244" s="216" t="s">
        <v>310</v>
      </c>
      <c r="G244" s="214"/>
      <c r="H244" s="217">
        <v>5.4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161</v>
      </c>
      <c r="AU244" s="223" t="s">
        <v>89</v>
      </c>
      <c r="AV244" s="14" t="s">
        <v>89</v>
      </c>
      <c r="AW244" s="14" t="s">
        <v>33</v>
      </c>
      <c r="AX244" s="14" t="s">
        <v>79</v>
      </c>
      <c r="AY244" s="223" t="s">
        <v>153</v>
      </c>
    </row>
    <row r="245" spans="1:65" s="13" customFormat="1" ht="11.25">
      <c r="B245" s="202"/>
      <c r="C245" s="203"/>
      <c r="D245" s="204" t="s">
        <v>161</v>
      </c>
      <c r="E245" s="205" t="s">
        <v>1</v>
      </c>
      <c r="F245" s="206" t="s">
        <v>304</v>
      </c>
      <c r="G245" s="203"/>
      <c r="H245" s="205" t="s">
        <v>1</v>
      </c>
      <c r="I245" s="207"/>
      <c r="J245" s="203"/>
      <c r="K245" s="203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161</v>
      </c>
      <c r="AU245" s="212" t="s">
        <v>89</v>
      </c>
      <c r="AV245" s="13" t="s">
        <v>87</v>
      </c>
      <c r="AW245" s="13" t="s">
        <v>33</v>
      </c>
      <c r="AX245" s="13" t="s">
        <v>79</v>
      </c>
      <c r="AY245" s="212" t="s">
        <v>153</v>
      </c>
    </row>
    <row r="246" spans="1:65" s="14" customFormat="1" ht="11.25">
      <c r="B246" s="213"/>
      <c r="C246" s="214"/>
      <c r="D246" s="204" t="s">
        <v>161</v>
      </c>
      <c r="E246" s="215" t="s">
        <v>1</v>
      </c>
      <c r="F246" s="216" t="s">
        <v>311</v>
      </c>
      <c r="G246" s="214"/>
      <c r="H246" s="217">
        <v>2.8130000000000002</v>
      </c>
      <c r="I246" s="218"/>
      <c r="J246" s="214"/>
      <c r="K246" s="214"/>
      <c r="L246" s="219"/>
      <c r="M246" s="220"/>
      <c r="N246" s="221"/>
      <c r="O246" s="221"/>
      <c r="P246" s="221"/>
      <c r="Q246" s="221"/>
      <c r="R246" s="221"/>
      <c r="S246" s="221"/>
      <c r="T246" s="222"/>
      <c r="AT246" s="223" t="s">
        <v>161</v>
      </c>
      <c r="AU246" s="223" t="s">
        <v>89</v>
      </c>
      <c r="AV246" s="14" t="s">
        <v>89</v>
      </c>
      <c r="AW246" s="14" t="s">
        <v>33</v>
      </c>
      <c r="AX246" s="14" t="s">
        <v>79</v>
      </c>
      <c r="AY246" s="223" t="s">
        <v>153</v>
      </c>
    </row>
    <row r="247" spans="1:65" s="15" customFormat="1" ht="11.25">
      <c r="B247" s="224"/>
      <c r="C247" s="225"/>
      <c r="D247" s="204" t="s">
        <v>161</v>
      </c>
      <c r="E247" s="226" t="s">
        <v>1</v>
      </c>
      <c r="F247" s="227" t="s">
        <v>164</v>
      </c>
      <c r="G247" s="225"/>
      <c r="H247" s="228">
        <v>8.213000000000001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AT247" s="234" t="s">
        <v>161</v>
      </c>
      <c r="AU247" s="234" t="s">
        <v>89</v>
      </c>
      <c r="AV247" s="15" t="s">
        <v>159</v>
      </c>
      <c r="AW247" s="15" t="s">
        <v>33</v>
      </c>
      <c r="AX247" s="15" t="s">
        <v>87</v>
      </c>
      <c r="AY247" s="234" t="s">
        <v>153</v>
      </c>
    </row>
    <row r="248" spans="1:65" s="2" customFormat="1" ht="24.2" customHeight="1">
      <c r="A248" s="35"/>
      <c r="B248" s="36"/>
      <c r="C248" s="188" t="s">
        <v>312</v>
      </c>
      <c r="D248" s="188" t="s">
        <v>155</v>
      </c>
      <c r="E248" s="189" t="s">
        <v>313</v>
      </c>
      <c r="F248" s="190" t="s">
        <v>314</v>
      </c>
      <c r="G248" s="191" t="s">
        <v>194</v>
      </c>
      <c r="H248" s="192">
        <v>8.2129999999999992</v>
      </c>
      <c r="I248" s="193"/>
      <c r="J248" s="194">
        <f>ROUND(I248*H248,2)</f>
        <v>0</v>
      </c>
      <c r="K248" s="195"/>
      <c r="L248" s="40"/>
      <c r="M248" s="196" t="s">
        <v>1</v>
      </c>
      <c r="N248" s="197" t="s">
        <v>44</v>
      </c>
      <c r="O248" s="72"/>
      <c r="P248" s="198">
        <f>O248*H248</f>
        <v>0</v>
      </c>
      <c r="Q248" s="198">
        <v>0</v>
      </c>
      <c r="R248" s="198">
        <f>Q248*H248</f>
        <v>0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159</v>
      </c>
      <c r="AT248" s="200" t="s">
        <v>155</v>
      </c>
      <c r="AU248" s="200" t="s">
        <v>89</v>
      </c>
      <c r="AY248" s="18" t="s">
        <v>153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8" t="s">
        <v>87</v>
      </c>
      <c r="BK248" s="201">
        <f>ROUND(I248*H248,2)</f>
        <v>0</v>
      </c>
      <c r="BL248" s="18" t="s">
        <v>159</v>
      </c>
      <c r="BM248" s="200" t="s">
        <v>315</v>
      </c>
    </row>
    <row r="249" spans="1:65" s="2" customFormat="1" ht="33" customHeight="1">
      <c r="A249" s="35"/>
      <c r="B249" s="36"/>
      <c r="C249" s="188" t="s">
        <v>316</v>
      </c>
      <c r="D249" s="188" t="s">
        <v>155</v>
      </c>
      <c r="E249" s="189" t="s">
        <v>317</v>
      </c>
      <c r="F249" s="190" t="s">
        <v>318</v>
      </c>
      <c r="G249" s="191" t="s">
        <v>194</v>
      </c>
      <c r="H249" s="192">
        <v>2.738</v>
      </c>
      <c r="I249" s="193"/>
      <c r="J249" s="194">
        <f>ROUND(I249*H249,2)</f>
        <v>0</v>
      </c>
      <c r="K249" s="195"/>
      <c r="L249" s="40"/>
      <c r="M249" s="196" t="s">
        <v>1</v>
      </c>
      <c r="N249" s="197" t="s">
        <v>44</v>
      </c>
      <c r="O249" s="72"/>
      <c r="P249" s="198">
        <f>O249*H249</f>
        <v>0</v>
      </c>
      <c r="Q249" s="198">
        <v>1.34E-3</v>
      </c>
      <c r="R249" s="198">
        <f>Q249*H249</f>
        <v>3.66892E-3</v>
      </c>
      <c r="S249" s="198">
        <v>0</v>
      </c>
      <c r="T249" s="19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159</v>
      </c>
      <c r="AT249" s="200" t="s">
        <v>155</v>
      </c>
      <c r="AU249" s="200" t="s">
        <v>89</v>
      </c>
      <c r="AY249" s="18" t="s">
        <v>153</v>
      </c>
      <c r="BE249" s="201">
        <f>IF(N249="základní",J249,0)</f>
        <v>0</v>
      </c>
      <c r="BF249" s="201">
        <f>IF(N249="snížená",J249,0)</f>
        <v>0</v>
      </c>
      <c r="BG249" s="201">
        <f>IF(N249="zákl. přenesená",J249,0)</f>
        <v>0</v>
      </c>
      <c r="BH249" s="201">
        <f>IF(N249="sníž. přenesená",J249,0)</f>
        <v>0</v>
      </c>
      <c r="BI249" s="201">
        <f>IF(N249="nulová",J249,0)</f>
        <v>0</v>
      </c>
      <c r="BJ249" s="18" t="s">
        <v>87</v>
      </c>
      <c r="BK249" s="201">
        <f>ROUND(I249*H249,2)</f>
        <v>0</v>
      </c>
      <c r="BL249" s="18" t="s">
        <v>159</v>
      </c>
      <c r="BM249" s="200" t="s">
        <v>319</v>
      </c>
    </row>
    <row r="250" spans="1:65" s="13" customFormat="1" ht="11.25">
      <c r="B250" s="202"/>
      <c r="C250" s="203"/>
      <c r="D250" s="204" t="s">
        <v>161</v>
      </c>
      <c r="E250" s="205" t="s">
        <v>1</v>
      </c>
      <c r="F250" s="206" t="s">
        <v>302</v>
      </c>
      <c r="G250" s="203"/>
      <c r="H250" s="205" t="s">
        <v>1</v>
      </c>
      <c r="I250" s="207"/>
      <c r="J250" s="203"/>
      <c r="K250" s="203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161</v>
      </c>
      <c r="AU250" s="212" t="s">
        <v>89</v>
      </c>
      <c r="AV250" s="13" t="s">
        <v>87</v>
      </c>
      <c r="AW250" s="13" t="s">
        <v>33</v>
      </c>
      <c r="AX250" s="13" t="s">
        <v>79</v>
      </c>
      <c r="AY250" s="212" t="s">
        <v>153</v>
      </c>
    </row>
    <row r="251" spans="1:65" s="14" customFormat="1" ht="11.25">
      <c r="B251" s="213"/>
      <c r="C251" s="214"/>
      <c r="D251" s="204" t="s">
        <v>161</v>
      </c>
      <c r="E251" s="215" t="s">
        <v>1</v>
      </c>
      <c r="F251" s="216" t="s">
        <v>320</v>
      </c>
      <c r="G251" s="214"/>
      <c r="H251" s="217">
        <v>1.8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161</v>
      </c>
      <c r="AU251" s="223" t="s">
        <v>89</v>
      </c>
      <c r="AV251" s="14" t="s">
        <v>89</v>
      </c>
      <c r="AW251" s="14" t="s">
        <v>33</v>
      </c>
      <c r="AX251" s="14" t="s">
        <v>79</v>
      </c>
      <c r="AY251" s="223" t="s">
        <v>153</v>
      </c>
    </row>
    <row r="252" spans="1:65" s="13" customFormat="1" ht="11.25">
      <c r="B252" s="202"/>
      <c r="C252" s="203"/>
      <c r="D252" s="204" t="s">
        <v>161</v>
      </c>
      <c r="E252" s="205" t="s">
        <v>1</v>
      </c>
      <c r="F252" s="206" t="s">
        <v>304</v>
      </c>
      <c r="G252" s="203"/>
      <c r="H252" s="205" t="s">
        <v>1</v>
      </c>
      <c r="I252" s="207"/>
      <c r="J252" s="203"/>
      <c r="K252" s="203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161</v>
      </c>
      <c r="AU252" s="212" t="s">
        <v>89</v>
      </c>
      <c r="AV252" s="13" t="s">
        <v>87</v>
      </c>
      <c r="AW252" s="13" t="s">
        <v>33</v>
      </c>
      <c r="AX252" s="13" t="s">
        <v>79</v>
      </c>
      <c r="AY252" s="212" t="s">
        <v>153</v>
      </c>
    </row>
    <row r="253" spans="1:65" s="14" customFormat="1" ht="11.25">
      <c r="B253" s="213"/>
      <c r="C253" s="214"/>
      <c r="D253" s="204" t="s">
        <v>161</v>
      </c>
      <c r="E253" s="215" t="s">
        <v>1</v>
      </c>
      <c r="F253" s="216" t="s">
        <v>321</v>
      </c>
      <c r="G253" s="214"/>
      <c r="H253" s="217">
        <v>0.93799999999999994</v>
      </c>
      <c r="I253" s="218"/>
      <c r="J253" s="214"/>
      <c r="K253" s="214"/>
      <c r="L253" s="219"/>
      <c r="M253" s="220"/>
      <c r="N253" s="221"/>
      <c r="O253" s="221"/>
      <c r="P253" s="221"/>
      <c r="Q253" s="221"/>
      <c r="R253" s="221"/>
      <c r="S253" s="221"/>
      <c r="T253" s="222"/>
      <c r="AT253" s="223" t="s">
        <v>161</v>
      </c>
      <c r="AU253" s="223" t="s">
        <v>89</v>
      </c>
      <c r="AV253" s="14" t="s">
        <v>89</v>
      </c>
      <c r="AW253" s="14" t="s">
        <v>33</v>
      </c>
      <c r="AX253" s="14" t="s">
        <v>79</v>
      </c>
      <c r="AY253" s="223" t="s">
        <v>153</v>
      </c>
    </row>
    <row r="254" spans="1:65" s="15" customFormat="1" ht="11.25">
      <c r="B254" s="224"/>
      <c r="C254" s="225"/>
      <c r="D254" s="204" t="s">
        <v>161</v>
      </c>
      <c r="E254" s="226" t="s">
        <v>1</v>
      </c>
      <c r="F254" s="227" t="s">
        <v>164</v>
      </c>
      <c r="G254" s="225"/>
      <c r="H254" s="228">
        <v>2.738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AT254" s="234" t="s">
        <v>161</v>
      </c>
      <c r="AU254" s="234" t="s">
        <v>89</v>
      </c>
      <c r="AV254" s="15" t="s">
        <v>159</v>
      </c>
      <c r="AW254" s="15" t="s">
        <v>33</v>
      </c>
      <c r="AX254" s="15" t="s">
        <v>87</v>
      </c>
      <c r="AY254" s="234" t="s">
        <v>153</v>
      </c>
    </row>
    <row r="255" spans="1:65" s="2" customFormat="1" ht="33" customHeight="1">
      <c r="A255" s="35"/>
      <c r="B255" s="36"/>
      <c r="C255" s="188" t="s">
        <v>322</v>
      </c>
      <c r="D255" s="188" t="s">
        <v>155</v>
      </c>
      <c r="E255" s="189" t="s">
        <v>323</v>
      </c>
      <c r="F255" s="190" t="s">
        <v>324</v>
      </c>
      <c r="G255" s="191" t="s">
        <v>194</v>
      </c>
      <c r="H255" s="192">
        <v>2.738</v>
      </c>
      <c r="I255" s="193"/>
      <c r="J255" s="194">
        <f>ROUND(I255*H255,2)</f>
        <v>0</v>
      </c>
      <c r="K255" s="195"/>
      <c r="L255" s="40"/>
      <c r="M255" s="196" t="s">
        <v>1</v>
      </c>
      <c r="N255" s="197" t="s">
        <v>44</v>
      </c>
      <c r="O255" s="72"/>
      <c r="P255" s="198">
        <f>O255*H255</f>
        <v>0</v>
      </c>
      <c r="Q255" s="198">
        <v>0</v>
      </c>
      <c r="R255" s="198">
        <f>Q255*H255</f>
        <v>0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159</v>
      </c>
      <c r="AT255" s="200" t="s">
        <v>155</v>
      </c>
      <c r="AU255" s="200" t="s">
        <v>89</v>
      </c>
      <c r="AY255" s="18" t="s">
        <v>153</v>
      </c>
      <c r="BE255" s="201">
        <f>IF(N255="základní",J255,0)</f>
        <v>0</v>
      </c>
      <c r="BF255" s="201">
        <f>IF(N255="snížená",J255,0)</f>
        <v>0</v>
      </c>
      <c r="BG255" s="201">
        <f>IF(N255="zákl. přenesená",J255,0)</f>
        <v>0</v>
      </c>
      <c r="BH255" s="201">
        <f>IF(N255="sníž. přenesená",J255,0)</f>
        <v>0</v>
      </c>
      <c r="BI255" s="201">
        <f>IF(N255="nulová",J255,0)</f>
        <v>0</v>
      </c>
      <c r="BJ255" s="18" t="s">
        <v>87</v>
      </c>
      <c r="BK255" s="201">
        <f>ROUND(I255*H255,2)</f>
        <v>0</v>
      </c>
      <c r="BL255" s="18" t="s">
        <v>159</v>
      </c>
      <c r="BM255" s="200" t="s">
        <v>325</v>
      </c>
    </row>
    <row r="256" spans="1:65" s="2" customFormat="1" ht="24.2" customHeight="1">
      <c r="A256" s="35"/>
      <c r="B256" s="36"/>
      <c r="C256" s="188" t="s">
        <v>326</v>
      </c>
      <c r="D256" s="188" t="s">
        <v>155</v>
      </c>
      <c r="E256" s="189" t="s">
        <v>327</v>
      </c>
      <c r="F256" s="190" t="s">
        <v>328</v>
      </c>
      <c r="G256" s="191" t="s">
        <v>201</v>
      </c>
      <c r="H256" s="192">
        <v>8.5999999999999993E-2</v>
      </c>
      <c r="I256" s="193"/>
      <c r="J256" s="194">
        <f>ROUND(I256*H256,2)</f>
        <v>0</v>
      </c>
      <c r="K256" s="195"/>
      <c r="L256" s="40"/>
      <c r="M256" s="196" t="s">
        <v>1</v>
      </c>
      <c r="N256" s="197" t="s">
        <v>44</v>
      </c>
      <c r="O256" s="72"/>
      <c r="P256" s="198">
        <f>O256*H256</f>
        <v>0</v>
      </c>
      <c r="Q256" s="198">
        <v>1.0526199999999999</v>
      </c>
      <c r="R256" s="198">
        <f>Q256*H256</f>
        <v>9.0525319999999979E-2</v>
      </c>
      <c r="S256" s="198">
        <v>0</v>
      </c>
      <c r="T256" s="19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159</v>
      </c>
      <c r="AT256" s="200" t="s">
        <v>155</v>
      </c>
      <c r="AU256" s="200" t="s">
        <v>89</v>
      </c>
      <c r="AY256" s="18" t="s">
        <v>153</v>
      </c>
      <c r="BE256" s="201">
        <f>IF(N256="základní",J256,0)</f>
        <v>0</v>
      </c>
      <c r="BF256" s="201">
        <f>IF(N256="snížená",J256,0)</f>
        <v>0</v>
      </c>
      <c r="BG256" s="201">
        <f>IF(N256="zákl. přenesená",J256,0)</f>
        <v>0</v>
      </c>
      <c r="BH256" s="201">
        <f>IF(N256="sníž. přenesená",J256,0)</f>
        <v>0</v>
      </c>
      <c r="BI256" s="201">
        <f>IF(N256="nulová",J256,0)</f>
        <v>0</v>
      </c>
      <c r="BJ256" s="18" t="s">
        <v>87</v>
      </c>
      <c r="BK256" s="201">
        <f>ROUND(I256*H256,2)</f>
        <v>0</v>
      </c>
      <c r="BL256" s="18" t="s">
        <v>159</v>
      </c>
      <c r="BM256" s="200" t="s">
        <v>329</v>
      </c>
    </row>
    <row r="257" spans="1:65" s="13" customFormat="1" ht="22.5">
      <c r="B257" s="202"/>
      <c r="C257" s="203"/>
      <c r="D257" s="204" t="s">
        <v>161</v>
      </c>
      <c r="E257" s="205" t="s">
        <v>1</v>
      </c>
      <c r="F257" s="206" t="s">
        <v>330</v>
      </c>
      <c r="G257" s="203"/>
      <c r="H257" s="205" t="s">
        <v>1</v>
      </c>
      <c r="I257" s="207"/>
      <c r="J257" s="203"/>
      <c r="K257" s="203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161</v>
      </c>
      <c r="AU257" s="212" t="s">
        <v>89</v>
      </c>
      <c r="AV257" s="13" t="s">
        <v>87</v>
      </c>
      <c r="AW257" s="13" t="s">
        <v>33</v>
      </c>
      <c r="AX257" s="13" t="s">
        <v>79</v>
      </c>
      <c r="AY257" s="212" t="s">
        <v>153</v>
      </c>
    </row>
    <row r="258" spans="1:65" s="13" customFormat="1" ht="11.25">
      <c r="B258" s="202"/>
      <c r="C258" s="203"/>
      <c r="D258" s="204" t="s">
        <v>161</v>
      </c>
      <c r="E258" s="205" t="s">
        <v>1</v>
      </c>
      <c r="F258" s="206" t="s">
        <v>302</v>
      </c>
      <c r="G258" s="203"/>
      <c r="H258" s="205" t="s">
        <v>1</v>
      </c>
      <c r="I258" s="207"/>
      <c r="J258" s="203"/>
      <c r="K258" s="203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161</v>
      </c>
      <c r="AU258" s="212" t="s">
        <v>89</v>
      </c>
      <c r="AV258" s="13" t="s">
        <v>87</v>
      </c>
      <c r="AW258" s="13" t="s">
        <v>33</v>
      </c>
      <c r="AX258" s="13" t="s">
        <v>79</v>
      </c>
      <c r="AY258" s="212" t="s">
        <v>153</v>
      </c>
    </row>
    <row r="259" spans="1:65" s="14" customFormat="1" ht="11.25">
      <c r="B259" s="213"/>
      <c r="C259" s="214"/>
      <c r="D259" s="204" t="s">
        <v>161</v>
      </c>
      <c r="E259" s="215" t="s">
        <v>1</v>
      </c>
      <c r="F259" s="216" t="s">
        <v>331</v>
      </c>
      <c r="G259" s="214"/>
      <c r="H259" s="217">
        <v>5.5E-2</v>
      </c>
      <c r="I259" s="218"/>
      <c r="J259" s="214"/>
      <c r="K259" s="214"/>
      <c r="L259" s="219"/>
      <c r="M259" s="220"/>
      <c r="N259" s="221"/>
      <c r="O259" s="221"/>
      <c r="P259" s="221"/>
      <c r="Q259" s="221"/>
      <c r="R259" s="221"/>
      <c r="S259" s="221"/>
      <c r="T259" s="222"/>
      <c r="AT259" s="223" t="s">
        <v>161</v>
      </c>
      <c r="AU259" s="223" t="s">
        <v>89</v>
      </c>
      <c r="AV259" s="14" t="s">
        <v>89</v>
      </c>
      <c r="AW259" s="14" t="s">
        <v>33</v>
      </c>
      <c r="AX259" s="14" t="s">
        <v>79</v>
      </c>
      <c r="AY259" s="223" t="s">
        <v>153</v>
      </c>
    </row>
    <row r="260" spans="1:65" s="13" customFormat="1" ht="11.25">
      <c r="B260" s="202"/>
      <c r="C260" s="203"/>
      <c r="D260" s="204" t="s">
        <v>161</v>
      </c>
      <c r="E260" s="205" t="s">
        <v>1</v>
      </c>
      <c r="F260" s="206" t="s">
        <v>304</v>
      </c>
      <c r="G260" s="203"/>
      <c r="H260" s="205" t="s">
        <v>1</v>
      </c>
      <c r="I260" s="207"/>
      <c r="J260" s="203"/>
      <c r="K260" s="203"/>
      <c r="L260" s="208"/>
      <c r="M260" s="209"/>
      <c r="N260" s="210"/>
      <c r="O260" s="210"/>
      <c r="P260" s="210"/>
      <c r="Q260" s="210"/>
      <c r="R260" s="210"/>
      <c r="S260" s="210"/>
      <c r="T260" s="211"/>
      <c r="AT260" s="212" t="s">
        <v>161</v>
      </c>
      <c r="AU260" s="212" t="s">
        <v>89</v>
      </c>
      <c r="AV260" s="13" t="s">
        <v>87</v>
      </c>
      <c r="AW260" s="13" t="s">
        <v>33</v>
      </c>
      <c r="AX260" s="13" t="s">
        <v>79</v>
      </c>
      <c r="AY260" s="212" t="s">
        <v>153</v>
      </c>
    </row>
    <row r="261" spans="1:65" s="14" customFormat="1" ht="11.25">
      <c r="B261" s="213"/>
      <c r="C261" s="214"/>
      <c r="D261" s="204" t="s">
        <v>161</v>
      </c>
      <c r="E261" s="215" t="s">
        <v>1</v>
      </c>
      <c r="F261" s="216" t="s">
        <v>332</v>
      </c>
      <c r="G261" s="214"/>
      <c r="H261" s="217">
        <v>3.1E-2</v>
      </c>
      <c r="I261" s="218"/>
      <c r="J261" s="214"/>
      <c r="K261" s="214"/>
      <c r="L261" s="219"/>
      <c r="M261" s="220"/>
      <c r="N261" s="221"/>
      <c r="O261" s="221"/>
      <c r="P261" s="221"/>
      <c r="Q261" s="221"/>
      <c r="R261" s="221"/>
      <c r="S261" s="221"/>
      <c r="T261" s="222"/>
      <c r="AT261" s="223" t="s">
        <v>161</v>
      </c>
      <c r="AU261" s="223" t="s">
        <v>89</v>
      </c>
      <c r="AV261" s="14" t="s">
        <v>89</v>
      </c>
      <c r="AW261" s="14" t="s">
        <v>33</v>
      </c>
      <c r="AX261" s="14" t="s">
        <v>79</v>
      </c>
      <c r="AY261" s="223" t="s">
        <v>153</v>
      </c>
    </row>
    <row r="262" spans="1:65" s="15" customFormat="1" ht="11.25">
      <c r="B262" s="224"/>
      <c r="C262" s="225"/>
      <c r="D262" s="204" t="s">
        <v>161</v>
      </c>
      <c r="E262" s="226" t="s">
        <v>1</v>
      </c>
      <c r="F262" s="227" t="s">
        <v>164</v>
      </c>
      <c r="G262" s="225"/>
      <c r="H262" s="228">
        <v>8.5999999999999993E-2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AT262" s="234" t="s">
        <v>161</v>
      </c>
      <c r="AU262" s="234" t="s">
        <v>89</v>
      </c>
      <c r="AV262" s="15" t="s">
        <v>159</v>
      </c>
      <c r="AW262" s="15" t="s">
        <v>33</v>
      </c>
      <c r="AX262" s="15" t="s">
        <v>87</v>
      </c>
      <c r="AY262" s="234" t="s">
        <v>153</v>
      </c>
    </row>
    <row r="263" spans="1:65" s="2" customFormat="1" ht="24.2" customHeight="1">
      <c r="A263" s="35"/>
      <c r="B263" s="36"/>
      <c r="C263" s="188" t="s">
        <v>333</v>
      </c>
      <c r="D263" s="188" t="s">
        <v>155</v>
      </c>
      <c r="E263" s="189" t="s">
        <v>334</v>
      </c>
      <c r="F263" s="190" t="s">
        <v>335</v>
      </c>
      <c r="G263" s="191" t="s">
        <v>201</v>
      </c>
      <c r="H263" s="192">
        <v>0.72299999999999998</v>
      </c>
      <c r="I263" s="193"/>
      <c r="J263" s="194">
        <f>ROUND(I263*H263,2)</f>
        <v>0</v>
      </c>
      <c r="K263" s="195"/>
      <c r="L263" s="40"/>
      <c r="M263" s="196" t="s">
        <v>1</v>
      </c>
      <c r="N263" s="197" t="s">
        <v>44</v>
      </c>
      <c r="O263" s="72"/>
      <c r="P263" s="198">
        <f>O263*H263</f>
        <v>0</v>
      </c>
      <c r="Q263" s="198">
        <v>1.7090000000000001E-2</v>
      </c>
      <c r="R263" s="198">
        <f>Q263*H263</f>
        <v>1.235607E-2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159</v>
      </c>
      <c r="AT263" s="200" t="s">
        <v>155</v>
      </c>
      <c r="AU263" s="200" t="s">
        <v>89</v>
      </c>
      <c r="AY263" s="18" t="s">
        <v>153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87</v>
      </c>
      <c r="BK263" s="201">
        <f>ROUND(I263*H263,2)</f>
        <v>0</v>
      </c>
      <c r="BL263" s="18" t="s">
        <v>159</v>
      </c>
      <c r="BM263" s="200" t="s">
        <v>336</v>
      </c>
    </row>
    <row r="264" spans="1:65" s="13" customFormat="1" ht="11.25">
      <c r="B264" s="202"/>
      <c r="C264" s="203"/>
      <c r="D264" s="204" t="s">
        <v>161</v>
      </c>
      <c r="E264" s="205" t="s">
        <v>1</v>
      </c>
      <c r="F264" s="206" t="s">
        <v>337</v>
      </c>
      <c r="G264" s="203"/>
      <c r="H264" s="205" t="s">
        <v>1</v>
      </c>
      <c r="I264" s="207"/>
      <c r="J264" s="203"/>
      <c r="K264" s="203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161</v>
      </c>
      <c r="AU264" s="212" t="s">
        <v>89</v>
      </c>
      <c r="AV264" s="13" t="s">
        <v>87</v>
      </c>
      <c r="AW264" s="13" t="s">
        <v>33</v>
      </c>
      <c r="AX264" s="13" t="s">
        <v>79</v>
      </c>
      <c r="AY264" s="212" t="s">
        <v>153</v>
      </c>
    </row>
    <row r="265" spans="1:65" s="13" customFormat="1" ht="11.25">
      <c r="B265" s="202"/>
      <c r="C265" s="203"/>
      <c r="D265" s="204" t="s">
        <v>161</v>
      </c>
      <c r="E265" s="205" t="s">
        <v>1</v>
      </c>
      <c r="F265" s="206" t="s">
        <v>338</v>
      </c>
      <c r="G265" s="203"/>
      <c r="H265" s="205" t="s">
        <v>1</v>
      </c>
      <c r="I265" s="207"/>
      <c r="J265" s="203"/>
      <c r="K265" s="203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161</v>
      </c>
      <c r="AU265" s="212" t="s">
        <v>89</v>
      </c>
      <c r="AV265" s="13" t="s">
        <v>87</v>
      </c>
      <c r="AW265" s="13" t="s">
        <v>33</v>
      </c>
      <c r="AX265" s="13" t="s">
        <v>79</v>
      </c>
      <c r="AY265" s="212" t="s">
        <v>153</v>
      </c>
    </row>
    <row r="266" spans="1:65" s="13" customFormat="1" ht="11.25">
      <c r="B266" s="202"/>
      <c r="C266" s="203"/>
      <c r="D266" s="204" t="s">
        <v>161</v>
      </c>
      <c r="E266" s="205" t="s">
        <v>1</v>
      </c>
      <c r="F266" s="206" t="s">
        <v>302</v>
      </c>
      <c r="G266" s="203"/>
      <c r="H266" s="205" t="s">
        <v>1</v>
      </c>
      <c r="I266" s="207"/>
      <c r="J266" s="203"/>
      <c r="K266" s="203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161</v>
      </c>
      <c r="AU266" s="212" t="s">
        <v>89</v>
      </c>
      <c r="AV266" s="13" t="s">
        <v>87</v>
      </c>
      <c r="AW266" s="13" t="s">
        <v>33</v>
      </c>
      <c r="AX266" s="13" t="s">
        <v>79</v>
      </c>
      <c r="AY266" s="212" t="s">
        <v>153</v>
      </c>
    </row>
    <row r="267" spans="1:65" s="14" customFormat="1" ht="11.25">
      <c r="B267" s="213"/>
      <c r="C267" s="214"/>
      <c r="D267" s="204" t="s">
        <v>161</v>
      </c>
      <c r="E267" s="215" t="s">
        <v>1</v>
      </c>
      <c r="F267" s="216" t="s">
        <v>339</v>
      </c>
      <c r="G267" s="214"/>
      <c r="H267" s="217">
        <v>0.46200000000000002</v>
      </c>
      <c r="I267" s="218"/>
      <c r="J267" s="214"/>
      <c r="K267" s="214"/>
      <c r="L267" s="219"/>
      <c r="M267" s="220"/>
      <c r="N267" s="221"/>
      <c r="O267" s="221"/>
      <c r="P267" s="221"/>
      <c r="Q267" s="221"/>
      <c r="R267" s="221"/>
      <c r="S267" s="221"/>
      <c r="T267" s="222"/>
      <c r="AT267" s="223" t="s">
        <v>161</v>
      </c>
      <c r="AU267" s="223" t="s">
        <v>89</v>
      </c>
      <c r="AV267" s="14" t="s">
        <v>89</v>
      </c>
      <c r="AW267" s="14" t="s">
        <v>33</v>
      </c>
      <c r="AX267" s="14" t="s">
        <v>79</v>
      </c>
      <c r="AY267" s="223" t="s">
        <v>153</v>
      </c>
    </row>
    <row r="268" spans="1:65" s="13" customFormat="1" ht="11.25">
      <c r="B268" s="202"/>
      <c r="C268" s="203"/>
      <c r="D268" s="204" t="s">
        <v>161</v>
      </c>
      <c r="E268" s="205" t="s">
        <v>1</v>
      </c>
      <c r="F268" s="206" t="s">
        <v>304</v>
      </c>
      <c r="G268" s="203"/>
      <c r="H268" s="205" t="s">
        <v>1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161</v>
      </c>
      <c r="AU268" s="212" t="s">
        <v>89</v>
      </c>
      <c r="AV268" s="13" t="s">
        <v>87</v>
      </c>
      <c r="AW268" s="13" t="s">
        <v>33</v>
      </c>
      <c r="AX268" s="13" t="s">
        <v>79</v>
      </c>
      <c r="AY268" s="212" t="s">
        <v>153</v>
      </c>
    </row>
    <row r="269" spans="1:65" s="14" customFormat="1" ht="11.25">
      <c r="B269" s="213"/>
      <c r="C269" s="214"/>
      <c r="D269" s="204" t="s">
        <v>161</v>
      </c>
      <c r="E269" s="215" t="s">
        <v>1</v>
      </c>
      <c r="F269" s="216" t="s">
        <v>340</v>
      </c>
      <c r="G269" s="214"/>
      <c r="H269" s="217">
        <v>0.26100000000000001</v>
      </c>
      <c r="I269" s="218"/>
      <c r="J269" s="214"/>
      <c r="K269" s="214"/>
      <c r="L269" s="219"/>
      <c r="M269" s="220"/>
      <c r="N269" s="221"/>
      <c r="O269" s="221"/>
      <c r="P269" s="221"/>
      <c r="Q269" s="221"/>
      <c r="R269" s="221"/>
      <c r="S269" s="221"/>
      <c r="T269" s="222"/>
      <c r="AT269" s="223" t="s">
        <v>161</v>
      </c>
      <c r="AU269" s="223" t="s">
        <v>89</v>
      </c>
      <c r="AV269" s="14" t="s">
        <v>89</v>
      </c>
      <c r="AW269" s="14" t="s">
        <v>33</v>
      </c>
      <c r="AX269" s="14" t="s">
        <v>79</v>
      </c>
      <c r="AY269" s="223" t="s">
        <v>153</v>
      </c>
    </row>
    <row r="270" spans="1:65" s="15" customFormat="1" ht="11.25">
      <c r="B270" s="224"/>
      <c r="C270" s="225"/>
      <c r="D270" s="204" t="s">
        <v>161</v>
      </c>
      <c r="E270" s="226" t="s">
        <v>1</v>
      </c>
      <c r="F270" s="227" t="s">
        <v>164</v>
      </c>
      <c r="G270" s="225"/>
      <c r="H270" s="228">
        <v>0.72300000000000009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AT270" s="234" t="s">
        <v>161</v>
      </c>
      <c r="AU270" s="234" t="s">
        <v>89</v>
      </c>
      <c r="AV270" s="15" t="s">
        <v>159</v>
      </c>
      <c r="AW270" s="15" t="s">
        <v>33</v>
      </c>
      <c r="AX270" s="15" t="s">
        <v>87</v>
      </c>
      <c r="AY270" s="234" t="s">
        <v>153</v>
      </c>
    </row>
    <row r="271" spans="1:65" s="2" customFormat="1" ht="16.5" customHeight="1">
      <c r="A271" s="35"/>
      <c r="B271" s="36"/>
      <c r="C271" s="235" t="s">
        <v>341</v>
      </c>
      <c r="D271" s="235" t="s">
        <v>223</v>
      </c>
      <c r="E271" s="236" t="s">
        <v>342</v>
      </c>
      <c r="F271" s="237" t="s">
        <v>343</v>
      </c>
      <c r="G271" s="238" t="s">
        <v>201</v>
      </c>
      <c r="H271" s="239">
        <v>0.83099999999999996</v>
      </c>
      <c r="I271" s="240"/>
      <c r="J271" s="241">
        <f>ROUND(I271*H271,2)</f>
        <v>0</v>
      </c>
      <c r="K271" s="242"/>
      <c r="L271" s="243"/>
      <c r="M271" s="244" t="s">
        <v>1</v>
      </c>
      <c r="N271" s="245" t="s">
        <v>44</v>
      </c>
      <c r="O271" s="72"/>
      <c r="P271" s="198">
        <f>O271*H271</f>
        <v>0</v>
      </c>
      <c r="Q271" s="198">
        <v>1</v>
      </c>
      <c r="R271" s="198">
        <f>Q271*H271</f>
        <v>0.83099999999999996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204</v>
      </c>
      <c r="AT271" s="200" t="s">
        <v>223</v>
      </c>
      <c r="AU271" s="200" t="s">
        <v>89</v>
      </c>
      <c r="AY271" s="18" t="s">
        <v>153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87</v>
      </c>
      <c r="BK271" s="201">
        <f>ROUND(I271*H271,2)</f>
        <v>0</v>
      </c>
      <c r="BL271" s="18" t="s">
        <v>159</v>
      </c>
      <c r="BM271" s="200" t="s">
        <v>344</v>
      </c>
    </row>
    <row r="272" spans="1:65" s="13" customFormat="1" ht="11.25">
      <c r="B272" s="202"/>
      <c r="C272" s="203"/>
      <c r="D272" s="204" t="s">
        <v>161</v>
      </c>
      <c r="E272" s="205" t="s">
        <v>1</v>
      </c>
      <c r="F272" s="206" t="s">
        <v>338</v>
      </c>
      <c r="G272" s="203"/>
      <c r="H272" s="205" t="s">
        <v>1</v>
      </c>
      <c r="I272" s="207"/>
      <c r="J272" s="203"/>
      <c r="K272" s="203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161</v>
      </c>
      <c r="AU272" s="212" t="s">
        <v>89</v>
      </c>
      <c r="AV272" s="13" t="s">
        <v>87</v>
      </c>
      <c r="AW272" s="13" t="s">
        <v>33</v>
      </c>
      <c r="AX272" s="13" t="s">
        <v>79</v>
      </c>
      <c r="AY272" s="212" t="s">
        <v>153</v>
      </c>
    </row>
    <row r="273" spans="1:65" s="13" customFormat="1" ht="11.25">
      <c r="B273" s="202"/>
      <c r="C273" s="203"/>
      <c r="D273" s="204" t="s">
        <v>161</v>
      </c>
      <c r="E273" s="205" t="s">
        <v>1</v>
      </c>
      <c r="F273" s="206" t="s">
        <v>302</v>
      </c>
      <c r="G273" s="203"/>
      <c r="H273" s="205" t="s">
        <v>1</v>
      </c>
      <c r="I273" s="207"/>
      <c r="J273" s="203"/>
      <c r="K273" s="203"/>
      <c r="L273" s="208"/>
      <c r="M273" s="209"/>
      <c r="N273" s="210"/>
      <c r="O273" s="210"/>
      <c r="P273" s="210"/>
      <c r="Q273" s="210"/>
      <c r="R273" s="210"/>
      <c r="S273" s="210"/>
      <c r="T273" s="211"/>
      <c r="AT273" s="212" t="s">
        <v>161</v>
      </c>
      <c r="AU273" s="212" t="s">
        <v>89</v>
      </c>
      <c r="AV273" s="13" t="s">
        <v>87</v>
      </c>
      <c r="AW273" s="13" t="s">
        <v>33</v>
      </c>
      <c r="AX273" s="13" t="s">
        <v>79</v>
      </c>
      <c r="AY273" s="212" t="s">
        <v>153</v>
      </c>
    </row>
    <row r="274" spans="1:65" s="14" customFormat="1" ht="11.25">
      <c r="B274" s="213"/>
      <c r="C274" s="214"/>
      <c r="D274" s="204" t="s">
        <v>161</v>
      </c>
      <c r="E274" s="215" t="s">
        <v>1</v>
      </c>
      <c r="F274" s="216" t="s">
        <v>345</v>
      </c>
      <c r="G274" s="214"/>
      <c r="H274" s="217">
        <v>0.53100000000000003</v>
      </c>
      <c r="I274" s="218"/>
      <c r="J274" s="214"/>
      <c r="K274" s="214"/>
      <c r="L274" s="219"/>
      <c r="M274" s="220"/>
      <c r="N274" s="221"/>
      <c r="O274" s="221"/>
      <c r="P274" s="221"/>
      <c r="Q274" s="221"/>
      <c r="R274" s="221"/>
      <c r="S274" s="221"/>
      <c r="T274" s="222"/>
      <c r="AT274" s="223" t="s">
        <v>161</v>
      </c>
      <c r="AU274" s="223" t="s">
        <v>89</v>
      </c>
      <c r="AV274" s="14" t="s">
        <v>89</v>
      </c>
      <c r="AW274" s="14" t="s">
        <v>33</v>
      </c>
      <c r="AX274" s="14" t="s">
        <v>79</v>
      </c>
      <c r="AY274" s="223" t="s">
        <v>153</v>
      </c>
    </row>
    <row r="275" spans="1:65" s="13" customFormat="1" ht="11.25">
      <c r="B275" s="202"/>
      <c r="C275" s="203"/>
      <c r="D275" s="204" t="s">
        <v>161</v>
      </c>
      <c r="E275" s="205" t="s">
        <v>1</v>
      </c>
      <c r="F275" s="206" t="s">
        <v>304</v>
      </c>
      <c r="G275" s="203"/>
      <c r="H275" s="205" t="s">
        <v>1</v>
      </c>
      <c r="I275" s="207"/>
      <c r="J275" s="203"/>
      <c r="K275" s="203"/>
      <c r="L275" s="208"/>
      <c r="M275" s="209"/>
      <c r="N275" s="210"/>
      <c r="O275" s="210"/>
      <c r="P275" s="210"/>
      <c r="Q275" s="210"/>
      <c r="R275" s="210"/>
      <c r="S275" s="210"/>
      <c r="T275" s="211"/>
      <c r="AT275" s="212" t="s">
        <v>161</v>
      </c>
      <c r="AU275" s="212" t="s">
        <v>89</v>
      </c>
      <c r="AV275" s="13" t="s">
        <v>87</v>
      </c>
      <c r="AW275" s="13" t="s">
        <v>33</v>
      </c>
      <c r="AX275" s="13" t="s">
        <v>79</v>
      </c>
      <c r="AY275" s="212" t="s">
        <v>153</v>
      </c>
    </row>
    <row r="276" spans="1:65" s="14" customFormat="1" ht="11.25">
      <c r="B276" s="213"/>
      <c r="C276" s="214"/>
      <c r="D276" s="204" t="s">
        <v>161</v>
      </c>
      <c r="E276" s="215" t="s">
        <v>1</v>
      </c>
      <c r="F276" s="216" t="s">
        <v>346</v>
      </c>
      <c r="G276" s="214"/>
      <c r="H276" s="217">
        <v>0.3</v>
      </c>
      <c r="I276" s="218"/>
      <c r="J276" s="214"/>
      <c r="K276" s="214"/>
      <c r="L276" s="219"/>
      <c r="M276" s="220"/>
      <c r="N276" s="221"/>
      <c r="O276" s="221"/>
      <c r="P276" s="221"/>
      <c r="Q276" s="221"/>
      <c r="R276" s="221"/>
      <c r="S276" s="221"/>
      <c r="T276" s="222"/>
      <c r="AT276" s="223" t="s">
        <v>161</v>
      </c>
      <c r="AU276" s="223" t="s">
        <v>89</v>
      </c>
      <c r="AV276" s="14" t="s">
        <v>89</v>
      </c>
      <c r="AW276" s="14" t="s">
        <v>33</v>
      </c>
      <c r="AX276" s="14" t="s">
        <v>79</v>
      </c>
      <c r="AY276" s="223" t="s">
        <v>153</v>
      </c>
    </row>
    <row r="277" spans="1:65" s="15" customFormat="1" ht="11.25">
      <c r="B277" s="224"/>
      <c r="C277" s="225"/>
      <c r="D277" s="204" t="s">
        <v>161</v>
      </c>
      <c r="E277" s="226" t="s">
        <v>1</v>
      </c>
      <c r="F277" s="227" t="s">
        <v>164</v>
      </c>
      <c r="G277" s="225"/>
      <c r="H277" s="228">
        <v>0.83099999999999996</v>
      </c>
      <c r="I277" s="229"/>
      <c r="J277" s="225"/>
      <c r="K277" s="225"/>
      <c r="L277" s="230"/>
      <c r="M277" s="231"/>
      <c r="N277" s="232"/>
      <c r="O277" s="232"/>
      <c r="P277" s="232"/>
      <c r="Q277" s="232"/>
      <c r="R277" s="232"/>
      <c r="S277" s="232"/>
      <c r="T277" s="233"/>
      <c r="AT277" s="234" t="s">
        <v>161</v>
      </c>
      <c r="AU277" s="234" t="s">
        <v>89</v>
      </c>
      <c r="AV277" s="15" t="s">
        <v>159</v>
      </c>
      <c r="AW277" s="15" t="s">
        <v>33</v>
      </c>
      <c r="AX277" s="15" t="s">
        <v>87</v>
      </c>
      <c r="AY277" s="234" t="s">
        <v>153</v>
      </c>
    </row>
    <row r="278" spans="1:65" s="2" customFormat="1" ht="16.5" customHeight="1">
      <c r="A278" s="35"/>
      <c r="B278" s="36"/>
      <c r="C278" s="188" t="s">
        <v>347</v>
      </c>
      <c r="D278" s="188" t="s">
        <v>155</v>
      </c>
      <c r="E278" s="189" t="s">
        <v>348</v>
      </c>
      <c r="F278" s="190" t="s">
        <v>349</v>
      </c>
      <c r="G278" s="191" t="s">
        <v>158</v>
      </c>
      <c r="H278" s="192">
        <v>2.5430000000000001</v>
      </c>
      <c r="I278" s="193"/>
      <c r="J278" s="194">
        <f>ROUND(I278*H278,2)</f>
        <v>0</v>
      </c>
      <c r="K278" s="195"/>
      <c r="L278" s="40"/>
      <c r="M278" s="196" t="s">
        <v>1</v>
      </c>
      <c r="N278" s="197" t="s">
        <v>44</v>
      </c>
      <c r="O278" s="72"/>
      <c r="P278" s="198">
        <f>O278*H278</f>
        <v>0</v>
      </c>
      <c r="Q278" s="198">
        <v>2.4533999999999998</v>
      </c>
      <c r="R278" s="198">
        <f>Q278*H278</f>
        <v>6.2389961999999999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159</v>
      </c>
      <c r="AT278" s="200" t="s">
        <v>155</v>
      </c>
      <c r="AU278" s="200" t="s">
        <v>89</v>
      </c>
      <c r="AY278" s="18" t="s">
        <v>153</v>
      </c>
      <c r="BE278" s="201">
        <f>IF(N278="základní",J278,0)</f>
        <v>0</v>
      </c>
      <c r="BF278" s="201">
        <f>IF(N278="snížená",J278,0)</f>
        <v>0</v>
      </c>
      <c r="BG278" s="201">
        <f>IF(N278="zákl. přenesená",J278,0)</f>
        <v>0</v>
      </c>
      <c r="BH278" s="201">
        <f>IF(N278="sníž. přenesená",J278,0)</f>
        <v>0</v>
      </c>
      <c r="BI278" s="201">
        <f>IF(N278="nulová",J278,0)</f>
        <v>0</v>
      </c>
      <c r="BJ278" s="18" t="s">
        <v>87</v>
      </c>
      <c r="BK278" s="201">
        <f>ROUND(I278*H278,2)</f>
        <v>0</v>
      </c>
      <c r="BL278" s="18" t="s">
        <v>159</v>
      </c>
      <c r="BM278" s="200" t="s">
        <v>350</v>
      </c>
    </row>
    <row r="279" spans="1:65" s="14" customFormat="1" ht="11.25">
      <c r="B279" s="213"/>
      <c r="C279" s="214"/>
      <c r="D279" s="204" t="s">
        <v>161</v>
      </c>
      <c r="E279" s="215" t="s">
        <v>1</v>
      </c>
      <c r="F279" s="216" t="s">
        <v>351</v>
      </c>
      <c r="G279" s="214"/>
      <c r="H279" s="217">
        <v>2.5430000000000001</v>
      </c>
      <c r="I279" s="218"/>
      <c r="J279" s="214"/>
      <c r="K279" s="214"/>
      <c r="L279" s="219"/>
      <c r="M279" s="220"/>
      <c r="N279" s="221"/>
      <c r="O279" s="221"/>
      <c r="P279" s="221"/>
      <c r="Q279" s="221"/>
      <c r="R279" s="221"/>
      <c r="S279" s="221"/>
      <c r="T279" s="222"/>
      <c r="AT279" s="223" t="s">
        <v>161</v>
      </c>
      <c r="AU279" s="223" t="s">
        <v>89</v>
      </c>
      <c r="AV279" s="14" t="s">
        <v>89</v>
      </c>
      <c r="AW279" s="14" t="s">
        <v>33</v>
      </c>
      <c r="AX279" s="14" t="s">
        <v>79</v>
      </c>
      <c r="AY279" s="223" t="s">
        <v>153</v>
      </c>
    </row>
    <row r="280" spans="1:65" s="15" customFormat="1" ht="11.25">
      <c r="B280" s="224"/>
      <c r="C280" s="225"/>
      <c r="D280" s="204" t="s">
        <v>161</v>
      </c>
      <c r="E280" s="226" t="s">
        <v>1</v>
      </c>
      <c r="F280" s="227" t="s">
        <v>164</v>
      </c>
      <c r="G280" s="225"/>
      <c r="H280" s="228">
        <v>2.5430000000000001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AT280" s="234" t="s">
        <v>161</v>
      </c>
      <c r="AU280" s="234" t="s">
        <v>89</v>
      </c>
      <c r="AV280" s="15" t="s">
        <v>159</v>
      </c>
      <c r="AW280" s="15" t="s">
        <v>33</v>
      </c>
      <c r="AX280" s="15" t="s">
        <v>87</v>
      </c>
      <c r="AY280" s="234" t="s">
        <v>153</v>
      </c>
    </row>
    <row r="281" spans="1:65" s="2" customFormat="1" ht="16.5" customHeight="1">
      <c r="A281" s="35"/>
      <c r="B281" s="36"/>
      <c r="C281" s="188" t="s">
        <v>352</v>
      </c>
      <c r="D281" s="188" t="s">
        <v>155</v>
      </c>
      <c r="E281" s="189" t="s">
        <v>353</v>
      </c>
      <c r="F281" s="190" t="s">
        <v>354</v>
      </c>
      <c r="G281" s="191" t="s">
        <v>194</v>
      </c>
      <c r="H281" s="192">
        <v>20.34</v>
      </c>
      <c r="I281" s="193"/>
      <c r="J281" s="194">
        <f>ROUND(I281*H281,2)</f>
        <v>0</v>
      </c>
      <c r="K281" s="195"/>
      <c r="L281" s="40"/>
      <c r="M281" s="196" t="s">
        <v>1</v>
      </c>
      <c r="N281" s="197" t="s">
        <v>44</v>
      </c>
      <c r="O281" s="72"/>
      <c r="P281" s="198">
        <f>O281*H281</f>
        <v>0</v>
      </c>
      <c r="Q281" s="198">
        <v>5.7600000000000004E-3</v>
      </c>
      <c r="R281" s="198">
        <f>Q281*H281</f>
        <v>0.11715840000000001</v>
      </c>
      <c r="S281" s="198">
        <v>0</v>
      </c>
      <c r="T281" s="19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0" t="s">
        <v>159</v>
      </c>
      <c r="AT281" s="200" t="s">
        <v>155</v>
      </c>
      <c r="AU281" s="200" t="s">
        <v>89</v>
      </c>
      <c r="AY281" s="18" t="s">
        <v>153</v>
      </c>
      <c r="BE281" s="201">
        <f>IF(N281="základní",J281,0)</f>
        <v>0</v>
      </c>
      <c r="BF281" s="201">
        <f>IF(N281="snížená",J281,0)</f>
        <v>0</v>
      </c>
      <c r="BG281" s="201">
        <f>IF(N281="zákl. přenesená",J281,0)</f>
        <v>0</v>
      </c>
      <c r="BH281" s="201">
        <f>IF(N281="sníž. přenesená",J281,0)</f>
        <v>0</v>
      </c>
      <c r="BI281" s="201">
        <f>IF(N281="nulová",J281,0)</f>
        <v>0</v>
      </c>
      <c r="BJ281" s="18" t="s">
        <v>87</v>
      </c>
      <c r="BK281" s="201">
        <f>ROUND(I281*H281,2)</f>
        <v>0</v>
      </c>
      <c r="BL281" s="18" t="s">
        <v>159</v>
      </c>
      <c r="BM281" s="200" t="s">
        <v>355</v>
      </c>
    </row>
    <row r="282" spans="1:65" s="13" customFormat="1" ht="22.5">
      <c r="B282" s="202"/>
      <c r="C282" s="203"/>
      <c r="D282" s="204" t="s">
        <v>161</v>
      </c>
      <c r="E282" s="205" t="s">
        <v>1</v>
      </c>
      <c r="F282" s="206" t="s">
        <v>356</v>
      </c>
      <c r="G282" s="203"/>
      <c r="H282" s="205" t="s">
        <v>1</v>
      </c>
      <c r="I282" s="207"/>
      <c r="J282" s="203"/>
      <c r="K282" s="203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161</v>
      </c>
      <c r="AU282" s="212" t="s">
        <v>89</v>
      </c>
      <c r="AV282" s="13" t="s">
        <v>87</v>
      </c>
      <c r="AW282" s="13" t="s">
        <v>33</v>
      </c>
      <c r="AX282" s="13" t="s">
        <v>79</v>
      </c>
      <c r="AY282" s="212" t="s">
        <v>153</v>
      </c>
    </row>
    <row r="283" spans="1:65" s="13" customFormat="1" ht="11.25">
      <c r="B283" s="202"/>
      <c r="C283" s="203"/>
      <c r="D283" s="204" t="s">
        <v>161</v>
      </c>
      <c r="E283" s="205" t="s">
        <v>1</v>
      </c>
      <c r="F283" s="206" t="s">
        <v>357</v>
      </c>
      <c r="G283" s="203"/>
      <c r="H283" s="205" t="s">
        <v>1</v>
      </c>
      <c r="I283" s="207"/>
      <c r="J283" s="203"/>
      <c r="K283" s="203"/>
      <c r="L283" s="208"/>
      <c r="M283" s="209"/>
      <c r="N283" s="210"/>
      <c r="O283" s="210"/>
      <c r="P283" s="210"/>
      <c r="Q283" s="210"/>
      <c r="R283" s="210"/>
      <c r="S283" s="210"/>
      <c r="T283" s="211"/>
      <c r="AT283" s="212" t="s">
        <v>161</v>
      </c>
      <c r="AU283" s="212" t="s">
        <v>89</v>
      </c>
      <c r="AV283" s="13" t="s">
        <v>87</v>
      </c>
      <c r="AW283" s="13" t="s">
        <v>33</v>
      </c>
      <c r="AX283" s="13" t="s">
        <v>79</v>
      </c>
      <c r="AY283" s="212" t="s">
        <v>153</v>
      </c>
    </row>
    <row r="284" spans="1:65" s="14" customFormat="1" ht="11.25">
      <c r="B284" s="213"/>
      <c r="C284" s="214"/>
      <c r="D284" s="204" t="s">
        <v>161</v>
      </c>
      <c r="E284" s="215" t="s">
        <v>1</v>
      </c>
      <c r="F284" s="216" t="s">
        <v>358</v>
      </c>
      <c r="G284" s="214"/>
      <c r="H284" s="217">
        <v>20.34</v>
      </c>
      <c r="I284" s="218"/>
      <c r="J284" s="214"/>
      <c r="K284" s="214"/>
      <c r="L284" s="219"/>
      <c r="M284" s="220"/>
      <c r="N284" s="221"/>
      <c r="O284" s="221"/>
      <c r="P284" s="221"/>
      <c r="Q284" s="221"/>
      <c r="R284" s="221"/>
      <c r="S284" s="221"/>
      <c r="T284" s="222"/>
      <c r="AT284" s="223" t="s">
        <v>161</v>
      </c>
      <c r="AU284" s="223" t="s">
        <v>89</v>
      </c>
      <c r="AV284" s="14" t="s">
        <v>89</v>
      </c>
      <c r="AW284" s="14" t="s">
        <v>33</v>
      </c>
      <c r="AX284" s="14" t="s">
        <v>79</v>
      </c>
      <c r="AY284" s="223" t="s">
        <v>153</v>
      </c>
    </row>
    <row r="285" spans="1:65" s="15" customFormat="1" ht="11.25">
      <c r="B285" s="224"/>
      <c r="C285" s="225"/>
      <c r="D285" s="204" t="s">
        <v>161</v>
      </c>
      <c r="E285" s="226" t="s">
        <v>1</v>
      </c>
      <c r="F285" s="227" t="s">
        <v>164</v>
      </c>
      <c r="G285" s="225"/>
      <c r="H285" s="228">
        <v>20.34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AT285" s="234" t="s">
        <v>161</v>
      </c>
      <c r="AU285" s="234" t="s">
        <v>89</v>
      </c>
      <c r="AV285" s="15" t="s">
        <v>159</v>
      </c>
      <c r="AW285" s="15" t="s">
        <v>33</v>
      </c>
      <c r="AX285" s="15" t="s">
        <v>87</v>
      </c>
      <c r="AY285" s="234" t="s">
        <v>153</v>
      </c>
    </row>
    <row r="286" spans="1:65" s="2" customFormat="1" ht="16.5" customHeight="1">
      <c r="A286" s="35"/>
      <c r="B286" s="36"/>
      <c r="C286" s="188" t="s">
        <v>359</v>
      </c>
      <c r="D286" s="188" t="s">
        <v>155</v>
      </c>
      <c r="E286" s="189" t="s">
        <v>360</v>
      </c>
      <c r="F286" s="190" t="s">
        <v>361</v>
      </c>
      <c r="G286" s="191" t="s">
        <v>194</v>
      </c>
      <c r="H286" s="192">
        <v>20.34</v>
      </c>
      <c r="I286" s="193"/>
      <c r="J286" s="194">
        <f>ROUND(I286*H286,2)</f>
        <v>0</v>
      </c>
      <c r="K286" s="195"/>
      <c r="L286" s="40"/>
      <c r="M286" s="196" t="s">
        <v>1</v>
      </c>
      <c r="N286" s="197" t="s">
        <v>44</v>
      </c>
      <c r="O286" s="72"/>
      <c r="P286" s="198">
        <f>O286*H286</f>
        <v>0</v>
      </c>
      <c r="Q286" s="198">
        <v>0</v>
      </c>
      <c r="R286" s="198">
        <f>Q286*H286</f>
        <v>0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159</v>
      </c>
      <c r="AT286" s="200" t="s">
        <v>155</v>
      </c>
      <c r="AU286" s="200" t="s">
        <v>89</v>
      </c>
      <c r="AY286" s="18" t="s">
        <v>153</v>
      </c>
      <c r="BE286" s="201">
        <f>IF(N286="základní",J286,0)</f>
        <v>0</v>
      </c>
      <c r="BF286" s="201">
        <f>IF(N286="snížená",J286,0)</f>
        <v>0</v>
      </c>
      <c r="BG286" s="201">
        <f>IF(N286="zákl. přenesená",J286,0)</f>
        <v>0</v>
      </c>
      <c r="BH286" s="201">
        <f>IF(N286="sníž. přenesená",J286,0)</f>
        <v>0</v>
      </c>
      <c r="BI286" s="201">
        <f>IF(N286="nulová",J286,0)</f>
        <v>0</v>
      </c>
      <c r="BJ286" s="18" t="s">
        <v>87</v>
      </c>
      <c r="BK286" s="201">
        <f>ROUND(I286*H286,2)</f>
        <v>0</v>
      </c>
      <c r="BL286" s="18" t="s">
        <v>159</v>
      </c>
      <c r="BM286" s="200" t="s">
        <v>362</v>
      </c>
    </row>
    <row r="287" spans="1:65" s="2" customFormat="1" ht="24.2" customHeight="1">
      <c r="A287" s="35"/>
      <c r="B287" s="36"/>
      <c r="C287" s="188" t="s">
        <v>363</v>
      </c>
      <c r="D287" s="188" t="s">
        <v>155</v>
      </c>
      <c r="E287" s="189" t="s">
        <v>364</v>
      </c>
      <c r="F287" s="190" t="s">
        <v>365</v>
      </c>
      <c r="G287" s="191" t="s">
        <v>201</v>
      </c>
      <c r="H287" s="192">
        <v>0.18099999999999999</v>
      </c>
      <c r="I287" s="193"/>
      <c r="J287" s="194">
        <f>ROUND(I287*H287,2)</f>
        <v>0</v>
      </c>
      <c r="K287" s="195"/>
      <c r="L287" s="40"/>
      <c r="M287" s="196" t="s">
        <v>1</v>
      </c>
      <c r="N287" s="197" t="s">
        <v>44</v>
      </c>
      <c r="O287" s="72"/>
      <c r="P287" s="198">
        <f>O287*H287</f>
        <v>0</v>
      </c>
      <c r="Q287" s="198">
        <v>1.0519099999999999</v>
      </c>
      <c r="R287" s="198">
        <f>Q287*H287</f>
        <v>0.19039570999999997</v>
      </c>
      <c r="S287" s="198">
        <v>0</v>
      </c>
      <c r="T287" s="19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0" t="s">
        <v>159</v>
      </c>
      <c r="AT287" s="200" t="s">
        <v>155</v>
      </c>
      <c r="AU287" s="200" t="s">
        <v>89</v>
      </c>
      <c r="AY287" s="18" t="s">
        <v>153</v>
      </c>
      <c r="BE287" s="201">
        <f>IF(N287="základní",J287,0)</f>
        <v>0</v>
      </c>
      <c r="BF287" s="201">
        <f>IF(N287="snížená",J287,0)</f>
        <v>0</v>
      </c>
      <c r="BG287" s="201">
        <f>IF(N287="zákl. přenesená",J287,0)</f>
        <v>0</v>
      </c>
      <c r="BH287" s="201">
        <f>IF(N287="sníž. přenesená",J287,0)</f>
        <v>0</v>
      </c>
      <c r="BI287" s="201">
        <f>IF(N287="nulová",J287,0)</f>
        <v>0</v>
      </c>
      <c r="BJ287" s="18" t="s">
        <v>87</v>
      </c>
      <c r="BK287" s="201">
        <f>ROUND(I287*H287,2)</f>
        <v>0</v>
      </c>
      <c r="BL287" s="18" t="s">
        <v>159</v>
      </c>
      <c r="BM287" s="200" t="s">
        <v>366</v>
      </c>
    </row>
    <row r="288" spans="1:65" s="13" customFormat="1" ht="22.5">
      <c r="B288" s="202"/>
      <c r="C288" s="203"/>
      <c r="D288" s="204" t="s">
        <v>161</v>
      </c>
      <c r="E288" s="205" t="s">
        <v>1</v>
      </c>
      <c r="F288" s="206" t="s">
        <v>356</v>
      </c>
      <c r="G288" s="203"/>
      <c r="H288" s="205" t="s">
        <v>1</v>
      </c>
      <c r="I288" s="207"/>
      <c r="J288" s="203"/>
      <c r="K288" s="203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161</v>
      </c>
      <c r="AU288" s="212" t="s">
        <v>89</v>
      </c>
      <c r="AV288" s="13" t="s">
        <v>87</v>
      </c>
      <c r="AW288" s="13" t="s">
        <v>33</v>
      </c>
      <c r="AX288" s="13" t="s">
        <v>79</v>
      </c>
      <c r="AY288" s="212" t="s">
        <v>153</v>
      </c>
    </row>
    <row r="289" spans="1:65" s="13" customFormat="1" ht="11.25">
      <c r="B289" s="202"/>
      <c r="C289" s="203"/>
      <c r="D289" s="204" t="s">
        <v>161</v>
      </c>
      <c r="E289" s="205" t="s">
        <v>1</v>
      </c>
      <c r="F289" s="206" t="s">
        <v>357</v>
      </c>
      <c r="G289" s="203"/>
      <c r="H289" s="205" t="s">
        <v>1</v>
      </c>
      <c r="I289" s="207"/>
      <c r="J289" s="203"/>
      <c r="K289" s="203"/>
      <c r="L289" s="208"/>
      <c r="M289" s="209"/>
      <c r="N289" s="210"/>
      <c r="O289" s="210"/>
      <c r="P289" s="210"/>
      <c r="Q289" s="210"/>
      <c r="R289" s="210"/>
      <c r="S289" s="210"/>
      <c r="T289" s="211"/>
      <c r="AT289" s="212" t="s">
        <v>161</v>
      </c>
      <c r="AU289" s="212" t="s">
        <v>89</v>
      </c>
      <c r="AV289" s="13" t="s">
        <v>87</v>
      </c>
      <c r="AW289" s="13" t="s">
        <v>33</v>
      </c>
      <c r="AX289" s="13" t="s">
        <v>79</v>
      </c>
      <c r="AY289" s="212" t="s">
        <v>153</v>
      </c>
    </row>
    <row r="290" spans="1:65" s="14" customFormat="1" ht="11.25">
      <c r="B290" s="213"/>
      <c r="C290" s="214"/>
      <c r="D290" s="204" t="s">
        <v>161</v>
      </c>
      <c r="E290" s="215" t="s">
        <v>1</v>
      </c>
      <c r="F290" s="216" t="s">
        <v>367</v>
      </c>
      <c r="G290" s="214"/>
      <c r="H290" s="217">
        <v>0.18099999999999999</v>
      </c>
      <c r="I290" s="218"/>
      <c r="J290" s="214"/>
      <c r="K290" s="214"/>
      <c r="L290" s="219"/>
      <c r="M290" s="220"/>
      <c r="N290" s="221"/>
      <c r="O290" s="221"/>
      <c r="P290" s="221"/>
      <c r="Q290" s="221"/>
      <c r="R290" s="221"/>
      <c r="S290" s="221"/>
      <c r="T290" s="222"/>
      <c r="AT290" s="223" t="s">
        <v>161</v>
      </c>
      <c r="AU290" s="223" t="s">
        <v>89</v>
      </c>
      <c r="AV290" s="14" t="s">
        <v>89</v>
      </c>
      <c r="AW290" s="14" t="s">
        <v>33</v>
      </c>
      <c r="AX290" s="14" t="s">
        <v>79</v>
      </c>
      <c r="AY290" s="223" t="s">
        <v>153</v>
      </c>
    </row>
    <row r="291" spans="1:65" s="15" customFormat="1" ht="11.25">
      <c r="B291" s="224"/>
      <c r="C291" s="225"/>
      <c r="D291" s="204" t="s">
        <v>161</v>
      </c>
      <c r="E291" s="226" t="s">
        <v>1</v>
      </c>
      <c r="F291" s="227" t="s">
        <v>164</v>
      </c>
      <c r="G291" s="225"/>
      <c r="H291" s="228">
        <v>0.18099999999999999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AT291" s="234" t="s">
        <v>161</v>
      </c>
      <c r="AU291" s="234" t="s">
        <v>89</v>
      </c>
      <c r="AV291" s="15" t="s">
        <v>159</v>
      </c>
      <c r="AW291" s="15" t="s">
        <v>33</v>
      </c>
      <c r="AX291" s="15" t="s">
        <v>87</v>
      </c>
      <c r="AY291" s="234" t="s">
        <v>153</v>
      </c>
    </row>
    <row r="292" spans="1:65" s="2" customFormat="1" ht="16.5" customHeight="1">
      <c r="A292" s="35"/>
      <c r="B292" s="36"/>
      <c r="C292" s="188" t="s">
        <v>368</v>
      </c>
      <c r="D292" s="188" t="s">
        <v>155</v>
      </c>
      <c r="E292" s="189" t="s">
        <v>369</v>
      </c>
      <c r="F292" s="190" t="s">
        <v>370</v>
      </c>
      <c r="G292" s="191" t="s">
        <v>158</v>
      </c>
      <c r="H292" s="192">
        <v>1.1819999999999999</v>
      </c>
      <c r="I292" s="193"/>
      <c r="J292" s="194">
        <f>ROUND(I292*H292,2)</f>
        <v>0</v>
      </c>
      <c r="K292" s="195"/>
      <c r="L292" s="40"/>
      <c r="M292" s="196" t="s">
        <v>1</v>
      </c>
      <c r="N292" s="197" t="s">
        <v>44</v>
      </c>
      <c r="O292" s="72"/>
      <c r="P292" s="198">
        <f>O292*H292</f>
        <v>0</v>
      </c>
      <c r="Q292" s="198">
        <v>1.8907700000000001</v>
      </c>
      <c r="R292" s="198">
        <f>Q292*H292</f>
        <v>2.2348901400000001</v>
      </c>
      <c r="S292" s="198">
        <v>0</v>
      </c>
      <c r="T292" s="199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0" t="s">
        <v>159</v>
      </c>
      <c r="AT292" s="200" t="s">
        <v>155</v>
      </c>
      <c r="AU292" s="200" t="s">
        <v>89</v>
      </c>
      <c r="AY292" s="18" t="s">
        <v>153</v>
      </c>
      <c r="BE292" s="201">
        <f>IF(N292="základní",J292,0)</f>
        <v>0</v>
      </c>
      <c r="BF292" s="201">
        <f>IF(N292="snížená",J292,0)</f>
        <v>0</v>
      </c>
      <c r="BG292" s="201">
        <f>IF(N292="zákl. přenesená",J292,0)</f>
        <v>0</v>
      </c>
      <c r="BH292" s="201">
        <f>IF(N292="sníž. přenesená",J292,0)</f>
        <v>0</v>
      </c>
      <c r="BI292" s="201">
        <f>IF(N292="nulová",J292,0)</f>
        <v>0</v>
      </c>
      <c r="BJ292" s="18" t="s">
        <v>87</v>
      </c>
      <c r="BK292" s="201">
        <f>ROUND(I292*H292,2)</f>
        <v>0</v>
      </c>
      <c r="BL292" s="18" t="s">
        <v>159</v>
      </c>
      <c r="BM292" s="200" t="s">
        <v>371</v>
      </c>
    </row>
    <row r="293" spans="1:65" s="13" customFormat="1" ht="11.25">
      <c r="B293" s="202"/>
      <c r="C293" s="203"/>
      <c r="D293" s="204" t="s">
        <v>161</v>
      </c>
      <c r="E293" s="205" t="s">
        <v>1</v>
      </c>
      <c r="F293" s="206" t="s">
        <v>372</v>
      </c>
      <c r="G293" s="203"/>
      <c r="H293" s="205" t="s">
        <v>1</v>
      </c>
      <c r="I293" s="207"/>
      <c r="J293" s="203"/>
      <c r="K293" s="203"/>
      <c r="L293" s="208"/>
      <c r="M293" s="209"/>
      <c r="N293" s="210"/>
      <c r="O293" s="210"/>
      <c r="P293" s="210"/>
      <c r="Q293" s="210"/>
      <c r="R293" s="210"/>
      <c r="S293" s="210"/>
      <c r="T293" s="211"/>
      <c r="AT293" s="212" t="s">
        <v>161</v>
      </c>
      <c r="AU293" s="212" t="s">
        <v>89</v>
      </c>
      <c r="AV293" s="13" t="s">
        <v>87</v>
      </c>
      <c r="AW293" s="13" t="s">
        <v>33</v>
      </c>
      <c r="AX293" s="13" t="s">
        <v>79</v>
      </c>
      <c r="AY293" s="212" t="s">
        <v>153</v>
      </c>
    </row>
    <row r="294" spans="1:65" s="14" customFormat="1" ht="11.25">
      <c r="B294" s="213"/>
      <c r="C294" s="214"/>
      <c r="D294" s="204" t="s">
        <v>161</v>
      </c>
      <c r="E294" s="215" t="s">
        <v>1</v>
      </c>
      <c r="F294" s="216" t="s">
        <v>373</v>
      </c>
      <c r="G294" s="214"/>
      <c r="H294" s="217">
        <v>1.1819999999999999</v>
      </c>
      <c r="I294" s="218"/>
      <c r="J294" s="214"/>
      <c r="K294" s="214"/>
      <c r="L294" s="219"/>
      <c r="M294" s="220"/>
      <c r="N294" s="221"/>
      <c r="O294" s="221"/>
      <c r="P294" s="221"/>
      <c r="Q294" s="221"/>
      <c r="R294" s="221"/>
      <c r="S294" s="221"/>
      <c r="T294" s="222"/>
      <c r="AT294" s="223" t="s">
        <v>161</v>
      </c>
      <c r="AU294" s="223" t="s">
        <v>89</v>
      </c>
      <c r="AV294" s="14" t="s">
        <v>89</v>
      </c>
      <c r="AW294" s="14" t="s">
        <v>33</v>
      </c>
      <c r="AX294" s="14" t="s">
        <v>79</v>
      </c>
      <c r="AY294" s="223" t="s">
        <v>153</v>
      </c>
    </row>
    <row r="295" spans="1:65" s="15" customFormat="1" ht="11.25">
      <c r="B295" s="224"/>
      <c r="C295" s="225"/>
      <c r="D295" s="204" t="s">
        <v>161</v>
      </c>
      <c r="E295" s="226" t="s">
        <v>1</v>
      </c>
      <c r="F295" s="227" t="s">
        <v>164</v>
      </c>
      <c r="G295" s="225"/>
      <c r="H295" s="228">
        <v>1.1819999999999999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AT295" s="234" t="s">
        <v>161</v>
      </c>
      <c r="AU295" s="234" t="s">
        <v>89</v>
      </c>
      <c r="AV295" s="15" t="s">
        <v>159</v>
      </c>
      <c r="AW295" s="15" t="s">
        <v>33</v>
      </c>
      <c r="AX295" s="15" t="s">
        <v>87</v>
      </c>
      <c r="AY295" s="234" t="s">
        <v>153</v>
      </c>
    </row>
    <row r="296" spans="1:65" s="12" customFormat="1" ht="22.9" customHeight="1">
      <c r="B296" s="172"/>
      <c r="C296" s="173"/>
      <c r="D296" s="174" t="s">
        <v>78</v>
      </c>
      <c r="E296" s="186" t="s">
        <v>191</v>
      </c>
      <c r="F296" s="186" t="s">
        <v>374</v>
      </c>
      <c r="G296" s="173"/>
      <c r="H296" s="173"/>
      <c r="I296" s="176"/>
      <c r="J296" s="187">
        <f>BK296</f>
        <v>0</v>
      </c>
      <c r="K296" s="173"/>
      <c r="L296" s="178"/>
      <c r="M296" s="179"/>
      <c r="N296" s="180"/>
      <c r="O296" s="180"/>
      <c r="P296" s="181">
        <f>SUM(P297:P375)</f>
        <v>0</v>
      </c>
      <c r="Q296" s="180"/>
      <c r="R296" s="181">
        <f>SUM(R297:R375)</f>
        <v>28.107133409999999</v>
      </c>
      <c r="S296" s="180"/>
      <c r="T296" s="182">
        <f>SUM(T297:T375)</f>
        <v>0</v>
      </c>
      <c r="AR296" s="183" t="s">
        <v>87</v>
      </c>
      <c r="AT296" s="184" t="s">
        <v>78</v>
      </c>
      <c r="AU296" s="184" t="s">
        <v>87</v>
      </c>
      <c r="AY296" s="183" t="s">
        <v>153</v>
      </c>
      <c r="BK296" s="185">
        <f>SUM(BK297:BK375)</f>
        <v>0</v>
      </c>
    </row>
    <row r="297" spans="1:65" s="2" customFormat="1" ht="24.2" customHeight="1">
      <c r="A297" s="35"/>
      <c r="B297" s="36"/>
      <c r="C297" s="188" t="s">
        <v>375</v>
      </c>
      <c r="D297" s="188" t="s">
        <v>155</v>
      </c>
      <c r="E297" s="189" t="s">
        <v>376</v>
      </c>
      <c r="F297" s="190" t="s">
        <v>377</v>
      </c>
      <c r="G297" s="191" t="s">
        <v>194</v>
      </c>
      <c r="H297" s="192">
        <v>73.488</v>
      </c>
      <c r="I297" s="193"/>
      <c r="J297" s="194">
        <f>ROUND(I297*H297,2)</f>
        <v>0</v>
      </c>
      <c r="K297" s="195"/>
      <c r="L297" s="40"/>
      <c r="M297" s="196" t="s">
        <v>1</v>
      </c>
      <c r="N297" s="197" t="s">
        <v>44</v>
      </c>
      <c r="O297" s="72"/>
      <c r="P297" s="198">
        <f>O297*H297</f>
        <v>0</v>
      </c>
      <c r="Q297" s="198">
        <v>1.4E-3</v>
      </c>
      <c r="R297" s="198">
        <f>Q297*H297</f>
        <v>0.10288319999999999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159</v>
      </c>
      <c r="AT297" s="200" t="s">
        <v>155</v>
      </c>
      <c r="AU297" s="200" t="s">
        <v>89</v>
      </c>
      <c r="AY297" s="18" t="s">
        <v>153</v>
      </c>
      <c r="BE297" s="201">
        <f>IF(N297="základní",J297,0)</f>
        <v>0</v>
      </c>
      <c r="BF297" s="201">
        <f>IF(N297="snížená",J297,0)</f>
        <v>0</v>
      </c>
      <c r="BG297" s="201">
        <f>IF(N297="zákl. přenesená",J297,0)</f>
        <v>0</v>
      </c>
      <c r="BH297" s="201">
        <f>IF(N297="sníž. přenesená",J297,0)</f>
        <v>0</v>
      </c>
      <c r="BI297" s="201">
        <f>IF(N297="nulová",J297,0)</f>
        <v>0</v>
      </c>
      <c r="BJ297" s="18" t="s">
        <v>87</v>
      </c>
      <c r="BK297" s="201">
        <f>ROUND(I297*H297,2)</f>
        <v>0</v>
      </c>
      <c r="BL297" s="18" t="s">
        <v>159</v>
      </c>
      <c r="BM297" s="200" t="s">
        <v>378</v>
      </c>
    </row>
    <row r="298" spans="1:65" s="13" customFormat="1" ht="11.25">
      <c r="B298" s="202"/>
      <c r="C298" s="203"/>
      <c r="D298" s="204" t="s">
        <v>161</v>
      </c>
      <c r="E298" s="205" t="s">
        <v>1</v>
      </c>
      <c r="F298" s="206" t="s">
        <v>379</v>
      </c>
      <c r="G298" s="203"/>
      <c r="H298" s="205" t="s">
        <v>1</v>
      </c>
      <c r="I298" s="207"/>
      <c r="J298" s="203"/>
      <c r="K298" s="203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161</v>
      </c>
      <c r="AU298" s="212" t="s">
        <v>89</v>
      </c>
      <c r="AV298" s="13" t="s">
        <v>87</v>
      </c>
      <c r="AW298" s="13" t="s">
        <v>33</v>
      </c>
      <c r="AX298" s="13" t="s">
        <v>79</v>
      </c>
      <c r="AY298" s="212" t="s">
        <v>153</v>
      </c>
    </row>
    <row r="299" spans="1:65" s="14" customFormat="1" ht="11.25">
      <c r="B299" s="213"/>
      <c r="C299" s="214"/>
      <c r="D299" s="204" t="s">
        <v>161</v>
      </c>
      <c r="E299" s="215" t="s">
        <v>1</v>
      </c>
      <c r="F299" s="216" t="s">
        <v>380</v>
      </c>
      <c r="G299" s="214"/>
      <c r="H299" s="217">
        <v>67.125</v>
      </c>
      <c r="I299" s="218"/>
      <c r="J299" s="214"/>
      <c r="K299" s="214"/>
      <c r="L299" s="219"/>
      <c r="M299" s="220"/>
      <c r="N299" s="221"/>
      <c r="O299" s="221"/>
      <c r="P299" s="221"/>
      <c r="Q299" s="221"/>
      <c r="R299" s="221"/>
      <c r="S299" s="221"/>
      <c r="T299" s="222"/>
      <c r="AT299" s="223" t="s">
        <v>161</v>
      </c>
      <c r="AU299" s="223" t="s">
        <v>89</v>
      </c>
      <c r="AV299" s="14" t="s">
        <v>89</v>
      </c>
      <c r="AW299" s="14" t="s">
        <v>33</v>
      </c>
      <c r="AX299" s="14" t="s">
        <v>79</v>
      </c>
      <c r="AY299" s="223" t="s">
        <v>153</v>
      </c>
    </row>
    <row r="300" spans="1:65" s="13" customFormat="1" ht="11.25">
      <c r="B300" s="202"/>
      <c r="C300" s="203"/>
      <c r="D300" s="204" t="s">
        <v>161</v>
      </c>
      <c r="E300" s="205" t="s">
        <v>1</v>
      </c>
      <c r="F300" s="206" t="s">
        <v>381</v>
      </c>
      <c r="G300" s="203"/>
      <c r="H300" s="205" t="s">
        <v>1</v>
      </c>
      <c r="I300" s="207"/>
      <c r="J300" s="203"/>
      <c r="K300" s="203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161</v>
      </c>
      <c r="AU300" s="212" t="s">
        <v>89</v>
      </c>
      <c r="AV300" s="13" t="s">
        <v>87</v>
      </c>
      <c r="AW300" s="13" t="s">
        <v>33</v>
      </c>
      <c r="AX300" s="13" t="s">
        <v>79</v>
      </c>
      <c r="AY300" s="212" t="s">
        <v>153</v>
      </c>
    </row>
    <row r="301" spans="1:65" s="14" customFormat="1" ht="11.25">
      <c r="B301" s="213"/>
      <c r="C301" s="214"/>
      <c r="D301" s="204" t="s">
        <v>161</v>
      </c>
      <c r="E301" s="215" t="s">
        <v>1</v>
      </c>
      <c r="F301" s="216" t="s">
        <v>382</v>
      </c>
      <c r="G301" s="214"/>
      <c r="H301" s="217">
        <v>3</v>
      </c>
      <c r="I301" s="218"/>
      <c r="J301" s="214"/>
      <c r="K301" s="214"/>
      <c r="L301" s="219"/>
      <c r="M301" s="220"/>
      <c r="N301" s="221"/>
      <c r="O301" s="221"/>
      <c r="P301" s="221"/>
      <c r="Q301" s="221"/>
      <c r="R301" s="221"/>
      <c r="S301" s="221"/>
      <c r="T301" s="222"/>
      <c r="AT301" s="223" t="s">
        <v>161</v>
      </c>
      <c r="AU301" s="223" t="s">
        <v>89</v>
      </c>
      <c r="AV301" s="14" t="s">
        <v>89</v>
      </c>
      <c r="AW301" s="14" t="s">
        <v>33</v>
      </c>
      <c r="AX301" s="14" t="s">
        <v>79</v>
      </c>
      <c r="AY301" s="223" t="s">
        <v>153</v>
      </c>
    </row>
    <row r="302" spans="1:65" s="14" customFormat="1" ht="11.25">
      <c r="B302" s="213"/>
      <c r="C302" s="214"/>
      <c r="D302" s="204" t="s">
        <v>161</v>
      </c>
      <c r="E302" s="215" t="s">
        <v>1</v>
      </c>
      <c r="F302" s="216" t="s">
        <v>383</v>
      </c>
      <c r="G302" s="214"/>
      <c r="H302" s="217">
        <v>1.5629999999999999</v>
      </c>
      <c r="I302" s="218"/>
      <c r="J302" s="214"/>
      <c r="K302" s="214"/>
      <c r="L302" s="219"/>
      <c r="M302" s="220"/>
      <c r="N302" s="221"/>
      <c r="O302" s="221"/>
      <c r="P302" s="221"/>
      <c r="Q302" s="221"/>
      <c r="R302" s="221"/>
      <c r="S302" s="221"/>
      <c r="T302" s="222"/>
      <c r="AT302" s="223" t="s">
        <v>161</v>
      </c>
      <c r="AU302" s="223" t="s">
        <v>89</v>
      </c>
      <c r="AV302" s="14" t="s">
        <v>89</v>
      </c>
      <c r="AW302" s="14" t="s">
        <v>33</v>
      </c>
      <c r="AX302" s="14" t="s">
        <v>79</v>
      </c>
      <c r="AY302" s="223" t="s">
        <v>153</v>
      </c>
    </row>
    <row r="303" spans="1:65" s="16" customFormat="1" ht="11.25">
      <c r="B303" s="246"/>
      <c r="C303" s="247"/>
      <c r="D303" s="204" t="s">
        <v>161</v>
      </c>
      <c r="E303" s="248" t="s">
        <v>1</v>
      </c>
      <c r="F303" s="249" t="s">
        <v>384</v>
      </c>
      <c r="G303" s="247"/>
      <c r="H303" s="250">
        <v>71.688000000000002</v>
      </c>
      <c r="I303" s="251"/>
      <c r="J303" s="247"/>
      <c r="K303" s="247"/>
      <c r="L303" s="252"/>
      <c r="M303" s="253"/>
      <c r="N303" s="254"/>
      <c r="O303" s="254"/>
      <c r="P303" s="254"/>
      <c r="Q303" s="254"/>
      <c r="R303" s="254"/>
      <c r="S303" s="254"/>
      <c r="T303" s="255"/>
      <c r="AT303" s="256" t="s">
        <v>161</v>
      </c>
      <c r="AU303" s="256" t="s">
        <v>89</v>
      </c>
      <c r="AV303" s="16" t="s">
        <v>172</v>
      </c>
      <c r="AW303" s="16" t="s">
        <v>33</v>
      </c>
      <c r="AX303" s="16" t="s">
        <v>79</v>
      </c>
      <c r="AY303" s="256" t="s">
        <v>153</v>
      </c>
    </row>
    <row r="304" spans="1:65" s="13" customFormat="1" ht="11.25">
      <c r="B304" s="202"/>
      <c r="C304" s="203"/>
      <c r="D304" s="204" t="s">
        <v>161</v>
      </c>
      <c r="E304" s="205" t="s">
        <v>1</v>
      </c>
      <c r="F304" s="206" t="s">
        <v>385</v>
      </c>
      <c r="G304" s="203"/>
      <c r="H304" s="205" t="s">
        <v>1</v>
      </c>
      <c r="I304" s="207"/>
      <c r="J304" s="203"/>
      <c r="K304" s="203"/>
      <c r="L304" s="208"/>
      <c r="M304" s="209"/>
      <c r="N304" s="210"/>
      <c r="O304" s="210"/>
      <c r="P304" s="210"/>
      <c r="Q304" s="210"/>
      <c r="R304" s="210"/>
      <c r="S304" s="210"/>
      <c r="T304" s="211"/>
      <c r="AT304" s="212" t="s">
        <v>161</v>
      </c>
      <c r="AU304" s="212" t="s">
        <v>89</v>
      </c>
      <c r="AV304" s="13" t="s">
        <v>87</v>
      </c>
      <c r="AW304" s="13" t="s">
        <v>33</v>
      </c>
      <c r="AX304" s="13" t="s">
        <v>79</v>
      </c>
      <c r="AY304" s="212" t="s">
        <v>153</v>
      </c>
    </row>
    <row r="305" spans="1:65" s="14" customFormat="1" ht="11.25">
      <c r="B305" s="213"/>
      <c r="C305" s="214"/>
      <c r="D305" s="204" t="s">
        <v>161</v>
      </c>
      <c r="E305" s="215" t="s">
        <v>1</v>
      </c>
      <c r="F305" s="216" t="s">
        <v>386</v>
      </c>
      <c r="G305" s="214"/>
      <c r="H305" s="217">
        <v>1.8</v>
      </c>
      <c r="I305" s="218"/>
      <c r="J305" s="214"/>
      <c r="K305" s="214"/>
      <c r="L305" s="219"/>
      <c r="M305" s="220"/>
      <c r="N305" s="221"/>
      <c r="O305" s="221"/>
      <c r="P305" s="221"/>
      <c r="Q305" s="221"/>
      <c r="R305" s="221"/>
      <c r="S305" s="221"/>
      <c r="T305" s="222"/>
      <c r="AT305" s="223" t="s">
        <v>161</v>
      </c>
      <c r="AU305" s="223" t="s">
        <v>89</v>
      </c>
      <c r="AV305" s="14" t="s">
        <v>89</v>
      </c>
      <c r="AW305" s="14" t="s">
        <v>33</v>
      </c>
      <c r="AX305" s="14" t="s">
        <v>79</v>
      </c>
      <c r="AY305" s="223" t="s">
        <v>153</v>
      </c>
    </row>
    <row r="306" spans="1:65" s="16" customFormat="1" ht="11.25">
      <c r="B306" s="246"/>
      <c r="C306" s="247"/>
      <c r="D306" s="204" t="s">
        <v>161</v>
      </c>
      <c r="E306" s="248" t="s">
        <v>1</v>
      </c>
      <c r="F306" s="249" t="s">
        <v>384</v>
      </c>
      <c r="G306" s="247"/>
      <c r="H306" s="250">
        <v>1.8</v>
      </c>
      <c r="I306" s="251"/>
      <c r="J306" s="247"/>
      <c r="K306" s="247"/>
      <c r="L306" s="252"/>
      <c r="M306" s="253"/>
      <c r="N306" s="254"/>
      <c r="O306" s="254"/>
      <c r="P306" s="254"/>
      <c r="Q306" s="254"/>
      <c r="R306" s="254"/>
      <c r="S306" s="254"/>
      <c r="T306" s="255"/>
      <c r="AT306" s="256" t="s">
        <v>161</v>
      </c>
      <c r="AU306" s="256" t="s">
        <v>89</v>
      </c>
      <c r="AV306" s="16" t="s">
        <v>172</v>
      </c>
      <c r="AW306" s="16" t="s">
        <v>33</v>
      </c>
      <c r="AX306" s="16" t="s">
        <v>79</v>
      </c>
      <c r="AY306" s="256" t="s">
        <v>153</v>
      </c>
    </row>
    <row r="307" spans="1:65" s="15" customFormat="1" ht="11.25">
      <c r="B307" s="224"/>
      <c r="C307" s="225"/>
      <c r="D307" s="204" t="s">
        <v>161</v>
      </c>
      <c r="E307" s="226" t="s">
        <v>1</v>
      </c>
      <c r="F307" s="227" t="s">
        <v>164</v>
      </c>
      <c r="G307" s="225"/>
      <c r="H307" s="228">
        <v>73.488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AT307" s="234" t="s">
        <v>161</v>
      </c>
      <c r="AU307" s="234" t="s">
        <v>89</v>
      </c>
      <c r="AV307" s="15" t="s">
        <v>159</v>
      </c>
      <c r="AW307" s="15" t="s">
        <v>33</v>
      </c>
      <c r="AX307" s="15" t="s">
        <v>87</v>
      </c>
      <c r="AY307" s="234" t="s">
        <v>153</v>
      </c>
    </row>
    <row r="308" spans="1:65" s="2" customFormat="1" ht="24.2" customHeight="1">
      <c r="A308" s="35"/>
      <c r="B308" s="36"/>
      <c r="C308" s="188" t="s">
        <v>387</v>
      </c>
      <c r="D308" s="188" t="s">
        <v>155</v>
      </c>
      <c r="E308" s="189" t="s">
        <v>388</v>
      </c>
      <c r="F308" s="190" t="s">
        <v>389</v>
      </c>
      <c r="G308" s="191" t="s">
        <v>194</v>
      </c>
      <c r="H308" s="192">
        <v>71.688000000000002</v>
      </c>
      <c r="I308" s="193"/>
      <c r="J308" s="194">
        <f>ROUND(I308*H308,2)</f>
        <v>0</v>
      </c>
      <c r="K308" s="195"/>
      <c r="L308" s="40"/>
      <c r="M308" s="196" t="s">
        <v>1</v>
      </c>
      <c r="N308" s="197" t="s">
        <v>44</v>
      </c>
      <c r="O308" s="72"/>
      <c r="P308" s="198">
        <f>O308*H308</f>
        <v>0</v>
      </c>
      <c r="Q308" s="198">
        <v>1.6279999999999999E-2</v>
      </c>
      <c r="R308" s="198">
        <f>Q308*H308</f>
        <v>1.16708064</v>
      </c>
      <c r="S308" s="198">
        <v>0</v>
      </c>
      <c r="T308" s="19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159</v>
      </c>
      <c r="AT308" s="200" t="s">
        <v>155</v>
      </c>
      <c r="AU308" s="200" t="s">
        <v>89</v>
      </c>
      <c r="AY308" s="18" t="s">
        <v>153</v>
      </c>
      <c r="BE308" s="201">
        <f>IF(N308="základní",J308,0)</f>
        <v>0</v>
      </c>
      <c r="BF308" s="201">
        <f>IF(N308="snížená",J308,0)</f>
        <v>0</v>
      </c>
      <c r="BG308" s="201">
        <f>IF(N308="zákl. přenesená",J308,0)</f>
        <v>0</v>
      </c>
      <c r="BH308" s="201">
        <f>IF(N308="sníž. přenesená",J308,0)</f>
        <v>0</v>
      </c>
      <c r="BI308" s="201">
        <f>IF(N308="nulová",J308,0)</f>
        <v>0</v>
      </c>
      <c r="BJ308" s="18" t="s">
        <v>87</v>
      </c>
      <c r="BK308" s="201">
        <f>ROUND(I308*H308,2)</f>
        <v>0</v>
      </c>
      <c r="BL308" s="18" t="s">
        <v>159</v>
      </c>
      <c r="BM308" s="200" t="s">
        <v>390</v>
      </c>
    </row>
    <row r="309" spans="1:65" s="13" customFormat="1" ht="11.25">
      <c r="B309" s="202"/>
      <c r="C309" s="203"/>
      <c r="D309" s="204" t="s">
        <v>161</v>
      </c>
      <c r="E309" s="205" t="s">
        <v>1</v>
      </c>
      <c r="F309" s="206" t="s">
        <v>379</v>
      </c>
      <c r="G309" s="203"/>
      <c r="H309" s="205" t="s">
        <v>1</v>
      </c>
      <c r="I309" s="207"/>
      <c r="J309" s="203"/>
      <c r="K309" s="203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161</v>
      </c>
      <c r="AU309" s="212" t="s">
        <v>89</v>
      </c>
      <c r="AV309" s="13" t="s">
        <v>87</v>
      </c>
      <c r="AW309" s="13" t="s">
        <v>33</v>
      </c>
      <c r="AX309" s="13" t="s">
        <v>79</v>
      </c>
      <c r="AY309" s="212" t="s">
        <v>153</v>
      </c>
    </row>
    <row r="310" spans="1:65" s="14" customFormat="1" ht="11.25">
      <c r="B310" s="213"/>
      <c r="C310" s="214"/>
      <c r="D310" s="204" t="s">
        <v>161</v>
      </c>
      <c r="E310" s="215" t="s">
        <v>1</v>
      </c>
      <c r="F310" s="216" t="s">
        <v>380</v>
      </c>
      <c r="G310" s="214"/>
      <c r="H310" s="217">
        <v>67.125</v>
      </c>
      <c r="I310" s="218"/>
      <c r="J310" s="214"/>
      <c r="K310" s="214"/>
      <c r="L310" s="219"/>
      <c r="M310" s="220"/>
      <c r="N310" s="221"/>
      <c r="O310" s="221"/>
      <c r="P310" s="221"/>
      <c r="Q310" s="221"/>
      <c r="R310" s="221"/>
      <c r="S310" s="221"/>
      <c r="T310" s="222"/>
      <c r="AT310" s="223" t="s">
        <v>161</v>
      </c>
      <c r="AU310" s="223" t="s">
        <v>89</v>
      </c>
      <c r="AV310" s="14" t="s">
        <v>89</v>
      </c>
      <c r="AW310" s="14" t="s">
        <v>33</v>
      </c>
      <c r="AX310" s="14" t="s">
        <v>79</v>
      </c>
      <c r="AY310" s="223" t="s">
        <v>153</v>
      </c>
    </row>
    <row r="311" spans="1:65" s="13" customFormat="1" ht="11.25">
      <c r="B311" s="202"/>
      <c r="C311" s="203"/>
      <c r="D311" s="204" t="s">
        <v>161</v>
      </c>
      <c r="E311" s="205" t="s">
        <v>1</v>
      </c>
      <c r="F311" s="206" t="s">
        <v>381</v>
      </c>
      <c r="G311" s="203"/>
      <c r="H311" s="205" t="s">
        <v>1</v>
      </c>
      <c r="I311" s="207"/>
      <c r="J311" s="203"/>
      <c r="K311" s="203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161</v>
      </c>
      <c r="AU311" s="212" t="s">
        <v>89</v>
      </c>
      <c r="AV311" s="13" t="s">
        <v>87</v>
      </c>
      <c r="AW311" s="13" t="s">
        <v>33</v>
      </c>
      <c r="AX311" s="13" t="s">
        <v>79</v>
      </c>
      <c r="AY311" s="212" t="s">
        <v>153</v>
      </c>
    </row>
    <row r="312" spans="1:65" s="14" customFormat="1" ht="11.25">
      <c r="B312" s="213"/>
      <c r="C312" s="214"/>
      <c r="D312" s="204" t="s">
        <v>161</v>
      </c>
      <c r="E312" s="215" t="s">
        <v>1</v>
      </c>
      <c r="F312" s="216" t="s">
        <v>382</v>
      </c>
      <c r="G312" s="214"/>
      <c r="H312" s="217">
        <v>3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161</v>
      </c>
      <c r="AU312" s="223" t="s">
        <v>89</v>
      </c>
      <c r="AV312" s="14" t="s">
        <v>89</v>
      </c>
      <c r="AW312" s="14" t="s">
        <v>33</v>
      </c>
      <c r="AX312" s="14" t="s">
        <v>79</v>
      </c>
      <c r="AY312" s="223" t="s">
        <v>153</v>
      </c>
    </row>
    <row r="313" spans="1:65" s="14" customFormat="1" ht="11.25">
      <c r="B313" s="213"/>
      <c r="C313" s="214"/>
      <c r="D313" s="204" t="s">
        <v>161</v>
      </c>
      <c r="E313" s="215" t="s">
        <v>1</v>
      </c>
      <c r="F313" s="216" t="s">
        <v>383</v>
      </c>
      <c r="G313" s="214"/>
      <c r="H313" s="217">
        <v>1.5629999999999999</v>
      </c>
      <c r="I313" s="218"/>
      <c r="J313" s="214"/>
      <c r="K313" s="214"/>
      <c r="L313" s="219"/>
      <c r="M313" s="220"/>
      <c r="N313" s="221"/>
      <c r="O313" s="221"/>
      <c r="P313" s="221"/>
      <c r="Q313" s="221"/>
      <c r="R313" s="221"/>
      <c r="S313" s="221"/>
      <c r="T313" s="222"/>
      <c r="AT313" s="223" t="s">
        <v>161</v>
      </c>
      <c r="AU313" s="223" t="s">
        <v>89</v>
      </c>
      <c r="AV313" s="14" t="s">
        <v>89</v>
      </c>
      <c r="AW313" s="14" t="s">
        <v>33</v>
      </c>
      <c r="AX313" s="14" t="s">
        <v>79</v>
      </c>
      <c r="AY313" s="223" t="s">
        <v>153</v>
      </c>
    </row>
    <row r="314" spans="1:65" s="15" customFormat="1" ht="11.25">
      <c r="B314" s="224"/>
      <c r="C314" s="225"/>
      <c r="D314" s="204" t="s">
        <v>161</v>
      </c>
      <c r="E314" s="226" t="s">
        <v>1</v>
      </c>
      <c r="F314" s="227" t="s">
        <v>164</v>
      </c>
      <c r="G314" s="225"/>
      <c r="H314" s="228">
        <v>71.688000000000002</v>
      </c>
      <c r="I314" s="229"/>
      <c r="J314" s="225"/>
      <c r="K314" s="225"/>
      <c r="L314" s="230"/>
      <c r="M314" s="231"/>
      <c r="N314" s="232"/>
      <c r="O314" s="232"/>
      <c r="P314" s="232"/>
      <c r="Q314" s="232"/>
      <c r="R314" s="232"/>
      <c r="S314" s="232"/>
      <c r="T314" s="233"/>
      <c r="AT314" s="234" t="s">
        <v>161</v>
      </c>
      <c r="AU314" s="234" t="s">
        <v>89</v>
      </c>
      <c r="AV314" s="15" t="s">
        <v>159</v>
      </c>
      <c r="AW314" s="15" t="s">
        <v>33</v>
      </c>
      <c r="AX314" s="15" t="s">
        <v>87</v>
      </c>
      <c r="AY314" s="234" t="s">
        <v>153</v>
      </c>
    </row>
    <row r="315" spans="1:65" s="2" customFormat="1" ht="24.2" customHeight="1">
      <c r="A315" s="35"/>
      <c r="B315" s="36"/>
      <c r="C315" s="188" t="s">
        <v>391</v>
      </c>
      <c r="D315" s="188" t="s">
        <v>155</v>
      </c>
      <c r="E315" s="189" t="s">
        <v>392</v>
      </c>
      <c r="F315" s="190" t="s">
        <v>393</v>
      </c>
      <c r="G315" s="191" t="s">
        <v>194</v>
      </c>
      <c r="H315" s="192">
        <v>1.8</v>
      </c>
      <c r="I315" s="193"/>
      <c r="J315" s="194">
        <f>ROUND(I315*H315,2)</f>
        <v>0</v>
      </c>
      <c r="K315" s="195"/>
      <c r="L315" s="40"/>
      <c r="M315" s="196" t="s">
        <v>1</v>
      </c>
      <c r="N315" s="197" t="s">
        <v>44</v>
      </c>
      <c r="O315" s="72"/>
      <c r="P315" s="198">
        <f>O315*H315</f>
        <v>0</v>
      </c>
      <c r="Q315" s="198">
        <v>1.6279999999999999E-2</v>
      </c>
      <c r="R315" s="198">
        <f>Q315*H315</f>
        <v>2.9304E-2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159</v>
      </c>
      <c r="AT315" s="200" t="s">
        <v>155</v>
      </c>
      <c r="AU315" s="200" t="s">
        <v>89</v>
      </c>
      <c r="AY315" s="18" t="s">
        <v>153</v>
      </c>
      <c r="BE315" s="201">
        <f>IF(N315="základní",J315,0)</f>
        <v>0</v>
      </c>
      <c r="BF315" s="201">
        <f>IF(N315="snížená",J315,0)</f>
        <v>0</v>
      </c>
      <c r="BG315" s="201">
        <f>IF(N315="zákl. přenesená",J315,0)</f>
        <v>0</v>
      </c>
      <c r="BH315" s="201">
        <f>IF(N315="sníž. přenesená",J315,0)</f>
        <v>0</v>
      </c>
      <c r="BI315" s="201">
        <f>IF(N315="nulová",J315,0)</f>
        <v>0</v>
      </c>
      <c r="BJ315" s="18" t="s">
        <v>87</v>
      </c>
      <c r="BK315" s="201">
        <f>ROUND(I315*H315,2)</f>
        <v>0</v>
      </c>
      <c r="BL315" s="18" t="s">
        <v>159</v>
      </c>
      <c r="BM315" s="200" t="s">
        <v>394</v>
      </c>
    </row>
    <row r="316" spans="1:65" s="13" customFormat="1" ht="11.25">
      <c r="B316" s="202"/>
      <c r="C316" s="203"/>
      <c r="D316" s="204" t="s">
        <v>161</v>
      </c>
      <c r="E316" s="205" t="s">
        <v>1</v>
      </c>
      <c r="F316" s="206" t="s">
        <v>385</v>
      </c>
      <c r="G316" s="203"/>
      <c r="H316" s="205" t="s">
        <v>1</v>
      </c>
      <c r="I316" s="207"/>
      <c r="J316" s="203"/>
      <c r="K316" s="203"/>
      <c r="L316" s="208"/>
      <c r="M316" s="209"/>
      <c r="N316" s="210"/>
      <c r="O316" s="210"/>
      <c r="P316" s="210"/>
      <c r="Q316" s="210"/>
      <c r="R316" s="210"/>
      <c r="S316" s="210"/>
      <c r="T316" s="211"/>
      <c r="AT316" s="212" t="s">
        <v>161</v>
      </c>
      <c r="AU316" s="212" t="s">
        <v>89</v>
      </c>
      <c r="AV316" s="13" t="s">
        <v>87</v>
      </c>
      <c r="AW316" s="13" t="s">
        <v>33</v>
      </c>
      <c r="AX316" s="13" t="s">
        <v>79</v>
      </c>
      <c r="AY316" s="212" t="s">
        <v>153</v>
      </c>
    </row>
    <row r="317" spans="1:65" s="14" customFormat="1" ht="11.25">
      <c r="B317" s="213"/>
      <c r="C317" s="214"/>
      <c r="D317" s="204" t="s">
        <v>161</v>
      </c>
      <c r="E317" s="215" t="s">
        <v>1</v>
      </c>
      <c r="F317" s="216" t="s">
        <v>386</v>
      </c>
      <c r="G317" s="214"/>
      <c r="H317" s="217">
        <v>1.8</v>
      </c>
      <c r="I317" s="218"/>
      <c r="J317" s="214"/>
      <c r="K317" s="214"/>
      <c r="L317" s="219"/>
      <c r="M317" s="220"/>
      <c r="N317" s="221"/>
      <c r="O317" s="221"/>
      <c r="P317" s="221"/>
      <c r="Q317" s="221"/>
      <c r="R317" s="221"/>
      <c r="S317" s="221"/>
      <c r="T317" s="222"/>
      <c r="AT317" s="223" t="s">
        <v>161</v>
      </c>
      <c r="AU317" s="223" t="s">
        <v>89</v>
      </c>
      <c r="AV317" s="14" t="s">
        <v>89</v>
      </c>
      <c r="AW317" s="14" t="s">
        <v>33</v>
      </c>
      <c r="AX317" s="14" t="s">
        <v>79</v>
      </c>
      <c r="AY317" s="223" t="s">
        <v>153</v>
      </c>
    </row>
    <row r="318" spans="1:65" s="15" customFormat="1" ht="11.25">
      <c r="B318" s="224"/>
      <c r="C318" s="225"/>
      <c r="D318" s="204" t="s">
        <v>161</v>
      </c>
      <c r="E318" s="226" t="s">
        <v>1</v>
      </c>
      <c r="F318" s="227" t="s">
        <v>164</v>
      </c>
      <c r="G318" s="225"/>
      <c r="H318" s="228">
        <v>1.8</v>
      </c>
      <c r="I318" s="229"/>
      <c r="J318" s="225"/>
      <c r="K318" s="225"/>
      <c r="L318" s="230"/>
      <c r="M318" s="231"/>
      <c r="N318" s="232"/>
      <c r="O318" s="232"/>
      <c r="P318" s="232"/>
      <c r="Q318" s="232"/>
      <c r="R318" s="232"/>
      <c r="S318" s="232"/>
      <c r="T318" s="233"/>
      <c r="AT318" s="234" t="s">
        <v>161</v>
      </c>
      <c r="AU318" s="234" t="s">
        <v>89</v>
      </c>
      <c r="AV318" s="15" t="s">
        <v>159</v>
      </c>
      <c r="AW318" s="15" t="s">
        <v>33</v>
      </c>
      <c r="AX318" s="15" t="s">
        <v>87</v>
      </c>
      <c r="AY318" s="234" t="s">
        <v>153</v>
      </c>
    </row>
    <row r="319" spans="1:65" s="2" customFormat="1" ht="24.2" customHeight="1">
      <c r="A319" s="35"/>
      <c r="B319" s="36"/>
      <c r="C319" s="188" t="s">
        <v>395</v>
      </c>
      <c r="D319" s="188" t="s">
        <v>155</v>
      </c>
      <c r="E319" s="189" t="s">
        <v>396</v>
      </c>
      <c r="F319" s="190" t="s">
        <v>397</v>
      </c>
      <c r="G319" s="191" t="s">
        <v>194</v>
      </c>
      <c r="H319" s="192">
        <v>79.8</v>
      </c>
      <c r="I319" s="193"/>
      <c r="J319" s="194">
        <f>ROUND(I319*H319,2)</f>
        <v>0</v>
      </c>
      <c r="K319" s="195"/>
      <c r="L319" s="40"/>
      <c r="M319" s="196" t="s">
        <v>1</v>
      </c>
      <c r="N319" s="197" t="s">
        <v>44</v>
      </c>
      <c r="O319" s="72"/>
      <c r="P319" s="198">
        <f>O319*H319</f>
        <v>0</v>
      </c>
      <c r="Q319" s="198">
        <v>1.4E-3</v>
      </c>
      <c r="R319" s="198">
        <f>Q319*H319</f>
        <v>0.11172</v>
      </c>
      <c r="S319" s="198">
        <v>0</v>
      </c>
      <c r="T319" s="199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0" t="s">
        <v>159</v>
      </c>
      <c r="AT319" s="200" t="s">
        <v>155</v>
      </c>
      <c r="AU319" s="200" t="s">
        <v>89</v>
      </c>
      <c r="AY319" s="18" t="s">
        <v>153</v>
      </c>
      <c r="BE319" s="201">
        <f>IF(N319="základní",J319,0)</f>
        <v>0</v>
      </c>
      <c r="BF319" s="201">
        <f>IF(N319="snížená",J319,0)</f>
        <v>0</v>
      </c>
      <c r="BG319" s="201">
        <f>IF(N319="zákl. přenesená",J319,0)</f>
        <v>0</v>
      </c>
      <c r="BH319" s="201">
        <f>IF(N319="sníž. přenesená",J319,0)</f>
        <v>0</v>
      </c>
      <c r="BI319" s="201">
        <f>IF(N319="nulová",J319,0)</f>
        <v>0</v>
      </c>
      <c r="BJ319" s="18" t="s">
        <v>87</v>
      </c>
      <c r="BK319" s="201">
        <f>ROUND(I319*H319,2)</f>
        <v>0</v>
      </c>
      <c r="BL319" s="18" t="s">
        <v>159</v>
      </c>
      <c r="BM319" s="200" t="s">
        <v>398</v>
      </c>
    </row>
    <row r="320" spans="1:65" s="13" customFormat="1" ht="11.25">
      <c r="B320" s="202"/>
      <c r="C320" s="203"/>
      <c r="D320" s="204" t="s">
        <v>161</v>
      </c>
      <c r="E320" s="205" t="s">
        <v>1</v>
      </c>
      <c r="F320" s="206" t="s">
        <v>399</v>
      </c>
      <c r="G320" s="203"/>
      <c r="H320" s="205" t="s">
        <v>1</v>
      </c>
      <c r="I320" s="207"/>
      <c r="J320" s="203"/>
      <c r="K320" s="203"/>
      <c r="L320" s="208"/>
      <c r="M320" s="209"/>
      <c r="N320" s="210"/>
      <c r="O320" s="210"/>
      <c r="P320" s="210"/>
      <c r="Q320" s="210"/>
      <c r="R320" s="210"/>
      <c r="S320" s="210"/>
      <c r="T320" s="211"/>
      <c r="AT320" s="212" t="s">
        <v>161</v>
      </c>
      <c r="AU320" s="212" t="s">
        <v>89</v>
      </c>
      <c r="AV320" s="13" t="s">
        <v>87</v>
      </c>
      <c r="AW320" s="13" t="s">
        <v>33</v>
      </c>
      <c r="AX320" s="13" t="s">
        <v>79</v>
      </c>
      <c r="AY320" s="212" t="s">
        <v>153</v>
      </c>
    </row>
    <row r="321" spans="1:65" s="14" customFormat="1" ht="11.25">
      <c r="B321" s="213"/>
      <c r="C321" s="214"/>
      <c r="D321" s="204" t="s">
        <v>161</v>
      </c>
      <c r="E321" s="215" t="s">
        <v>1</v>
      </c>
      <c r="F321" s="216" t="s">
        <v>400</v>
      </c>
      <c r="G321" s="214"/>
      <c r="H321" s="217">
        <v>101.7</v>
      </c>
      <c r="I321" s="218"/>
      <c r="J321" s="214"/>
      <c r="K321" s="214"/>
      <c r="L321" s="219"/>
      <c r="M321" s="220"/>
      <c r="N321" s="221"/>
      <c r="O321" s="221"/>
      <c r="P321" s="221"/>
      <c r="Q321" s="221"/>
      <c r="R321" s="221"/>
      <c r="S321" s="221"/>
      <c r="T321" s="222"/>
      <c r="AT321" s="223" t="s">
        <v>161</v>
      </c>
      <c r="AU321" s="223" t="s">
        <v>89</v>
      </c>
      <c r="AV321" s="14" t="s">
        <v>89</v>
      </c>
      <c r="AW321" s="14" t="s">
        <v>33</v>
      </c>
      <c r="AX321" s="14" t="s">
        <v>79</v>
      </c>
      <c r="AY321" s="223" t="s">
        <v>153</v>
      </c>
    </row>
    <row r="322" spans="1:65" s="13" customFormat="1" ht="11.25">
      <c r="B322" s="202"/>
      <c r="C322" s="203"/>
      <c r="D322" s="204" t="s">
        <v>161</v>
      </c>
      <c r="E322" s="205" t="s">
        <v>1</v>
      </c>
      <c r="F322" s="206" t="s">
        <v>401</v>
      </c>
      <c r="G322" s="203"/>
      <c r="H322" s="205" t="s">
        <v>1</v>
      </c>
      <c r="I322" s="207"/>
      <c r="J322" s="203"/>
      <c r="K322" s="203"/>
      <c r="L322" s="208"/>
      <c r="M322" s="209"/>
      <c r="N322" s="210"/>
      <c r="O322" s="210"/>
      <c r="P322" s="210"/>
      <c r="Q322" s="210"/>
      <c r="R322" s="210"/>
      <c r="S322" s="210"/>
      <c r="T322" s="211"/>
      <c r="AT322" s="212" t="s">
        <v>161</v>
      </c>
      <c r="AU322" s="212" t="s">
        <v>89</v>
      </c>
      <c r="AV322" s="13" t="s">
        <v>87</v>
      </c>
      <c r="AW322" s="13" t="s">
        <v>33</v>
      </c>
      <c r="AX322" s="13" t="s">
        <v>79</v>
      </c>
      <c r="AY322" s="212" t="s">
        <v>153</v>
      </c>
    </row>
    <row r="323" spans="1:65" s="14" customFormat="1" ht="11.25">
      <c r="B323" s="213"/>
      <c r="C323" s="214"/>
      <c r="D323" s="204" t="s">
        <v>161</v>
      </c>
      <c r="E323" s="215" t="s">
        <v>1</v>
      </c>
      <c r="F323" s="216" t="s">
        <v>402</v>
      </c>
      <c r="G323" s="214"/>
      <c r="H323" s="217">
        <v>-14.4</v>
      </c>
      <c r="I323" s="218"/>
      <c r="J323" s="214"/>
      <c r="K323" s="214"/>
      <c r="L323" s="219"/>
      <c r="M323" s="220"/>
      <c r="N323" s="221"/>
      <c r="O323" s="221"/>
      <c r="P323" s="221"/>
      <c r="Q323" s="221"/>
      <c r="R323" s="221"/>
      <c r="S323" s="221"/>
      <c r="T323" s="222"/>
      <c r="AT323" s="223" t="s">
        <v>161</v>
      </c>
      <c r="AU323" s="223" t="s">
        <v>89</v>
      </c>
      <c r="AV323" s="14" t="s">
        <v>89</v>
      </c>
      <c r="AW323" s="14" t="s">
        <v>33</v>
      </c>
      <c r="AX323" s="14" t="s">
        <v>79</v>
      </c>
      <c r="AY323" s="223" t="s">
        <v>153</v>
      </c>
    </row>
    <row r="324" spans="1:65" s="14" customFormat="1" ht="11.25">
      <c r="B324" s="213"/>
      <c r="C324" s="214"/>
      <c r="D324" s="204" t="s">
        <v>161</v>
      </c>
      <c r="E324" s="215" t="s">
        <v>1</v>
      </c>
      <c r="F324" s="216" t="s">
        <v>403</v>
      </c>
      <c r="G324" s="214"/>
      <c r="H324" s="217">
        <v>-7.5</v>
      </c>
      <c r="I324" s="218"/>
      <c r="J324" s="214"/>
      <c r="K324" s="214"/>
      <c r="L324" s="219"/>
      <c r="M324" s="220"/>
      <c r="N324" s="221"/>
      <c r="O324" s="221"/>
      <c r="P324" s="221"/>
      <c r="Q324" s="221"/>
      <c r="R324" s="221"/>
      <c r="S324" s="221"/>
      <c r="T324" s="222"/>
      <c r="AT324" s="223" t="s">
        <v>161</v>
      </c>
      <c r="AU324" s="223" t="s">
        <v>89</v>
      </c>
      <c r="AV324" s="14" t="s">
        <v>89</v>
      </c>
      <c r="AW324" s="14" t="s">
        <v>33</v>
      </c>
      <c r="AX324" s="14" t="s">
        <v>79</v>
      </c>
      <c r="AY324" s="223" t="s">
        <v>153</v>
      </c>
    </row>
    <row r="325" spans="1:65" s="13" customFormat="1" ht="11.25">
      <c r="B325" s="202"/>
      <c r="C325" s="203"/>
      <c r="D325" s="204" t="s">
        <v>161</v>
      </c>
      <c r="E325" s="205" t="s">
        <v>1</v>
      </c>
      <c r="F325" s="206" t="s">
        <v>404</v>
      </c>
      <c r="G325" s="203"/>
      <c r="H325" s="205" t="s">
        <v>1</v>
      </c>
      <c r="I325" s="207"/>
      <c r="J325" s="203"/>
      <c r="K325" s="203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161</v>
      </c>
      <c r="AU325" s="212" t="s">
        <v>89</v>
      </c>
      <c r="AV325" s="13" t="s">
        <v>87</v>
      </c>
      <c r="AW325" s="13" t="s">
        <v>33</v>
      </c>
      <c r="AX325" s="13" t="s">
        <v>79</v>
      </c>
      <c r="AY325" s="212" t="s">
        <v>153</v>
      </c>
    </row>
    <row r="326" spans="1:65" s="14" customFormat="1" ht="11.25">
      <c r="B326" s="213"/>
      <c r="C326" s="214"/>
      <c r="D326" s="204" t="s">
        <v>161</v>
      </c>
      <c r="E326" s="215" t="s">
        <v>1</v>
      </c>
      <c r="F326" s="216" t="s">
        <v>405</v>
      </c>
      <c r="G326" s="214"/>
      <c r="H326" s="217">
        <v>-1.8</v>
      </c>
      <c r="I326" s="218"/>
      <c r="J326" s="214"/>
      <c r="K326" s="214"/>
      <c r="L326" s="219"/>
      <c r="M326" s="220"/>
      <c r="N326" s="221"/>
      <c r="O326" s="221"/>
      <c r="P326" s="221"/>
      <c r="Q326" s="221"/>
      <c r="R326" s="221"/>
      <c r="S326" s="221"/>
      <c r="T326" s="222"/>
      <c r="AT326" s="223" t="s">
        <v>161</v>
      </c>
      <c r="AU326" s="223" t="s">
        <v>89</v>
      </c>
      <c r="AV326" s="14" t="s">
        <v>89</v>
      </c>
      <c r="AW326" s="14" t="s">
        <v>33</v>
      </c>
      <c r="AX326" s="14" t="s">
        <v>79</v>
      </c>
      <c r="AY326" s="223" t="s">
        <v>153</v>
      </c>
    </row>
    <row r="327" spans="1:65" s="16" customFormat="1" ht="11.25">
      <c r="B327" s="246"/>
      <c r="C327" s="247"/>
      <c r="D327" s="204" t="s">
        <v>161</v>
      </c>
      <c r="E327" s="248" t="s">
        <v>1</v>
      </c>
      <c r="F327" s="249" t="s">
        <v>384</v>
      </c>
      <c r="G327" s="247"/>
      <c r="H327" s="250">
        <v>78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AT327" s="256" t="s">
        <v>161</v>
      </c>
      <c r="AU327" s="256" t="s">
        <v>89</v>
      </c>
      <c r="AV327" s="16" t="s">
        <v>172</v>
      </c>
      <c r="AW327" s="16" t="s">
        <v>33</v>
      </c>
      <c r="AX327" s="16" t="s">
        <v>79</v>
      </c>
      <c r="AY327" s="256" t="s">
        <v>153</v>
      </c>
    </row>
    <row r="328" spans="1:65" s="13" customFormat="1" ht="11.25">
      <c r="B328" s="202"/>
      <c r="C328" s="203"/>
      <c r="D328" s="204" t="s">
        <v>161</v>
      </c>
      <c r="E328" s="205" t="s">
        <v>1</v>
      </c>
      <c r="F328" s="206" t="s">
        <v>406</v>
      </c>
      <c r="G328" s="203"/>
      <c r="H328" s="205" t="s">
        <v>1</v>
      </c>
      <c r="I328" s="207"/>
      <c r="J328" s="203"/>
      <c r="K328" s="203"/>
      <c r="L328" s="208"/>
      <c r="M328" s="209"/>
      <c r="N328" s="210"/>
      <c r="O328" s="210"/>
      <c r="P328" s="210"/>
      <c r="Q328" s="210"/>
      <c r="R328" s="210"/>
      <c r="S328" s="210"/>
      <c r="T328" s="211"/>
      <c r="AT328" s="212" t="s">
        <v>161</v>
      </c>
      <c r="AU328" s="212" t="s">
        <v>89</v>
      </c>
      <c r="AV328" s="13" t="s">
        <v>87</v>
      </c>
      <c r="AW328" s="13" t="s">
        <v>33</v>
      </c>
      <c r="AX328" s="13" t="s">
        <v>79</v>
      </c>
      <c r="AY328" s="212" t="s">
        <v>153</v>
      </c>
    </row>
    <row r="329" spans="1:65" s="14" customFormat="1" ht="11.25">
      <c r="B329" s="213"/>
      <c r="C329" s="214"/>
      <c r="D329" s="204" t="s">
        <v>161</v>
      </c>
      <c r="E329" s="215" t="s">
        <v>1</v>
      </c>
      <c r="F329" s="216" t="s">
        <v>386</v>
      </c>
      <c r="G329" s="214"/>
      <c r="H329" s="217">
        <v>1.8</v>
      </c>
      <c r="I329" s="218"/>
      <c r="J329" s="214"/>
      <c r="K329" s="214"/>
      <c r="L329" s="219"/>
      <c r="M329" s="220"/>
      <c r="N329" s="221"/>
      <c r="O329" s="221"/>
      <c r="P329" s="221"/>
      <c r="Q329" s="221"/>
      <c r="R329" s="221"/>
      <c r="S329" s="221"/>
      <c r="T329" s="222"/>
      <c r="AT329" s="223" t="s">
        <v>161</v>
      </c>
      <c r="AU329" s="223" t="s">
        <v>89</v>
      </c>
      <c r="AV329" s="14" t="s">
        <v>89</v>
      </c>
      <c r="AW329" s="14" t="s">
        <v>33</v>
      </c>
      <c r="AX329" s="14" t="s">
        <v>79</v>
      </c>
      <c r="AY329" s="223" t="s">
        <v>153</v>
      </c>
    </row>
    <row r="330" spans="1:65" s="16" customFormat="1" ht="11.25">
      <c r="B330" s="246"/>
      <c r="C330" s="247"/>
      <c r="D330" s="204" t="s">
        <v>161</v>
      </c>
      <c r="E330" s="248" t="s">
        <v>1</v>
      </c>
      <c r="F330" s="249" t="s">
        <v>384</v>
      </c>
      <c r="G330" s="247"/>
      <c r="H330" s="250">
        <v>1.8</v>
      </c>
      <c r="I330" s="251"/>
      <c r="J330" s="247"/>
      <c r="K330" s="247"/>
      <c r="L330" s="252"/>
      <c r="M330" s="253"/>
      <c r="N330" s="254"/>
      <c r="O330" s="254"/>
      <c r="P330" s="254"/>
      <c r="Q330" s="254"/>
      <c r="R330" s="254"/>
      <c r="S330" s="254"/>
      <c r="T330" s="255"/>
      <c r="AT330" s="256" t="s">
        <v>161</v>
      </c>
      <c r="AU330" s="256" t="s">
        <v>89</v>
      </c>
      <c r="AV330" s="16" t="s">
        <v>172</v>
      </c>
      <c r="AW330" s="16" t="s">
        <v>33</v>
      </c>
      <c r="AX330" s="16" t="s">
        <v>79</v>
      </c>
      <c r="AY330" s="256" t="s">
        <v>153</v>
      </c>
    </row>
    <row r="331" spans="1:65" s="15" customFormat="1" ht="11.25">
      <c r="B331" s="224"/>
      <c r="C331" s="225"/>
      <c r="D331" s="204" t="s">
        <v>161</v>
      </c>
      <c r="E331" s="226" t="s">
        <v>1</v>
      </c>
      <c r="F331" s="227" t="s">
        <v>164</v>
      </c>
      <c r="G331" s="225"/>
      <c r="H331" s="228">
        <v>79.8</v>
      </c>
      <c r="I331" s="229"/>
      <c r="J331" s="225"/>
      <c r="K331" s="225"/>
      <c r="L331" s="230"/>
      <c r="M331" s="231"/>
      <c r="N331" s="232"/>
      <c r="O331" s="232"/>
      <c r="P331" s="232"/>
      <c r="Q331" s="232"/>
      <c r="R331" s="232"/>
      <c r="S331" s="232"/>
      <c r="T331" s="233"/>
      <c r="AT331" s="234" t="s">
        <v>161</v>
      </c>
      <c r="AU331" s="234" t="s">
        <v>89</v>
      </c>
      <c r="AV331" s="15" t="s">
        <v>159</v>
      </c>
      <c r="AW331" s="15" t="s">
        <v>33</v>
      </c>
      <c r="AX331" s="15" t="s">
        <v>87</v>
      </c>
      <c r="AY331" s="234" t="s">
        <v>153</v>
      </c>
    </row>
    <row r="332" spans="1:65" s="2" customFormat="1" ht="24.2" customHeight="1">
      <c r="A332" s="35"/>
      <c r="B332" s="36"/>
      <c r="C332" s="188" t="s">
        <v>407</v>
      </c>
      <c r="D332" s="188" t="s">
        <v>155</v>
      </c>
      <c r="E332" s="189" t="s">
        <v>408</v>
      </c>
      <c r="F332" s="190" t="s">
        <v>409</v>
      </c>
      <c r="G332" s="191" t="s">
        <v>194</v>
      </c>
      <c r="H332" s="192">
        <v>78</v>
      </c>
      <c r="I332" s="193"/>
      <c r="J332" s="194">
        <f>ROUND(I332*H332,2)</f>
        <v>0</v>
      </c>
      <c r="K332" s="195"/>
      <c r="L332" s="40"/>
      <c r="M332" s="196" t="s">
        <v>1</v>
      </c>
      <c r="N332" s="197" t="s">
        <v>44</v>
      </c>
      <c r="O332" s="72"/>
      <c r="P332" s="198">
        <f>O332*H332</f>
        <v>0</v>
      </c>
      <c r="Q332" s="198">
        <v>2.3099999999999999E-2</v>
      </c>
      <c r="R332" s="198">
        <f>Q332*H332</f>
        <v>1.8017999999999998</v>
      </c>
      <c r="S332" s="198">
        <v>0</v>
      </c>
      <c r="T332" s="199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0" t="s">
        <v>159</v>
      </c>
      <c r="AT332" s="200" t="s">
        <v>155</v>
      </c>
      <c r="AU332" s="200" t="s">
        <v>89</v>
      </c>
      <c r="AY332" s="18" t="s">
        <v>153</v>
      </c>
      <c r="BE332" s="201">
        <f>IF(N332="základní",J332,0)</f>
        <v>0</v>
      </c>
      <c r="BF332" s="201">
        <f>IF(N332="snížená",J332,0)</f>
        <v>0</v>
      </c>
      <c r="BG332" s="201">
        <f>IF(N332="zákl. přenesená",J332,0)</f>
        <v>0</v>
      </c>
      <c r="BH332" s="201">
        <f>IF(N332="sníž. přenesená",J332,0)</f>
        <v>0</v>
      </c>
      <c r="BI332" s="201">
        <f>IF(N332="nulová",J332,0)</f>
        <v>0</v>
      </c>
      <c r="BJ332" s="18" t="s">
        <v>87</v>
      </c>
      <c r="BK332" s="201">
        <f>ROUND(I332*H332,2)</f>
        <v>0</v>
      </c>
      <c r="BL332" s="18" t="s">
        <v>159</v>
      </c>
      <c r="BM332" s="200" t="s">
        <v>410</v>
      </c>
    </row>
    <row r="333" spans="1:65" s="13" customFormat="1" ht="11.25">
      <c r="B333" s="202"/>
      <c r="C333" s="203"/>
      <c r="D333" s="204" t="s">
        <v>161</v>
      </c>
      <c r="E333" s="205" t="s">
        <v>1</v>
      </c>
      <c r="F333" s="206" t="s">
        <v>399</v>
      </c>
      <c r="G333" s="203"/>
      <c r="H333" s="205" t="s">
        <v>1</v>
      </c>
      <c r="I333" s="207"/>
      <c r="J333" s="203"/>
      <c r="K333" s="203"/>
      <c r="L333" s="208"/>
      <c r="M333" s="209"/>
      <c r="N333" s="210"/>
      <c r="O333" s="210"/>
      <c r="P333" s="210"/>
      <c r="Q333" s="210"/>
      <c r="R333" s="210"/>
      <c r="S333" s="210"/>
      <c r="T333" s="211"/>
      <c r="AT333" s="212" t="s">
        <v>161</v>
      </c>
      <c r="AU333" s="212" t="s">
        <v>89</v>
      </c>
      <c r="AV333" s="13" t="s">
        <v>87</v>
      </c>
      <c r="AW333" s="13" t="s">
        <v>33</v>
      </c>
      <c r="AX333" s="13" t="s">
        <v>79</v>
      </c>
      <c r="AY333" s="212" t="s">
        <v>153</v>
      </c>
    </row>
    <row r="334" spans="1:65" s="14" customFormat="1" ht="11.25">
      <c r="B334" s="213"/>
      <c r="C334" s="214"/>
      <c r="D334" s="204" t="s">
        <v>161</v>
      </c>
      <c r="E334" s="215" t="s">
        <v>1</v>
      </c>
      <c r="F334" s="216" t="s">
        <v>400</v>
      </c>
      <c r="G334" s="214"/>
      <c r="H334" s="217">
        <v>101.7</v>
      </c>
      <c r="I334" s="218"/>
      <c r="J334" s="214"/>
      <c r="K334" s="214"/>
      <c r="L334" s="219"/>
      <c r="M334" s="220"/>
      <c r="N334" s="221"/>
      <c r="O334" s="221"/>
      <c r="P334" s="221"/>
      <c r="Q334" s="221"/>
      <c r="R334" s="221"/>
      <c r="S334" s="221"/>
      <c r="T334" s="222"/>
      <c r="AT334" s="223" t="s">
        <v>161</v>
      </c>
      <c r="AU334" s="223" t="s">
        <v>89</v>
      </c>
      <c r="AV334" s="14" t="s">
        <v>89</v>
      </c>
      <c r="AW334" s="14" t="s">
        <v>33</v>
      </c>
      <c r="AX334" s="14" t="s">
        <v>79</v>
      </c>
      <c r="AY334" s="223" t="s">
        <v>153</v>
      </c>
    </row>
    <row r="335" spans="1:65" s="13" customFormat="1" ht="11.25">
      <c r="B335" s="202"/>
      <c r="C335" s="203"/>
      <c r="D335" s="204" t="s">
        <v>161</v>
      </c>
      <c r="E335" s="205" t="s">
        <v>1</v>
      </c>
      <c r="F335" s="206" t="s">
        <v>401</v>
      </c>
      <c r="G335" s="203"/>
      <c r="H335" s="205" t="s">
        <v>1</v>
      </c>
      <c r="I335" s="207"/>
      <c r="J335" s="203"/>
      <c r="K335" s="203"/>
      <c r="L335" s="208"/>
      <c r="M335" s="209"/>
      <c r="N335" s="210"/>
      <c r="O335" s="210"/>
      <c r="P335" s="210"/>
      <c r="Q335" s="210"/>
      <c r="R335" s="210"/>
      <c r="S335" s="210"/>
      <c r="T335" s="211"/>
      <c r="AT335" s="212" t="s">
        <v>161</v>
      </c>
      <c r="AU335" s="212" t="s">
        <v>89</v>
      </c>
      <c r="AV335" s="13" t="s">
        <v>87</v>
      </c>
      <c r="AW335" s="13" t="s">
        <v>33</v>
      </c>
      <c r="AX335" s="13" t="s">
        <v>79</v>
      </c>
      <c r="AY335" s="212" t="s">
        <v>153</v>
      </c>
    </row>
    <row r="336" spans="1:65" s="14" customFormat="1" ht="11.25">
      <c r="B336" s="213"/>
      <c r="C336" s="214"/>
      <c r="D336" s="204" t="s">
        <v>161</v>
      </c>
      <c r="E336" s="215" t="s">
        <v>1</v>
      </c>
      <c r="F336" s="216" t="s">
        <v>402</v>
      </c>
      <c r="G336" s="214"/>
      <c r="H336" s="217">
        <v>-14.4</v>
      </c>
      <c r="I336" s="218"/>
      <c r="J336" s="214"/>
      <c r="K336" s="214"/>
      <c r="L336" s="219"/>
      <c r="M336" s="220"/>
      <c r="N336" s="221"/>
      <c r="O336" s="221"/>
      <c r="P336" s="221"/>
      <c r="Q336" s="221"/>
      <c r="R336" s="221"/>
      <c r="S336" s="221"/>
      <c r="T336" s="222"/>
      <c r="AT336" s="223" t="s">
        <v>161</v>
      </c>
      <c r="AU336" s="223" t="s">
        <v>89</v>
      </c>
      <c r="AV336" s="14" t="s">
        <v>89</v>
      </c>
      <c r="AW336" s="14" t="s">
        <v>33</v>
      </c>
      <c r="AX336" s="14" t="s">
        <v>79</v>
      </c>
      <c r="AY336" s="223" t="s">
        <v>153</v>
      </c>
    </row>
    <row r="337" spans="1:65" s="14" customFormat="1" ht="11.25">
      <c r="B337" s="213"/>
      <c r="C337" s="214"/>
      <c r="D337" s="204" t="s">
        <v>161</v>
      </c>
      <c r="E337" s="215" t="s">
        <v>1</v>
      </c>
      <c r="F337" s="216" t="s">
        <v>403</v>
      </c>
      <c r="G337" s="214"/>
      <c r="H337" s="217">
        <v>-7.5</v>
      </c>
      <c r="I337" s="218"/>
      <c r="J337" s="214"/>
      <c r="K337" s="214"/>
      <c r="L337" s="219"/>
      <c r="M337" s="220"/>
      <c r="N337" s="221"/>
      <c r="O337" s="221"/>
      <c r="P337" s="221"/>
      <c r="Q337" s="221"/>
      <c r="R337" s="221"/>
      <c r="S337" s="221"/>
      <c r="T337" s="222"/>
      <c r="AT337" s="223" t="s">
        <v>161</v>
      </c>
      <c r="AU337" s="223" t="s">
        <v>89</v>
      </c>
      <c r="AV337" s="14" t="s">
        <v>89</v>
      </c>
      <c r="AW337" s="14" t="s">
        <v>33</v>
      </c>
      <c r="AX337" s="14" t="s">
        <v>79</v>
      </c>
      <c r="AY337" s="223" t="s">
        <v>153</v>
      </c>
    </row>
    <row r="338" spans="1:65" s="13" customFormat="1" ht="11.25">
      <c r="B338" s="202"/>
      <c r="C338" s="203"/>
      <c r="D338" s="204" t="s">
        <v>161</v>
      </c>
      <c r="E338" s="205" t="s">
        <v>1</v>
      </c>
      <c r="F338" s="206" t="s">
        <v>404</v>
      </c>
      <c r="G338" s="203"/>
      <c r="H338" s="205" t="s">
        <v>1</v>
      </c>
      <c r="I338" s="207"/>
      <c r="J338" s="203"/>
      <c r="K338" s="203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161</v>
      </c>
      <c r="AU338" s="212" t="s">
        <v>89</v>
      </c>
      <c r="AV338" s="13" t="s">
        <v>87</v>
      </c>
      <c r="AW338" s="13" t="s">
        <v>33</v>
      </c>
      <c r="AX338" s="13" t="s">
        <v>79</v>
      </c>
      <c r="AY338" s="212" t="s">
        <v>153</v>
      </c>
    </row>
    <row r="339" spans="1:65" s="14" customFormat="1" ht="11.25">
      <c r="B339" s="213"/>
      <c r="C339" s="214"/>
      <c r="D339" s="204" t="s">
        <v>161</v>
      </c>
      <c r="E339" s="215" t="s">
        <v>1</v>
      </c>
      <c r="F339" s="216" t="s">
        <v>405</v>
      </c>
      <c r="G339" s="214"/>
      <c r="H339" s="217">
        <v>-1.8</v>
      </c>
      <c r="I339" s="218"/>
      <c r="J339" s="214"/>
      <c r="K339" s="214"/>
      <c r="L339" s="219"/>
      <c r="M339" s="220"/>
      <c r="N339" s="221"/>
      <c r="O339" s="221"/>
      <c r="P339" s="221"/>
      <c r="Q339" s="221"/>
      <c r="R339" s="221"/>
      <c r="S339" s="221"/>
      <c r="T339" s="222"/>
      <c r="AT339" s="223" t="s">
        <v>161</v>
      </c>
      <c r="AU339" s="223" t="s">
        <v>89</v>
      </c>
      <c r="AV339" s="14" t="s">
        <v>89</v>
      </c>
      <c r="AW339" s="14" t="s">
        <v>33</v>
      </c>
      <c r="AX339" s="14" t="s">
        <v>79</v>
      </c>
      <c r="AY339" s="223" t="s">
        <v>153</v>
      </c>
    </row>
    <row r="340" spans="1:65" s="15" customFormat="1" ht="11.25">
      <c r="B340" s="224"/>
      <c r="C340" s="225"/>
      <c r="D340" s="204" t="s">
        <v>161</v>
      </c>
      <c r="E340" s="226" t="s">
        <v>1</v>
      </c>
      <c r="F340" s="227" t="s">
        <v>164</v>
      </c>
      <c r="G340" s="225"/>
      <c r="H340" s="228">
        <v>78</v>
      </c>
      <c r="I340" s="229"/>
      <c r="J340" s="225"/>
      <c r="K340" s="225"/>
      <c r="L340" s="230"/>
      <c r="M340" s="231"/>
      <c r="N340" s="232"/>
      <c r="O340" s="232"/>
      <c r="P340" s="232"/>
      <c r="Q340" s="232"/>
      <c r="R340" s="232"/>
      <c r="S340" s="232"/>
      <c r="T340" s="233"/>
      <c r="AT340" s="234" t="s">
        <v>161</v>
      </c>
      <c r="AU340" s="234" t="s">
        <v>89</v>
      </c>
      <c r="AV340" s="15" t="s">
        <v>159</v>
      </c>
      <c r="AW340" s="15" t="s">
        <v>33</v>
      </c>
      <c r="AX340" s="15" t="s">
        <v>87</v>
      </c>
      <c r="AY340" s="234" t="s">
        <v>153</v>
      </c>
    </row>
    <row r="341" spans="1:65" s="2" customFormat="1" ht="37.9" customHeight="1">
      <c r="A341" s="35"/>
      <c r="B341" s="36"/>
      <c r="C341" s="188" t="s">
        <v>411</v>
      </c>
      <c r="D341" s="188" t="s">
        <v>155</v>
      </c>
      <c r="E341" s="189" t="s">
        <v>412</v>
      </c>
      <c r="F341" s="190" t="s">
        <v>413</v>
      </c>
      <c r="G341" s="191" t="s">
        <v>194</v>
      </c>
      <c r="H341" s="192">
        <v>7.4320000000000004</v>
      </c>
      <c r="I341" s="193"/>
      <c r="J341" s="194">
        <f>ROUND(I341*H341,2)</f>
        <v>0</v>
      </c>
      <c r="K341" s="195"/>
      <c r="L341" s="40"/>
      <c r="M341" s="196" t="s">
        <v>1</v>
      </c>
      <c r="N341" s="197" t="s">
        <v>44</v>
      </c>
      <c r="O341" s="72"/>
      <c r="P341" s="198">
        <f>O341*H341</f>
        <v>0</v>
      </c>
      <c r="Q341" s="198">
        <v>2.2799999999999999E-3</v>
      </c>
      <c r="R341" s="198">
        <f>Q341*H341</f>
        <v>1.6944959999999998E-2</v>
      </c>
      <c r="S341" s="198">
        <v>0</v>
      </c>
      <c r="T341" s="19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0" t="s">
        <v>251</v>
      </c>
      <c r="AT341" s="200" t="s">
        <v>155</v>
      </c>
      <c r="AU341" s="200" t="s">
        <v>89</v>
      </c>
      <c r="AY341" s="18" t="s">
        <v>153</v>
      </c>
      <c r="BE341" s="201">
        <f>IF(N341="základní",J341,0)</f>
        <v>0</v>
      </c>
      <c r="BF341" s="201">
        <f>IF(N341="snížená",J341,0)</f>
        <v>0</v>
      </c>
      <c r="BG341" s="201">
        <f>IF(N341="zákl. přenesená",J341,0)</f>
        <v>0</v>
      </c>
      <c r="BH341" s="201">
        <f>IF(N341="sníž. přenesená",J341,0)</f>
        <v>0</v>
      </c>
      <c r="BI341" s="201">
        <f>IF(N341="nulová",J341,0)</f>
        <v>0</v>
      </c>
      <c r="BJ341" s="18" t="s">
        <v>87</v>
      </c>
      <c r="BK341" s="201">
        <f>ROUND(I341*H341,2)</f>
        <v>0</v>
      </c>
      <c r="BL341" s="18" t="s">
        <v>251</v>
      </c>
      <c r="BM341" s="200" t="s">
        <v>414</v>
      </c>
    </row>
    <row r="342" spans="1:65" s="13" customFormat="1" ht="11.25">
      <c r="B342" s="202"/>
      <c r="C342" s="203"/>
      <c r="D342" s="204" t="s">
        <v>161</v>
      </c>
      <c r="E342" s="205" t="s">
        <v>1</v>
      </c>
      <c r="F342" s="206" t="s">
        <v>415</v>
      </c>
      <c r="G342" s="203"/>
      <c r="H342" s="205" t="s">
        <v>1</v>
      </c>
      <c r="I342" s="207"/>
      <c r="J342" s="203"/>
      <c r="K342" s="203"/>
      <c r="L342" s="208"/>
      <c r="M342" s="209"/>
      <c r="N342" s="210"/>
      <c r="O342" s="210"/>
      <c r="P342" s="210"/>
      <c r="Q342" s="210"/>
      <c r="R342" s="210"/>
      <c r="S342" s="210"/>
      <c r="T342" s="211"/>
      <c r="AT342" s="212" t="s">
        <v>161</v>
      </c>
      <c r="AU342" s="212" t="s">
        <v>89</v>
      </c>
      <c r="AV342" s="13" t="s">
        <v>87</v>
      </c>
      <c r="AW342" s="13" t="s">
        <v>33</v>
      </c>
      <c r="AX342" s="13" t="s">
        <v>79</v>
      </c>
      <c r="AY342" s="212" t="s">
        <v>153</v>
      </c>
    </row>
    <row r="343" spans="1:65" s="14" customFormat="1" ht="11.25">
      <c r="B343" s="213"/>
      <c r="C343" s="214"/>
      <c r="D343" s="204" t="s">
        <v>161</v>
      </c>
      <c r="E343" s="215" t="s">
        <v>1</v>
      </c>
      <c r="F343" s="216" t="s">
        <v>416</v>
      </c>
      <c r="G343" s="214"/>
      <c r="H343" s="217">
        <v>10.17</v>
      </c>
      <c r="I343" s="218"/>
      <c r="J343" s="214"/>
      <c r="K343" s="214"/>
      <c r="L343" s="219"/>
      <c r="M343" s="220"/>
      <c r="N343" s="221"/>
      <c r="O343" s="221"/>
      <c r="P343" s="221"/>
      <c r="Q343" s="221"/>
      <c r="R343" s="221"/>
      <c r="S343" s="221"/>
      <c r="T343" s="222"/>
      <c r="AT343" s="223" t="s">
        <v>161</v>
      </c>
      <c r="AU343" s="223" t="s">
        <v>89</v>
      </c>
      <c r="AV343" s="14" t="s">
        <v>89</v>
      </c>
      <c r="AW343" s="14" t="s">
        <v>33</v>
      </c>
      <c r="AX343" s="14" t="s">
        <v>79</v>
      </c>
      <c r="AY343" s="223" t="s">
        <v>153</v>
      </c>
    </row>
    <row r="344" spans="1:65" s="13" customFormat="1" ht="11.25">
      <c r="B344" s="202"/>
      <c r="C344" s="203"/>
      <c r="D344" s="204" t="s">
        <v>161</v>
      </c>
      <c r="E344" s="205" t="s">
        <v>1</v>
      </c>
      <c r="F344" s="206" t="s">
        <v>401</v>
      </c>
      <c r="G344" s="203"/>
      <c r="H344" s="205" t="s">
        <v>1</v>
      </c>
      <c r="I344" s="207"/>
      <c r="J344" s="203"/>
      <c r="K344" s="203"/>
      <c r="L344" s="208"/>
      <c r="M344" s="209"/>
      <c r="N344" s="210"/>
      <c r="O344" s="210"/>
      <c r="P344" s="210"/>
      <c r="Q344" s="210"/>
      <c r="R344" s="210"/>
      <c r="S344" s="210"/>
      <c r="T344" s="211"/>
      <c r="AT344" s="212" t="s">
        <v>161</v>
      </c>
      <c r="AU344" s="212" t="s">
        <v>89</v>
      </c>
      <c r="AV344" s="13" t="s">
        <v>87</v>
      </c>
      <c r="AW344" s="13" t="s">
        <v>33</v>
      </c>
      <c r="AX344" s="13" t="s">
        <v>79</v>
      </c>
      <c r="AY344" s="212" t="s">
        <v>153</v>
      </c>
    </row>
    <row r="345" spans="1:65" s="14" customFormat="1" ht="11.25">
      <c r="B345" s="213"/>
      <c r="C345" s="214"/>
      <c r="D345" s="204" t="s">
        <v>161</v>
      </c>
      <c r="E345" s="215" t="s">
        <v>1</v>
      </c>
      <c r="F345" s="216" t="s">
        <v>417</v>
      </c>
      <c r="G345" s="214"/>
      <c r="H345" s="217">
        <v>-1.8</v>
      </c>
      <c r="I345" s="218"/>
      <c r="J345" s="214"/>
      <c r="K345" s="214"/>
      <c r="L345" s="219"/>
      <c r="M345" s="220"/>
      <c r="N345" s="221"/>
      <c r="O345" s="221"/>
      <c r="P345" s="221"/>
      <c r="Q345" s="221"/>
      <c r="R345" s="221"/>
      <c r="S345" s="221"/>
      <c r="T345" s="222"/>
      <c r="AT345" s="223" t="s">
        <v>161</v>
      </c>
      <c r="AU345" s="223" t="s">
        <v>89</v>
      </c>
      <c r="AV345" s="14" t="s">
        <v>89</v>
      </c>
      <c r="AW345" s="14" t="s">
        <v>33</v>
      </c>
      <c r="AX345" s="14" t="s">
        <v>79</v>
      </c>
      <c r="AY345" s="223" t="s">
        <v>153</v>
      </c>
    </row>
    <row r="346" spans="1:65" s="14" customFormat="1" ht="11.25">
      <c r="B346" s="213"/>
      <c r="C346" s="214"/>
      <c r="D346" s="204" t="s">
        <v>161</v>
      </c>
      <c r="E346" s="215" t="s">
        <v>1</v>
      </c>
      <c r="F346" s="216" t="s">
        <v>418</v>
      </c>
      <c r="G346" s="214"/>
      <c r="H346" s="217">
        <v>-0.93799999999999994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161</v>
      </c>
      <c r="AU346" s="223" t="s">
        <v>89</v>
      </c>
      <c r="AV346" s="14" t="s">
        <v>89</v>
      </c>
      <c r="AW346" s="14" t="s">
        <v>33</v>
      </c>
      <c r="AX346" s="14" t="s">
        <v>79</v>
      </c>
      <c r="AY346" s="223" t="s">
        <v>153</v>
      </c>
    </row>
    <row r="347" spans="1:65" s="15" customFormat="1" ht="11.25">
      <c r="B347" s="224"/>
      <c r="C347" s="225"/>
      <c r="D347" s="204" t="s">
        <v>161</v>
      </c>
      <c r="E347" s="226" t="s">
        <v>1</v>
      </c>
      <c r="F347" s="227" t="s">
        <v>164</v>
      </c>
      <c r="G347" s="225"/>
      <c r="H347" s="228">
        <v>7.4319999999999995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AT347" s="234" t="s">
        <v>161</v>
      </c>
      <c r="AU347" s="234" t="s">
        <v>89</v>
      </c>
      <c r="AV347" s="15" t="s">
        <v>159</v>
      </c>
      <c r="AW347" s="15" t="s">
        <v>33</v>
      </c>
      <c r="AX347" s="15" t="s">
        <v>87</v>
      </c>
      <c r="AY347" s="234" t="s">
        <v>153</v>
      </c>
    </row>
    <row r="348" spans="1:65" s="2" customFormat="1" ht="24.2" customHeight="1">
      <c r="A348" s="35"/>
      <c r="B348" s="36"/>
      <c r="C348" s="188" t="s">
        <v>419</v>
      </c>
      <c r="D348" s="188" t="s">
        <v>155</v>
      </c>
      <c r="E348" s="189" t="s">
        <v>420</v>
      </c>
      <c r="F348" s="190" t="s">
        <v>421</v>
      </c>
      <c r="G348" s="191" t="s">
        <v>194</v>
      </c>
      <c r="H348" s="192">
        <v>74.168000000000006</v>
      </c>
      <c r="I348" s="193"/>
      <c r="J348" s="194">
        <f>ROUND(I348*H348,2)</f>
        <v>0</v>
      </c>
      <c r="K348" s="195"/>
      <c r="L348" s="40"/>
      <c r="M348" s="196" t="s">
        <v>1</v>
      </c>
      <c r="N348" s="197" t="s">
        <v>44</v>
      </c>
      <c r="O348" s="72"/>
      <c r="P348" s="198">
        <f>O348*H348</f>
        <v>0</v>
      </c>
      <c r="Q348" s="198">
        <v>2.6800000000000001E-3</v>
      </c>
      <c r="R348" s="198">
        <f>Q348*H348</f>
        <v>0.19877024000000001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159</v>
      </c>
      <c r="AT348" s="200" t="s">
        <v>155</v>
      </c>
      <c r="AU348" s="200" t="s">
        <v>89</v>
      </c>
      <c r="AY348" s="18" t="s">
        <v>153</v>
      </c>
      <c r="BE348" s="201">
        <f>IF(N348="základní",J348,0)</f>
        <v>0</v>
      </c>
      <c r="BF348" s="201">
        <f>IF(N348="snížená",J348,0)</f>
        <v>0</v>
      </c>
      <c r="BG348" s="201">
        <f>IF(N348="zákl. přenesená",J348,0)</f>
        <v>0</v>
      </c>
      <c r="BH348" s="201">
        <f>IF(N348="sníž. přenesená",J348,0)</f>
        <v>0</v>
      </c>
      <c r="BI348" s="201">
        <f>IF(N348="nulová",J348,0)</f>
        <v>0</v>
      </c>
      <c r="BJ348" s="18" t="s">
        <v>87</v>
      </c>
      <c r="BK348" s="201">
        <f>ROUND(I348*H348,2)</f>
        <v>0</v>
      </c>
      <c r="BL348" s="18" t="s">
        <v>159</v>
      </c>
      <c r="BM348" s="200" t="s">
        <v>422</v>
      </c>
    </row>
    <row r="349" spans="1:65" s="13" customFormat="1" ht="22.5">
      <c r="B349" s="202"/>
      <c r="C349" s="203"/>
      <c r="D349" s="204" t="s">
        <v>161</v>
      </c>
      <c r="E349" s="205" t="s">
        <v>1</v>
      </c>
      <c r="F349" s="206" t="s">
        <v>423</v>
      </c>
      <c r="G349" s="203"/>
      <c r="H349" s="205" t="s">
        <v>1</v>
      </c>
      <c r="I349" s="207"/>
      <c r="J349" s="203"/>
      <c r="K349" s="203"/>
      <c r="L349" s="208"/>
      <c r="M349" s="209"/>
      <c r="N349" s="210"/>
      <c r="O349" s="210"/>
      <c r="P349" s="210"/>
      <c r="Q349" s="210"/>
      <c r="R349" s="210"/>
      <c r="S349" s="210"/>
      <c r="T349" s="211"/>
      <c r="AT349" s="212" t="s">
        <v>161</v>
      </c>
      <c r="AU349" s="212" t="s">
        <v>89</v>
      </c>
      <c r="AV349" s="13" t="s">
        <v>87</v>
      </c>
      <c r="AW349" s="13" t="s">
        <v>33</v>
      </c>
      <c r="AX349" s="13" t="s">
        <v>79</v>
      </c>
      <c r="AY349" s="212" t="s">
        <v>153</v>
      </c>
    </row>
    <row r="350" spans="1:65" s="13" customFormat="1" ht="11.25">
      <c r="B350" s="202"/>
      <c r="C350" s="203"/>
      <c r="D350" s="204" t="s">
        <v>161</v>
      </c>
      <c r="E350" s="205" t="s">
        <v>1</v>
      </c>
      <c r="F350" s="206" t="s">
        <v>406</v>
      </c>
      <c r="G350" s="203"/>
      <c r="H350" s="205" t="s">
        <v>1</v>
      </c>
      <c r="I350" s="207"/>
      <c r="J350" s="203"/>
      <c r="K350" s="203"/>
      <c r="L350" s="208"/>
      <c r="M350" s="209"/>
      <c r="N350" s="210"/>
      <c r="O350" s="210"/>
      <c r="P350" s="210"/>
      <c r="Q350" s="210"/>
      <c r="R350" s="210"/>
      <c r="S350" s="210"/>
      <c r="T350" s="211"/>
      <c r="AT350" s="212" t="s">
        <v>161</v>
      </c>
      <c r="AU350" s="212" t="s">
        <v>89</v>
      </c>
      <c r="AV350" s="13" t="s">
        <v>87</v>
      </c>
      <c r="AW350" s="13" t="s">
        <v>33</v>
      </c>
      <c r="AX350" s="13" t="s">
        <v>79</v>
      </c>
      <c r="AY350" s="212" t="s">
        <v>153</v>
      </c>
    </row>
    <row r="351" spans="1:65" s="14" customFormat="1" ht="11.25">
      <c r="B351" s="213"/>
      <c r="C351" s="214"/>
      <c r="D351" s="204" t="s">
        <v>161</v>
      </c>
      <c r="E351" s="215" t="s">
        <v>1</v>
      </c>
      <c r="F351" s="216" t="s">
        <v>386</v>
      </c>
      <c r="G351" s="214"/>
      <c r="H351" s="217">
        <v>1.8</v>
      </c>
      <c r="I351" s="218"/>
      <c r="J351" s="214"/>
      <c r="K351" s="214"/>
      <c r="L351" s="219"/>
      <c r="M351" s="220"/>
      <c r="N351" s="221"/>
      <c r="O351" s="221"/>
      <c r="P351" s="221"/>
      <c r="Q351" s="221"/>
      <c r="R351" s="221"/>
      <c r="S351" s="221"/>
      <c r="T351" s="222"/>
      <c r="AT351" s="223" t="s">
        <v>161</v>
      </c>
      <c r="AU351" s="223" t="s">
        <v>89</v>
      </c>
      <c r="AV351" s="14" t="s">
        <v>89</v>
      </c>
      <c r="AW351" s="14" t="s">
        <v>33</v>
      </c>
      <c r="AX351" s="14" t="s">
        <v>79</v>
      </c>
      <c r="AY351" s="223" t="s">
        <v>153</v>
      </c>
    </row>
    <row r="352" spans="1:65" s="13" customFormat="1" ht="11.25">
      <c r="B352" s="202"/>
      <c r="C352" s="203"/>
      <c r="D352" s="204" t="s">
        <v>161</v>
      </c>
      <c r="E352" s="205" t="s">
        <v>1</v>
      </c>
      <c r="F352" s="206" t="s">
        <v>424</v>
      </c>
      <c r="G352" s="203"/>
      <c r="H352" s="205" t="s">
        <v>1</v>
      </c>
      <c r="I352" s="207"/>
      <c r="J352" s="203"/>
      <c r="K352" s="203"/>
      <c r="L352" s="208"/>
      <c r="M352" s="209"/>
      <c r="N352" s="210"/>
      <c r="O352" s="210"/>
      <c r="P352" s="210"/>
      <c r="Q352" s="210"/>
      <c r="R352" s="210"/>
      <c r="S352" s="210"/>
      <c r="T352" s="211"/>
      <c r="AT352" s="212" t="s">
        <v>161</v>
      </c>
      <c r="AU352" s="212" t="s">
        <v>89</v>
      </c>
      <c r="AV352" s="13" t="s">
        <v>87</v>
      </c>
      <c r="AW352" s="13" t="s">
        <v>33</v>
      </c>
      <c r="AX352" s="13" t="s">
        <v>79</v>
      </c>
      <c r="AY352" s="212" t="s">
        <v>153</v>
      </c>
    </row>
    <row r="353" spans="1:65" s="14" customFormat="1" ht="11.25">
      <c r="B353" s="213"/>
      <c r="C353" s="214"/>
      <c r="D353" s="204" t="s">
        <v>161</v>
      </c>
      <c r="E353" s="215" t="s">
        <v>1</v>
      </c>
      <c r="F353" s="216" t="s">
        <v>400</v>
      </c>
      <c r="G353" s="214"/>
      <c r="H353" s="217">
        <v>101.7</v>
      </c>
      <c r="I353" s="218"/>
      <c r="J353" s="214"/>
      <c r="K353" s="214"/>
      <c r="L353" s="219"/>
      <c r="M353" s="220"/>
      <c r="N353" s="221"/>
      <c r="O353" s="221"/>
      <c r="P353" s="221"/>
      <c r="Q353" s="221"/>
      <c r="R353" s="221"/>
      <c r="S353" s="221"/>
      <c r="T353" s="222"/>
      <c r="AT353" s="223" t="s">
        <v>161</v>
      </c>
      <c r="AU353" s="223" t="s">
        <v>89</v>
      </c>
      <c r="AV353" s="14" t="s">
        <v>89</v>
      </c>
      <c r="AW353" s="14" t="s">
        <v>33</v>
      </c>
      <c r="AX353" s="14" t="s">
        <v>79</v>
      </c>
      <c r="AY353" s="223" t="s">
        <v>153</v>
      </c>
    </row>
    <row r="354" spans="1:65" s="13" customFormat="1" ht="11.25">
      <c r="B354" s="202"/>
      <c r="C354" s="203"/>
      <c r="D354" s="204" t="s">
        <v>161</v>
      </c>
      <c r="E354" s="205" t="s">
        <v>1</v>
      </c>
      <c r="F354" s="206" t="s">
        <v>401</v>
      </c>
      <c r="G354" s="203"/>
      <c r="H354" s="205" t="s">
        <v>1</v>
      </c>
      <c r="I354" s="207"/>
      <c r="J354" s="203"/>
      <c r="K354" s="203"/>
      <c r="L354" s="208"/>
      <c r="M354" s="209"/>
      <c r="N354" s="210"/>
      <c r="O354" s="210"/>
      <c r="P354" s="210"/>
      <c r="Q354" s="210"/>
      <c r="R354" s="210"/>
      <c r="S354" s="210"/>
      <c r="T354" s="211"/>
      <c r="AT354" s="212" t="s">
        <v>161</v>
      </c>
      <c r="AU354" s="212" t="s">
        <v>89</v>
      </c>
      <c r="AV354" s="13" t="s">
        <v>87</v>
      </c>
      <c r="AW354" s="13" t="s">
        <v>33</v>
      </c>
      <c r="AX354" s="13" t="s">
        <v>79</v>
      </c>
      <c r="AY354" s="212" t="s">
        <v>153</v>
      </c>
    </row>
    <row r="355" spans="1:65" s="14" customFormat="1" ht="11.25">
      <c r="B355" s="213"/>
      <c r="C355" s="214"/>
      <c r="D355" s="204" t="s">
        <v>161</v>
      </c>
      <c r="E355" s="215" t="s">
        <v>1</v>
      </c>
      <c r="F355" s="216" t="s">
        <v>402</v>
      </c>
      <c r="G355" s="214"/>
      <c r="H355" s="217">
        <v>-14.4</v>
      </c>
      <c r="I355" s="218"/>
      <c r="J355" s="214"/>
      <c r="K355" s="214"/>
      <c r="L355" s="219"/>
      <c r="M355" s="220"/>
      <c r="N355" s="221"/>
      <c r="O355" s="221"/>
      <c r="P355" s="221"/>
      <c r="Q355" s="221"/>
      <c r="R355" s="221"/>
      <c r="S355" s="221"/>
      <c r="T355" s="222"/>
      <c r="AT355" s="223" t="s">
        <v>161</v>
      </c>
      <c r="AU355" s="223" t="s">
        <v>89</v>
      </c>
      <c r="AV355" s="14" t="s">
        <v>89</v>
      </c>
      <c r="AW355" s="14" t="s">
        <v>33</v>
      </c>
      <c r="AX355" s="14" t="s">
        <v>79</v>
      </c>
      <c r="AY355" s="223" t="s">
        <v>153</v>
      </c>
    </row>
    <row r="356" spans="1:65" s="14" customFormat="1" ht="11.25">
      <c r="B356" s="213"/>
      <c r="C356" s="214"/>
      <c r="D356" s="204" t="s">
        <v>161</v>
      </c>
      <c r="E356" s="215" t="s">
        <v>1</v>
      </c>
      <c r="F356" s="216" t="s">
        <v>403</v>
      </c>
      <c r="G356" s="214"/>
      <c r="H356" s="217">
        <v>-7.5</v>
      </c>
      <c r="I356" s="218"/>
      <c r="J356" s="214"/>
      <c r="K356" s="214"/>
      <c r="L356" s="219"/>
      <c r="M356" s="220"/>
      <c r="N356" s="221"/>
      <c r="O356" s="221"/>
      <c r="P356" s="221"/>
      <c r="Q356" s="221"/>
      <c r="R356" s="221"/>
      <c r="S356" s="221"/>
      <c r="T356" s="222"/>
      <c r="AT356" s="223" t="s">
        <v>161</v>
      </c>
      <c r="AU356" s="223" t="s">
        <v>89</v>
      </c>
      <c r="AV356" s="14" t="s">
        <v>89</v>
      </c>
      <c r="AW356" s="14" t="s">
        <v>33</v>
      </c>
      <c r="AX356" s="14" t="s">
        <v>79</v>
      </c>
      <c r="AY356" s="223" t="s">
        <v>153</v>
      </c>
    </row>
    <row r="357" spans="1:65" s="13" customFormat="1" ht="11.25">
      <c r="B357" s="202"/>
      <c r="C357" s="203"/>
      <c r="D357" s="204" t="s">
        <v>161</v>
      </c>
      <c r="E357" s="205" t="s">
        <v>1</v>
      </c>
      <c r="F357" s="206" t="s">
        <v>425</v>
      </c>
      <c r="G357" s="203"/>
      <c r="H357" s="205" t="s">
        <v>1</v>
      </c>
      <c r="I357" s="207"/>
      <c r="J357" s="203"/>
      <c r="K357" s="203"/>
      <c r="L357" s="208"/>
      <c r="M357" s="209"/>
      <c r="N357" s="210"/>
      <c r="O357" s="210"/>
      <c r="P357" s="210"/>
      <c r="Q357" s="210"/>
      <c r="R357" s="210"/>
      <c r="S357" s="210"/>
      <c r="T357" s="211"/>
      <c r="AT357" s="212" t="s">
        <v>161</v>
      </c>
      <c r="AU357" s="212" t="s">
        <v>89</v>
      </c>
      <c r="AV357" s="13" t="s">
        <v>87</v>
      </c>
      <c r="AW357" s="13" t="s">
        <v>33</v>
      </c>
      <c r="AX357" s="13" t="s">
        <v>79</v>
      </c>
      <c r="AY357" s="212" t="s">
        <v>153</v>
      </c>
    </row>
    <row r="358" spans="1:65" s="14" customFormat="1" ht="11.25">
      <c r="B358" s="213"/>
      <c r="C358" s="214"/>
      <c r="D358" s="204" t="s">
        <v>161</v>
      </c>
      <c r="E358" s="215" t="s">
        <v>1</v>
      </c>
      <c r="F358" s="216" t="s">
        <v>426</v>
      </c>
      <c r="G358" s="214"/>
      <c r="H358" s="217">
        <v>-7.4320000000000004</v>
      </c>
      <c r="I358" s="218"/>
      <c r="J358" s="214"/>
      <c r="K358" s="214"/>
      <c r="L358" s="219"/>
      <c r="M358" s="220"/>
      <c r="N358" s="221"/>
      <c r="O358" s="221"/>
      <c r="P358" s="221"/>
      <c r="Q358" s="221"/>
      <c r="R358" s="221"/>
      <c r="S358" s="221"/>
      <c r="T358" s="222"/>
      <c r="AT358" s="223" t="s">
        <v>161</v>
      </c>
      <c r="AU358" s="223" t="s">
        <v>89</v>
      </c>
      <c r="AV358" s="14" t="s">
        <v>89</v>
      </c>
      <c r="AW358" s="14" t="s">
        <v>33</v>
      </c>
      <c r="AX358" s="14" t="s">
        <v>79</v>
      </c>
      <c r="AY358" s="223" t="s">
        <v>153</v>
      </c>
    </row>
    <row r="359" spans="1:65" s="15" customFormat="1" ht="11.25">
      <c r="B359" s="224"/>
      <c r="C359" s="225"/>
      <c r="D359" s="204" t="s">
        <v>161</v>
      </c>
      <c r="E359" s="226" t="s">
        <v>1</v>
      </c>
      <c r="F359" s="227" t="s">
        <v>164</v>
      </c>
      <c r="G359" s="225"/>
      <c r="H359" s="228">
        <v>74.167999999999992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AT359" s="234" t="s">
        <v>161</v>
      </c>
      <c r="AU359" s="234" t="s">
        <v>89</v>
      </c>
      <c r="AV359" s="15" t="s">
        <v>159</v>
      </c>
      <c r="AW359" s="15" t="s">
        <v>33</v>
      </c>
      <c r="AX359" s="15" t="s">
        <v>87</v>
      </c>
      <c r="AY359" s="234" t="s">
        <v>153</v>
      </c>
    </row>
    <row r="360" spans="1:65" s="2" customFormat="1" ht="24.2" customHeight="1">
      <c r="A360" s="35"/>
      <c r="B360" s="36"/>
      <c r="C360" s="188" t="s">
        <v>427</v>
      </c>
      <c r="D360" s="188" t="s">
        <v>155</v>
      </c>
      <c r="E360" s="189" t="s">
        <v>428</v>
      </c>
      <c r="F360" s="190" t="s">
        <v>429</v>
      </c>
      <c r="G360" s="191" t="s">
        <v>194</v>
      </c>
      <c r="H360" s="192">
        <v>1.8</v>
      </c>
      <c r="I360" s="193"/>
      <c r="J360" s="194">
        <f>ROUND(I360*H360,2)</f>
        <v>0</v>
      </c>
      <c r="K360" s="195"/>
      <c r="L360" s="40"/>
      <c r="M360" s="196" t="s">
        <v>1</v>
      </c>
      <c r="N360" s="197" t="s">
        <v>44</v>
      </c>
      <c r="O360" s="72"/>
      <c r="P360" s="198">
        <f>O360*H360</f>
        <v>0</v>
      </c>
      <c r="Q360" s="198">
        <v>2.3099999999999999E-2</v>
      </c>
      <c r="R360" s="198">
        <f>Q360*H360</f>
        <v>4.1579999999999999E-2</v>
      </c>
      <c r="S360" s="198">
        <v>0</v>
      </c>
      <c r="T360" s="199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0" t="s">
        <v>159</v>
      </c>
      <c r="AT360" s="200" t="s">
        <v>155</v>
      </c>
      <c r="AU360" s="200" t="s">
        <v>89</v>
      </c>
      <c r="AY360" s="18" t="s">
        <v>153</v>
      </c>
      <c r="BE360" s="201">
        <f>IF(N360="základní",J360,0)</f>
        <v>0</v>
      </c>
      <c r="BF360" s="201">
        <f>IF(N360="snížená",J360,0)</f>
        <v>0</v>
      </c>
      <c r="BG360" s="201">
        <f>IF(N360="zákl. přenesená",J360,0)</f>
        <v>0</v>
      </c>
      <c r="BH360" s="201">
        <f>IF(N360="sníž. přenesená",J360,0)</f>
        <v>0</v>
      </c>
      <c r="BI360" s="201">
        <f>IF(N360="nulová",J360,0)</f>
        <v>0</v>
      </c>
      <c r="BJ360" s="18" t="s">
        <v>87</v>
      </c>
      <c r="BK360" s="201">
        <f>ROUND(I360*H360,2)</f>
        <v>0</v>
      </c>
      <c r="BL360" s="18" t="s">
        <v>159</v>
      </c>
      <c r="BM360" s="200" t="s">
        <v>430</v>
      </c>
    </row>
    <row r="361" spans="1:65" s="13" customFormat="1" ht="11.25">
      <c r="B361" s="202"/>
      <c r="C361" s="203"/>
      <c r="D361" s="204" t="s">
        <v>161</v>
      </c>
      <c r="E361" s="205" t="s">
        <v>1</v>
      </c>
      <c r="F361" s="206" t="s">
        <v>406</v>
      </c>
      <c r="G361" s="203"/>
      <c r="H361" s="205" t="s">
        <v>1</v>
      </c>
      <c r="I361" s="207"/>
      <c r="J361" s="203"/>
      <c r="K361" s="203"/>
      <c r="L361" s="208"/>
      <c r="M361" s="209"/>
      <c r="N361" s="210"/>
      <c r="O361" s="210"/>
      <c r="P361" s="210"/>
      <c r="Q361" s="210"/>
      <c r="R361" s="210"/>
      <c r="S361" s="210"/>
      <c r="T361" s="211"/>
      <c r="AT361" s="212" t="s">
        <v>161</v>
      </c>
      <c r="AU361" s="212" t="s">
        <v>89</v>
      </c>
      <c r="AV361" s="13" t="s">
        <v>87</v>
      </c>
      <c r="AW361" s="13" t="s">
        <v>33</v>
      </c>
      <c r="AX361" s="13" t="s">
        <v>79</v>
      </c>
      <c r="AY361" s="212" t="s">
        <v>153</v>
      </c>
    </row>
    <row r="362" spans="1:65" s="14" customFormat="1" ht="11.25">
      <c r="B362" s="213"/>
      <c r="C362" s="214"/>
      <c r="D362" s="204" t="s">
        <v>161</v>
      </c>
      <c r="E362" s="215" t="s">
        <v>1</v>
      </c>
      <c r="F362" s="216" t="s">
        <v>386</v>
      </c>
      <c r="G362" s="214"/>
      <c r="H362" s="217">
        <v>1.8</v>
      </c>
      <c r="I362" s="218"/>
      <c r="J362" s="214"/>
      <c r="K362" s="214"/>
      <c r="L362" s="219"/>
      <c r="M362" s="220"/>
      <c r="N362" s="221"/>
      <c r="O362" s="221"/>
      <c r="P362" s="221"/>
      <c r="Q362" s="221"/>
      <c r="R362" s="221"/>
      <c r="S362" s="221"/>
      <c r="T362" s="222"/>
      <c r="AT362" s="223" t="s">
        <v>161</v>
      </c>
      <c r="AU362" s="223" t="s">
        <v>89</v>
      </c>
      <c r="AV362" s="14" t="s">
        <v>89</v>
      </c>
      <c r="AW362" s="14" t="s">
        <v>33</v>
      </c>
      <c r="AX362" s="14" t="s">
        <v>79</v>
      </c>
      <c r="AY362" s="223" t="s">
        <v>153</v>
      </c>
    </row>
    <row r="363" spans="1:65" s="15" customFormat="1" ht="11.25">
      <c r="B363" s="224"/>
      <c r="C363" s="225"/>
      <c r="D363" s="204" t="s">
        <v>161</v>
      </c>
      <c r="E363" s="226" t="s">
        <v>1</v>
      </c>
      <c r="F363" s="227" t="s">
        <v>164</v>
      </c>
      <c r="G363" s="225"/>
      <c r="H363" s="228">
        <v>1.8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AT363" s="234" t="s">
        <v>161</v>
      </c>
      <c r="AU363" s="234" t="s">
        <v>89</v>
      </c>
      <c r="AV363" s="15" t="s">
        <v>159</v>
      </c>
      <c r="AW363" s="15" t="s">
        <v>33</v>
      </c>
      <c r="AX363" s="15" t="s">
        <v>87</v>
      </c>
      <c r="AY363" s="234" t="s">
        <v>153</v>
      </c>
    </row>
    <row r="364" spans="1:65" s="2" customFormat="1" ht="24.2" customHeight="1">
      <c r="A364" s="35"/>
      <c r="B364" s="36"/>
      <c r="C364" s="188" t="s">
        <v>431</v>
      </c>
      <c r="D364" s="188" t="s">
        <v>155</v>
      </c>
      <c r="E364" s="189" t="s">
        <v>432</v>
      </c>
      <c r="F364" s="190" t="s">
        <v>433</v>
      </c>
      <c r="G364" s="191" t="s">
        <v>158</v>
      </c>
      <c r="H364" s="192">
        <v>4.4530000000000003</v>
      </c>
      <c r="I364" s="193"/>
      <c r="J364" s="194">
        <f>ROUND(I364*H364,2)</f>
        <v>0</v>
      </c>
      <c r="K364" s="195"/>
      <c r="L364" s="40"/>
      <c r="M364" s="196" t="s">
        <v>1</v>
      </c>
      <c r="N364" s="197" t="s">
        <v>44</v>
      </c>
      <c r="O364" s="72"/>
      <c r="P364" s="198">
        <f>O364*H364</f>
        <v>0</v>
      </c>
      <c r="Q364" s="198">
        <v>2.45329</v>
      </c>
      <c r="R364" s="198">
        <f>Q364*H364</f>
        <v>10.924500370000001</v>
      </c>
      <c r="S364" s="198">
        <v>0</v>
      </c>
      <c r="T364" s="199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0" t="s">
        <v>159</v>
      </c>
      <c r="AT364" s="200" t="s">
        <v>155</v>
      </c>
      <c r="AU364" s="200" t="s">
        <v>89</v>
      </c>
      <c r="AY364" s="18" t="s">
        <v>153</v>
      </c>
      <c r="BE364" s="201">
        <f>IF(N364="základní",J364,0)</f>
        <v>0</v>
      </c>
      <c r="BF364" s="201">
        <f>IF(N364="snížená",J364,0)</f>
        <v>0</v>
      </c>
      <c r="BG364" s="201">
        <f>IF(N364="zákl. přenesená",J364,0)</f>
        <v>0</v>
      </c>
      <c r="BH364" s="201">
        <f>IF(N364="sníž. přenesená",J364,0)</f>
        <v>0</v>
      </c>
      <c r="BI364" s="201">
        <f>IF(N364="nulová",J364,0)</f>
        <v>0</v>
      </c>
      <c r="BJ364" s="18" t="s">
        <v>87</v>
      </c>
      <c r="BK364" s="201">
        <f>ROUND(I364*H364,2)</f>
        <v>0</v>
      </c>
      <c r="BL364" s="18" t="s">
        <v>159</v>
      </c>
      <c r="BM364" s="200" t="s">
        <v>434</v>
      </c>
    </row>
    <row r="365" spans="1:65" s="13" customFormat="1" ht="11.25">
      <c r="B365" s="202"/>
      <c r="C365" s="203"/>
      <c r="D365" s="204" t="s">
        <v>161</v>
      </c>
      <c r="E365" s="205" t="s">
        <v>1</v>
      </c>
      <c r="F365" s="206" t="s">
        <v>435</v>
      </c>
      <c r="G365" s="203"/>
      <c r="H365" s="205" t="s">
        <v>1</v>
      </c>
      <c r="I365" s="207"/>
      <c r="J365" s="203"/>
      <c r="K365" s="203"/>
      <c r="L365" s="208"/>
      <c r="M365" s="209"/>
      <c r="N365" s="210"/>
      <c r="O365" s="210"/>
      <c r="P365" s="210"/>
      <c r="Q365" s="210"/>
      <c r="R365" s="210"/>
      <c r="S365" s="210"/>
      <c r="T365" s="211"/>
      <c r="AT365" s="212" t="s">
        <v>161</v>
      </c>
      <c r="AU365" s="212" t="s">
        <v>89</v>
      </c>
      <c r="AV365" s="13" t="s">
        <v>87</v>
      </c>
      <c r="AW365" s="13" t="s">
        <v>33</v>
      </c>
      <c r="AX365" s="13" t="s">
        <v>79</v>
      </c>
      <c r="AY365" s="212" t="s">
        <v>153</v>
      </c>
    </row>
    <row r="366" spans="1:65" s="14" customFormat="1" ht="11.25">
      <c r="B366" s="213"/>
      <c r="C366" s="214"/>
      <c r="D366" s="204" t="s">
        <v>161</v>
      </c>
      <c r="E366" s="215" t="s">
        <v>1</v>
      </c>
      <c r="F366" s="216" t="s">
        <v>436</v>
      </c>
      <c r="G366" s="214"/>
      <c r="H366" s="217">
        <v>4.4530000000000003</v>
      </c>
      <c r="I366" s="218"/>
      <c r="J366" s="214"/>
      <c r="K366" s="214"/>
      <c r="L366" s="219"/>
      <c r="M366" s="220"/>
      <c r="N366" s="221"/>
      <c r="O366" s="221"/>
      <c r="P366" s="221"/>
      <c r="Q366" s="221"/>
      <c r="R366" s="221"/>
      <c r="S366" s="221"/>
      <c r="T366" s="222"/>
      <c r="AT366" s="223" t="s">
        <v>161</v>
      </c>
      <c r="AU366" s="223" t="s">
        <v>89</v>
      </c>
      <c r="AV366" s="14" t="s">
        <v>89</v>
      </c>
      <c r="AW366" s="14" t="s">
        <v>33</v>
      </c>
      <c r="AX366" s="14" t="s">
        <v>79</v>
      </c>
      <c r="AY366" s="223" t="s">
        <v>153</v>
      </c>
    </row>
    <row r="367" spans="1:65" s="15" customFormat="1" ht="11.25">
      <c r="B367" s="224"/>
      <c r="C367" s="225"/>
      <c r="D367" s="204" t="s">
        <v>161</v>
      </c>
      <c r="E367" s="226" t="s">
        <v>1</v>
      </c>
      <c r="F367" s="227" t="s">
        <v>164</v>
      </c>
      <c r="G367" s="225"/>
      <c r="H367" s="228">
        <v>4.4530000000000003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AT367" s="234" t="s">
        <v>161</v>
      </c>
      <c r="AU367" s="234" t="s">
        <v>89</v>
      </c>
      <c r="AV367" s="15" t="s">
        <v>159</v>
      </c>
      <c r="AW367" s="15" t="s">
        <v>33</v>
      </c>
      <c r="AX367" s="15" t="s">
        <v>87</v>
      </c>
      <c r="AY367" s="234" t="s">
        <v>153</v>
      </c>
    </row>
    <row r="368" spans="1:65" s="2" customFormat="1" ht="21.75" customHeight="1">
      <c r="A368" s="35"/>
      <c r="B368" s="36"/>
      <c r="C368" s="188" t="s">
        <v>437</v>
      </c>
      <c r="D368" s="188" t="s">
        <v>155</v>
      </c>
      <c r="E368" s="189" t="s">
        <v>438</v>
      </c>
      <c r="F368" s="190" t="s">
        <v>439</v>
      </c>
      <c r="G368" s="191" t="s">
        <v>194</v>
      </c>
      <c r="H368" s="192">
        <v>16.95</v>
      </c>
      <c r="I368" s="193"/>
      <c r="J368" s="194">
        <f>ROUND(I368*H368,2)</f>
        <v>0</v>
      </c>
      <c r="K368" s="195"/>
      <c r="L368" s="40"/>
      <c r="M368" s="196" t="s">
        <v>1</v>
      </c>
      <c r="N368" s="197" t="s">
        <v>44</v>
      </c>
      <c r="O368" s="72"/>
      <c r="P368" s="198">
        <f>O368*H368</f>
        <v>0</v>
      </c>
      <c r="Q368" s="198">
        <v>0.55110000000000003</v>
      </c>
      <c r="R368" s="198">
        <f>Q368*H368</f>
        <v>9.3411450000000009</v>
      </c>
      <c r="S368" s="198">
        <v>0</v>
      </c>
      <c r="T368" s="199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00" t="s">
        <v>159</v>
      </c>
      <c r="AT368" s="200" t="s">
        <v>155</v>
      </c>
      <c r="AU368" s="200" t="s">
        <v>89</v>
      </c>
      <c r="AY368" s="18" t="s">
        <v>153</v>
      </c>
      <c r="BE368" s="201">
        <f>IF(N368="základní",J368,0)</f>
        <v>0</v>
      </c>
      <c r="BF368" s="201">
        <f>IF(N368="snížená",J368,0)</f>
        <v>0</v>
      </c>
      <c r="BG368" s="201">
        <f>IF(N368="zákl. přenesená",J368,0)</f>
        <v>0</v>
      </c>
      <c r="BH368" s="201">
        <f>IF(N368="sníž. přenesená",J368,0)</f>
        <v>0</v>
      </c>
      <c r="BI368" s="201">
        <f>IF(N368="nulová",J368,0)</f>
        <v>0</v>
      </c>
      <c r="BJ368" s="18" t="s">
        <v>87</v>
      </c>
      <c r="BK368" s="201">
        <f>ROUND(I368*H368,2)</f>
        <v>0</v>
      </c>
      <c r="BL368" s="18" t="s">
        <v>159</v>
      </c>
      <c r="BM368" s="200" t="s">
        <v>440</v>
      </c>
    </row>
    <row r="369" spans="1:65" s="13" customFormat="1" ht="11.25">
      <c r="B369" s="202"/>
      <c r="C369" s="203"/>
      <c r="D369" s="204" t="s">
        <v>161</v>
      </c>
      <c r="E369" s="205" t="s">
        <v>1</v>
      </c>
      <c r="F369" s="206" t="s">
        <v>441</v>
      </c>
      <c r="G369" s="203"/>
      <c r="H369" s="205" t="s">
        <v>1</v>
      </c>
      <c r="I369" s="207"/>
      <c r="J369" s="203"/>
      <c r="K369" s="203"/>
      <c r="L369" s="208"/>
      <c r="M369" s="209"/>
      <c r="N369" s="210"/>
      <c r="O369" s="210"/>
      <c r="P369" s="210"/>
      <c r="Q369" s="210"/>
      <c r="R369" s="210"/>
      <c r="S369" s="210"/>
      <c r="T369" s="211"/>
      <c r="AT369" s="212" t="s">
        <v>161</v>
      </c>
      <c r="AU369" s="212" t="s">
        <v>89</v>
      </c>
      <c r="AV369" s="13" t="s">
        <v>87</v>
      </c>
      <c r="AW369" s="13" t="s">
        <v>33</v>
      </c>
      <c r="AX369" s="13" t="s">
        <v>79</v>
      </c>
      <c r="AY369" s="212" t="s">
        <v>153</v>
      </c>
    </row>
    <row r="370" spans="1:65" s="14" customFormat="1" ht="11.25">
      <c r="B370" s="213"/>
      <c r="C370" s="214"/>
      <c r="D370" s="204" t="s">
        <v>161</v>
      </c>
      <c r="E370" s="215" t="s">
        <v>1</v>
      </c>
      <c r="F370" s="216" t="s">
        <v>442</v>
      </c>
      <c r="G370" s="214"/>
      <c r="H370" s="217">
        <v>16.95</v>
      </c>
      <c r="I370" s="218"/>
      <c r="J370" s="214"/>
      <c r="K370" s="214"/>
      <c r="L370" s="219"/>
      <c r="M370" s="220"/>
      <c r="N370" s="221"/>
      <c r="O370" s="221"/>
      <c r="P370" s="221"/>
      <c r="Q370" s="221"/>
      <c r="R370" s="221"/>
      <c r="S370" s="221"/>
      <c r="T370" s="222"/>
      <c r="AT370" s="223" t="s">
        <v>161</v>
      </c>
      <c r="AU370" s="223" t="s">
        <v>89</v>
      </c>
      <c r="AV370" s="14" t="s">
        <v>89</v>
      </c>
      <c r="AW370" s="14" t="s">
        <v>33</v>
      </c>
      <c r="AX370" s="14" t="s">
        <v>79</v>
      </c>
      <c r="AY370" s="223" t="s">
        <v>153</v>
      </c>
    </row>
    <row r="371" spans="1:65" s="15" customFormat="1" ht="11.25">
      <c r="B371" s="224"/>
      <c r="C371" s="225"/>
      <c r="D371" s="204" t="s">
        <v>161</v>
      </c>
      <c r="E371" s="226" t="s">
        <v>1</v>
      </c>
      <c r="F371" s="227" t="s">
        <v>164</v>
      </c>
      <c r="G371" s="225"/>
      <c r="H371" s="228">
        <v>16.95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AT371" s="234" t="s">
        <v>161</v>
      </c>
      <c r="AU371" s="234" t="s">
        <v>89</v>
      </c>
      <c r="AV371" s="15" t="s">
        <v>159</v>
      </c>
      <c r="AW371" s="15" t="s">
        <v>33</v>
      </c>
      <c r="AX371" s="15" t="s">
        <v>87</v>
      </c>
      <c r="AY371" s="234" t="s">
        <v>153</v>
      </c>
    </row>
    <row r="372" spans="1:65" s="2" customFormat="1" ht="24.2" customHeight="1">
      <c r="A372" s="35"/>
      <c r="B372" s="36"/>
      <c r="C372" s="188" t="s">
        <v>443</v>
      </c>
      <c r="D372" s="188" t="s">
        <v>155</v>
      </c>
      <c r="E372" s="189" t="s">
        <v>444</v>
      </c>
      <c r="F372" s="190" t="s">
        <v>445</v>
      </c>
      <c r="G372" s="191" t="s">
        <v>446</v>
      </c>
      <c r="H372" s="192">
        <v>33.9</v>
      </c>
      <c r="I372" s="193"/>
      <c r="J372" s="194">
        <f>ROUND(I372*H372,2)</f>
        <v>0</v>
      </c>
      <c r="K372" s="195"/>
      <c r="L372" s="40"/>
      <c r="M372" s="196" t="s">
        <v>1</v>
      </c>
      <c r="N372" s="197" t="s">
        <v>44</v>
      </c>
      <c r="O372" s="72"/>
      <c r="P372" s="198">
        <f>O372*H372</f>
        <v>0</v>
      </c>
      <c r="Q372" s="198">
        <v>0.12895000000000001</v>
      </c>
      <c r="R372" s="198">
        <f>Q372*H372</f>
        <v>4.3714050000000002</v>
      </c>
      <c r="S372" s="198">
        <v>0</v>
      </c>
      <c r="T372" s="19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0" t="s">
        <v>159</v>
      </c>
      <c r="AT372" s="200" t="s">
        <v>155</v>
      </c>
      <c r="AU372" s="200" t="s">
        <v>89</v>
      </c>
      <c r="AY372" s="18" t="s">
        <v>153</v>
      </c>
      <c r="BE372" s="201">
        <f>IF(N372="základní",J372,0)</f>
        <v>0</v>
      </c>
      <c r="BF372" s="201">
        <f>IF(N372="snížená",J372,0)</f>
        <v>0</v>
      </c>
      <c r="BG372" s="201">
        <f>IF(N372="zákl. přenesená",J372,0)</f>
        <v>0</v>
      </c>
      <c r="BH372" s="201">
        <f>IF(N372="sníž. přenesená",J372,0)</f>
        <v>0</v>
      </c>
      <c r="BI372" s="201">
        <f>IF(N372="nulová",J372,0)</f>
        <v>0</v>
      </c>
      <c r="BJ372" s="18" t="s">
        <v>87</v>
      </c>
      <c r="BK372" s="201">
        <f>ROUND(I372*H372,2)</f>
        <v>0</v>
      </c>
      <c r="BL372" s="18" t="s">
        <v>159</v>
      </c>
      <c r="BM372" s="200" t="s">
        <v>447</v>
      </c>
    </row>
    <row r="373" spans="1:65" s="13" customFormat="1" ht="11.25">
      <c r="B373" s="202"/>
      <c r="C373" s="203"/>
      <c r="D373" s="204" t="s">
        <v>161</v>
      </c>
      <c r="E373" s="205" t="s">
        <v>1</v>
      </c>
      <c r="F373" s="206" t="s">
        <v>441</v>
      </c>
      <c r="G373" s="203"/>
      <c r="H373" s="205" t="s">
        <v>1</v>
      </c>
      <c r="I373" s="207"/>
      <c r="J373" s="203"/>
      <c r="K373" s="203"/>
      <c r="L373" s="208"/>
      <c r="M373" s="209"/>
      <c r="N373" s="210"/>
      <c r="O373" s="210"/>
      <c r="P373" s="210"/>
      <c r="Q373" s="210"/>
      <c r="R373" s="210"/>
      <c r="S373" s="210"/>
      <c r="T373" s="211"/>
      <c r="AT373" s="212" t="s">
        <v>161</v>
      </c>
      <c r="AU373" s="212" t="s">
        <v>89</v>
      </c>
      <c r="AV373" s="13" t="s">
        <v>87</v>
      </c>
      <c r="AW373" s="13" t="s">
        <v>33</v>
      </c>
      <c r="AX373" s="13" t="s">
        <v>79</v>
      </c>
      <c r="AY373" s="212" t="s">
        <v>153</v>
      </c>
    </row>
    <row r="374" spans="1:65" s="14" customFormat="1" ht="11.25">
      <c r="B374" s="213"/>
      <c r="C374" s="214"/>
      <c r="D374" s="204" t="s">
        <v>161</v>
      </c>
      <c r="E374" s="215" t="s">
        <v>1</v>
      </c>
      <c r="F374" s="216" t="s">
        <v>448</v>
      </c>
      <c r="G374" s="214"/>
      <c r="H374" s="217">
        <v>33.9</v>
      </c>
      <c r="I374" s="218"/>
      <c r="J374" s="214"/>
      <c r="K374" s="214"/>
      <c r="L374" s="219"/>
      <c r="M374" s="220"/>
      <c r="N374" s="221"/>
      <c r="O374" s="221"/>
      <c r="P374" s="221"/>
      <c r="Q374" s="221"/>
      <c r="R374" s="221"/>
      <c r="S374" s="221"/>
      <c r="T374" s="222"/>
      <c r="AT374" s="223" t="s">
        <v>161</v>
      </c>
      <c r="AU374" s="223" t="s">
        <v>89</v>
      </c>
      <c r="AV374" s="14" t="s">
        <v>89</v>
      </c>
      <c r="AW374" s="14" t="s">
        <v>33</v>
      </c>
      <c r="AX374" s="14" t="s">
        <v>79</v>
      </c>
      <c r="AY374" s="223" t="s">
        <v>153</v>
      </c>
    </row>
    <row r="375" spans="1:65" s="15" customFormat="1" ht="11.25">
      <c r="B375" s="224"/>
      <c r="C375" s="225"/>
      <c r="D375" s="204" t="s">
        <v>161</v>
      </c>
      <c r="E375" s="226" t="s">
        <v>1</v>
      </c>
      <c r="F375" s="227" t="s">
        <v>164</v>
      </c>
      <c r="G375" s="225"/>
      <c r="H375" s="228">
        <v>33.9</v>
      </c>
      <c r="I375" s="229"/>
      <c r="J375" s="225"/>
      <c r="K375" s="225"/>
      <c r="L375" s="230"/>
      <c r="M375" s="231"/>
      <c r="N375" s="232"/>
      <c r="O375" s="232"/>
      <c r="P375" s="232"/>
      <c r="Q375" s="232"/>
      <c r="R375" s="232"/>
      <c r="S375" s="232"/>
      <c r="T375" s="233"/>
      <c r="AT375" s="234" t="s">
        <v>161</v>
      </c>
      <c r="AU375" s="234" t="s">
        <v>89</v>
      </c>
      <c r="AV375" s="15" t="s">
        <v>159</v>
      </c>
      <c r="AW375" s="15" t="s">
        <v>33</v>
      </c>
      <c r="AX375" s="15" t="s">
        <v>87</v>
      </c>
      <c r="AY375" s="234" t="s">
        <v>153</v>
      </c>
    </row>
    <row r="376" spans="1:65" s="12" customFormat="1" ht="22.9" customHeight="1">
      <c r="B376" s="172"/>
      <c r="C376" s="173"/>
      <c r="D376" s="174" t="s">
        <v>78</v>
      </c>
      <c r="E376" s="186" t="s">
        <v>204</v>
      </c>
      <c r="F376" s="186" t="s">
        <v>449</v>
      </c>
      <c r="G376" s="173"/>
      <c r="H376" s="173"/>
      <c r="I376" s="176"/>
      <c r="J376" s="187">
        <f>BK376</f>
        <v>0</v>
      </c>
      <c r="K376" s="173"/>
      <c r="L376" s="178"/>
      <c r="M376" s="179"/>
      <c r="N376" s="180"/>
      <c r="O376" s="180"/>
      <c r="P376" s="181">
        <f>SUM(P377:P390)</f>
        <v>0</v>
      </c>
      <c r="Q376" s="180"/>
      <c r="R376" s="181">
        <f>SUM(R377:R390)</f>
        <v>2.1709010000000001E-2</v>
      </c>
      <c r="S376" s="180"/>
      <c r="T376" s="182">
        <f>SUM(T377:T390)</f>
        <v>0</v>
      </c>
      <c r="AR376" s="183" t="s">
        <v>87</v>
      </c>
      <c r="AT376" s="184" t="s">
        <v>78</v>
      </c>
      <c r="AU376" s="184" t="s">
        <v>87</v>
      </c>
      <c r="AY376" s="183" t="s">
        <v>153</v>
      </c>
      <c r="BK376" s="185">
        <f>SUM(BK377:BK390)</f>
        <v>0</v>
      </c>
    </row>
    <row r="377" spans="1:65" s="2" customFormat="1" ht="33" customHeight="1">
      <c r="A377" s="35"/>
      <c r="B377" s="36"/>
      <c r="C377" s="188" t="s">
        <v>450</v>
      </c>
      <c r="D377" s="188" t="s">
        <v>155</v>
      </c>
      <c r="E377" s="189" t="s">
        <v>451</v>
      </c>
      <c r="F377" s="190" t="s">
        <v>452</v>
      </c>
      <c r="G377" s="191" t="s">
        <v>446</v>
      </c>
      <c r="H377" s="192">
        <v>11.85</v>
      </c>
      <c r="I377" s="193"/>
      <c r="J377" s="194">
        <f>ROUND(I377*H377,2)</f>
        <v>0</v>
      </c>
      <c r="K377" s="195"/>
      <c r="L377" s="40"/>
      <c r="M377" s="196" t="s">
        <v>1</v>
      </c>
      <c r="N377" s="197" t="s">
        <v>44</v>
      </c>
      <c r="O377" s="72"/>
      <c r="P377" s="198">
        <f>O377*H377</f>
        <v>0</v>
      </c>
      <c r="Q377" s="198">
        <v>1.0000000000000001E-5</v>
      </c>
      <c r="R377" s="198">
        <f>Q377*H377</f>
        <v>1.1850000000000001E-4</v>
      </c>
      <c r="S377" s="198">
        <v>0</v>
      </c>
      <c r="T377" s="199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00" t="s">
        <v>159</v>
      </c>
      <c r="AT377" s="200" t="s">
        <v>155</v>
      </c>
      <c r="AU377" s="200" t="s">
        <v>89</v>
      </c>
      <c r="AY377" s="18" t="s">
        <v>153</v>
      </c>
      <c r="BE377" s="201">
        <f>IF(N377="základní",J377,0)</f>
        <v>0</v>
      </c>
      <c r="BF377" s="201">
        <f>IF(N377="snížená",J377,0)</f>
        <v>0</v>
      </c>
      <c r="BG377" s="201">
        <f>IF(N377="zákl. přenesená",J377,0)</f>
        <v>0</v>
      </c>
      <c r="BH377" s="201">
        <f>IF(N377="sníž. přenesená",J377,0)</f>
        <v>0</v>
      </c>
      <c r="BI377" s="201">
        <f>IF(N377="nulová",J377,0)</f>
        <v>0</v>
      </c>
      <c r="BJ377" s="18" t="s">
        <v>87</v>
      </c>
      <c r="BK377" s="201">
        <f>ROUND(I377*H377,2)</f>
        <v>0</v>
      </c>
      <c r="BL377" s="18" t="s">
        <v>159</v>
      </c>
      <c r="BM377" s="200" t="s">
        <v>453</v>
      </c>
    </row>
    <row r="378" spans="1:65" s="13" customFormat="1" ht="11.25">
      <c r="B378" s="202"/>
      <c r="C378" s="203"/>
      <c r="D378" s="204" t="s">
        <v>161</v>
      </c>
      <c r="E378" s="205" t="s">
        <v>1</v>
      </c>
      <c r="F378" s="206" t="s">
        <v>454</v>
      </c>
      <c r="G378" s="203"/>
      <c r="H378" s="205" t="s">
        <v>1</v>
      </c>
      <c r="I378" s="207"/>
      <c r="J378" s="203"/>
      <c r="K378" s="203"/>
      <c r="L378" s="208"/>
      <c r="M378" s="209"/>
      <c r="N378" s="210"/>
      <c r="O378" s="210"/>
      <c r="P378" s="210"/>
      <c r="Q378" s="210"/>
      <c r="R378" s="210"/>
      <c r="S378" s="210"/>
      <c r="T378" s="211"/>
      <c r="AT378" s="212" t="s">
        <v>161</v>
      </c>
      <c r="AU378" s="212" t="s">
        <v>89</v>
      </c>
      <c r="AV378" s="13" t="s">
        <v>87</v>
      </c>
      <c r="AW378" s="13" t="s">
        <v>33</v>
      </c>
      <c r="AX378" s="13" t="s">
        <v>79</v>
      </c>
      <c r="AY378" s="212" t="s">
        <v>153</v>
      </c>
    </row>
    <row r="379" spans="1:65" s="14" customFormat="1" ht="11.25">
      <c r="B379" s="213"/>
      <c r="C379" s="214"/>
      <c r="D379" s="204" t="s">
        <v>161</v>
      </c>
      <c r="E379" s="215" t="s">
        <v>1</v>
      </c>
      <c r="F379" s="216" t="s">
        <v>455</v>
      </c>
      <c r="G379" s="214"/>
      <c r="H379" s="217">
        <v>11.85</v>
      </c>
      <c r="I379" s="218"/>
      <c r="J379" s="214"/>
      <c r="K379" s="214"/>
      <c r="L379" s="219"/>
      <c r="M379" s="220"/>
      <c r="N379" s="221"/>
      <c r="O379" s="221"/>
      <c r="P379" s="221"/>
      <c r="Q379" s="221"/>
      <c r="R379" s="221"/>
      <c r="S379" s="221"/>
      <c r="T379" s="222"/>
      <c r="AT379" s="223" t="s">
        <v>161</v>
      </c>
      <c r="AU379" s="223" t="s">
        <v>89</v>
      </c>
      <c r="AV379" s="14" t="s">
        <v>89</v>
      </c>
      <c r="AW379" s="14" t="s">
        <v>33</v>
      </c>
      <c r="AX379" s="14" t="s">
        <v>79</v>
      </c>
      <c r="AY379" s="223" t="s">
        <v>153</v>
      </c>
    </row>
    <row r="380" spans="1:65" s="15" customFormat="1" ht="11.25">
      <c r="B380" s="224"/>
      <c r="C380" s="225"/>
      <c r="D380" s="204" t="s">
        <v>161</v>
      </c>
      <c r="E380" s="226" t="s">
        <v>1</v>
      </c>
      <c r="F380" s="227" t="s">
        <v>164</v>
      </c>
      <c r="G380" s="225"/>
      <c r="H380" s="228">
        <v>11.85</v>
      </c>
      <c r="I380" s="229"/>
      <c r="J380" s="225"/>
      <c r="K380" s="225"/>
      <c r="L380" s="230"/>
      <c r="M380" s="231"/>
      <c r="N380" s="232"/>
      <c r="O380" s="232"/>
      <c r="P380" s="232"/>
      <c r="Q380" s="232"/>
      <c r="R380" s="232"/>
      <c r="S380" s="232"/>
      <c r="T380" s="233"/>
      <c r="AT380" s="234" t="s">
        <v>161</v>
      </c>
      <c r="AU380" s="234" t="s">
        <v>89</v>
      </c>
      <c r="AV380" s="15" t="s">
        <v>159</v>
      </c>
      <c r="AW380" s="15" t="s">
        <v>33</v>
      </c>
      <c r="AX380" s="15" t="s">
        <v>87</v>
      </c>
      <c r="AY380" s="234" t="s">
        <v>153</v>
      </c>
    </row>
    <row r="381" spans="1:65" s="2" customFormat="1" ht="21.75" customHeight="1">
      <c r="A381" s="35"/>
      <c r="B381" s="36"/>
      <c r="C381" s="235" t="s">
        <v>456</v>
      </c>
      <c r="D381" s="235" t="s">
        <v>223</v>
      </c>
      <c r="E381" s="236" t="s">
        <v>457</v>
      </c>
      <c r="F381" s="237" t="s">
        <v>458</v>
      </c>
      <c r="G381" s="238" t="s">
        <v>446</v>
      </c>
      <c r="H381" s="239">
        <v>12.087</v>
      </c>
      <c r="I381" s="240"/>
      <c r="J381" s="241">
        <f>ROUND(I381*H381,2)</f>
        <v>0</v>
      </c>
      <c r="K381" s="242"/>
      <c r="L381" s="243"/>
      <c r="M381" s="244" t="s">
        <v>1</v>
      </c>
      <c r="N381" s="245" t="s">
        <v>44</v>
      </c>
      <c r="O381" s="72"/>
      <c r="P381" s="198">
        <f>O381*H381</f>
        <v>0</v>
      </c>
      <c r="Q381" s="198">
        <v>1.73E-3</v>
      </c>
      <c r="R381" s="198">
        <f>Q381*H381</f>
        <v>2.091051E-2</v>
      </c>
      <c r="S381" s="198">
        <v>0</v>
      </c>
      <c r="T381" s="199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00" t="s">
        <v>204</v>
      </c>
      <c r="AT381" s="200" t="s">
        <v>223</v>
      </c>
      <c r="AU381" s="200" t="s">
        <v>89</v>
      </c>
      <c r="AY381" s="18" t="s">
        <v>153</v>
      </c>
      <c r="BE381" s="201">
        <f>IF(N381="základní",J381,0)</f>
        <v>0</v>
      </c>
      <c r="BF381" s="201">
        <f>IF(N381="snížená",J381,0)</f>
        <v>0</v>
      </c>
      <c r="BG381" s="201">
        <f>IF(N381="zákl. přenesená",J381,0)</f>
        <v>0</v>
      </c>
      <c r="BH381" s="201">
        <f>IF(N381="sníž. přenesená",J381,0)</f>
        <v>0</v>
      </c>
      <c r="BI381" s="201">
        <f>IF(N381="nulová",J381,0)</f>
        <v>0</v>
      </c>
      <c r="BJ381" s="18" t="s">
        <v>87</v>
      </c>
      <c r="BK381" s="201">
        <f>ROUND(I381*H381,2)</f>
        <v>0</v>
      </c>
      <c r="BL381" s="18" t="s">
        <v>159</v>
      </c>
      <c r="BM381" s="200" t="s">
        <v>459</v>
      </c>
    </row>
    <row r="382" spans="1:65" s="14" customFormat="1" ht="11.25">
      <c r="B382" s="213"/>
      <c r="C382" s="214"/>
      <c r="D382" s="204" t="s">
        <v>161</v>
      </c>
      <c r="E382" s="215" t="s">
        <v>1</v>
      </c>
      <c r="F382" s="216" t="s">
        <v>460</v>
      </c>
      <c r="G382" s="214"/>
      <c r="H382" s="217">
        <v>11.85</v>
      </c>
      <c r="I382" s="218"/>
      <c r="J382" s="214"/>
      <c r="K382" s="214"/>
      <c r="L382" s="219"/>
      <c r="M382" s="220"/>
      <c r="N382" s="221"/>
      <c r="O382" s="221"/>
      <c r="P382" s="221"/>
      <c r="Q382" s="221"/>
      <c r="R382" s="221"/>
      <c r="S382" s="221"/>
      <c r="T382" s="222"/>
      <c r="AT382" s="223" t="s">
        <v>161</v>
      </c>
      <c r="AU382" s="223" t="s">
        <v>89</v>
      </c>
      <c r="AV382" s="14" t="s">
        <v>89</v>
      </c>
      <c r="AW382" s="14" t="s">
        <v>33</v>
      </c>
      <c r="AX382" s="14" t="s">
        <v>79</v>
      </c>
      <c r="AY382" s="223" t="s">
        <v>153</v>
      </c>
    </row>
    <row r="383" spans="1:65" s="15" customFormat="1" ht="11.25">
      <c r="B383" s="224"/>
      <c r="C383" s="225"/>
      <c r="D383" s="204" t="s">
        <v>161</v>
      </c>
      <c r="E383" s="226" t="s">
        <v>1</v>
      </c>
      <c r="F383" s="227" t="s">
        <v>164</v>
      </c>
      <c r="G383" s="225"/>
      <c r="H383" s="228">
        <v>11.85</v>
      </c>
      <c r="I383" s="229"/>
      <c r="J383" s="225"/>
      <c r="K383" s="225"/>
      <c r="L383" s="230"/>
      <c r="M383" s="231"/>
      <c r="N383" s="232"/>
      <c r="O383" s="232"/>
      <c r="P383" s="232"/>
      <c r="Q383" s="232"/>
      <c r="R383" s="232"/>
      <c r="S383" s="232"/>
      <c r="T383" s="233"/>
      <c r="AT383" s="234" t="s">
        <v>161</v>
      </c>
      <c r="AU383" s="234" t="s">
        <v>89</v>
      </c>
      <c r="AV383" s="15" t="s">
        <v>159</v>
      </c>
      <c r="AW383" s="15" t="s">
        <v>33</v>
      </c>
      <c r="AX383" s="15" t="s">
        <v>87</v>
      </c>
      <c r="AY383" s="234" t="s">
        <v>153</v>
      </c>
    </row>
    <row r="384" spans="1:65" s="14" customFormat="1" ht="11.25">
      <c r="B384" s="213"/>
      <c r="C384" s="214"/>
      <c r="D384" s="204" t="s">
        <v>161</v>
      </c>
      <c r="E384" s="214"/>
      <c r="F384" s="216" t="s">
        <v>461</v>
      </c>
      <c r="G384" s="214"/>
      <c r="H384" s="217">
        <v>12.087</v>
      </c>
      <c r="I384" s="218"/>
      <c r="J384" s="214"/>
      <c r="K384" s="214"/>
      <c r="L384" s="219"/>
      <c r="M384" s="220"/>
      <c r="N384" s="221"/>
      <c r="O384" s="221"/>
      <c r="P384" s="221"/>
      <c r="Q384" s="221"/>
      <c r="R384" s="221"/>
      <c r="S384" s="221"/>
      <c r="T384" s="222"/>
      <c r="AT384" s="223" t="s">
        <v>161</v>
      </c>
      <c r="AU384" s="223" t="s">
        <v>89</v>
      </c>
      <c r="AV384" s="14" t="s">
        <v>89</v>
      </c>
      <c r="AW384" s="14" t="s">
        <v>4</v>
      </c>
      <c r="AX384" s="14" t="s">
        <v>87</v>
      </c>
      <c r="AY384" s="223" t="s">
        <v>153</v>
      </c>
    </row>
    <row r="385" spans="1:65" s="2" customFormat="1" ht="33" customHeight="1">
      <c r="A385" s="35"/>
      <c r="B385" s="36"/>
      <c r="C385" s="188" t="s">
        <v>462</v>
      </c>
      <c r="D385" s="188" t="s">
        <v>155</v>
      </c>
      <c r="E385" s="189" t="s">
        <v>463</v>
      </c>
      <c r="F385" s="190" t="s">
        <v>464</v>
      </c>
      <c r="G385" s="191" t="s">
        <v>465</v>
      </c>
      <c r="H385" s="192">
        <v>2</v>
      </c>
      <c r="I385" s="193"/>
      <c r="J385" s="194">
        <f>ROUND(I385*H385,2)</f>
        <v>0</v>
      </c>
      <c r="K385" s="195"/>
      <c r="L385" s="40"/>
      <c r="M385" s="196" t="s">
        <v>1</v>
      </c>
      <c r="N385" s="197" t="s">
        <v>44</v>
      </c>
      <c r="O385" s="72"/>
      <c r="P385" s="198">
        <f>O385*H385</f>
        <v>0</v>
      </c>
      <c r="Q385" s="198">
        <v>0</v>
      </c>
      <c r="R385" s="198">
        <f>Q385*H385</f>
        <v>0</v>
      </c>
      <c r="S385" s="198">
        <v>0</v>
      </c>
      <c r="T385" s="199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0" t="s">
        <v>159</v>
      </c>
      <c r="AT385" s="200" t="s">
        <v>155</v>
      </c>
      <c r="AU385" s="200" t="s">
        <v>89</v>
      </c>
      <c r="AY385" s="18" t="s">
        <v>153</v>
      </c>
      <c r="BE385" s="201">
        <f>IF(N385="základní",J385,0)</f>
        <v>0</v>
      </c>
      <c r="BF385" s="201">
        <f>IF(N385="snížená",J385,0)</f>
        <v>0</v>
      </c>
      <c r="BG385" s="201">
        <f>IF(N385="zákl. přenesená",J385,0)</f>
        <v>0</v>
      </c>
      <c r="BH385" s="201">
        <f>IF(N385="sníž. přenesená",J385,0)</f>
        <v>0</v>
      </c>
      <c r="BI385" s="201">
        <f>IF(N385="nulová",J385,0)</f>
        <v>0</v>
      </c>
      <c r="BJ385" s="18" t="s">
        <v>87</v>
      </c>
      <c r="BK385" s="201">
        <f>ROUND(I385*H385,2)</f>
        <v>0</v>
      </c>
      <c r="BL385" s="18" t="s">
        <v>159</v>
      </c>
      <c r="BM385" s="200" t="s">
        <v>466</v>
      </c>
    </row>
    <row r="386" spans="1:65" s="14" customFormat="1" ht="11.25">
      <c r="B386" s="213"/>
      <c r="C386" s="214"/>
      <c r="D386" s="204" t="s">
        <v>161</v>
      </c>
      <c r="E386" s="215" t="s">
        <v>1</v>
      </c>
      <c r="F386" s="216" t="s">
        <v>89</v>
      </c>
      <c r="G386" s="214"/>
      <c r="H386" s="217">
        <v>2</v>
      </c>
      <c r="I386" s="218"/>
      <c r="J386" s="214"/>
      <c r="K386" s="214"/>
      <c r="L386" s="219"/>
      <c r="M386" s="220"/>
      <c r="N386" s="221"/>
      <c r="O386" s="221"/>
      <c r="P386" s="221"/>
      <c r="Q386" s="221"/>
      <c r="R386" s="221"/>
      <c r="S386" s="221"/>
      <c r="T386" s="222"/>
      <c r="AT386" s="223" t="s">
        <v>161</v>
      </c>
      <c r="AU386" s="223" t="s">
        <v>89</v>
      </c>
      <c r="AV386" s="14" t="s">
        <v>89</v>
      </c>
      <c r="AW386" s="14" t="s">
        <v>33</v>
      </c>
      <c r="AX386" s="14" t="s">
        <v>79</v>
      </c>
      <c r="AY386" s="223" t="s">
        <v>153</v>
      </c>
    </row>
    <row r="387" spans="1:65" s="15" customFormat="1" ht="11.25">
      <c r="B387" s="224"/>
      <c r="C387" s="225"/>
      <c r="D387" s="204" t="s">
        <v>161</v>
      </c>
      <c r="E387" s="226" t="s">
        <v>1</v>
      </c>
      <c r="F387" s="227" t="s">
        <v>164</v>
      </c>
      <c r="G387" s="225"/>
      <c r="H387" s="228">
        <v>2</v>
      </c>
      <c r="I387" s="229"/>
      <c r="J387" s="225"/>
      <c r="K387" s="225"/>
      <c r="L387" s="230"/>
      <c r="M387" s="231"/>
      <c r="N387" s="232"/>
      <c r="O387" s="232"/>
      <c r="P387" s="232"/>
      <c r="Q387" s="232"/>
      <c r="R387" s="232"/>
      <c r="S387" s="232"/>
      <c r="T387" s="233"/>
      <c r="AT387" s="234" t="s">
        <v>161</v>
      </c>
      <c r="AU387" s="234" t="s">
        <v>89</v>
      </c>
      <c r="AV387" s="15" t="s">
        <v>159</v>
      </c>
      <c r="AW387" s="15" t="s">
        <v>33</v>
      </c>
      <c r="AX387" s="15" t="s">
        <v>87</v>
      </c>
      <c r="AY387" s="234" t="s">
        <v>153</v>
      </c>
    </row>
    <row r="388" spans="1:65" s="2" customFormat="1" ht="16.5" customHeight="1">
      <c r="A388" s="35"/>
      <c r="B388" s="36"/>
      <c r="C388" s="235" t="s">
        <v>467</v>
      </c>
      <c r="D388" s="235" t="s">
        <v>223</v>
      </c>
      <c r="E388" s="236" t="s">
        <v>468</v>
      </c>
      <c r="F388" s="237" t="s">
        <v>469</v>
      </c>
      <c r="G388" s="238" t="s">
        <v>465</v>
      </c>
      <c r="H388" s="239">
        <v>2</v>
      </c>
      <c r="I388" s="240"/>
      <c r="J388" s="241">
        <f>ROUND(I388*H388,2)</f>
        <v>0</v>
      </c>
      <c r="K388" s="242"/>
      <c r="L388" s="243"/>
      <c r="M388" s="244" t="s">
        <v>1</v>
      </c>
      <c r="N388" s="245" t="s">
        <v>44</v>
      </c>
      <c r="O388" s="72"/>
      <c r="P388" s="198">
        <f>O388*H388</f>
        <v>0</v>
      </c>
      <c r="Q388" s="198">
        <v>3.4000000000000002E-4</v>
      </c>
      <c r="R388" s="198">
        <f>Q388*H388</f>
        <v>6.8000000000000005E-4</v>
      </c>
      <c r="S388" s="198">
        <v>0</v>
      </c>
      <c r="T388" s="199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00" t="s">
        <v>204</v>
      </c>
      <c r="AT388" s="200" t="s">
        <v>223</v>
      </c>
      <c r="AU388" s="200" t="s">
        <v>89</v>
      </c>
      <c r="AY388" s="18" t="s">
        <v>153</v>
      </c>
      <c r="BE388" s="201">
        <f>IF(N388="základní",J388,0)</f>
        <v>0</v>
      </c>
      <c r="BF388" s="201">
        <f>IF(N388="snížená",J388,0)</f>
        <v>0</v>
      </c>
      <c r="BG388" s="201">
        <f>IF(N388="zákl. přenesená",J388,0)</f>
        <v>0</v>
      </c>
      <c r="BH388" s="201">
        <f>IF(N388="sníž. přenesená",J388,0)</f>
        <v>0</v>
      </c>
      <c r="BI388" s="201">
        <f>IF(N388="nulová",J388,0)</f>
        <v>0</v>
      </c>
      <c r="BJ388" s="18" t="s">
        <v>87</v>
      </c>
      <c r="BK388" s="201">
        <f>ROUND(I388*H388,2)</f>
        <v>0</v>
      </c>
      <c r="BL388" s="18" t="s">
        <v>159</v>
      </c>
      <c r="BM388" s="200" t="s">
        <v>470</v>
      </c>
    </row>
    <row r="389" spans="1:65" s="14" customFormat="1" ht="11.25">
      <c r="B389" s="213"/>
      <c r="C389" s="214"/>
      <c r="D389" s="204" t="s">
        <v>161</v>
      </c>
      <c r="E389" s="215" t="s">
        <v>1</v>
      </c>
      <c r="F389" s="216" t="s">
        <v>89</v>
      </c>
      <c r="G389" s="214"/>
      <c r="H389" s="217">
        <v>2</v>
      </c>
      <c r="I389" s="218"/>
      <c r="J389" s="214"/>
      <c r="K389" s="214"/>
      <c r="L389" s="219"/>
      <c r="M389" s="220"/>
      <c r="N389" s="221"/>
      <c r="O389" s="221"/>
      <c r="P389" s="221"/>
      <c r="Q389" s="221"/>
      <c r="R389" s="221"/>
      <c r="S389" s="221"/>
      <c r="T389" s="222"/>
      <c r="AT389" s="223" t="s">
        <v>161</v>
      </c>
      <c r="AU389" s="223" t="s">
        <v>89</v>
      </c>
      <c r="AV389" s="14" t="s">
        <v>89</v>
      </c>
      <c r="AW389" s="14" t="s">
        <v>33</v>
      </c>
      <c r="AX389" s="14" t="s">
        <v>79</v>
      </c>
      <c r="AY389" s="223" t="s">
        <v>153</v>
      </c>
    </row>
    <row r="390" spans="1:65" s="15" customFormat="1" ht="11.25">
      <c r="B390" s="224"/>
      <c r="C390" s="225"/>
      <c r="D390" s="204" t="s">
        <v>161</v>
      </c>
      <c r="E390" s="226" t="s">
        <v>1</v>
      </c>
      <c r="F390" s="227" t="s">
        <v>164</v>
      </c>
      <c r="G390" s="225"/>
      <c r="H390" s="228">
        <v>2</v>
      </c>
      <c r="I390" s="229"/>
      <c r="J390" s="225"/>
      <c r="K390" s="225"/>
      <c r="L390" s="230"/>
      <c r="M390" s="231"/>
      <c r="N390" s="232"/>
      <c r="O390" s="232"/>
      <c r="P390" s="232"/>
      <c r="Q390" s="232"/>
      <c r="R390" s="232"/>
      <c r="S390" s="232"/>
      <c r="T390" s="233"/>
      <c r="AT390" s="234" t="s">
        <v>161</v>
      </c>
      <c r="AU390" s="234" t="s">
        <v>89</v>
      </c>
      <c r="AV390" s="15" t="s">
        <v>159</v>
      </c>
      <c r="AW390" s="15" t="s">
        <v>33</v>
      </c>
      <c r="AX390" s="15" t="s">
        <v>87</v>
      </c>
      <c r="AY390" s="234" t="s">
        <v>153</v>
      </c>
    </row>
    <row r="391" spans="1:65" s="12" customFormat="1" ht="22.9" customHeight="1">
      <c r="B391" s="172"/>
      <c r="C391" s="173"/>
      <c r="D391" s="174" t="s">
        <v>78</v>
      </c>
      <c r="E391" s="186" t="s">
        <v>208</v>
      </c>
      <c r="F391" s="186" t="s">
        <v>471</v>
      </c>
      <c r="G391" s="173"/>
      <c r="H391" s="173"/>
      <c r="I391" s="176"/>
      <c r="J391" s="187">
        <f>BK391</f>
        <v>0</v>
      </c>
      <c r="K391" s="173"/>
      <c r="L391" s="178"/>
      <c r="M391" s="179"/>
      <c r="N391" s="180"/>
      <c r="O391" s="180"/>
      <c r="P391" s="181">
        <f>SUM(P392:P411)</f>
        <v>0</v>
      </c>
      <c r="Q391" s="180"/>
      <c r="R391" s="181">
        <f>SUM(R392:R411)</f>
        <v>5.6550000000000003E-3</v>
      </c>
      <c r="S391" s="180"/>
      <c r="T391" s="182">
        <f>SUM(T392:T411)</f>
        <v>0</v>
      </c>
      <c r="AR391" s="183" t="s">
        <v>87</v>
      </c>
      <c r="AT391" s="184" t="s">
        <v>78</v>
      </c>
      <c r="AU391" s="184" t="s">
        <v>87</v>
      </c>
      <c r="AY391" s="183" t="s">
        <v>153</v>
      </c>
      <c r="BK391" s="185">
        <f>SUM(BK392:BK411)</f>
        <v>0</v>
      </c>
    </row>
    <row r="392" spans="1:65" s="2" customFormat="1" ht="33" customHeight="1">
      <c r="A392" s="35"/>
      <c r="B392" s="36"/>
      <c r="C392" s="188" t="s">
        <v>472</v>
      </c>
      <c r="D392" s="188" t="s">
        <v>155</v>
      </c>
      <c r="E392" s="189" t="s">
        <v>473</v>
      </c>
      <c r="F392" s="190" t="s">
        <v>474</v>
      </c>
      <c r="G392" s="191" t="s">
        <v>194</v>
      </c>
      <c r="H392" s="192">
        <v>101.7</v>
      </c>
      <c r="I392" s="193"/>
      <c r="J392" s="194">
        <f>ROUND(I392*H392,2)</f>
        <v>0</v>
      </c>
      <c r="K392" s="195"/>
      <c r="L392" s="40"/>
      <c r="M392" s="196" t="s">
        <v>1</v>
      </c>
      <c r="N392" s="197" t="s">
        <v>44</v>
      </c>
      <c r="O392" s="72"/>
      <c r="P392" s="198">
        <f>O392*H392</f>
        <v>0</v>
      </c>
      <c r="Q392" s="198">
        <v>0</v>
      </c>
      <c r="R392" s="198">
        <f>Q392*H392</f>
        <v>0</v>
      </c>
      <c r="S392" s="198">
        <v>0</v>
      </c>
      <c r="T392" s="199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0" t="s">
        <v>159</v>
      </c>
      <c r="AT392" s="200" t="s">
        <v>155</v>
      </c>
      <c r="AU392" s="200" t="s">
        <v>89</v>
      </c>
      <c r="AY392" s="18" t="s">
        <v>153</v>
      </c>
      <c r="BE392" s="201">
        <f>IF(N392="základní",J392,0)</f>
        <v>0</v>
      </c>
      <c r="BF392" s="201">
        <f>IF(N392="snížená",J392,0)</f>
        <v>0</v>
      </c>
      <c r="BG392" s="201">
        <f>IF(N392="zákl. přenesená",J392,0)</f>
        <v>0</v>
      </c>
      <c r="BH392" s="201">
        <f>IF(N392="sníž. přenesená",J392,0)</f>
        <v>0</v>
      </c>
      <c r="BI392" s="201">
        <f>IF(N392="nulová",J392,0)</f>
        <v>0</v>
      </c>
      <c r="BJ392" s="18" t="s">
        <v>87</v>
      </c>
      <c r="BK392" s="201">
        <f>ROUND(I392*H392,2)</f>
        <v>0</v>
      </c>
      <c r="BL392" s="18" t="s">
        <v>159</v>
      </c>
      <c r="BM392" s="200" t="s">
        <v>475</v>
      </c>
    </row>
    <row r="393" spans="1:65" s="13" customFormat="1" ht="11.25">
      <c r="B393" s="202"/>
      <c r="C393" s="203"/>
      <c r="D393" s="204" t="s">
        <v>161</v>
      </c>
      <c r="E393" s="205" t="s">
        <v>1</v>
      </c>
      <c r="F393" s="206" t="s">
        <v>476</v>
      </c>
      <c r="G393" s="203"/>
      <c r="H393" s="205" t="s">
        <v>1</v>
      </c>
      <c r="I393" s="207"/>
      <c r="J393" s="203"/>
      <c r="K393" s="203"/>
      <c r="L393" s="208"/>
      <c r="M393" s="209"/>
      <c r="N393" s="210"/>
      <c r="O393" s="210"/>
      <c r="P393" s="210"/>
      <c r="Q393" s="210"/>
      <c r="R393" s="210"/>
      <c r="S393" s="210"/>
      <c r="T393" s="211"/>
      <c r="AT393" s="212" t="s">
        <v>161</v>
      </c>
      <c r="AU393" s="212" t="s">
        <v>89</v>
      </c>
      <c r="AV393" s="13" t="s">
        <v>87</v>
      </c>
      <c r="AW393" s="13" t="s">
        <v>33</v>
      </c>
      <c r="AX393" s="13" t="s">
        <v>79</v>
      </c>
      <c r="AY393" s="212" t="s">
        <v>153</v>
      </c>
    </row>
    <row r="394" spans="1:65" s="14" customFormat="1" ht="11.25">
      <c r="B394" s="213"/>
      <c r="C394" s="214"/>
      <c r="D394" s="204" t="s">
        <v>161</v>
      </c>
      <c r="E394" s="215" t="s">
        <v>1</v>
      </c>
      <c r="F394" s="216" t="s">
        <v>400</v>
      </c>
      <c r="G394" s="214"/>
      <c r="H394" s="217">
        <v>101.7</v>
      </c>
      <c r="I394" s="218"/>
      <c r="J394" s="214"/>
      <c r="K394" s="214"/>
      <c r="L394" s="219"/>
      <c r="M394" s="220"/>
      <c r="N394" s="221"/>
      <c r="O394" s="221"/>
      <c r="P394" s="221"/>
      <c r="Q394" s="221"/>
      <c r="R394" s="221"/>
      <c r="S394" s="221"/>
      <c r="T394" s="222"/>
      <c r="AT394" s="223" t="s">
        <v>161</v>
      </c>
      <c r="AU394" s="223" t="s">
        <v>89</v>
      </c>
      <c r="AV394" s="14" t="s">
        <v>89</v>
      </c>
      <c r="AW394" s="14" t="s">
        <v>33</v>
      </c>
      <c r="AX394" s="14" t="s">
        <v>79</v>
      </c>
      <c r="AY394" s="223" t="s">
        <v>153</v>
      </c>
    </row>
    <row r="395" spans="1:65" s="15" customFormat="1" ht="11.25">
      <c r="B395" s="224"/>
      <c r="C395" s="225"/>
      <c r="D395" s="204" t="s">
        <v>161</v>
      </c>
      <c r="E395" s="226" t="s">
        <v>1</v>
      </c>
      <c r="F395" s="227" t="s">
        <v>164</v>
      </c>
      <c r="G395" s="225"/>
      <c r="H395" s="228">
        <v>101.7</v>
      </c>
      <c r="I395" s="229"/>
      <c r="J395" s="225"/>
      <c r="K395" s="225"/>
      <c r="L395" s="230"/>
      <c r="M395" s="231"/>
      <c r="N395" s="232"/>
      <c r="O395" s="232"/>
      <c r="P395" s="232"/>
      <c r="Q395" s="232"/>
      <c r="R395" s="232"/>
      <c r="S395" s="232"/>
      <c r="T395" s="233"/>
      <c r="AT395" s="234" t="s">
        <v>161</v>
      </c>
      <c r="AU395" s="234" t="s">
        <v>89</v>
      </c>
      <c r="AV395" s="15" t="s">
        <v>159</v>
      </c>
      <c r="AW395" s="15" t="s">
        <v>33</v>
      </c>
      <c r="AX395" s="15" t="s">
        <v>87</v>
      </c>
      <c r="AY395" s="234" t="s">
        <v>153</v>
      </c>
    </row>
    <row r="396" spans="1:65" s="2" customFormat="1" ht="33" customHeight="1">
      <c r="A396" s="35"/>
      <c r="B396" s="36"/>
      <c r="C396" s="188" t="s">
        <v>477</v>
      </c>
      <c r="D396" s="188" t="s">
        <v>155</v>
      </c>
      <c r="E396" s="189" t="s">
        <v>478</v>
      </c>
      <c r="F396" s="190" t="s">
        <v>479</v>
      </c>
      <c r="G396" s="191" t="s">
        <v>194</v>
      </c>
      <c r="H396" s="192">
        <v>9153</v>
      </c>
      <c r="I396" s="193"/>
      <c r="J396" s="194">
        <f>ROUND(I396*H396,2)</f>
        <v>0</v>
      </c>
      <c r="K396" s="195"/>
      <c r="L396" s="40"/>
      <c r="M396" s="196" t="s">
        <v>1</v>
      </c>
      <c r="N396" s="197" t="s">
        <v>44</v>
      </c>
      <c r="O396" s="72"/>
      <c r="P396" s="198">
        <f>O396*H396</f>
        <v>0</v>
      </c>
      <c r="Q396" s="198">
        <v>0</v>
      </c>
      <c r="R396" s="198">
        <f>Q396*H396</f>
        <v>0</v>
      </c>
      <c r="S396" s="198">
        <v>0</v>
      </c>
      <c r="T396" s="199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00" t="s">
        <v>159</v>
      </c>
      <c r="AT396" s="200" t="s">
        <v>155</v>
      </c>
      <c r="AU396" s="200" t="s">
        <v>89</v>
      </c>
      <c r="AY396" s="18" t="s">
        <v>153</v>
      </c>
      <c r="BE396" s="201">
        <f>IF(N396="základní",J396,0)</f>
        <v>0</v>
      </c>
      <c r="BF396" s="201">
        <f>IF(N396="snížená",J396,0)</f>
        <v>0</v>
      </c>
      <c r="BG396" s="201">
        <f>IF(N396="zákl. přenesená",J396,0)</f>
        <v>0</v>
      </c>
      <c r="BH396" s="201">
        <f>IF(N396="sníž. přenesená",J396,0)</f>
        <v>0</v>
      </c>
      <c r="BI396" s="201">
        <f>IF(N396="nulová",J396,0)</f>
        <v>0</v>
      </c>
      <c r="BJ396" s="18" t="s">
        <v>87</v>
      </c>
      <c r="BK396" s="201">
        <f>ROUND(I396*H396,2)</f>
        <v>0</v>
      </c>
      <c r="BL396" s="18" t="s">
        <v>159</v>
      </c>
      <c r="BM396" s="200" t="s">
        <v>480</v>
      </c>
    </row>
    <row r="397" spans="1:65" s="13" customFormat="1" ht="11.25">
      <c r="B397" s="202"/>
      <c r="C397" s="203"/>
      <c r="D397" s="204" t="s">
        <v>161</v>
      </c>
      <c r="E397" s="205" t="s">
        <v>1</v>
      </c>
      <c r="F397" s="206" t="s">
        <v>481</v>
      </c>
      <c r="G397" s="203"/>
      <c r="H397" s="205" t="s">
        <v>1</v>
      </c>
      <c r="I397" s="207"/>
      <c r="J397" s="203"/>
      <c r="K397" s="203"/>
      <c r="L397" s="208"/>
      <c r="M397" s="209"/>
      <c r="N397" s="210"/>
      <c r="O397" s="210"/>
      <c r="P397" s="210"/>
      <c r="Q397" s="210"/>
      <c r="R397" s="210"/>
      <c r="S397" s="210"/>
      <c r="T397" s="211"/>
      <c r="AT397" s="212" t="s">
        <v>161</v>
      </c>
      <c r="AU397" s="212" t="s">
        <v>89</v>
      </c>
      <c r="AV397" s="13" t="s">
        <v>87</v>
      </c>
      <c r="AW397" s="13" t="s">
        <v>33</v>
      </c>
      <c r="AX397" s="13" t="s">
        <v>79</v>
      </c>
      <c r="AY397" s="212" t="s">
        <v>153</v>
      </c>
    </row>
    <row r="398" spans="1:65" s="14" customFormat="1" ht="11.25">
      <c r="B398" s="213"/>
      <c r="C398" s="214"/>
      <c r="D398" s="204" t="s">
        <v>161</v>
      </c>
      <c r="E398" s="215" t="s">
        <v>1</v>
      </c>
      <c r="F398" s="216" t="s">
        <v>482</v>
      </c>
      <c r="G398" s="214"/>
      <c r="H398" s="217">
        <v>9153</v>
      </c>
      <c r="I398" s="218"/>
      <c r="J398" s="214"/>
      <c r="K398" s="214"/>
      <c r="L398" s="219"/>
      <c r="M398" s="220"/>
      <c r="N398" s="221"/>
      <c r="O398" s="221"/>
      <c r="P398" s="221"/>
      <c r="Q398" s="221"/>
      <c r="R398" s="221"/>
      <c r="S398" s="221"/>
      <c r="T398" s="222"/>
      <c r="AT398" s="223" t="s">
        <v>161</v>
      </c>
      <c r="AU398" s="223" t="s">
        <v>89</v>
      </c>
      <c r="AV398" s="14" t="s">
        <v>89</v>
      </c>
      <c r="AW398" s="14" t="s">
        <v>33</v>
      </c>
      <c r="AX398" s="14" t="s">
        <v>79</v>
      </c>
      <c r="AY398" s="223" t="s">
        <v>153</v>
      </c>
    </row>
    <row r="399" spans="1:65" s="15" customFormat="1" ht="11.25">
      <c r="B399" s="224"/>
      <c r="C399" s="225"/>
      <c r="D399" s="204" t="s">
        <v>161</v>
      </c>
      <c r="E399" s="226" t="s">
        <v>1</v>
      </c>
      <c r="F399" s="227" t="s">
        <v>164</v>
      </c>
      <c r="G399" s="225"/>
      <c r="H399" s="228">
        <v>9153</v>
      </c>
      <c r="I399" s="229"/>
      <c r="J399" s="225"/>
      <c r="K399" s="225"/>
      <c r="L399" s="230"/>
      <c r="M399" s="231"/>
      <c r="N399" s="232"/>
      <c r="O399" s="232"/>
      <c r="P399" s="232"/>
      <c r="Q399" s="232"/>
      <c r="R399" s="232"/>
      <c r="S399" s="232"/>
      <c r="T399" s="233"/>
      <c r="AT399" s="234" t="s">
        <v>161</v>
      </c>
      <c r="AU399" s="234" t="s">
        <v>89</v>
      </c>
      <c r="AV399" s="15" t="s">
        <v>159</v>
      </c>
      <c r="AW399" s="15" t="s">
        <v>33</v>
      </c>
      <c r="AX399" s="15" t="s">
        <v>87</v>
      </c>
      <c r="AY399" s="234" t="s">
        <v>153</v>
      </c>
    </row>
    <row r="400" spans="1:65" s="2" customFormat="1" ht="33" customHeight="1">
      <c r="A400" s="35"/>
      <c r="B400" s="36"/>
      <c r="C400" s="188" t="s">
        <v>483</v>
      </c>
      <c r="D400" s="188" t="s">
        <v>155</v>
      </c>
      <c r="E400" s="189" t="s">
        <v>484</v>
      </c>
      <c r="F400" s="190" t="s">
        <v>485</v>
      </c>
      <c r="G400" s="191" t="s">
        <v>194</v>
      </c>
      <c r="H400" s="192">
        <v>101.7</v>
      </c>
      <c r="I400" s="193"/>
      <c r="J400" s="194">
        <f>ROUND(I400*H400,2)</f>
        <v>0</v>
      </c>
      <c r="K400" s="195"/>
      <c r="L400" s="40"/>
      <c r="M400" s="196" t="s">
        <v>1</v>
      </c>
      <c r="N400" s="197" t="s">
        <v>44</v>
      </c>
      <c r="O400" s="72"/>
      <c r="P400" s="198">
        <f>O400*H400</f>
        <v>0</v>
      </c>
      <c r="Q400" s="198">
        <v>0</v>
      </c>
      <c r="R400" s="198">
        <f>Q400*H400</f>
        <v>0</v>
      </c>
      <c r="S400" s="198">
        <v>0</v>
      </c>
      <c r="T400" s="199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00" t="s">
        <v>159</v>
      </c>
      <c r="AT400" s="200" t="s">
        <v>155</v>
      </c>
      <c r="AU400" s="200" t="s">
        <v>89</v>
      </c>
      <c r="AY400" s="18" t="s">
        <v>153</v>
      </c>
      <c r="BE400" s="201">
        <f>IF(N400="základní",J400,0)</f>
        <v>0</v>
      </c>
      <c r="BF400" s="201">
        <f>IF(N400="snížená",J400,0)</f>
        <v>0</v>
      </c>
      <c r="BG400" s="201">
        <f>IF(N400="zákl. přenesená",J400,0)</f>
        <v>0</v>
      </c>
      <c r="BH400" s="201">
        <f>IF(N400="sníž. přenesená",J400,0)</f>
        <v>0</v>
      </c>
      <c r="BI400" s="201">
        <f>IF(N400="nulová",J400,0)</f>
        <v>0</v>
      </c>
      <c r="BJ400" s="18" t="s">
        <v>87</v>
      </c>
      <c r="BK400" s="201">
        <f>ROUND(I400*H400,2)</f>
        <v>0</v>
      </c>
      <c r="BL400" s="18" t="s">
        <v>159</v>
      </c>
      <c r="BM400" s="200" t="s">
        <v>486</v>
      </c>
    </row>
    <row r="401" spans="1:65" s="2" customFormat="1" ht="21.75" customHeight="1">
      <c r="A401" s="35"/>
      <c r="B401" s="36"/>
      <c r="C401" s="188" t="s">
        <v>487</v>
      </c>
      <c r="D401" s="188" t="s">
        <v>155</v>
      </c>
      <c r="E401" s="189" t="s">
        <v>488</v>
      </c>
      <c r="F401" s="190" t="s">
        <v>489</v>
      </c>
      <c r="G401" s="191" t="s">
        <v>490</v>
      </c>
      <c r="H401" s="192">
        <v>10</v>
      </c>
      <c r="I401" s="193"/>
      <c r="J401" s="194">
        <f>ROUND(I401*H401,2)</f>
        <v>0</v>
      </c>
      <c r="K401" s="195"/>
      <c r="L401" s="40"/>
      <c r="M401" s="196" t="s">
        <v>1</v>
      </c>
      <c r="N401" s="197" t="s">
        <v>44</v>
      </c>
      <c r="O401" s="72"/>
      <c r="P401" s="198">
        <f>O401*H401</f>
        <v>0</v>
      </c>
      <c r="Q401" s="198">
        <v>0</v>
      </c>
      <c r="R401" s="198">
        <f>Q401*H401</f>
        <v>0</v>
      </c>
      <c r="S401" s="198">
        <v>0</v>
      </c>
      <c r="T401" s="199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00" t="s">
        <v>159</v>
      </c>
      <c r="AT401" s="200" t="s">
        <v>155</v>
      </c>
      <c r="AU401" s="200" t="s">
        <v>89</v>
      </c>
      <c r="AY401" s="18" t="s">
        <v>153</v>
      </c>
      <c r="BE401" s="201">
        <f>IF(N401="základní",J401,0)</f>
        <v>0</v>
      </c>
      <c r="BF401" s="201">
        <f>IF(N401="snížená",J401,0)</f>
        <v>0</v>
      </c>
      <c r="BG401" s="201">
        <f>IF(N401="zákl. přenesená",J401,0)</f>
        <v>0</v>
      </c>
      <c r="BH401" s="201">
        <f>IF(N401="sníž. přenesená",J401,0)</f>
        <v>0</v>
      </c>
      <c r="BI401" s="201">
        <f>IF(N401="nulová",J401,0)</f>
        <v>0</v>
      </c>
      <c r="BJ401" s="18" t="s">
        <v>87</v>
      </c>
      <c r="BK401" s="201">
        <f>ROUND(I401*H401,2)</f>
        <v>0</v>
      </c>
      <c r="BL401" s="18" t="s">
        <v>159</v>
      </c>
      <c r="BM401" s="200" t="s">
        <v>491</v>
      </c>
    </row>
    <row r="402" spans="1:65" s="14" customFormat="1" ht="11.25">
      <c r="B402" s="213"/>
      <c r="C402" s="214"/>
      <c r="D402" s="204" t="s">
        <v>161</v>
      </c>
      <c r="E402" s="215" t="s">
        <v>1</v>
      </c>
      <c r="F402" s="216" t="s">
        <v>216</v>
      </c>
      <c r="G402" s="214"/>
      <c r="H402" s="217">
        <v>10</v>
      </c>
      <c r="I402" s="218"/>
      <c r="J402" s="214"/>
      <c r="K402" s="214"/>
      <c r="L402" s="219"/>
      <c r="M402" s="220"/>
      <c r="N402" s="221"/>
      <c r="O402" s="221"/>
      <c r="P402" s="221"/>
      <c r="Q402" s="221"/>
      <c r="R402" s="221"/>
      <c r="S402" s="221"/>
      <c r="T402" s="222"/>
      <c r="AT402" s="223" t="s">
        <v>161</v>
      </c>
      <c r="AU402" s="223" t="s">
        <v>89</v>
      </c>
      <c r="AV402" s="14" t="s">
        <v>89</v>
      </c>
      <c r="AW402" s="14" t="s">
        <v>33</v>
      </c>
      <c r="AX402" s="14" t="s">
        <v>79</v>
      </c>
      <c r="AY402" s="223" t="s">
        <v>153</v>
      </c>
    </row>
    <row r="403" spans="1:65" s="15" customFormat="1" ht="11.25">
      <c r="B403" s="224"/>
      <c r="C403" s="225"/>
      <c r="D403" s="204" t="s">
        <v>161</v>
      </c>
      <c r="E403" s="226" t="s">
        <v>1</v>
      </c>
      <c r="F403" s="227" t="s">
        <v>164</v>
      </c>
      <c r="G403" s="225"/>
      <c r="H403" s="228">
        <v>10</v>
      </c>
      <c r="I403" s="229"/>
      <c r="J403" s="225"/>
      <c r="K403" s="225"/>
      <c r="L403" s="230"/>
      <c r="M403" s="231"/>
      <c r="N403" s="232"/>
      <c r="O403" s="232"/>
      <c r="P403" s="232"/>
      <c r="Q403" s="232"/>
      <c r="R403" s="232"/>
      <c r="S403" s="232"/>
      <c r="T403" s="233"/>
      <c r="AT403" s="234" t="s">
        <v>161</v>
      </c>
      <c r="AU403" s="234" t="s">
        <v>89</v>
      </c>
      <c r="AV403" s="15" t="s">
        <v>159</v>
      </c>
      <c r="AW403" s="15" t="s">
        <v>33</v>
      </c>
      <c r="AX403" s="15" t="s">
        <v>87</v>
      </c>
      <c r="AY403" s="234" t="s">
        <v>153</v>
      </c>
    </row>
    <row r="404" spans="1:65" s="2" customFormat="1" ht="24.2" customHeight="1">
      <c r="A404" s="35"/>
      <c r="B404" s="36"/>
      <c r="C404" s="188" t="s">
        <v>492</v>
      </c>
      <c r="D404" s="188" t="s">
        <v>155</v>
      </c>
      <c r="E404" s="189" t="s">
        <v>493</v>
      </c>
      <c r="F404" s="190" t="s">
        <v>494</v>
      </c>
      <c r="G404" s="191" t="s">
        <v>194</v>
      </c>
      <c r="H404" s="192">
        <v>59.375</v>
      </c>
      <c r="I404" s="193"/>
      <c r="J404" s="194">
        <f>ROUND(I404*H404,2)</f>
        <v>0</v>
      </c>
      <c r="K404" s="195"/>
      <c r="L404" s="40"/>
      <c r="M404" s="196" t="s">
        <v>1</v>
      </c>
      <c r="N404" s="197" t="s">
        <v>44</v>
      </c>
      <c r="O404" s="72"/>
      <c r="P404" s="198">
        <f>O404*H404</f>
        <v>0</v>
      </c>
      <c r="Q404" s="198">
        <v>4.0000000000000003E-5</v>
      </c>
      <c r="R404" s="198">
        <f>Q404*H404</f>
        <v>2.3750000000000004E-3</v>
      </c>
      <c r="S404" s="198">
        <v>0</v>
      </c>
      <c r="T404" s="199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00" t="s">
        <v>159</v>
      </c>
      <c r="AT404" s="200" t="s">
        <v>155</v>
      </c>
      <c r="AU404" s="200" t="s">
        <v>89</v>
      </c>
      <c r="AY404" s="18" t="s">
        <v>153</v>
      </c>
      <c r="BE404" s="201">
        <f>IF(N404="základní",J404,0)</f>
        <v>0</v>
      </c>
      <c r="BF404" s="201">
        <f>IF(N404="snížená",J404,0)</f>
        <v>0</v>
      </c>
      <c r="BG404" s="201">
        <f>IF(N404="zákl. přenesená",J404,0)</f>
        <v>0</v>
      </c>
      <c r="BH404" s="201">
        <f>IF(N404="sníž. přenesená",J404,0)</f>
        <v>0</v>
      </c>
      <c r="BI404" s="201">
        <f>IF(N404="nulová",J404,0)</f>
        <v>0</v>
      </c>
      <c r="BJ404" s="18" t="s">
        <v>87</v>
      </c>
      <c r="BK404" s="201">
        <f>ROUND(I404*H404,2)</f>
        <v>0</v>
      </c>
      <c r="BL404" s="18" t="s">
        <v>159</v>
      </c>
      <c r="BM404" s="200" t="s">
        <v>495</v>
      </c>
    </row>
    <row r="405" spans="1:65" s="14" customFormat="1" ht="11.25">
      <c r="B405" s="213"/>
      <c r="C405" s="214"/>
      <c r="D405" s="204" t="s">
        <v>161</v>
      </c>
      <c r="E405" s="215" t="s">
        <v>1</v>
      </c>
      <c r="F405" s="216" t="s">
        <v>496</v>
      </c>
      <c r="G405" s="214"/>
      <c r="H405" s="217">
        <v>59.375</v>
      </c>
      <c r="I405" s="218"/>
      <c r="J405" s="214"/>
      <c r="K405" s="214"/>
      <c r="L405" s="219"/>
      <c r="M405" s="220"/>
      <c r="N405" s="221"/>
      <c r="O405" s="221"/>
      <c r="P405" s="221"/>
      <c r="Q405" s="221"/>
      <c r="R405" s="221"/>
      <c r="S405" s="221"/>
      <c r="T405" s="222"/>
      <c r="AT405" s="223" t="s">
        <v>161</v>
      </c>
      <c r="AU405" s="223" t="s">
        <v>89</v>
      </c>
      <c r="AV405" s="14" t="s">
        <v>89</v>
      </c>
      <c r="AW405" s="14" t="s">
        <v>33</v>
      </c>
      <c r="AX405" s="14" t="s">
        <v>79</v>
      </c>
      <c r="AY405" s="223" t="s">
        <v>153</v>
      </c>
    </row>
    <row r="406" spans="1:65" s="15" customFormat="1" ht="11.25">
      <c r="B406" s="224"/>
      <c r="C406" s="225"/>
      <c r="D406" s="204" t="s">
        <v>161</v>
      </c>
      <c r="E406" s="226" t="s">
        <v>1</v>
      </c>
      <c r="F406" s="227" t="s">
        <v>164</v>
      </c>
      <c r="G406" s="225"/>
      <c r="H406" s="228">
        <v>59.375</v>
      </c>
      <c r="I406" s="229"/>
      <c r="J406" s="225"/>
      <c r="K406" s="225"/>
      <c r="L406" s="230"/>
      <c r="M406" s="231"/>
      <c r="N406" s="232"/>
      <c r="O406" s="232"/>
      <c r="P406" s="232"/>
      <c r="Q406" s="232"/>
      <c r="R406" s="232"/>
      <c r="S406" s="232"/>
      <c r="T406" s="233"/>
      <c r="AT406" s="234" t="s">
        <v>161</v>
      </c>
      <c r="AU406" s="234" t="s">
        <v>89</v>
      </c>
      <c r="AV406" s="15" t="s">
        <v>159</v>
      </c>
      <c r="AW406" s="15" t="s">
        <v>33</v>
      </c>
      <c r="AX406" s="15" t="s">
        <v>87</v>
      </c>
      <c r="AY406" s="234" t="s">
        <v>153</v>
      </c>
    </row>
    <row r="407" spans="1:65" s="2" customFormat="1" ht="24.2" customHeight="1">
      <c r="A407" s="35"/>
      <c r="B407" s="36"/>
      <c r="C407" s="188" t="s">
        <v>497</v>
      </c>
      <c r="D407" s="188" t="s">
        <v>155</v>
      </c>
      <c r="E407" s="189" t="s">
        <v>498</v>
      </c>
      <c r="F407" s="190" t="s">
        <v>499</v>
      </c>
      <c r="G407" s="191" t="s">
        <v>465</v>
      </c>
      <c r="H407" s="192">
        <v>8</v>
      </c>
      <c r="I407" s="193"/>
      <c r="J407" s="194">
        <f>ROUND(I407*H407,2)</f>
        <v>0</v>
      </c>
      <c r="K407" s="195"/>
      <c r="L407" s="40"/>
      <c r="M407" s="196" t="s">
        <v>1</v>
      </c>
      <c r="N407" s="197" t="s">
        <v>44</v>
      </c>
      <c r="O407" s="72"/>
      <c r="P407" s="198">
        <f>O407*H407</f>
        <v>0</v>
      </c>
      <c r="Q407" s="198">
        <v>2.0000000000000002E-5</v>
      </c>
      <c r="R407" s="198">
        <f>Q407*H407</f>
        <v>1.6000000000000001E-4</v>
      </c>
      <c r="S407" s="198">
        <v>0</v>
      </c>
      <c r="T407" s="199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00" t="s">
        <v>159</v>
      </c>
      <c r="AT407" s="200" t="s">
        <v>155</v>
      </c>
      <c r="AU407" s="200" t="s">
        <v>89</v>
      </c>
      <c r="AY407" s="18" t="s">
        <v>153</v>
      </c>
      <c r="BE407" s="201">
        <f>IF(N407="základní",J407,0)</f>
        <v>0</v>
      </c>
      <c r="BF407" s="201">
        <f>IF(N407="snížená",J407,0)</f>
        <v>0</v>
      </c>
      <c r="BG407" s="201">
        <f>IF(N407="zákl. přenesená",J407,0)</f>
        <v>0</v>
      </c>
      <c r="BH407" s="201">
        <f>IF(N407="sníž. přenesená",J407,0)</f>
        <v>0</v>
      </c>
      <c r="BI407" s="201">
        <f>IF(N407="nulová",J407,0)</f>
        <v>0</v>
      </c>
      <c r="BJ407" s="18" t="s">
        <v>87</v>
      </c>
      <c r="BK407" s="201">
        <f>ROUND(I407*H407,2)</f>
        <v>0</v>
      </c>
      <c r="BL407" s="18" t="s">
        <v>159</v>
      </c>
      <c r="BM407" s="200" t="s">
        <v>500</v>
      </c>
    </row>
    <row r="408" spans="1:65" s="13" customFormat="1" ht="11.25">
      <c r="B408" s="202"/>
      <c r="C408" s="203"/>
      <c r="D408" s="204" t="s">
        <v>161</v>
      </c>
      <c r="E408" s="205" t="s">
        <v>1</v>
      </c>
      <c r="F408" s="206" t="s">
        <v>501</v>
      </c>
      <c r="G408" s="203"/>
      <c r="H408" s="205" t="s">
        <v>1</v>
      </c>
      <c r="I408" s="207"/>
      <c r="J408" s="203"/>
      <c r="K408" s="203"/>
      <c r="L408" s="208"/>
      <c r="M408" s="209"/>
      <c r="N408" s="210"/>
      <c r="O408" s="210"/>
      <c r="P408" s="210"/>
      <c r="Q408" s="210"/>
      <c r="R408" s="210"/>
      <c r="S408" s="210"/>
      <c r="T408" s="211"/>
      <c r="AT408" s="212" t="s">
        <v>161</v>
      </c>
      <c r="AU408" s="212" t="s">
        <v>89</v>
      </c>
      <c r="AV408" s="13" t="s">
        <v>87</v>
      </c>
      <c r="AW408" s="13" t="s">
        <v>33</v>
      </c>
      <c r="AX408" s="13" t="s">
        <v>79</v>
      </c>
      <c r="AY408" s="212" t="s">
        <v>153</v>
      </c>
    </row>
    <row r="409" spans="1:65" s="14" customFormat="1" ht="11.25">
      <c r="B409" s="213"/>
      <c r="C409" s="214"/>
      <c r="D409" s="204" t="s">
        <v>161</v>
      </c>
      <c r="E409" s="215" t="s">
        <v>1</v>
      </c>
      <c r="F409" s="216" t="s">
        <v>204</v>
      </c>
      <c r="G409" s="214"/>
      <c r="H409" s="217">
        <v>8</v>
      </c>
      <c r="I409" s="218"/>
      <c r="J409" s="214"/>
      <c r="K409" s="214"/>
      <c r="L409" s="219"/>
      <c r="M409" s="220"/>
      <c r="N409" s="221"/>
      <c r="O409" s="221"/>
      <c r="P409" s="221"/>
      <c r="Q409" s="221"/>
      <c r="R409" s="221"/>
      <c r="S409" s="221"/>
      <c r="T409" s="222"/>
      <c r="AT409" s="223" t="s">
        <v>161</v>
      </c>
      <c r="AU409" s="223" t="s">
        <v>89</v>
      </c>
      <c r="AV409" s="14" t="s">
        <v>89</v>
      </c>
      <c r="AW409" s="14" t="s">
        <v>33</v>
      </c>
      <c r="AX409" s="14" t="s">
        <v>79</v>
      </c>
      <c r="AY409" s="223" t="s">
        <v>153</v>
      </c>
    </row>
    <row r="410" spans="1:65" s="15" customFormat="1" ht="11.25">
      <c r="B410" s="224"/>
      <c r="C410" s="225"/>
      <c r="D410" s="204" t="s">
        <v>161</v>
      </c>
      <c r="E410" s="226" t="s">
        <v>1</v>
      </c>
      <c r="F410" s="227" t="s">
        <v>164</v>
      </c>
      <c r="G410" s="225"/>
      <c r="H410" s="228">
        <v>8</v>
      </c>
      <c r="I410" s="229"/>
      <c r="J410" s="225"/>
      <c r="K410" s="225"/>
      <c r="L410" s="230"/>
      <c r="M410" s="231"/>
      <c r="N410" s="232"/>
      <c r="O410" s="232"/>
      <c r="P410" s="232"/>
      <c r="Q410" s="232"/>
      <c r="R410" s="232"/>
      <c r="S410" s="232"/>
      <c r="T410" s="233"/>
      <c r="AT410" s="234" t="s">
        <v>161</v>
      </c>
      <c r="AU410" s="234" t="s">
        <v>89</v>
      </c>
      <c r="AV410" s="15" t="s">
        <v>159</v>
      </c>
      <c r="AW410" s="15" t="s">
        <v>33</v>
      </c>
      <c r="AX410" s="15" t="s">
        <v>87</v>
      </c>
      <c r="AY410" s="234" t="s">
        <v>153</v>
      </c>
    </row>
    <row r="411" spans="1:65" s="2" customFormat="1" ht="21.75" customHeight="1">
      <c r="A411" s="35"/>
      <c r="B411" s="36"/>
      <c r="C411" s="188" t="s">
        <v>502</v>
      </c>
      <c r="D411" s="188" t="s">
        <v>155</v>
      </c>
      <c r="E411" s="189" t="s">
        <v>503</v>
      </c>
      <c r="F411" s="190" t="s">
        <v>504</v>
      </c>
      <c r="G411" s="191" t="s">
        <v>465</v>
      </c>
      <c r="H411" s="192">
        <v>8</v>
      </c>
      <c r="I411" s="193"/>
      <c r="J411" s="194">
        <f>ROUND(I411*H411,2)</f>
        <v>0</v>
      </c>
      <c r="K411" s="195"/>
      <c r="L411" s="40"/>
      <c r="M411" s="196" t="s">
        <v>1</v>
      </c>
      <c r="N411" s="197" t="s">
        <v>44</v>
      </c>
      <c r="O411" s="72"/>
      <c r="P411" s="198">
        <f>O411*H411</f>
        <v>0</v>
      </c>
      <c r="Q411" s="198">
        <v>3.8999999999999999E-4</v>
      </c>
      <c r="R411" s="198">
        <f>Q411*H411</f>
        <v>3.1199999999999999E-3</v>
      </c>
      <c r="S411" s="198">
        <v>0</v>
      </c>
      <c r="T411" s="199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200" t="s">
        <v>159</v>
      </c>
      <c r="AT411" s="200" t="s">
        <v>155</v>
      </c>
      <c r="AU411" s="200" t="s">
        <v>89</v>
      </c>
      <c r="AY411" s="18" t="s">
        <v>153</v>
      </c>
      <c r="BE411" s="201">
        <f>IF(N411="základní",J411,0)</f>
        <v>0</v>
      </c>
      <c r="BF411" s="201">
        <f>IF(N411="snížená",J411,0)</f>
        <v>0</v>
      </c>
      <c r="BG411" s="201">
        <f>IF(N411="zákl. přenesená",J411,0)</f>
        <v>0</v>
      </c>
      <c r="BH411" s="201">
        <f>IF(N411="sníž. přenesená",J411,0)</f>
        <v>0</v>
      </c>
      <c r="BI411" s="201">
        <f>IF(N411="nulová",J411,0)</f>
        <v>0</v>
      </c>
      <c r="BJ411" s="18" t="s">
        <v>87</v>
      </c>
      <c r="BK411" s="201">
        <f>ROUND(I411*H411,2)</f>
        <v>0</v>
      </c>
      <c r="BL411" s="18" t="s">
        <v>159</v>
      </c>
      <c r="BM411" s="200" t="s">
        <v>505</v>
      </c>
    </row>
    <row r="412" spans="1:65" s="12" customFormat="1" ht="22.9" customHeight="1">
      <c r="B412" s="172"/>
      <c r="C412" s="173"/>
      <c r="D412" s="174" t="s">
        <v>78</v>
      </c>
      <c r="E412" s="186" t="s">
        <v>506</v>
      </c>
      <c r="F412" s="186" t="s">
        <v>507</v>
      </c>
      <c r="G412" s="173"/>
      <c r="H412" s="173"/>
      <c r="I412" s="176"/>
      <c r="J412" s="187">
        <f>BK412</f>
        <v>0</v>
      </c>
      <c r="K412" s="173"/>
      <c r="L412" s="178"/>
      <c r="M412" s="179"/>
      <c r="N412" s="180"/>
      <c r="O412" s="180"/>
      <c r="P412" s="181">
        <f>P413</f>
        <v>0</v>
      </c>
      <c r="Q412" s="180"/>
      <c r="R412" s="181">
        <f>R413</f>
        <v>0</v>
      </c>
      <c r="S412" s="180"/>
      <c r="T412" s="182">
        <f>T413</f>
        <v>0</v>
      </c>
      <c r="AR412" s="183" t="s">
        <v>87</v>
      </c>
      <c r="AT412" s="184" t="s">
        <v>78</v>
      </c>
      <c r="AU412" s="184" t="s">
        <v>87</v>
      </c>
      <c r="AY412" s="183" t="s">
        <v>153</v>
      </c>
      <c r="BK412" s="185">
        <f>BK413</f>
        <v>0</v>
      </c>
    </row>
    <row r="413" spans="1:65" s="2" customFormat="1" ht="16.5" customHeight="1">
      <c r="A413" s="35"/>
      <c r="B413" s="36"/>
      <c r="C413" s="188" t="s">
        <v>508</v>
      </c>
      <c r="D413" s="188" t="s">
        <v>155</v>
      </c>
      <c r="E413" s="189" t="s">
        <v>509</v>
      </c>
      <c r="F413" s="190" t="s">
        <v>510</v>
      </c>
      <c r="G413" s="191" t="s">
        <v>201</v>
      </c>
      <c r="H413" s="192">
        <v>133.904</v>
      </c>
      <c r="I413" s="193"/>
      <c r="J413" s="194">
        <f>ROUND(I413*H413,2)</f>
        <v>0</v>
      </c>
      <c r="K413" s="195"/>
      <c r="L413" s="40"/>
      <c r="M413" s="196" t="s">
        <v>1</v>
      </c>
      <c r="N413" s="197" t="s">
        <v>44</v>
      </c>
      <c r="O413" s="72"/>
      <c r="P413" s="198">
        <f>O413*H413</f>
        <v>0</v>
      </c>
      <c r="Q413" s="198">
        <v>0</v>
      </c>
      <c r="R413" s="198">
        <f>Q413*H413</f>
        <v>0</v>
      </c>
      <c r="S413" s="198">
        <v>0</v>
      </c>
      <c r="T413" s="199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00" t="s">
        <v>159</v>
      </c>
      <c r="AT413" s="200" t="s">
        <v>155</v>
      </c>
      <c r="AU413" s="200" t="s">
        <v>89</v>
      </c>
      <c r="AY413" s="18" t="s">
        <v>153</v>
      </c>
      <c r="BE413" s="201">
        <f>IF(N413="základní",J413,0)</f>
        <v>0</v>
      </c>
      <c r="BF413" s="201">
        <f>IF(N413="snížená",J413,0)</f>
        <v>0</v>
      </c>
      <c r="BG413" s="201">
        <f>IF(N413="zákl. přenesená",J413,0)</f>
        <v>0</v>
      </c>
      <c r="BH413" s="201">
        <f>IF(N413="sníž. přenesená",J413,0)</f>
        <v>0</v>
      </c>
      <c r="BI413" s="201">
        <f>IF(N413="nulová",J413,0)</f>
        <v>0</v>
      </c>
      <c r="BJ413" s="18" t="s">
        <v>87</v>
      </c>
      <c r="BK413" s="201">
        <f>ROUND(I413*H413,2)</f>
        <v>0</v>
      </c>
      <c r="BL413" s="18" t="s">
        <v>159</v>
      </c>
      <c r="BM413" s="200" t="s">
        <v>511</v>
      </c>
    </row>
    <row r="414" spans="1:65" s="12" customFormat="1" ht="25.9" customHeight="1">
      <c r="B414" s="172"/>
      <c r="C414" s="173"/>
      <c r="D414" s="174" t="s">
        <v>78</v>
      </c>
      <c r="E414" s="175" t="s">
        <v>512</v>
      </c>
      <c r="F414" s="175" t="s">
        <v>513</v>
      </c>
      <c r="G414" s="173"/>
      <c r="H414" s="173"/>
      <c r="I414" s="176"/>
      <c r="J414" s="177">
        <f>BK414</f>
        <v>0</v>
      </c>
      <c r="K414" s="173"/>
      <c r="L414" s="178"/>
      <c r="M414" s="179"/>
      <c r="N414" s="180"/>
      <c r="O414" s="180"/>
      <c r="P414" s="181">
        <f>P415+P432+P440+P445+P503+P531+P557+P574</f>
        <v>0</v>
      </c>
      <c r="Q414" s="180"/>
      <c r="R414" s="181">
        <f>R415+R432+R440+R445+R503+R531+R557+R574</f>
        <v>6.0572012200000005</v>
      </c>
      <c r="S414" s="180"/>
      <c r="T414" s="182">
        <f>T415+T432+T440+T445+T503+T531+T557+T574</f>
        <v>0</v>
      </c>
      <c r="AR414" s="183" t="s">
        <v>89</v>
      </c>
      <c r="AT414" s="184" t="s">
        <v>78</v>
      </c>
      <c r="AU414" s="184" t="s">
        <v>79</v>
      </c>
      <c r="AY414" s="183" t="s">
        <v>153</v>
      </c>
      <c r="BK414" s="185">
        <f>BK415+BK432+BK440+BK445+BK503+BK531+BK557+BK574</f>
        <v>0</v>
      </c>
    </row>
    <row r="415" spans="1:65" s="12" customFormat="1" ht="22.9" customHeight="1">
      <c r="B415" s="172"/>
      <c r="C415" s="173"/>
      <c r="D415" s="174" t="s">
        <v>78</v>
      </c>
      <c r="E415" s="186" t="s">
        <v>514</v>
      </c>
      <c r="F415" s="186" t="s">
        <v>515</v>
      </c>
      <c r="G415" s="173"/>
      <c r="H415" s="173"/>
      <c r="I415" s="176"/>
      <c r="J415" s="187">
        <f>BK415</f>
        <v>0</v>
      </c>
      <c r="K415" s="173"/>
      <c r="L415" s="178"/>
      <c r="M415" s="179"/>
      <c r="N415" s="180"/>
      <c r="O415" s="180"/>
      <c r="P415" s="181">
        <f>SUM(P416:P431)</f>
        <v>0</v>
      </c>
      <c r="Q415" s="180"/>
      <c r="R415" s="181">
        <f>SUM(R416:R431)</f>
        <v>0.48610300000000006</v>
      </c>
      <c r="S415" s="180"/>
      <c r="T415" s="182">
        <f>SUM(T416:T431)</f>
        <v>0</v>
      </c>
      <c r="AR415" s="183" t="s">
        <v>89</v>
      </c>
      <c r="AT415" s="184" t="s">
        <v>78</v>
      </c>
      <c r="AU415" s="184" t="s">
        <v>87</v>
      </c>
      <c r="AY415" s="183" t="s">
        <v>153</v>
      </c>
      <c r="BK415" s="185">
        <f>SUM(BK416:BK431)</f>
        <v>0</v>
      </c>
    </row>
    <row r="416" spans="1:65" s="2" customFormat="1" ht="24.2" customHeight="1">
      <c r="A416" s="35"/>
      <c r="B416" s="36"/>
      <c r="C416" s="188" t="s">
        <v>516</v>
      </c>
      <c r="D416" s="188" t="s">
        <v>155</v>
      </c>
      <c r="E416" s="189" t="s">
        <v>517</v>
      </c>
      <c r="F416" s="190" t="s">
        <v>518</v>
      </c>
      <c r="G416" s="191" t="s">
        <v>194</v>
      </c>
      <c r="H416" s="192">
        <v>69.185000000000002</v>
      </c>
      <c r="I416" s="193"/>
      <c r="J416" s="194">
        <f>ROUND(I416*H416,2)</f>
        <v>0</v>
      </c>
      <c r="K416" s="195"/>
      <c r="L416" s="40"/>
      <c r="M416" s="196" t="s">
        <v>1</v>
      </c>
      <c r="N416" s="197" t="s">
        <v>44</v>
      </c>
      <c r="O416" s="72"/>
      <c r="P416" s="198">
        <f>O416*H416</f>
        <v>0</v>
      </c>
      <c r="Q416" s="198">
        <v>0</v>
      </c>
      <c r="R416" s="198">
        <f>Q416*H416</f>
        <v>0</v>
      </c>
      <c r="S416" s="198">
        <v>0</v>
      </c>
      <c r="T416" s="199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0" t="s">
        <v>251</v>
      </c>
      <c r="AT416" s="200" t="s">
        <v>155</v>
      </c>
      <c r="AU416" s="200" t="s">
        <v>89</v>
      </c>
      <c r="AY416" s="18" t="s">
        <v>153</v>
      </c>
      <c r="BE416" s="201">
        <f>IF(N416="základní",J416,0)</f>
        <v>0</v>
      </c>
      <c r="BF416" s="201">
        <f>IF(N416="snížená",J416,0)</f>
        <v>0</v>
      </c>
      <c r="BG416" s="201">
        <f>IF(N416="zákl. přenesená",J416,0)</f>
        <v>0</v>
      </c>
      <c r="BH416" s="201">
        <f>IF(N416="sníž. přenesená",J416,0)</f>
        <v>0</v>
      </c>
      <c r="BI416" s="201">
        <f>IF(N416="nulová",J416,0)</f>
        <v>0</v>
      </c>
      <c r="BJ416" s="18" t="s">
        <v>87</v>
      </c>
      <c r="BK416" s="201">
        <f>ROUND(I416*H416,2)</f>
        <v>0</v>
      </c>
      <c r="BL416" s="18" t="s">
        <v>251</v>
      </c>
      <c r="BM416" s="200" t="s">
        <v>519</v>
      </c>
    </row>
    <row r="417" spans="1:65" s="13" customFormat="1" ht="11.25">
      <c r="B417" s="202"/>
      <c r="C417" s="203"/>
      <c r="D417" s="204" t="s">
        <v>161</v>
      </c>
      <c r="E417" s="205" t="s">
        <v>1</v>
      </c>
      <c r="F417" s="206" t="s">
        <v>520</v>
      </c>
      <c r="G417" s="203"/>
      <c r="H417" s="205" t="s">
        <v>1</v>
      </c>
      <c r="I417" s="207"/>
      <c r="J417" s="203"/>
      <c r="K417" s="203"/>
      <c r="L417" s="208"/>
      <c r="M417" s="209"/>
      <c r="N417" s="210"/>
      <c r="O417" s="210"/>
      <c r="P417" s="210"/>
      <c r="Q417" s="210"/>
      <c r="R417" s="210"/>
      <c r="S417" s="210"/>
      <c r="T417" s="211"/>
      <c r="AT417" s="212" t="s">
        <v>161</v>
      </c>
      <c r="AU417" s="212" t="s">
        <v>89</v>
      </c>
      <c r="AV417" s="13" t="s">
        <v>87</v>
      </c>
      <c r="AW417" s="13" t="s">
        <v>33</v>
      </c>
      <c r="AX417" s="13" t="s">
        <v>79</v>
      </c>
      <c r="AY417" s="212" t="s">
        <v>153</v>
      </c>
    </row>
    <row r="418" spans="1:65" s="14" customFormat="1" ht="11.25">
      <c r="B418" s="213"/>
      <c r="C418" s="214"/>
      <c r="D418" s="204" t="s">
        <v>161</v>
      </c>
      <c r="E418" s="215" t="s">
        <v>1</v>
      </c>
      <c r="F418" s="216" t="s">
        <v>521</v>
      </c>
      <c r="G418" s="214"/>
      <c r="H418" s="217">
        <v>69.185000000000002</v>
      </c>
      <c r="I418" s="218"/>
      <c r="J418" s="214"/>
      <c r="K418" s="214"/>
      <c r="L418" s="219"/>
      <c r="M418" s="220"/>
      <c r="N418" s="221"/>
      <c r="O418" s="221"/>
      <c r="P418" s="221"/>
      <c r="Q418" s="221"/>
      <c r="R418" s="221"/>
      <c r="S418" s="221"/>
      <c r="T418" s="222"/>
      <c r="AT418" s="223" t="s">
        <v>161</v>
      </c>
      <c r="AU418" s="223" t="s">
        <v>89</v>
      </c>
      <c r="AV418" s="14" t="s">
        <v>89</v>
      </c>
      <c r="AW418" s="14" t="s">
        <v>33</v>
      </c>
      <c r="AX418" s="14" t="s">
        <v>79</v>
      </c>
      <c r="AY418" s="223" t="s">
        <v>153</v>
      </c>
    </row>
    <row r="419" spans="1:65" s="15" customFormat="1" ht="11.25">
      <c r="B419" s="224"/>
      <c r="C419" s="225"/>
      <c r="D419" s="204" t="s">
        <v>161</v>
      </c>
      <c r="E419" s="226" t="s">
        <v>1</v>
      </c>
      <c r="F419" s="227" t="s">
        <v>164</v>
      </c>
      <c r="G419" s="225"/>
      <c r="H419" s="228">
        <v>69.185000000000002</v>
      </c>
      <c r="I419" s="229"/>
      <c r="J419" s="225"/>
      <c r="K419" s="225"/>
      <c r="L419" s="230"/>
      <c r="M419" s="231"/>
      <c r="N419" s="232"/>
      <c r="O419" s="232"/>
      <c r="P419" s="232"/>
      <c r="Q419" s="232"/>
      <c r="R419" s="232"/>
      <c r="S419" s="232"/>
      <c r="T419" s="233"/>
      <c r="AT419" s="234" t="s">
        <v>161</v>
      </c>
      <c r="AU419" s="234" t="s">
        <v>89</v>
      </c>
      <c r="AV419" s="15" t="s">
        <v>159</v>
      </c>
      <c r="AW419" s="15" t="s">
        <v>33</v>
      </c>
      <c r="AX419" s="15" t="s">
        <v>87</v>
      </c>
      <c r="AY419" s="234" t="s">
        <v>153</v>
      </c>
    </row>
    <row r="420" spans="1:65" s="2" customFormat="1" ht="16.5" customHeight="1">
      <c r="A420" s="35"/>
      <c r="B420" s="36"/>
      <c r="C420" s="235" t="s">
        <v>522</v>
      </c>
      <c r="D420" s="235" t="s">
        <v>223</v>
      </c>
      <c r="E420" s="236" t="s">
        <v>523</v>
      </c>
      <c r="F420" s="237" t="s">
        <v>524</v>
      </c>
      <c r="G420" s="238" t="s">
        <v>201</v>
      </c>
      <c r="H420" s="239">
        <v>2.3E-2</v>
      </c>
      <c r="I420" s="240"/>
      <c r="J420" s="241">
        <f>ROUND(I420*H420,2)</f>
        <v>0</v>
      </c>
      <c r="K420" s="242"/>
      <c r="L420" s="243"/>
      <c r="M420" s="244" t="s">
        <v>1</v>
      </c>
      <c r="N420" s="245" t="s">
        <v>44</v>
      </c>
      <c r="O420" s="72"/>
      <c r="P420" s="198">
        <f>O420*H420</f>
        <v>0</v>
      </c>
      <c r="Q420" s="198">
        <v>1</v>
      </c>
      <c r="R420" s="198">
        <f>Q420*H420</f>
        <v>2.3E-2</v>
      </c>
      <c r="S420" s="198">
        <v>0</v>
      </c>
      <c r="T420" s="199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00" t="s">
        <v>347</v>
      </c>
      <c r="AT420" s="200" t="s">
        <v>223</v>
      </c>
      <c r="AU420" s="200" t="s">
        <v>89</v>
      </c>
      <c r="AY420" s="18" t="s">
        <v>153</v>
      </c>
      <c r="BE420" s="201">
        <f>IF(N420="základní",J420,0)</f>
        <v>0</v>
      </c>
      <c r="BF420" s="201">
        <f>IF(N420="snížená",J420,0)</f>
        <v>0</v>
      </c>
      <c r="BG420" s="201">
        <f>IF(N420="zákl. přenesená",J420,0)</f>
        <v>0</v>
      </c>
      <c r="BH420" s="201">
        <f>IF(N420="sníž. přenesená",J420,0)</f>
        <v>0</v>
      </c>
      <c r="BI420" s="201">
        <f>IF(N420="nulová",J420,0)</f>
        <v>0</v>
      </c>
      <c r="BJ420" s="18" t="s">
        <v>87</v>
      </c>
      <c r="BK420" s="201">
        <f>ROUND(I420*H420,2)</f>
        <v>0</v>
      </c>
      <c r="BL420" s="18" t="s">
        <v>251</v>
      </c>
      <c r="BM420" s="200" t="s">
        <v>525</v>
      </c>
    </row>
    <row r="421" spans="1:65" s="14" customFormat="1" ht="11.25">
      <c r="B421" s="213"/>
      <c r="C421" s="214"/>
      <c r="D421" s="204" t="s">
        <v>161</v>
      </c>
      <c r="E421" s="215" t="s">
        <v>1</v>
      </c>
      <c r="F421" s="216" t="s">
        <v>526</v>
      </c>
      <c r="G421" s="214"/>
      <c r="H421" s="217">
        <v>69.185000000000002</v>
      </c>
      <c r="I421" s="218"/>
      <c r="J421" s="214"/>
      <c r="K421" s="214"/>
      <c r="L421" s="219"/>
      <c r="M421" s="220"/>
      <c r="N421" s="221"/>
      <c r="O421" s="221"/>
      <c r="P421" s="221"/>
      <c r="Q421" s="221"/>
      <c r="R421" s="221"/>
      <c r="S421" s="221"/>
      <c r="T421" s="222"/>
      <c r="AT421" s="223" t="s">
        <v>161</v>
      </c>
      <c r="AU421" s="223" t="s">
        <v>89</v>
      </c>
      <c r="AV421" s="14" t="s">
        <v>89</v>
      </c>
      <c r="AW421" s="14" t="s">
        <v>33</v>
      </c>
      <c r="AX421" s="14" t="s">
        <v>79</v>
      </c>
      <c r="AY421" s="223" t="s">
        <v>153</v>
      </c>
    </row>
    <row r="422" spans="1:65" s="15" customFormat="1" ht="11.25">
      <c r="B422" s="224"/>
      <c r="C422" s="225"/>
      <c r="D422" s="204" t="s">
        <v>161</v>
      </c>
      <c r="E422" s="226" t="s">
        <v>1</v>
      </c>
      <c r="F422" s="227" t="s">
        <v>164</v>
      </c>
      <c r="G422" s="225"/>
      <c r="H422" s="228">
        <v>69.185000000000002</v>
      </c>
      <c r="I422" s="229"/>
      <c r="J422" s="225"/>
      <c r="K422" s="225"/>
      <c r="L422" s="230"/>
      <c r="M422" s="231"/>
      <c r="N422" s="232"/>
      <c r="O422" s="232"/>
      <c r="P422" s="232"/>
      <c r="Q422" s="232"/>
      <c r="R422" s="232"/>
      <c r="S422" s="232"/>
      <c r="T422" s="233"/>
      <c r="AT422" s="234" t="s">
        <v>161</v>
      </c>
      <c r="AU422" s="234" t="s">
        <v>89</v>
      </c>
      <c r="AV422" s="15" t="s">
        <v>159</v>
      </c>
      <c r="AW422" s="15" t="s">
        <v>33</v>
      </c>
      <c r="AX422" s="15" t="s">
        <v>87</v>
      </c>
      <c r="AY422" s="234" t="s">
        <v>153</v>
      </c>
    </row>
    <row r="423" spans="1:65" s="14" customFormat="1" ht="11.25">
      <c r="B423" s="213"/>
      <c r="C423" s="214"/>
      <c r="D423" s="204" t="s">
        <v>161</v>
      </c>
      <c r="E423" s="214"/>
      <c r="F423" s="216" t="s">
        <v>527</v>
      </c>
      <c r="G423" s="214"/>
      <c r="H423" s="217">
        <v>2.3E-2</v>
      </c>
      <c r="I423" s="218"/>
      <c r="J423" s="214"/>
      <c r="K423" s="214"/>
      <c r="L423" s="219"/>
      <c r="M423" s="220"/>
      <c r="N423" s="221"/>
      <c r="O423" s="221"/>
      <c r="P423" s="221"/>
      <c r="Q423" s="221"/>
      <c r="R423" s="221"/>
      <c r="S423" s="221"/>
      <c r="T423" s="222"/>
      <c r="AT423" s="223" t="s">
        <v>161</v>
      </c>
      <c r="AU423" s="223" t="s">
        <v>89</v>
      </c>
      <c r="AV423" s="14" t="s">
        <v>89</v>
      </c>
      <c r="AW423" s="14" t="s">
        <v>4</v>
      </c>
      <c r="AX423" s="14" t="s">
        <v>87</v>
      </c>
      <c r="AY423" s="223" t="s">
        <v>153</v>
      </c>
    </row>
    <row r="424" spans="1:65" s="2" customFormat="1" ht="24.2" customHeight="1">
      <c r="A424" s="35"/>
      <c r="B424" s="36"/>
      <c r="C424" s="188" t="s">
        <v>528</v>
      </c>
      <c r="D424" s="188" t="s">
        <v>155</v>
      </c>
      <c r="E424" s="189" t="s">
        <v>529</v>
      </c>
      <c r="F424" s="190" t="s">
        <v>530</v>
      </c>
      <c r="G424" s="191" t="s">
        <v>194</v>
      </c>
      <c r="H424" s="192">
        <v>69.185000000000002</v>
      </c>
      <c r="I424" s="193"/>
      <c r="J424" s="194">
        <f>ROUND(I424*H424,2)</f>
        <v>0</v>
      </c>
      <c r="K424" s="195"/>
      <c r="L424" s="40"/>
      <c r="M424" s="196" t="s">
        <v>1</v>
      </c>
      <c r="N424" s="197" t="s">
        <v>44</v>
      </c>
      <c r="O424" s="72"/>
      <c r="P424" s="198">
        <f>O424*H424</f>
        <v>0</v>
      </c>
      <c r="Q424" s="198">
        <v>4.0000000000000002E-4</v>
      </c>
      <c r="R424" s="198">
        <f>Q424*H424</f>
        <v>2.7674000000000001E-2</v>
      </c>
      <c r="S424" s="198">
        <v>0</v>
      </c>
      <c r="T424" s="199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200" t="s">
        <v>251</v>
      </c>
      <c r="AT424" s="200" t="s">
        <v>155</v>
      </c>
      <c r="AU424" s="200" t="s">
        <v>89</v>
      </c>
      <c r="AY424" s="18" t="s">
        <v>153</v>
      </c>
      <c r="BE424" s="201">
        <f>IF(N424="základní",J424,0)</f>
        <v>0</v>
      </c>
      <c r="BF424" s="201">
        <f>IF(N424="snížená",J424,0)</f>
        <v>0</v>
      </c>
      <c r="BG424" s="201">
        <f>IF(N424="zákl. přenesená",J424,0)</f>
        <v>0</v>
      </c>
      <c r="BH424" s="201">
        <f>IF(N424="sníž. přenesená",J424,0)</f>
        <v>0</v>
      </c>
      <c r="BI424" s="201">
        <f>IF(N424="nulová",J424,0)</f>
        <v>0</v>
      </c>
      <c r="BJ424" s="18" t="s">
        <v>87</v>
      </c>
      <c r="BK424" s="201">
        <f>ROUND(I424*H424,2)</f>
        <v>0</v>
      </c>
      <c r="BL424" s="18" t="s">
        <v>251</v>
      </c>
      <c r="BM424" s="200" t="s">
        <v>531</v>
      </c>
    </row>
    <row r="425" spans="1:65" s="14" customFormat="1" ht="11.25">
      <c r="B425" s="213"/>
      <c r="C425" s="214"/>
      <c r="D425" s="204" t="s">
        <v>161</v>
      </c>
      <c r="E425" s="215" t="s">
        <v>1</v>
      </c>
      <c r="F425" s="216" t="s">
        <v>526</v>
      </c>
      <c r="G425" s="214"/>
      <c r="H425" s="217">
        <v>69.185000000000002</v>
      </c>
      <c r="I425" s="218"/>
      <c r="J425" s="214"/>
      <c r="K425" s="214"/>
      <c r="L425" s="219"/>
      <c r="M425" s="220"/>
      <c r="N425" s="221"/>
      <c r="O425" s="221"/>
      <c r="P425" s="221"/>
      <c r="Q425" s="221"/>
      <c r="R425" s="221"/>
      <c r="S425" s="221"/>
      <c r="T425" s="222"/>
      <c r="AT425" s="223" t="s">
        <v>161</v>
      </c>
      <c r="AU425" s="223" t="s">
        <v>89</v>
      </c>
      <c r="AV425" s="14" t="s">
        <v>89</v>
      </c>
      <c r="AW425" s="14" t="s">
        <v>33</v>
      </c>
      <c r="AX425" s="14" t="s">
        <v>79</v>
      </c>
      <c r="AY425" s="223" t="s">
        <v>153</v>
      </c>
    </row>
    <row r="426" spans="1:65" s="15" customFormat="1" ht="11.25">
      <c r="B426" s="224"/>
      <c r="C426" s="225"/>
      <c r="D426" s="204" t="s">
        <v>161</v>
      </c>
      <c r="E426" s="226" t="s">
        <v>1</v>
      </c>
      <c r="F426" s="227" t="s">
        <v>164</v>
      </c>
      <c r="G426" s="225"/>
      <c r="H426" s="228">
        <v>69.185000000000002</v>
      </c>
      <c r="I426" s="229"/>
      <c r="J426" s="225"/>
      <c r="K426" s="225"/>
      <c r="L426" s="230"/>
      <c r="M426" s="231"/>
      <c r="N426" s="232"/>
      <c r="O426" s="232"/>
      <c r="P426" s="232"/>
      <c r="Q426" s="232"/>
      <c r="R426" s="232"/>
      <c r="S426" s="232"/>
      <c r="T426" s="233"/>
      <c r="AT426" s="234" t="s">
        <v>161</v>
      </c>
      <c r="AU426" s="234" t="s">
        <v>89</v>
      </c>
      <c r="AV426" s="15" t="s">
        <v>159</v>
      </c>
      <c r="AW426" s="15" t="s">
        <v>33</v>
      </c>
      <c r="AX426" s="15" t="s">
        <v>87</v>
      </c>
      <c r="AY426" s="234" t="s">
        <v>153</v>
      </c>
    </row>
    <row r="427" spans="1:65" s="2" customFormat="1" ht="44.25" customHeight="1">
      <c r="A427" s="35"/>
      <c r="B427" s="36"/>
      <c r="C427" s="235" t="s">
        <v>532</v>
      </c>
      <c r="D427" s="235" t="s">
        <v>223</v>
      </c>
      <c r="E427" s="236" t="s">
        <v>533</v>
      </c>
      <c r="F427" s="237" t="s">
        <v>534</v>
      </c>
      <c r="G427" s="238" t="s">
        <v>194</v>
      </c>
      <c r="H427" s="239">
        <v>80.635000000000005</v>
      </c>
      <c r="I427" s="240"/>
      <c r="J427" s="241">
        <f>ROUND(I427*H427,2)</f>
        <v>0</v>
      </c>
      <c r="K427" s="242"/>
      <c r="L427" s="243"/>
      <c r="M427" s="244" t="s">
        <v>1</v>
      </c>
      <c r="N427" s="245" t="s">
        <v>44</v>
      </c>
      <c r="O427" s="72"/>
      <c r="P427" s="198">
        <f>O427*H427</f>
        <v>0</v>
      </c>
      <c r="Q427" s="198">
        <v>5.4000000000000003E-3</v>
      </c>
      <c r="R427" s="198">
        <f>Q427*H427</f>
        <v>0.43542900000000007</v>
      </c>
      <c r="S427" s="198">
        <v>0</v>
      </c>
      <c r="T427" s="199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00" t="s">
        <v>347</v>
      </c>
      <c r="AT427" s="200" t="s">
        <v>223</v>
      </c>
      <c r="AU427" s="200" t="s">
        <v>89</v>
      </c>
      <c r="AY427" s="18" t="s">
        <v>153</v>
      </c>
      <c r="BE427" s="201">
        <f>IF(N427="základní",J427,0)</f>
        <v>0</v>
      </c>
      <c r="BF427" s="201">
        <f>IF(N427="snížená",J427,0)</f>
        <v>0</v>
      </c>
      <c r="BG427" s="201">
        <f>IF(N427="zákl. přenesená",J427,0)</f>
        <v>0</v>
      </c>
      <c r="BH427" s="201">
        <f>IF(N427="sníž. přenesená",J427,0)</f>
        <v>0</v>
      </c>
      <c r="BI427" s="201">
        <f>IF(N427="nulová",J427,0)</f>
        <v>0</v>
      </c>
      <c r="BJ427" s="18" t="s">
        <v>87</v>
      </c>
      <c r="BK427" s="201">
        <f>ROUND(I427*H427,2)</f>
        <v>0</v>
      </c>
      <c r="BL427" s="18" t="s">
        <v>251</v>
      </c>
      <c r="BM427" s="200" t="s">
        <v>535</v>
      </c>
    </row>
    <row r="428" spans="1:65" s="14" customFormat="1" ht="11.25">
      <c r="B428" s="213"/>
      <c r="C428" s="214"/>
      <c r="D428" s="204" t="s">
        <v>161</v>
      </c>
      <c r="E428" s="215" t="s">
        <v>1</v>
      </c>
      <c r="F428" s="216" t="s">
        <v>526</v>
      </c>
      <c r="G428" s="214"/>
      <c r="H428" s="217">
        <v>69.185000000000002</v>
      </c>
      <c r="I428" s="218"/>
      <c r="J428" s="214"/>
      <c r="K428" s="214"/>
      <c r="L428" s="219"/>
      <c r="M428" s="220"/>
      <c r="N428" s="221"/>
      <c r="O428" s="221"/>
      <c r="P428" s="221"/>
      <c r="Q428" s="221"/>
      <c r="R428" s="221"/>
      <c r="S428" s="221"/>
      <c r="T428" s="222"/>
      <c r="AT428" s="223" t="s">
        <v>161</v>
      </c>
      <c r="AU428" s="223" t="s">
        <v>89</v>
      </c>
      <c r="AV428" s="14" t="s">
        <v>89</v>
      </c>
      <c r="AW428" s="14" t="s">
        <v>33</v>
      </c>
      <c r="AX428" s="14" t="s">
        <v>79</v>
      </c>
      <c r="AY428" s="223" t="s">
        <v>153</v>
      </c>
    </row>
    <row r="429" spans="1:65" s="15" customFormat="1" ht="11.25">
      <c r="B429" s="224"/>
      <c r="C429" s="225"/>
      <c r="D429" s="204" t="s">
        <v>161</v>
      </c>
      <c r="E429" s="226" t="s">
        <v>1</v>
      </c>
      <c r="F429" s="227" t="s">
        <v>164</v>
      </c>
      <c r="G429" s="225"/>
      <c r="H429" s="228">
        <v>69.185000000000002</v>
      </c>
      <c r="I429" s="229"/>
      <c r="J429" s="225"/>
      <c r="K429" s="225"/>
      <c r="L429" s="230"/>
      <c r="M429" s="231"/>
      <c r="N429" s="232"/>
      <c r="O429" s="232"/>
      <c r="P429" s="232"/>
      <c r="Q429" s="232"/>
      <c r="R429" s="232"/>
      <c r="S429" s="232"/>
      <c r="T429" s="233"/>
      <c r="AT429" s="234" t="s">
        <v>161</v>
      </c>
      <c r="AU429" s="234" t="s">
        <v>89</v>
      </c>
      <c r="AV429" s="15" t="s">
        <v>159</v>
      </c>
      <c r="AW429" s="15" t="s">
        <v>33</v>
      </c>
      <c r="AX429" s="15" t="s">
        <v>87</v>
      </c>
      <c r="AY429" s="234" t="s">
        <v>153</v>
      </c>
    </row>
    <row r="430" spans="1:65" s="14" customFormat="1" ht="11.25">
      <c r="B430" s="213"/>
      <c r="C430" s="214"/>
      <c r="D430" s="204" t="s">
        <v>161</v>
      </c>
      <c r="E430" s="214"/>
      <c r="F430" s="216" t="s">
        <v>536</v>
      </c>
      <c r="G430" s="214"/>
      <c r="H430" s="217">
        <v>80.635000000000005</v>
      </c>
      <c r="I430" s="218"/>
      <c r="J430" s="214"/>
      <c r="K430" s="214"/>
      <c r="L430" s="219"/>
      <c r="M430" s="220"/>
      <c r="N430" s="221"/>
      <c r="O430" s="221"/>
      <c r="P430" s="221"/>
      <c r="Q430" s="221"/>
      <c r="R430" s="221"/>
      <c r="S430" s="221"/>
      <c r="T430" s="222"/>
      <c r="AT430" s="223" t="s">
        <v>161</v>
      </c>
      <c r="AU430" s="223" t="s">
        <v>89</v>
      </c>
      <c r="AV430" s="14" t="s">
        <v>89</v>
      </c>
      <c r="AW430" s="14" t="s">
        <v>4</v>
      </c>
      <c r="AX430" s="14" t="s">
        <v>87</v>
      </c>
      <c r="AY430" s="223" t="s">
        <v>153</v>
      </c>
    </row>
    <row r="431" spans="1:65" s="2" customFormat="1" ht="24.2" customHeight="1">
      <c r="A431" s="35"/>
      <c r="B431" s="36"/>
      <c r="C431" s="188" t="s">
        <v>537</v>
      </c>
      <c r="D431" s="188" t="s">
        <v>155</v>
      </c>
      <c r="E431" s="189" t="s">
        <v>538</v>
      </c>
      <c r="F431" s="190" t="s">
        <v>539</v>
      </c>
      <c r="G431" s="191" t="s">
        <v>201</v>
      </c>
      <c r="H431" s="192">
        <v>0.48599999999999999</v>
      </c>
      <c r="I431" s="193"/>
      <c r="J431" s="194">
        <f>ROUND(I431*H431,2)</f>
        <v>0</v>
      </c>
      <c r="K431" s="195"/>
      <c r="L431" s="40"/>
      <c r="M431" s="196" t="s">
        <v>1</v>
      </c>
      <c r="N431" s="197" t="s">
        <v>44</v>
      </c>
      <c r="O431" s="72"/>
      <c r="P431" s="198">
        <f>O431*H431</f>
        <v>0</v>
      </c>
      <c r="Q431" s="198">
        <v>0</v>
      </c>
      <c r="R431" s="198">
        <f>Q431*H431</f>
        <v>0</v>
      </c>
      <c r="S431" s="198">
        <v>0</v>
      </c>
      <c r="T431" s="199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00" t="s">
        <v>251</v>
      </c>
      <c r="AT431" s="200" t="s">
        <v>155</v>
      </c>
      <c r="AU431" s="200" t="s">
        <v>89</v>
      </c>
      <c r="AY431" s="18" t="s">
        <v>153</v>
      </c>
      <c r="BE431" s="201">
        <f>IF(N431="základní",J431,0)</f>
        <v>0</v>
      </c>
      <c r="BF431" s="201">
        <f>IF(N431="snížená",J431,0)</f>
        <v>0</v>
      </c>
      <c r="BG431" s="201">
        <f>IF(N431="zákl. přenesená",J431,0)</f>
        <v>0</v>
      </c>
      <c r="BH431" s="201">
        <f>IF(N431="sníž. přenesená",J431,0)</f>
        <v>0</v>
      </c>
      <c r="BI431" s="201">
        <f>IF(N431="nulová",J431,0)</f>
        <v>0</v>
      </c>
      <c r="BJ431" s="18" t="s">
        <v>87</v>
      </c>
      <c r="BK431" s="201">
        <f>ROUND(I431*H431,2)</f>
        <v>0</v>
      </c>
      <c r="BL431" s="18" t="s">
        <v>251</v>
      </c>
      <c r="BM431" s="200" t="s">
        <v>540</v>
      </c>
    </row>
    <row r="432" spans="1:65" s="12" customFormat="1" ht="22.9" customHeight="1">
      <c r="B432" s="172"/>
      <c r="C432" s="173"/>
      <c r="D432" s="174" t="s">
        <v>78</v>
      </c>
      <c r="E432" s="186" t="s">
        <v>541</v>
      </c>
      <c r="F432" s="186" t="s">
        <v>542</v>
      </c>
      <c r="G432" s="173"/>
      <c r="H432" s="173"/>
      <c r="I432" s="176"/>
      <c r="J432" s="187">
        <f>BK432</f>
        <v>0</v>
      </c>
      <c r="K432" s="173"/>
      <c r="L432" s="178"/>
      <c r="M432" s="179"/>
      <c r="N432" s="180"/>
      <c r="O432" s="180"/>
      <c r="P432" s="181">
        <f>SUM(P433:P439)</f>
        <v>0</v>
      </c>
      <c r="Q432" s="180"/>
      <c r="R432" s="181">
        <f>SUM(R433:R439)</f>
        <v>1.1659889999999999E-2</v>
      </c>
      <c r="S432" s="180"/>
      <c r="T432" s="182">
        <f>SUM(T433:T439)</f>
        <v>0</v>
      </c>
      <c r="AR432" s="183" t="s">
        <v>89</v>
      </c>
      <c r="AT432" s="184" t="s">
        <v>78</v>
      </c>
      <c r="AU432" s="184" t="s">
        <v>87</v>
      </c>
      <c r="AY432" s="183" t="s">
        <v>153</v>
      </c>
      <c r="BK432" s="185">
        <f>SUM(BK433:BK439)</f>
        <v>0</v>
      </c>
    </row>
    <row r="433" spans="1:65" s="2" customFormat="1" ht="33" customHeight="1">
      <c r="A433" s="35"/>
      <c r="B433" s="36"/>
      <c r="C433" s="188" t="s">
        <v>543</v>
      </c>
      <c r="D433" s="188" t="s">
        <v>155</v>
      </c>
      <c r="E433" s="189" t="s">
        <v>544</v>
      </c>
      <c r="F433" s="190" t="s">
        <v>545</v>
      </c>
      <c r="G433" s="191" t="s">
        <v>194</v>
      </c>
      <c r="H433" s="192">
        <v>92.173000000000002</v>
      </c>
      <c r="I433" s="193"/>
      <c r="J433" s="194">
        <f>ROUND(I433*H433,2)</f>
        <v>0</v>
      </c>
      <c r="K433" s="195"/>
      <c r="L433" s="40"/>
      <c r="M433" s="196" t="s">
        <v>1</v>
      </c>
      <c r="N433" s="197" t="s">
        <v>44</v>
      </c>
      <c r="O433" s="72"/>
      <c r="P433" s="198">
        <f>O433*H433</f>
        <v>0</v>
      </c>
      <c r="Q433" s="198">
        <v>0</v>
      </c>
      <c r="R433" s="198">
        <f>Q433*H433</f>
        <v>0</v>
      </c>
      <c r="S433" s="198">
        <v>0</v>
      </c>
      <c r="T433" s="199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200" t="s">
        <v>251</v>
      </c>
      <c r="AT433" s="200" t="s">
        <v>155</v>
      </c>
      <c r="AU433" s="200" t="s">
        <v>89</v>
      </c>
      <c r="AY433" s="18" t="s">
        <v>153</v>
      </c>
      <c r="BE433" s="201">
        <f>IF(N433="základní",J433,0)</f>
        <v>0</v>
      </c>
      <c r="BF433" s="201">
        <f>IF(N433="snížená",J433,0)</f>
        <v>0</v>
      </c>
      <c r="BG433" s="201">
        <f>IF(N433="zákl. přenesená",J433,0)</f>
        <v>0</v>
      </c>
      <c r="BH433" s="201">
        <f>IF(N433="sníž. přenesená",J433,0)</f>
        <v>0</v>
      </c>
      <c r="BI433" s="201">
        <f>IF(N433="nulová",J433,0)</f>
        <v>0</v>
      </c>
      <c r="BJ433" s="18" t="s">
        <v>87</v>
      </c>
      <c r="BK433" s="201">
        <f>ROUND(I433*H433,2)</f>
        <v>0</v>
      </c>
      <c r="BL433" s="18" t="s">
        <v>251</v>
      </c>
      <c r="BM433" s="200" t="s">
        <v>546</v>
      </c>
    </row>
    <row r="434" spans="1:65" s="13" customFormat="1" ht="11.25">
      <c r="B434" s="202"/>
      <c r="C434" s="203"/>
      <c r="D434" s="204" t="s">
        <v>161</v>
      </c>
      <c r="E434" s="205" t="s">
        <v>1</v>
      </c>
      <c r="F434" s="206" t="s">
        <v>547</v>
      </c>
      <c r="G434" s="203"/>
      <c r="H434" s="205" t="s">
        <v>1</v>
      </c>
      <c r="I434" s="207"/>
      <c r="J434" s="203"/>
      <c r="K434" s="203"/>
      <c r="L434" s="208"/>
      <c r="M434" s="209"/>
      <c r="N434" s="210"/>
      <c r="O434" s="210"/>
      <c r="P434" s="210"/>
      <c r="Q434" s="210"/>
      <c r="R434" s="210"/>
      <c r="S434" s="210"/>
      <c r="T434" s="211"/>
      <c r="AT434" s="212" t="s">
        <v>161</v>
      </c>
      <c r="AU434" s="212" t="s">
        <v>89</v>
      </c>
      <c r="AV434" s="13" t="s">
        <v>87</v>
      </c>
      <c r="AW434" s="13" t="s">
        <v>33</v>
      </c>
      <c r="AX434" s="13" t="s">
        <v>79</v>
      </c>
      <c r="AY434" s="212" t="s">
        <v>153</v>
      </c>
    </row>
    <row r="435" spans="1:65" s="14" customFormat="1" ht="11.25">
      <c r="B435" s="213"/>
      <c r="C435" s="214"/>
      <c r="D435" s="204" t="s">
        <v>161</v>
      </c>
      <c r="E435" s="215" t="s">
        <v>1</v>
      </c>
      <c r="F435" s="216" t="s">
        <v>548</v>
      </c>
      <c r="G435" s="214"/>
      <c r="H435" s="217">
        <v>92.173000000000002</v>
      </c>
      <c r="I435" s="218"/>
      <c r="J435" s="214"/>
      <c r="K435" s="214"/>
      <c r="L435" s="219"/>
      <c r="M435" s="220"/>
      <c r="N435" s="221"/>
      <c r="O435" s="221"/>
      <c r="P435" s="221"/>
      <c r="Q435" s="221"/>
      <c r="R435" s="221"/>
      <c r="S435" s="221"/>
      <c r="T435" s="222"/>
      <c r="AT435" s="223" t="s">
        <v>161</v>
      </c>
      <c r="AU435" s="223" t="s">
        <v>89</v>
      </c>
      <c r="AV435" s="14" t="s">
        <v>89</v>
      </c>
      <c r="AW435" s="14" t="s">
        <v>33</v>
      </c>
      <c r="AX435" s="14" t="s">
        <v>79</v>
      </c>
      <c r="AY435" s="223" t="s">
        <v>153</v>
      </c>
    </row>
    <row r="436" spans="1:65" s="15" customFormat="1" ht="11.25">
      <c r="B436" s="224"/>
      <c r="C436" s="225"/>
      <c r="D436" s="204" t="s">
        <v>161</v>
      </c>
      <c r="E436" s="226" t="s">
        <v>1</v>
      </c>
      <c r="F436" s="227" t="s">
        <v>164</v>
      </c>
      <c r="G436" s="225"/>
      <c r="H436" s="228">
        <v>92.173000000000002</v>
      </c>
      <c r="I436" s="229"/>
      <c r="J436" s="225"/>
      <c r="K436" s="225"/>
      <c r="L436" s="230"/>
      <c r="M436" s="231"/>
      <c r="N436" s="232"/>
      <c r="O436" s="232"/>
      <c r="P436" s="232"/>
      <c r="Q436" s="232"/>
      <c r="R436" s="232"/>
      <c r="S436" s="232"/>
      <c r="T436" s="233"/>
      <c r="AT436" s="234" t="s">
        <v>161</v>
      </c>
      <c r="AU436" s="234" t="s">
        <v>89</v>
      </c>
      <c r="AV436" s="15" t="s">
        <v>159</v>
      </c>
      <c r="AW436" s="15" t="s">
        <v>33</v>
      </c>
      <c r="AX436" s="15" t="s">
        <v>87</v>
      </c>
      <c r="AY436" s="234" t="s">
        <v>153</v>
      </c>
    </row>
    <row r="437" spans="1:65" s="2" customFormat="1" ht="49.15" customHeight="1">
      <c r="A437" s="35"/>
      <c r="B437" s="36"/>
      <c r="C437" s="235" t="s">
        <v>549</v>
      </c>
      <c r="D437" s="235" t="s">
        <v>223</v>
      </c>
      <c r="E437" s="236" t="s">
        <v>550</v>
      </c>
      <c r="F437" s="237" t="s">
        <v>551</v>
      </c>
      <c r="G437" s="238" t="s">
        <v>194</v>
      </c>
      <c r="H437" s="239">
        <v>105.999</v>
      </c>
      <c r="I437" s="240"/>
      <c r="J437" s="241">
        <f>ROUND(I437*H437,2)</f>
        <v>0</v>
      </c>
      <c r="K437" s="242"/>
      <c r="L437" s="243"/>
      <c r="M437" s="244" t="s">
        <v>1</v>
      </c>
      <c r="N437" s="245" t="s">
        <v>44</v>
      </c>
      <c r="O437" s="72"/>
      <c r="P437" s="198">
        <f>O437*H437</f>
        <v>0</v>
      </c>
      <c r="Q437" s="198">
        <v>1.1E-4</v>
      </c>
      <c r="R437" s="198">
        <f>Q437*H437</f>
        <v>1.1659889999999999E-2</v>
      </c>
      <c r="S437" s="198">
        <v>0</v>
      </c>
      <c r="T437" s="199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00" t="s">
        <v>347</v>
      </c>
      <c r="AT437" s="200" t="s">
        <v>223</v>
      </c>
      <c r="AU437" s="200" t="s">
        <v>89</v>
      </c>
      <c r="AY437" s="18" t="s">
        <v>153</v>
      </c>
      <c r="BE437" s="201">
        <f>IF(N437="základní",J437,0)</f>
        <v>0</v>
      </c>
      <c r="BF437" s="201">
        <f>IF(N437="snížená",J437,0)</f>
        <v>0</v>
      </c>
      <c r="BG437" s="201">
        <f>IF(N437="zákl. přenesená",J437,0)</f>
        <v>0</v>
      </c>
      <c r="BH437" s="201">
        <f>IF(N437="sníž. přenesená",J437,0)</f>
        <v>0</v>
      </c>
      <c r="BI437" s="201">
        <f>IF(N437="nulová",J437,0)</f>
        <v>0</v>
      </c>
      <c r="BJ437" s="18" t="s">
        <v>87</v>
      </c>
      <c r="BK437" s="201">
        <f>ROUND(I437*H437,2)</f>
        <v>0</v>
      </c>
      <c r="BL437" s="18" t="s">
        <v>251</v>
      </c>
      <c r="BM437" s="200" t="s">
        <v>552</v>
      </c>
    </row>
    <row r="438" spans="1:65" s="14" customFormat="1" ht="11.25">
      <c r="B438" s="213"/>
      <c r="C438" s="214"/>
      <c r="D438" s="204" t="s">
        <v>161</v>
      </c>
      <c r="E438" s="214"/>
      <c r="F438" s="216" t="s">
        <v>553</v>
      </c>
      <c r="G438" s="214"/>
      <c r="H438" s="217">
        <v>105.999</v>
      </c>
      <c r="I438" s="218"/>
      <c r="J438" s="214"/>
      <c r="K438" s="214"/>
      <c r="L438" s="219"/>
      <c r="M438" s="220"/>
      <c r="N438" s="221"/>
      <c r="O438" s="221"/>
      <c r="P438" s="221"/>
      <c r="Q438" s="221"/>
      <c r="R438" s="221"/>
      <c r="S438" s="221"/>
      <c r="T438" s="222"/>
      <c r="AT438" s="223" t="s">
        <v>161</v>
      </c>
      <c r="AU438" s="223" t="s">
        <v>89</v>
      </c>
      <c r="AV438" s="14" t="s">
        <v>89</v>
      </c>
      <c r="AW438" s="14" t="s">
        <v>4</v>
      </c>
      <c r="AX438" s="14" t="s">
        <v>87</v>
      </c>
      <c r="AY438" s="223" t="s">
        <v>153</v>
      </c>
    </row>
    <row r="439" spans="1:65" s="2" customFormat="1" ht="24.2" customHeight="1">
      <c r="A439" s="35"/>
      <c r="B439" s="36"/>
      <c r="C439" s="188" t="s">
        <v>554</v>
      </c>
      <c r="D439" s="188" t="s">
        <v>155</v>
      </c>
      <c r="E439" s="189" t="s">
        <v>555</v>
      </c>
      <c r="F439" s="190" t="s">
        <v>556</v>
      </c>
      <c r="G439" s="191" t="s">
        <v>201</v>
      </c>
      <c r="H439" s="192">
        <v>1.2E-2</v>
      </c>
      <c r="I439" s="193"/>
      <c r="J439" s="194">
        <f>ROUND(I439*H439,2)</f>
        <v>0</v>
      </c>
      <c r="K439" s="195"/>
      <c r="L439" s="40"/>
      <c r="M439" s="196" t="s">
        <v>1</v>
      </c>
      <c r="N439" s="197" t="s">
        <v>44</v>
      </c>
      <c r="O439" s="72"/>
      <c r="P439" s="198">
        <f>O439*H439</f>
        <v>0</v>
      </c>
      <c r="Q439" s="198">
        <v>0</v>
      </c>
      <c r="R439" s="198">
        <f>Q439*H439</f>
        <v>0</v>
      </c>
      <c r="S439" s="198">
        <v>0</v>
      </c>
      <c r="T439" s="199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200" t="s">
        <v>251</v>
      </c>
      <c r="AT439" s="200" t="s">
        <v>155</v>
      </c>
      <c r="AU439" s="200" t="s">
        <v>89</v>
      </c>
      <c r="AY439" s="18" t="s">
        <v>153</v>
      </c>
      <c r="BE439" s="201">
        <f>IF(N439="základní",J439,0)</f>
        <v>0</v>
      </c>
      <c r="BF439" s="201">
        <f>IF(N439="snížená",J439,0)</f>
        <v>0</v>
      </c>
      <c r="BG439" s="201">
        <f>IF(N439="zákl. přenesená",J439,0)</f>
        <v>0</v>
      </c>
      <c r="BH439" s="201">
        <f>IF(N439="sníž. přenesená",J439,0)</f>
        <v>0</v>
      </c>
      <c r="BI439" s="201">
        <f>IF(N439="nulová",J439,0)</f>
        <v>0</v>
      </c>
      <c r="BJ439" s="18" t="s">
        <v>87</v>
      </c>
      <c r="BK439" s="201">
        <f>ROUND(I439*H439,2)</f>
        <v>0</v>
      </c>
      <c r="BL439" s="18" t="s">
        <v>251</v>
      </c>
      <c r="BM439" s="200" t="s">
        <v>557</v>
      </c>
    </row>
    <row r="440" spans="1:65" s="12" customFormat="1" ht="22.9" customHeight="1">
      <c r="B440" s="172"/>
      <c r="C440" s="173"/>
      <c r="D440" s="174" t="s">
        <v>78</v>
      </c>
      <c r="E440" s="186" t="s">
        <v>558</v>
      </c>
      <c r="F440" s="186" t="s">
        <v>559</v>
      </c>
      <c r="G440" s="173"/>
      <c r="H440" s="173"/>
      <c r="I440" s="176"/>
      <c r="J440" s="187">
        <f>BK440</f>
        <v>0</v>
      </c>
      <c r="K440" s="173"/>
      <c r="L440" s="178"/>
      <c r="M440" s="179"/>
      <c r="N440" s="180"/>
      <c r="O440" s="180"/>
      <c r="P440" s="181">
        <f>SUM(P441:P444)</f>
        <v>0</v>
      </c>
      <c r="Q440" s="180"/>
      <c r="R440" s="181">
        <f>SUM(R441:R444)</f>
        <v>3.0000000000000001E-3</v>
      </c>
      <c r="S440" s="180"/>
      <c r="T440" s="182">
        <f>SUM(T441:T444)</f>
        <v>0</v>
      </c>
      <c r="AR440" s="183" t="s">
        <v>89</v>
      </c>
      <c r="AT440" s="184" t="s">
        <v>78</v>
      </c>
      <c r="AU440" s="184" t="s">
        <v>87</v>
      </c>
      <c r="AY440" s="183" t="s">
        <v>153</v>
      </c>
      <c r="BK440" s="185">
        <f>SUM(BK441:BK444)</f>
        <v>0</v>
      </c>
    </row>
    <row r="441" spans="1:65" s="2" customFormat="1" ht="24.2" customHeight="1">
      <c r="A441" s="35"/>
      <c r="B441" s="36"/>
      <c r="C441" s="188" t="s">
        <v>560</v>
      </c>
      <c r="D441" s="188" t="s">
        <v>155</v>
      </c>
      <c r="E441" s="189" t="s">
        <v>561</v>
      </c>
      <c r="F441" s="190" t="s">
        <v>562</v>
      </c>
      <c r="G441" s="191" t="s">
        <v>465</v>
      </c>
      <c r="H441" s="192">
        <v>2</v>
      </c>
      <c r="I441" s="193"/>
      <c r="J441" s="194">
        <f>ROUND(I441*H441,2)</f>
        <v>0</v>
      </c>
      <c r="K441" s="195"/>
      <c r="L441" s="40"/>
      <c r="M441" s="196" t="s">
        <v>1</v>
      </c>
      <c r="N441" s="197" t="s">
        <v>44</v>
      </c>
      <c r="O441" s="72"/>
      <c r="P441" s="198">
        <f>O441*H441</f>
        <v>0</v>
      </c>
      <c r="Q441" s="198">
        <v>1.5E-3</v>
      </c>
      <c r="R441" s="198">
        <f>Q441*H441</f>
        <v>3.0000000000000001E-3</v>
      </c>
      <c r="S441" s="198">
        <v>0</v>
      </c>
      <c r="T441" s="199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00" t="s">
        <v>251</v>
      </c>
      <c r="AT441" s="200" t="s">
        <v>155</v>
      </c>
      <c r="AU441" s="200" t="s">
        <v>89</v>
      </c>
      <c r="AY441" s="18" t="s">
        <v>153</v>
      </c>
      <c r="BE441" s="201">
        <f>IF(N441="základní",J441,0)</f>
        <v>0</v>
      </c>
      <c r="BF441" s="201">
        <f>IF(N441="snížená",J441,0)</f>
        <v>0</v>
      </c>
      <c r="BG441" s="201">
        <f>IF(N441="zákl. přenesená",J441,0)</f>
        <v>0</v>
      </c>
      <c r="BH441" s="201">
        <f>IF(N441="sníž. přenesená",J441,0)</f>
        <v>0</v>
      </c>
      <c r="BI441" s="201">
        <f>IF(N441="nulová",J441,0)</f>
        <v>0</v>
      </c>
      <c r="BJ441" s="18" t="s">
        <v>87</v>
      </c>
      <c r="BK441" s="201">
        <f>ROUND(I441*H441,2)</f>
        <v>0</v>
      </c>
      <c r="BL441" s="18" t="s">
        <v>251</v>
      </c>
      <c r="BM441" s="200" t="s">
        <v>563</v>
      </c>
    </row>
    <row r="442" spans="1:65" s="14" customFormat="1" ht="11.25">
      <c r="B442" s="213"/>
      <c r="C442" s="214"/>
      <c r="D442" s="204" t="s">
        <v>161</v>
      </c>
      <c r="E442" s="215" t="s">
        <v>1</v>
      </c>
      <c r="F442" s="216" t="s">
        <v>89</v>
      </c>
      <c r="G442" s="214"/>
      <c r="H442" s="217">
        <v>2</v>
      </c>
      <c r="I442" s="218"/>
      <c r="J442" s="214"/>
      <c r="K442" s="214"/>
      <c r="L442" s="219"/>
      <c r="M442" s="220"/>
      <c r="N442" s="221"/>
      <c r="O442" s="221"/>
      <c r="P442" s="221"/>
      <c r="Q442" s="221"/>
      <c r="R442" s="221"/>
      <c r="S442" s="221"/>
      <c r="T442" s="222"/>
      <c r="AT442" s="223" t="s">
        <v>161</v>
      </c>
      <c r="AU442" s="223" t="s">
        <v>89</v>
      </c>
      <c r="AV442" s="14" t="s">
        <v>89</v>
      </c>
      <c r="AW442" s="14" t="s">
        <v>33</v>
      </c>
      <c r="AX442" s="14" t="s">
        <v>79</v>
      </c>
      <c r="AY442" s="223" t="s">
        <v>153</v>
      </c>
    </row>
    <row r="443" spans="1:65" s="15" customFormat="1" ht="11.25">
      <c r="B443" s="224"/>
      <c r="C443" s="225"/>
      <c r="D443" s="204" t="s">
        <v>161</v>
      </c>
      <c r="E443" s="226" t="s">
        <v>1</v>
      </c>
      <c r="F443" s="227" t="s">
        <v>164</v>
      </c>
      <c r="G443" s="225"/>
      <c r="H443" s="228">
        <v>2</v>
      </c>
      <c r="I443" s="229"/>
      <c r="J443" s="225"/>
      <c r="K443" s="225"/>
      <c r="L443" s="230"/>
      <c r="M443" s="231"/>
      <c r="N443" s="232"/>
      <c r="O443" s="232"/>
      <c r="P443" s="232"/>
      <c r="Q443" s="232"/>
      <c r="R443" s="232"/>
      <c r="S443" s="232"/>
      <c r="T443" s="233"/>
      <c r="AT443" s="234" t="s">
        <v>161</v>
      </c>
      <c r="AU443" s="234" t="s">
        <v>89</v>
      </c>
      <c r="AV443" s="15" t="s">
        <v>159</v>
      </c>
      <c r="AW443" s="15" t="s">
        <v>33</v>
      </c>
      <c r="AX443" s="15" t="s">
        <v>87</v>
      </c>
      <c r="AY443" s="234" t="s">
        <v>153</v>
      </c>
    </row>
    <row r="444" spans="1:65" s="2" customFormat="1" ht="24.2" customHeight="1">
      <c r="A444" s="35"/>
      <c r="B444" s="36"/>
      <c r="C444" s="188" t="s">
        <v>564</v>
      </c>
      <c r="D444" s="188" t="s">
        <v>155</v>
      </c>
      <c r="E444" s="189" t="s">
        <v>565</v>
      </c>
      <c r="F444" s="190" t="s">
        <v>566</v>
      </c>
      <c r="G444" s="191" t="s">
        <v>201</v>
      </c>
      <c r="H444" s="192">
        <v>3.0000000000000001E-3</v>
      </c>
      <c r="I444" s="193"/>
      <c r="J444" s="194">
        <f>ROUND(I444*H444,2)</f>
        <v>0</v>
      </c>
      <c r="K444" s="195"/>
      <c r="L444" s="40"/>
      <c r="M444" s="196" t="s">
        <v>1</v>
      </c>
      <c r="N444" s="197" t="s">
        <v>44</v>
      </c>
      <c r="O444" s="72"/>
      <c r="P444" s="198">
        <f>O444*H444</f>
        <v>0</v>
      </c>
      <c r="Q444" s="198">
        <v>0</v>
      </c>
      <c r="R444" s="198">
        <f>Q444*H444</f>
        <v>0</v>
      </c>
      <c r="S444" s="198">
        <v>0</v>
      </c>
      <c r="T444" s="199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200" t="s">
        <v>251</v>
      </c>
      <c r="AT444" s="200" t="s">
        <v>155</v>
      </c>
      <c r="AU444" s="200" t="s">
        <v>89</v>
      </c>
      <c r="AY444" s="18" t="s">
        <v>153</v>
      </c>
      <c r="BE444" s="201">
        <f>IF(N444="základní",J444,0)</f>
        <v>0</v>
      </c>
      <c r="BF444" s="201">
        <f>IF(N444="snížená",J444,0)</f>
        <v>0</v>
      </c>
      <c r="BG444" s="201">
        <f>IF(N444="zákl. přenesená",J444,0)</f>
        <v>0</v>
      </c>
      <c r="BH444" s="201">
        <f>IF(N444="sníž. přenesená",J444,0)</f>
        <v>0</v>
      </c>
      <c r="BI444" s="201">
        <f>IF(N444="nulová",J444,0)</f>
        <v>0</v>
      </c>
      <c r="BJ444" s="18" t="s">
        <v>87</v>
      </c>
      <c r="BK444" s="201">
        <f>ROUND(I444*H444,2)</f>
        <v>0</v>
      </c>
      <c r="BL444" s="18" t="s">
        <v>251</v>
      </c>
      <c r="BM444" s="200" t="s">
        <v>567</v>
      </c>
    </row>
    <row r="445" spans="1:65" s="12" customFormat="1" ht="22.9" customHeight="1">
      <c r="B445" s="172"/>
      <c r="C445" s="173"/>
      <c r="D445" s="174" t="s">
        <v>78</v>
      </c>
      <c r="E445" s="186" t="s">
        <v>568</v>
      </c>
      <c r="F445" s="186" t="s">
        <v>569</v>
      </c>
      <c r="G445" s="173"/>
      <c r="H445" s="173"/>
      <c r="I445" s="176"/>
      <c r="J445" s="187">
        <f>BK445</f>
        <v>0</v>
      </c>
      <c r="K445" s="173"/>
      <c r="L445" s="178"/>
      <c r="M445" s="179"/>
      <c r="N445" s="180"/>
      <c r="O445" s="180"/>
      <c r="P445" s="181">
        <f>SUM(P446:P502)</f>
        <v>0</v>
      </c>
      <c r="Q445" s="180"/>
      <c r="R445" s="181">
        <f>SUM(R446:R502)</f>
        <v>2.7591269399999998</v>
      </c>
      <c r="S445" s="180"/>
      <c r="T445" s="182">
        <f>SUM(T446:T502)</f>
        <v>0</v>
      </c>
      <c r="AR445" s="183" t="s">
        <v>89</v>
      </c>
      <c r="AT445" s="184" t="s">
        <v>78</v>
      </c>
      <c r="AU445" s="184" t="s">
        <v>87</v>
      </c>
      <c r="AY445" s="183" t="s">
        <v>153</v>
      </c>
      <c r="BK445" s="185">
        <f>SUM(BK446:BK502)</f>
        <v>0</v>
      </c>
    </row>
    <row r="446" spans="1:65" s="2" customFormat="1" ht="24.2" customHeight="1">
      <c r="A446" s="35"/>
      <c r="B446" s="36"/>
      <c r="C446" s="188" t="s">
        <v>570</v>
      </c>
      <c r="D446" s="188" t="s">
        <v>155</v>
      </c>
      <c r="E446" s="189" t="s">
        <v>571</v>
      </c>
      <c r="F446" s="190" t="s">
        <v>572</v>
      </c>
      <c r="G446" s="191" t="s">
        <v>446</v>
      </c>
      <c r="H446" s="192">
        <v>137</v>
      </c>
      <c r="I446" s="193"/>
      <c r="J446" s="194">
        <f>ROUND(I446*H446,2)</f>
        <v>0</v>
      </c>
      <c r="K446" s="195"/>
      <c r="L446" s="40"/>
      <c r="M446" s="196" t="s">
        <v>1</v>
      </c>
      <c r="N446" s="197" t="s">
        <v>44</v>
      </c>
      <c r="O446" s="72"/>
      <c r="P446" s="198">
        <f>O446*H446</f>
        <v>0</v>
      </c>
      <c r="Q446" s="198">
        <v>0</v>
      </c>
      <c r="R446" s="198">
        <f>Q446*H446</f>
        <v>0</v>
      </c>
      <c r="S446" s="198">
        <v>0</v>
      </c>
      <c r="T446" s="199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200" t="s">
        <v>251</v>
      </c>
      <c r="AT446" s="200" t="s">
        <v>155</v>
      </c>
      <c r="AU446" s="200" t="s">
        <v>89</v>
      </c>
      <c r="AY446" s="18" t="s">
        <v>153</v>
      </c>
      <c r="BE446" s="201">
        <f>IF(N446="základní",J446,0)</f>
        <v>0</v>
      </c>
      <c r="BF446" s="201">
        <f>IF(N446="snížená",J446,0)</f>
        <v>0</v>
      </c>
      <c r="BG446" s="201">
        <f>IF(N446="zákl. přenesená",J446,0)</f>
        <v>0</v>
      </c>
      <c r="BH446" s="201">
        <f>IF(N446="sníž. přenesená",J446,0)</f>
        <v>0</v>
      </c>
      <c r="BI446" s="201">
        <f>IF(N446="nulová",J446,0)</f>
        <v>0</v>
      </c>
      <c r="BJ446" s="18" t="s">
        <v>87</v>
      </c>
      <c r="BK446" s="201">
        <f>ROUND(I446*H446,2)</f>
        <v>0</v>
      </c>
      <c r="BL446" s="18" t="s">
        <v>251</v>
      </c>
      <c r="BM446" s="200" t="s">
        <v>573</v>
      </c>
    </row>
    <row r="447" spans="1:65" s="13" customFormat="1" ht="11.25">
      <c r="B447" s="202"/>
      <c r="C447" s="203"/>
      <c r="D447" s="204" t="s">
        <v>161</v>
      </c>
      <c r="E447" s="205" t="s">
        <v>1</v>
      </c>
      <c r="F447" s="206" t="s">
        <v>574</v>
      </c>
      <c r="G447" s="203"/>
      <c r="H447" s="205" t="s">
        <v>1</v>
      </c>
      <c r="I447" s="207"/>
      <c r="J447" s="203"/>
      <c r="K447" s="203"/>
      <c r="L447" s="208"/>
      <c r="M447" s="209"/>
      <c r="N447" s="210"/>
      <c r="O447" s="210"/>
      <c r="P447" s="210"/>
      <c r="Q447" s="210"/>
      <c r="R447" s="210"/>
      <c r="S447" s="210"/>
      <c r="T447" s="211"/>
      <c r="AT447" s="212" t="s">
        <v>161</v>
      </c>
      <c r="AU447" s="212" t="s">
        <v>89</v>
      </c>
      <c r="AV447" s="13" t="s">
        <v>87</v>
      </c>
      <c r="AW447" s="13" t="s">
        <v>33</v>
      </c>
      <c r="AX447" s="13" t="s">
        <v>79</v>
      </c>
      <c r="AY447" s="212" t="s">
        <v>153</v>
      </c>
    </row>
    <row r="448" spans="1:65" s="14" customFormat="1" ht="11.25">
      <c r="B448" s="213"/>
      <c r="C448" s="214"/>
      <c r="D448" s="204" t="s">
        <v>161</v>
      </c>
      <c r="E448" s="215" t="s">
        <v>1</v>
      </c>
      <c r="F448" s="216" t="s">
        <v>575</v>
      </c>
      <c r="G448" s="214"/>
      <c r="H448" s="217">
        <v>137</v>
      </c>
      <c r="I448" s="218"/>
      <c r="J448" s="214"/>
      <c r="K448" s="214"/>
      <c r="L448" s="219"/>
      <c r="M448" s="220"/>
      <c r="N448" s="221"/>
      <c r="O448" s="221"/>
      <c r="P448" s="221"/>
      <c r="Q448" s="221"/>
      <c r="R448" s="221"/>
      <c r="S448" s="221"/>
      <c r="T448" s="222"/>
      <c r="AT448" s="223" t="s">
        <v>161</v>
      </c>
      <c r="AU448" s="223" t="s">
        <v>89</v>
      </c>
      <c r="AV448" s="14" t="s">
        <v>89</v>
      </c>
      <c r="AW448" s="14" t="s">
        <v>33</v>
      </c>
      <c r="AX448" s="14" t="s">
        <v>79</v>
      </c>
      <c r="AY448" s="223" t="s">
        <v>153</v>
      </c>
    </row>
    <row r="449" spans="1:65" s="15" customFormat="1" ht="11.25">
      <c r="B449" s="224"/>
      <c r="C449" s="225"/>
      <c r="D449" s="204" t="s">
        <v>161</v>
      </c>
      <c r="E449" s="226" t="s">
        <v>1</v>
      </c>
      <c r="F449" s="227" t="s">
        <v>164</v>
      </c>
      <c r="G449" s="225"/>
      <c r="H449" s="228">
        <v>137</v>
      </c>
      <c r="I449" s="229"/>
      <c r="J449" s="225"/>
      <c r="K449" s="225"/>
      <c r="L449" s="230"/>
      <c r="M449" s="231"/>
      <c r="N449" s="232"/>
      <c r="O449" s="232"/>
      <c r="P449" s="232"/>
      <c r="Q449" s="232"/>
      <c r="R449" s="232"/>
      <c r="S449" s="232"/>
      <c r="T449" s="233"/>
      <c r="AT449" s="234" t="s">
        <v>161</v>
      </c>
      <c r="AU449" s="234" t="s">
        <v>89</v>
      </c>
      <c r="AV449" s="15" t="s">
        <v>159</v>
      </c>
      <c r="AW449" s="15" t="s">
        <v>33</v>
      </c>
      <c r="AX449" s="15" t="s">
        <v>87</v>
      </c>
      <c r="AY449" s="234" t="s">
        <v>153</v>
      </c>
    </row>
    <row r="450" spans="1:65" s="2" customFormat="1" ht="21.75" customHeight="1">
      <c r="A450" s="35"/>
      <c r="B450" s="36"/>
      <c r="C450" s="235" t="s">
        <v>576</v>
      </c>
      <c r="D450" s="235" t="s">
        <v>223</v>
      </c>
      <c r="E450" s="236" t="s">
        <v>577</v>
      </c>
      <c r="F450" s="237" t="s">
        <v>578</v>
      </c>
      <c r="G450" s="238" t="s">
        <v>158</v>
      </c>
      <c r="H450" s="239">
        <v>1.6279999999999999</v>
      </c>
      <c r="I450" s="240"/>
      <c r="J450" s="241">
        <f>ROUND(I450*H450,2)</f>
        <v>0</v>
      </c>
      <c r="K450" s="242"/>
      <c r="L450" s="243"/>
      <c r="M450" s="244" t="s">
        <v>1</v>
      </c>
      <c r="N450" s="245" t="s">
        <v>44</v>
      </c>
      <c r="O450" s="72"/>
      <c r="P450" s="198">
        <f>O450*H450</f>
        <v>0</v>
      </c>
      <c r="Q450" s="198">
        <v>0.55000000000000004</v>
      </c>
      <c r="R450" s="198">
        <f>Q450*H450</f>
        <v>0.89539999999999997</v>
      </c>
      <c r="S450" s="198">
        <v>0</v>
      </c>
      <c r="T450" s="199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200" t="s">
        <v>347</v>
      </c>
      <c r="AT450" s="200" t="s">
        <v>223</v>
      </c>
      <c r="AU450" s="200" t="s">
        <v>89</v>
      </c>
      <c r="AY450" s="18" t="s">
        <v>153</v>
      </c>
      <c r="BE450" s="201">
        <f>IF(N450="základní",J450,0)</f>
        <v>0</v>
      </c>
      <c r="BF450" s="201">
        <f>IF(N450="snížená",J450,0)</f>
        <v>0</v>
      </c>
      <c r="BG450" s="201">
        <f>IF(N450="zákl. přenesená",J450,0)</f>
        <v>0</v>
      </c>
      <c r="BH450" s="201">
        <f>IF(N450="sníž. přenesená",J450,0)</f>
        <v>0</v>
      </c>
      <c r="BI450" s="201">
        <f>IF(N450="nulová",J450,0)</f>
        <v>0</v>
      </c>
      <c r="BJ450" s="18" t="s">
        <v>87</v>
      </c>
      <c r="BK450" s="201">
        <f>ROUND(I450*H450,2)</f>
        <v>0</v>
      </c>
      <c r="BL450" s="18" t="s">
        <v>251</v>
      </c>
      <c r="BM450" s="200" t="s">
        <v>579</v>
      </c>
    </row>
    <row r="451" spans="1:65" s="13" customFormat="1" ht="11.25">
      <c r="B451" s="202"/>
      <c r="C451" s="203"/>
      <c r="D451" s="204" t="s">
        <v>161</v>
      </c>
      <c r="E451" s="205" t="s">
        <v>1</v>
      </c>
      <c r="F451" s="206" t="s">
        <v>574</v>
      </c>
      <c r="G451" s="203"/>
      <c r="H451" s="205" t="s">
        <v>1</v>
      </c>
      <c r="I451" s="207"/>
      <c r="J451" s="203"/>
      <c r="K451" s="203"/>
      <c r="L451" s="208"/>
      <c r="M451" s="209"/>
      <c r="N451" s="210"/>
      <c r="O451" s="210"/>
      <c r="P451" s="210"/>
      <c r="Q451" s="210"/>
      <c r="R451" s="210"/>
      <c r="S451" s="210"/>
      <c r="T451" s="211"/>
      <c r="AT451" s="212" t="s">
        <v>161</v>
      </c>
      <c r="AU451" s="212" t="s">
        <v>89</v>
      </c>
      <c r="AV451" s="13" t="s">
        <v>87</v>
      </c>
      <c r="AW451" s="13" t="s">
        <v>33</v>
      </c>
      <c r="AX451" s="13" t="s">
        <v>79</v>
      </c>
      <c r="AY451" s="212" t="s">
        <v>153</v>
      </c>
    </row>
    <row r="452" spans="1:65" s="14" customFormat="1" ht="11.25">
      <c r="B452" s="213"/>
      <c r="C452" s="214"/>
      <c r="D452" s="204" t="s">
        <v>161</v>
      </c>
      <c r="E452" s="215" t="s">
        <v>1</v>
      </c>
      <c r="F452" s="216" t="s">
        <v>580</v>
      </c>
      <c r="G452" s="214"/>
      <c r="H452" s="217">
        <v>1.48</v>
      </c>
      <c r="I452" s="218"/>
      <c r="J452" s="214"/>
      <c r="K452" s="214"/>
      <c r="L452" s="219"/>
      <c r="M452" s="220"/>
      <c r="N452" s="221"/>
      <c r="O452" s="221"/>
      <c r="P452" s="221"/>
      <c r="Q452" s="221"/>
      <c r="R452" s="221"/>
      <c r="S452" s="221"/>
      <c r="T452" s="222"/>
      <c r="AT452" s="223" t="s">
        <v>161</v>
      </c>
      <c r="AU452" s="223" t="s">
        <v>89</v>
      </c>
      <c r="AV452" s="14" t="s">
        <v>89</v>
      </c>
      <c r="AW452" s="14" t="s">
        <v>33</v>
      </c>
      <c r="AX452" s="14" t="s">
        <v>79</v>
      </c>
      <c r="AY452" s="223" t="s">
        <v>153</v>
      </c>
    </row>
    <row r="453" spans="1:65" s="15" customFormat="1" ht="11.25">
      <c r="B453" s="224"/>
      <c r="C453" s="225"/>
      <c r="D453" s="204" t="s">
        <v>161</v>
      </c>
      <c r="E453" s="226" t="s">
        <v>1</v>
      </c>
      <c r="F453" s="227" t="s">
        <v>164</v>
      </c>
      <c r="G453" s="225"/>
      <c r="H453" s="228">
        <v>1.48</v>
      </c>
      <c r="I453" s="229"/>
      <c r="J453" s="225"/>
      <c r="K453" s="225"/>
      <c r="L453" s="230"/>
      <c r="M453" s="231"/>
      <c r="N453" s="232"/>
      <c r="O453" s="232"/>
      <c r="P453" s="232"/>
      <c r="Q453" s="232"/>
      <c r="R453" s="232"/>
      <c r="S453" s="232"/>
      <c r="T453" s="233"/>
      <c r="AT453" s="234" t="s">
        <v>161</v>
      </c>
      <c r="AU453" s="234" t="s">
        <v>89</v>
      </c>
      <c r="AV453" s="15" t="s">
        <v>159</v>
      </c>
      <c r="AW453" s="15" t="s">
        <v>33</v>
      </c>
      <c r="AX453" s="15" t="s">
        <v>87</v>
      </c>
      <c r="AY453" s="234" t="s">
        <v>153</v>
      </c>
    </row>
    <row r="454" spans="1:65" s="14" customFormat="1" ht="11.25">
      <c r="B454" s="213"/>
      <c r="C454" s="214"/>
      <c r="D454" s="204" t="s">
        <v>161</v>
      </c>
      <c r="E454" s="214"/>
      <c r="F454" s="216" t="s">
        <v>581</v>
      </c>
      <c r="G454" s="214"/>
      <c r="H454" s="217">
        <v>1.6279999999999999</v>
      </c>
      <c r="I454" s="218"/>
      <c r="J454" s="214"/>
      <c r="K454" s="214"/>
      <c r="L454" s="219"/>
      <c r="M454" s="220"/>
      <c r="N454" s="221"/>
      <c r="O454" s="221"/>
      <c r="P454" s="221"/>
      <c r="Q454" s="221"/>
      <c r="R454" s="221"/>
      <c r="S454" s="221"/>
      <c r="T454" s="222"/>
      <c r="AT454" s="223" t="s">
        <v>161</v>
      </c>
      <c r="AU454" s="223" t="s">
        <v>89</v>
      </c>
      <c r="AV454" s="14" t="s">
        <v>89</v>
      </c>
      <c r="AW454" s="14" t="s">
        <v>4</v>
      </c>
      <c r="AX454" s="14" t="s">
        <v>87</v>
      </c>
      <c r="AY454" s="223" t="s">
        <v>153</v>
      </c>
    </row>
    <row r="455" spans="1:65" s="2" customFormat="1" ht="24.2" customHeight="1">
      <c r="A455" s="35"/>
      <c r="B455" s="36"/>
      <c r="C455" s="188" t="s">
        <v>582</v>
      </c>
      <c r="D455" s="188" t="s">
        <v>155</v>
      </c>
      <c r="E455" s="189" t="s">
        <v>583</v>
      </c>
      <c r="F455" s="190" t="s">
        <v>584</v>
      </c>
      <c r="G455" s="191" t="s">
        <v>446</v>
      </c>
      <c r="H455" s="192">
        <v>119.386</v>
      </c>
      <c r="I455" s="193"/>
      <c r="J455" s="194">
        <f>ROUND(I455*H455,2)</f>
        <v>0</v>
      </c>
      <c r="K455" s="195"/>
      <c r="L455" s="40"/>
      <c r="M455" s="196" t="s">
        <v>1</v>
      </c>
      <c r="N455" s="197" t="s">
        <v>44</v>
      </c>
      <c r="O455" s="72"/>
      <c r="P455" s="198">
        <f>O455*H455</f>
        <v>0</v>
      </c>
      <c r="Q455" s="198">
        <v>0</v>
      </c>
      <c r="R455" s="198">
        <f>Q455*H455</f>
        <v>0</v>
      </c>
      <c r="S455" s="198">
        <v>0</v>
      </c>
      <c r="T455" s="199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00" t="s">
        <v>251</v>
      </c>
      <c r="AT455" s="200" t="s">
        <v>155</v>
      </c>
      <c r="AU455" s="200" t="s">
        <v>89</v>
      </c>
      <c r="AY455" s="18" t="s">
        <v>153</v>
      </c>
      <c r="BE455" s="201">
        <f>IF(N455="základní",J455,0)</f>
        <v>0</v>
      </c>
      <c r="BF455" s="201">
        <f>IF(N455="snížená",J455,0)</f>
        <v>0</v>
      </c>
      <c r="BG455" s="201">
        <f>IF(N455="zákl. přenesená",J455,0)</f>
        <v>0</v>
      </c>
      <c r="BH455" s="201">
        <f>IF(N455="sníž. přenesená",J455,0)</f>
        <v>0</v>
      </c>
      <c r="BI455" s="201">
        <f>IF(N455="nulová",J455,0)</f>
        <v>0</v>
      </c>
      <c r="BJ455" s="18" t="s">
        <v>87</v>
      </c>
      <c r="BK455" s="201">
        <f>ROUND(I455*H455,2)</f>
        <v>0</v>
      </c>
      <c r="BL455" s="18" t="s">
        <v>251</v>
      </c>
      <c r="BM455" s="200" t="s">
        <v>585</v>
      </c>
    </row>
    <row r="456" spans="1:65" s="13" customFormat="1" ht="11.25">
      <c r="B456" s="202"/>
      <c r="C456" s="203"/>
      <c r="D456" s="204" t="s">
        <v>161</v>
      </c>
      <c r="E456" s="205" t="s">
        <v>1</v>
      </c>
      <c r="F456" s="206" t="s">
        <v>586</v>
      </c>
      <c r="G456" s="203"/>
      <c r="H456" s="205" t="s">
        <v>1</v>
      </c>
      <c r="I456" s="207"/>
      <c r="J456" s="203"/>
      <c r="K456" s="203"/>
      <c r="L456" s="208"/>
      <c r="M456" s="209"/>
      <c r="N456" s="210"/>
      <c r="O456" s="210"/>
      <c r="P456" s="210"/>
      <c r="Q456" s="210"/>
      <c r="R456" s="210"/>
      <c r="S456" s="210"/>
      <c r="T456" s="211"/>
      <c r="AT456" s="212" t="s">
        <v>161</v>
      </c>
      <c r="AU456" s="212" t="s">
        <v>89</v>
      </c>
      <c r="AV456" s="13" t="s">
        <v>87</v>
      </c>
      <c r="AW456" s="13" t="s">
        <v>33</v>
      </c>
      <c r="AX456" s="13" t="s">
        <v>79</v>
      </c>
      <c r="AY456" s="212" t="s">
        <v>153</v>
      </c>
    </row>
    <row r="457" spans="1:65" s="14" customFormat="1" ht="11.25">
      <c r="B457" s="213"/>
      <c r="C457" s="214"/>
      <c r="D457" s="204" t="s">
        <v>161</v>
      </c>
      <c r="E457" s="215" t="s">
        <v>1</v>
      </c>
      <c r="F457" s="216" t="s">
        <v>587</v>
      </c>
      <c r="G457" s="214"/>
      <c r="H457" s="217">
        <v>19</v>
      </c>
      <c r="I457" s="218"/>
      <c r="J457" s="214"/>
      <c r="K457" s="214"/>
      <c r="L457" s="219"/>
      <c r="M457" s="220"/>
      <c r="N457" s="221"/>
      <c r="O457" s="221"/>
      <c r="P457" s="221"/>
      <c r="Q457" s="221"/>
      <c r="R457" s="221"/>
      <c r="S457" s="221"/>
      <c r="T457" s="222"/>
      <c r="AT457" s="223" t="s">
        <v>161</v>
      </c>
      <c r="AU457" s="223" t="s">
        <v>89</v>
      </c>
      <c r="AV457" s="14" t="s">
        <v>89</v>
      </c>
      <c r="AW457" s="14" t="s">
        <v>33</v>
      </c>
      <c r="AX457" s="14" t="s">
        <v>79</v>
      </c>
      <c r="AY457" s="223" t="s">
        <v>153</v>
      </c>
    </row>
    <row r="458" spans="1:65" s="16" customFormat="1" ht="11.25">
      <c r="B458" s="246"/>
      <c r="C458" s="247"/>
      <c r="D458" s="204" t="s">
        <v>161</v>
      </c>
      <c r="E458" s="248" t="s">
        <v>1</v>
      </c>
      <c r="F458" s="249" t="s">
        <v>384</v>
      </c>
      <c r="G458" s="247"/>
      <c r="H458" s="250">
        <v>19</v>
      </c>
      <c r="I458" s="251"/>
      <c r="J458" s="247"/>
      <c r="K458" s="247"/>
      <c r="L458" s="252"/>
      <c r="M458" s="253"/>
      <c r="N458" s="254"/>
      <c r="O458" s="254"/>
      <c r="P458" s="254"/>
      <c r="Q458" s="254"/>
      <c r="R458" s="254"/>
      <c r="S458" s="254"/>
      <c r="T458" s="255"/>
      <c r="AT458" s="256" t="s">
        <v>161</v>
      </c>
      <c r="AU458" s="256" t="s">
        <v>89</v>
      </c>
      <c r="AV458" s="16" t="s">
        <v>172</v>
      </c>
      <c r="AW458" s="16" t="s">
        <v>33</v>
      </c>
      <c r="AX458" s="16" t="s">
        <v>79</v>
      </c>
      <c r="AY458" s="256" t="s">
        <v>153</v>
      </c>
    </row>
    <row r="459" spans="1:65" s="13" customFormat="1" ht="11.25">
      <c r="B459" s="202"/>
      <c r="C459" s="203"/>
      <c r="D459" s="204" t="s">
        <v>161</v>
      </c>
      <c r="E459" s="205" t="s">
        <v>1</v>
      </c>
      <c r="F459" s="206" t="s">
        <v>588</v>
      </c>
      <c r="G459" s="203"/>
      <c r="H459" s="205" t="s">
        <v>1</v>
      </c>
      <c r="I459" s="207"/>
      <c r="J459" s="203"/>
      <c r="K459" s="203"/>
      <c r="L459" s="208"/>
      <c r="M459" s="209"/>
      <c r="N459" s="210"/>
      <c r="O459" s="210"/>
      <c r="P459" s="210"/>
      <c r="Q459" s="210"/>
      <c r="R459" s="210"/>
      <c r="S459" s="210"/>
      <c r="T459" s="211"/>
      <c r="AT459" s="212" t="s">
        <v>161</v>
      </c>
      <c r="AU459" s="212" t="s">
        <v>89</v>
      </c>
      <c r="AV459" s="13" t="s">
        <v>87</v>
      </c>
      <c r="AW459" s="13" t="s">
        <v>33</v>
      </c>
      <c r="AX459" s="13" t="s">
        <v>79</v>
      </c>
      <c r="AY459" s="212" t="s">
        <v>153</v>
      </c>
    </row>
    <row r="460" spans="1:65" s="14" customFormat="1" ht="11.25">
      <c r="B460" s="213"/>
      <c r="C460" s="214"/>
      <c r="D460" s="204" t="s">
        <v>161</v>
      </c>
      <c r="E460" s="215" t="s">
        <v>1</v>
      </c>
      <c r="F460" s="216" t="s">
        <v>589</v>
      </c>
      <c r="G460" s="214"/>
      <c r="H460" s="217">
        <v>100.386</v>
      </c>
      <c r="I460" s="218"/>
      <c r="J460" s="214"/>
      <c r="K460" s="214"/>
      <c r="L460" s="219"/>
      <c r="M460" s="220"/>
      <c r="N460" s="221"/>
      <c r="O460" s="221"/>
      <c r="P460" s="221"/>
      <c r="Q460" s="221"/>
      <c r="R460" s="221"/>
      <c r="S460" s="221"/>
      <c r="T460" s="222"/>
      <c r="AT460" s="223" t="s">
        <v>161</v>
      </c>
      <c r="AU460" s="223" t="s">
        <v>89</v>
      </c>
      <c r="AV460" s="14" t="s">
        <v>89</v>
      </c>
      <c r="AW460" s="14" t="s">
        <v>33</v>
      </c>
      <c r="AX460" s="14" t="s">
        <v>79</v>
      </c>
      <c r="AY460" s="223" t="s">
        <v>153</v>
      </c>
    </row>
    <row r="461" spans="1:65" s="16" customFormat="1" ht="11.25">
      <c r="B461" s="246"/>
      <c r="C461" s="247"/>
      <c r="D461" s="204" t="s">
        <v>161</v>
      </c>
      <c r="E461" s="248" t="s">
        <v>1</v>
      </c>
      <c r="F461" s="249" t="s">
        <v>384</v>
      </c>
      <c r="G461" s="247"/>
      <c r="H461" s="250">
        <v>100.386</v>
      </c>
      <c r="I461" s="251"/>
      <c r="J461" s="247"/>
      <c r="K461" s="247"/>
      <c r="L461" s="252"/>
      <c r="M461" s="253"/>
      <c r="N461" s="254"/>
      <c r="O461" s="254"/>
      <c r="P461" s="254"/>
      <c r="Q461" s="254"/>
      <c r="R461" s="254"/>
      <c r="S461" s="254"/>
      <c r="T461" s="255"/>
      <c r="AT461" s="256" t="s">
        <v>161</v>
      </c>
      <c r="AU461" s="256" t="s">
        <v>89</v>
      </c>
      <c r="AV461" s="16" t="s">
        <v>172</v>
      </c>
      <c r="AW461" s="16" t="s">
        <v>33</v>
      </c>
      <c r="AX461" s="16" t="s">
        <v>79</v>
      </c>
      <c r="AY461" s="256" t="s">
        <v>153</v>
      </c>
    </row>
    <row r="462" spans="1:65" s="15" customFormat="1" ht="11.25">
      <c r="B462" s="224"/>
      <c r="C462" s="225"/>
      <c r="D462" s="204" t="s">
        <v>161</v>
      </c>
      <c r="E462" s="226" t="s">
        <v>1</v>
      </c>
      <c r="F462" s="227" t="s">
        <v>164</v>
      </c>
      <c r="G462" s="225"/>
      <c r="H462" s="228">
        <v>119.386</v>
      </c>
      <c r="I462" s="229"/>
      <c r="J462" s="225"/>
      <c r="K462" s="225"/>
      <c r="L462" s="230"/>
      <c r="M462" s="231"/>
      <c r="N462" s="232"/>
      <c r="O462" s="232"/>
      <c r="P462" s="232"/>
      <c r="Q462" s="232"/>
      <c r="R462" s="232"/>
      <c r="S462" s="232"/>
      <c r="T462" s="233"/>
      <c r="AT462" s="234" t="s">
        <v>161</v>
      </c>
      <c r="AU462" s="234" t="s">
        <v>89</v>
      </c>
      <c r="AV462" s="15" t="s">
        <v>159</v>
      </c>
      <c r="AW462" s="15" t="s">
        <v>33</v>
      </c>
      <c r="AX462" s="15" t="s">
        <v>87</v>
      </c>
      <c r="AY462" s="234" t="s">
        <v>153</v>
      </c>
    </row>
    <row r="463" spans="1:65" s="2" customFormat="1" ht="21.75" customHeight="1">
      <c r="A463" s="35"/>
      <c r="B463" s="36"/>
      <c r="C463" s="235" t="s">
        <v>590</v>
      </c>
      <c r="D463" s="235" t="s">
        <v>223</v>
      </c>
      <c r="E463" s="236" t="s">
        <v>591</v>
      </c>
      <c r="F463" s="237" t="s">
        <v>592</v>
      </c>
      <c r="G463" s="238" t="s">
        <v>158</v>
      </c>
      <c r="H463" s="239">
        <v>2.3889999999999998</v>
      </c>
      <c r="I463" s="240"/>
      <c r="J463" s="241">
        <f>ROUND(I463*H463,2)</f>
        <v>0</v>
      </c>
      <c r="K463" s="242"/>
      <c r="L463" s="243"/>
      <c r="M463" s="244" t="s">
        <v>1</v>
      </c>
      <c r="N463" s="245" t="s">
        <v>44</v>
      </c>
      <c r="O463" s="72"/>
      <c r="P463" s="198">
        <f>O463*H463</f>
        <v>0</v>
      </c>
      <c r="Q463" s="198">
        <v>0.55000000000000004</v>
      </c>
      <c r="R463" s="198">
        <f>Q463*H463</f>
        <v>1.31395</v>
      </c>
      <c r="S463" s="198">
        <v>0</v>
      </c>
      <c r="T463" s="199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00" t="s">
        <v>347</v>
      </c>
      <c r="AT463" s="200" t="s">
        <v>223</v>
      </c>
      <c r="AU463" s="200" t="s">
        <v>89</v>
      </c>
      <c r="AY463" s="18" t="s">
        <v>153</v>
      </c>
      <c r="BE463" s="201">
        <f>IF(N463="základní",J463,0)</f>
        <v>0</v>
      </c>
      <c r="BF463" s="201">
        <f>IF(N463="snížená",J463,0)</f>
        <v>0</v>
      </c>
      <c r="BG463" s="201">
        <f>IF(N463="zákl. přenesená",J463,0)</f>
        <v>0</v>
      </c>
      <c r="BH463" s="201">
        <f>IF(N463="sníž. přenesená",J463,0)</f>
        <v>0</v>
      </c>
      <c r="BI463" s="201">
        <f>IF(N463="nulová",J463,0)</f>
        <v>0</v>
      </c>
      <c r="BJ463" s="18" t="s">
        <v>87</v>
      </c>
      <c r="BK463" s="201">
        <f>ROUND(I463*H463,2)</f>
        <v>0</v>
      </c>
      <c r="BL463" s="18" t="s">
        <v>251</v>
      </c>
      <c r="BM463" s="200" t="s">
        <v>593</v>
      </c>
    </row>
    <row r="464" spans="1:65" s="13" customFormat="1" ht="11.25">
      <c r="B464" s="202"/>
      <c r="C464" s="203"/>
      <c r="D464" s="204" t="s">
        <v>161</v>
      </c>
      <c r="E464" s="205" t="s">
        <v>1</v>
      </c>
      <c r="F464" s="206" t="s">
        <v>586</v>
      </c>
      <c r="G464" s="203"/>
      <c r="H464" s="205" t="s">
        <v>1</v>
      </c>
      <c r="I464" s="207"/>
      <c r="J464" s="203"/>
      <c r="K464" s="203"/>
      <c r="L464" s="208"/>
      <c r="M464" s="209"/>
      <c r="N464" s="210"/>
      <c r="O464" s="210"/>
      <c r="P464" s="210"/>
      <c r="Q464" s="210"/>
      <c r="R464" s="210"/>
      <c r="S464" s="210"/>
      <c r="T464" s="211"/>
      <c r="AT464" s="212" t="s">
        <v>161</v>
      </c>
      <c r="AU464" s="212" t="s">
        <v>89</v>
      </c>
      <c r="AV464" s="13" t="s">
        <v>87</v>
      </c>
      <c r="AW464" s="13" t="s">
        <v>33</v>
      </c>
      <c r="AX464" s="13" t="s">
        <v>79</v>
      </c>
      <c r="AY464" s="212" t="s">
        <v>153</v>
      </c>
    </row>
    <row r="465" spans="1:65" s="14" customFormat="1" ht="11.25">
      <c r="B465" s="213"/>
      <c r="C465" s="214"/>
      <c r="D465" s="204" t="s">
        <v>161</v>
      </c>
      <c r="E465" s="215" t="s">
        <v>1</v>
      </c>
      <c r="F465" s="216" t="s">
        <v>594</v>
      </c>
      <c r="G465" s="214"/>
      <c r="H465" s="217">
        <v>0.36499999999999999</v>
      </c>
      <c r="I465" s="218"/>
      <c r="J465" s="214"/>
      <c r="K465" s="214"/>
      <c r="L465" s="219"/>
      <c r="M465" s="220"/>
      <c r="N465" s="221"/>
      <c r="O465" s="221"/>
      <c r="P465" s="221"/>
      <c r="Q465" s="221"/>
      <c r="R465" s="221"/>
      <c r="S465" s="221"/>
      <c r="T465" s="222"/>
      <c r="AT465" s="223" t="s">
        <v>161</v>
      </c>
      <c r="AU465" s="223" t="s">
        <v>89</v>
      </c>
      <c r="AV465" s="14" t="s">
        <v>89</v>
      </c>
      <c r="AW465" s="14" t="s">
        <v>33</v>
      </c>
      <c r="AX465" s="14" t="s">
        <v>79</v>
      </c>
      <c r="AY465" s="223" t="s">
        <v>153</v>
      </c>
    </row>
    <row r="466" spans="1:65" s="16" customFormat="1" ht="11.25">
      <c r="B466" s="246"/>
      <c r="C466" s="247"/>
      <c r="D466" s="204" t="s">
        <v>161</v>
      </c>
      <c r="E466" s="248" t="s">
        <v>1</v>
      </c>
      <c r="F466" s="249" t="s">
        <v>384</v>
      </c>
      <c r="G466" s="247"/>
      <c r="H466" s="250">
        <v>0.36499999999999999</v>
      </c>
      <c r="I466" s="251"/>
      <c r="J466" s="247"/>
      <c r="K466" s="247"/>
      <c r="L466" s="252"/>
      <c r="M466" s="253"/>
      <c r="N466" s="254"/>
      <c r="O466" s="254"/>
      <c r="P466" s="254"/>
      <c r="Q466" s="254"/>
      <c r="R466" s="254"/>
      <c r="S466" s="254"/>
      <c r="T466" s="255"/>
      <c r="AT466" s="256" t="s">
        <v>161</v>
      </c>
      <c r="AU466" s="256" t="s">
        <v>89</v>
      </c>
      <c r="AV466" s="16" t="s">
        <v>172</v>
      </c>
      <c r="AW466" s="16" t="s">
        <v>33</v>
      </c>
      <c r="AX466" s="16" t="s">
        <v>79</v>
      </c>
      <c r="AY466" s="256" t="s">
        <v>153</v>
      </c>
    </row>
    <row r="467" spans="1:65" s="13" customFormat="1" ht="11.25">
      <c r="B467" s="202"/>
      <c r="C467" s="203"/>
      <c r="D467" s="204" t="s">
        <v>161</v>
      </c>
      <c r="E467" s="205" t="s">
        <v>1</v>
      </c>
      <c r="F467" s="206" t="s">
        <v>588</v>
      </c>
      <c r="G467" s="203"/>
      <c r="H467" s="205" t="s">
        <v>1</v>
      </c>
      <c r="I467" s="207"/>
      <c r="J467" s="203"/>
      <c r="K467" s="203"/>
      <c r="L467" s="208"/>
      <c r="M467" s="209"/>
      <c r="N467" s="210"/>
      <c r="O467" s="210"/>
      <c r="P467" s="210"/>
      <c r="Q467" s="210"/>
      <c r="R467" s="210"/>
      <c r="S467" s="210"/>
      <c r="T467" s="211"/>
      <c r="AT467" s="212" t="s">
        <v>161</v>
      </c>
      <c r="AU467" s="212" t="s">
        <v>89</v>
      </c>
      <c r="AV467" s="13" t="s">
        <v>87</v>
      </c>
      <c r="AW467" s="13" t="s">
        <v>33</v>
      </c>
      <c r="AX467" s="13" t="s">
        <v>79</v>
      </c>
      <c r="AY467" s="212" t="s">
        <v>153</v>
      </c>
    </row>
    <row r="468" spans="1:65" s="14" customFormat="1" ht="11.25">
      <c r="B468" s="213"/>
      <c r="C468" s="214"/>
      <c r="D468" s="204" t="s">
        <v>161</v>
      </c>
      <c r="E468" s="215" t="s">
        <v>1</v>
      </c>
      <c r="F468" s="216" t="s">
        <v>595</v>
      </c>
      <c r="G468" s="214"/>
      <c r="H468" s="217">
        <v>1.8069999999999999</v>
      </c>
      <c r="I468" s="218"/>
      <c r="J468" s="214"/>
      <c r="K468" s="214"/>
      <c r="L468" s="219"/>
      <c r="M468" s="220"/>
      <c r="N468" s="221"/>
      <c r="O468" s="221"/>
      <c r="P468" s="221"/>
      <c r="Q468" s="221"/>
      <c r="R468" s="221"/>
      <c r="S468" s="221"/>
      <c r="T468" s="222"/>
      <c r="AT468" s="223" t="s">
        <v>161</v>
      </c>
      <c r="AU468" s="223" t="s">
        <v>89</v>
      </c>
      <c r="AV468" s="14" t="s">
        <v>89</v>
      </c>
      <c r="AW468" s="14" t="s">
        <v>33</v>
      </c>
      <c r="AX468" s="14" t="s">
        <v>79</v>
      </c>
      <c r="AY468" s="223" t="s">
        <v>153</v>
      </c>
    </row>
    <row r="469" spans="1:65" s="16" customFormat="1" ht="11.25">
      <c r="B469" s="246"/>
      <c r="C469" s="247"/>
      <c r="D469" s="204" t="s">
        <v>161</v>
      </c>
      <c r="E469" s="248" t="s">
        <v>1</v>
      </c>
      <c r="F469" s="249" t="s">
        <v>384</v>
      </c>
      <c r="G469" s="247"/>
      <c r="H469" s="250">
        <v>1.8069999999999999</v>
      </c>
      <c r="I469" s="251"/>
      <c r="J469" s="247"/>
      <c r="K469" s="247"/>
      <c r="L469" s="252"/>
      <c r="M469" s="253"/>
      <c r="N469" s="254"/>
      <c r="O469" s="254"/>
      <c r="P469" s="254"/>
      <c r="Q469" s="254"/>
      <c r="R469" s="254"/>
      <c r="S469" s="254"/>
      <c r="T469" s="255"/>
      <c r="AT469" s="256" t="s">
        <v>161</v>
      </c>
      <c r="AU469" s="256" t="s">
        <v>89</v>
      </c>
      <c r="AV469" s="16" t="s">
        <v>172</v>
      </c>
      <c r="AW469" s="16" t="s">
        <v>33</v>
      </c>
      <c r="AX469" s="16" t="s">
        <v>79</v>
      </c>
      <c r="AY469" s="256" t="s">
        <v>153</v>
      </c>
    </row>
    <row r="470" spans="1:65" s="15" customFormat="1" ht="11.25">
      <c r="B470" s="224"/>
      <c r="C470" s="225"/>
      <c r="D470" s="204" t="s">
        <v>161</v>
      </c>
      <c r="E470" s="226" t="s">
        <v>1</v>
      </c>
      <c r="F470" s="227" t="s">
        <v>164</v>
      </c>
      <c r="G470" s="225"/>
      <c r="H470" s="228">
        <v>2.1719999999999997</v>
      </c>
      <c r="I470" s="229"/>
      <c r="J470" s="225"/>
      <c r="K470" s="225"/>
      <c r="L470" s="230"/>
      <c r="M470" s="231"/>
      <c r="N470" s="232"/>
      <c r="O470" s="232"/>
      <c r="P470" s="232"/>
      <c r="Q470" s="232"/>
      <c r="R470" s="232"/>
      <c r="S470" s="232"/>
      <c r="T470" s="233"/>
      <c r="AT470" s="234" t="s">
        <v>161</v>
      </c>
      <c r="AU470" s="234" t="s">
        <v>89</v>
      </c>
      <c r="AV470" s="15" t="s">
        <v>159</v>
      </c>
      <c r="AW470" s="15" t="s">
        <v>33</v>
      </c>
      <c r="AX470" s="15" t="s">
        <v>87</v>
      </c>
      <c r="AY470" s="234" t="s">
        <v>153</v>
      </c>
    </row>
    <row r="471" spans="1:65" s="14" customFormat="1" ht="11.25">
      <c r="B471" s="213"/>
      <c r="C471" s="214"/>
      <c r="D471" s="204" t="s">
        <v>161</v>
      </c>
      <c r="E471" s="214"/>
      <c r="F471" s="216" t="s">
        <v>596</v>
      </c>
      <c r="G471" s="214"/>
      <c r="H471" s="217">
        <v>2.3889999999999998</v>
      </c>
      <c r="I471" s="218"/>
      <c r="J471" s="214"/>
      <c r="K471" s="214"/>
      <c r="L471" s="219"/>
      <c r="M471" s="220"/>
      <c r="N471" s="221"/>
      <c r="O471" s="221"/>
      <c r="P471" s="221"/>
      <c r="Q471" s="221"/>
      <c r="R471" s="221"/>
      <c r="S471" s="221"/>
      <c r="T471" s="222"/>
      <c r="AT471" s="223" t="s">
        <v>161</v>
      </c>
      <c r="AU471" s="223" t="s">
        <v>89</v>
      </c>
      <c r="AV471" s="14" t="s">
        <v>89</v>
      </c>
      <c r="AW471" s="14" t="s">
        <v>4</v>
      </c>
      <c r="AX471" s="14" t="s">
        <v>87</v>
      </c>
      <c r="AY471" s="223" t="s">
        <v>153</v>
      </c>
    </row>
    <row r="472" spans="1:65" s="2" customFormat="1" ht="24.2" customHeight="1">
      <c r="A472" s="35"/>
      <c r="B472" s="36"/>
      <c r="C472" s="188" t="s">
        <v>597</v>
      </c>
      <c r="D472" s="188" t="s">
        <v>155</v>
      </c>
      <c r="E472" s="189" t="s">
        <v>598</v>
      </c>
      <c r="F472" s="190" t="s">
        <v>599</v>
      </c>
      <c r="G472" s="191" t="s">
        <v>194</v>
      </c>
      <c r="H472" s="192">
        <v>92.173000000000002</v>
      </c>
      <c r="I472" s="193"/>
      <c r="J472" s="194">
        <f>ROUND(I472*H472,2)</f>
        <v>0</v>
      </c>
      <c r="K472" s="195"/>
      <c r="L472" s="40"/>
      <c r="M472" s="196" t="s">
        <v>1</v>
      </c>
      <c r="N472" s="197" t="s">
        <v>44</v>
      </c>
      <c r="O472" s="72"/>
      <c r="P472" s="198">
        <f>O472*H472</f>
        <v>0</v>
      </c>
      <c r="Q472" s="198">
        <v>0</v>
      </c>
      <c r="R472" s="198">
        <f>Q472*H472</f>
        <v>0</v>
      </c>
      <c r="S472" s="198">
        <v>0</v>
      </c>
      <c r="T472" s="199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00" t="s">
        <v>251</v>
      </c>
      <c r="AT472" s="200" t="s">
        <v>155</v>
      </c>
      <c r="AU472" s="200" t="s">
        <v>89</v>
      </c>
      <c r="AY472" s="18" t="s">
        <v>153</v>
      </c>
      <c r="BE472" s="201">
        <f>IF(N472="základní",J472,0)</f>
        <v>0</v>
      </c>
      <c r="BF472" s="201">
        <f>IF(N472="snížená",J472,0)</f>
        <v>0</v>
      </c>
      <c r="BG472" s="201">
        <f>IF(N472="zákl. přenesená",J472,0)</f>
        <v>0</v>
      </c>
      <c r="BH472" s="201">
        <f>IF(N472="sníž. přenesená",J472,0)</f>
        <v>0</v>
      </c>
      <c r="BI472" s="201">
        <f>IF(N472="nulová",J472,0)</f>
        <v>0</v>
      </c>
      <c r="BJ472" s="18" t="s">
        <v>87</v>
      </c>
      <c r="BK472" s="201">
        <f>ROUND(I472*H472,2)</f>
        <v>0</v>
      </c>
      <c r="BL472" s="18" t="s">
        <v>251</v>
      </c>
      <c r="BM472" s="200" t="s">
        <v>600</v>
      </c>
    </row>
    <row r="473" spans="1:65" s="13" customFormat="1" ht="11.25">
      <c r="B473" s="202"/>
      <c r="C473" s="203"/>
      <c r="D473" s="204" t="s">
        <v>161</v>
      </c>
      <c r="E473" s="205" t="s">
        <v>1</v>
      </c>
      <c r="F473" s="206" t="s">
        <v>547</v>
      </c>
      <c r="G473" s="203"/>
      <c r="H473" s="205" t="s">
        <v>1</v>
      </c>
      <c r="I473" s="207"/>
      <c r="J473" s="203"/>
      <c r="K473" s="203"/>
      <c r="L473" s="208"/>
      <c r="M473" s="209"/>
      <c r="N473" s="210"/>
      <c r="O473" s="210"/>
      <c r="P473" s="210"/>
      <c r="Q473" s="210"/>
      <c r="R473" s="210"/>
      <c r="S473" s="210"/>
      <c r="T473" s="211"/>
      <c r="AT473" s="212" t="s">
        <v>161</v>
      </c>
      <c r="AU473" s="212" t="s">
        <v>89</v>
      </c>
      <c r="AV473" s="13" t="s">
        <v>87</v>
      </c>
      <c r="AW473" s="13" t="s">
        <v>33</v>
      </c>
      <c r="AX473" s="13" t="s">
        <v>79</v>
      </c>
      <c r="AY473" s="212" t="s">
        <v>153</v>
      </c>
    </row>
    <row r="474" spans="1:65" s="14" customFormat="1" ht="11.25">
      <c r="B474" s="213"/>
      <c r="C474" s="214"/>
      <c r="D474" s="204" t="s">
        <v>161</v>
      </c>
      <c r="E474" s="215" t="s">
        <v>1</v>
      </c>
      <c r="F474" s="216" t="s">
        <v>548</v>
      </c>
      <c r="G474" s="214"/>
      <c r="H474" s="217">
        <v>92.173000000000002</v>
      </c>
      <c r="I474" s="218"/>
      <c r="J474" s="214"/>
      <c r="K474" s="214"/>
      <c r="L474" s="219"/>
      <c r="M474" s="220"/>
      <c r="N474" s="221"/>
      <c r="O474" s="221"/>
      <c r="P474" s="221"/>
      <c r="Q474" s="221"/>
      <c r="R474" s="221"/>
      <c r="S474" s="221"/>
      <c r="T474" s="222"/>
      <c r="AT474" s="223" t="s">
        <v>161</v>
      </c>
      <c r="AU474" s="223" t="s">
        <v>89</v>
      </c>
      <c r="AV474" s="14" t="s">
        <v>89</v>
      </c>
      <c r="AW474" s="14" t="s">
        <v>33</v>
      </c>
      <c r="AX474" s="14" t="s">
        <v>79</v>
      </c>
      <c r="AY474" s="223" t="s">
        <v>153</v>
      </c>
    </row>
    <row r="475" spans="1:65" s="15" customFormat="1" ht="11.25">
      <c r="B475" s="224"/>
      <c r="C475" s="225"/>
      <c r="D475" s="204" t="s">
        <v>161</v>
      </c>
      <c r="E475" s="226" t="s">
        <v>1</v>
      </c>
      <c r="F475" s="227" t="s">
        <v>164</v>
      </c>
      <c r="G475" s="225"/>
      <c r="H475" s="228">
        <v>92.173000000000002</v>
      </c>
      <c r="I475" s="229"/>
      <c r="J475" s="225"/>
      <c r="K475" s="225"/>
      <c r="L475" s="230"/>
      <c r="M475" s="231"/>
      <c r="N475" s="232"/>
      <c r="O475" s="232"/>
      <c r="P475" s="232"/>
      <c r="Q475" s="232"/>
      <c r="R475" s="232"/>
      <c r="S475" s="232"/>
      <c r="T475" s="233"/>
      <c r="AT475" s="234" t="s">
        <v>161</v>
      </c>
      <c r="AU475" s="234" t="s">
        <v>89</v>
      </c>
      <c r="AV475" s="15" t="s">
        <v>159</v>
      </c>
      <c r="AW475" s="15" t="s">
        <v>33</v>
      </c>
      <c r="AX475" s="15" t="s">
        <v>87</v>
      </c>
      <c r="AY475" s="234" t="s">
        <v>153</v>
      </c>
    </row>
    <row r="476" spans="1:65" s="2" customFormat="1" ht="24.2" customHeight="1">
      <c r="A476" s="35"/>
      <c r="B476" s="36"/>
      <c r="C476" s="188" t="s">
        <v>601</v>
      </c>
      <c r="D476" s="188" t="s">
        <v>155</v>
      </c>
      <c r="E476" s="189" t="s">
        <v>602</v>
      </c>
      <c r="F476" s="190" t="s">
        <v>603</v>
      </c>
      <c r="G476" s="191" t="s">
        <v>446</v>
      </c>
      <c r="H476" s="192">
        <v>54.756</v>
      </c>
      <c r="I476" s="193"/>
      <c r="J476" s="194">
        <f>ROUND(I476*H476,2)</f>
        <v>0</v>
      </c>
      <c r="K476" s="195"/>
      <c r="L476" s="40"/>
      <c r="M476" s="196" t="s">
        <v>1</v>
      </c>
      <c r="N476" s="197" t="s">
        <v>44</v>
      </c>
      <c r="O476" s="72"/>
      <c r="P476" s="198">
        <f>O476*H476</f>
        <v>0</v>
      </c>
      <c r="Q476" s="198">
        <v>0</v>
      </c>
      <c r="R476" s="198">
        <f>Q476*H476</f>
        <v>0</v>
      </c>
      <c r="S476" s="198">
        <v>0</v>
      </c>
      <c r="T476" s="199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200" t="s">
        <v>251</v>
      </c>
      <c r="AT476" s="200" t="s">
        <v>155</v>
      </c>
      <c r="AU476" s="200" t="s">
        <v>89</v>
      </c>
      <c r="AY476" s="18" t="s">
        <v>153</v>
      </c>
      <c r="BE476" s="201">
        <f>IF(N476="základní",J476,0)</f>
        <v>0</v>
      </c>
      <c r="BF476" s="201">
        <f>IF(N476="snížená",J476,0)</f>
        <v>0</v>
      </c>
      <c r="BG476" s="201">
        <f>IF(N476="zákl. přenesená",J476,0)</f>
        <v>0</v>
      </c>
      <c r="BH476" s="201">
        <f>IF(N476="sníž. přenesená",J476,0)</f>
        <v>0</v>
      </c>
      <c r="BI476" s="201">
        <f>IF(N476="nulová",J476,0)</f>
        <v>0</v>
      </c>
      <c r="BJ476" s="18" t="s">
        <v>87</v>
      </c>
      <c r="BK476" s="201">
        <f>ROUND(I476*H476,2)</f>
        <v>0</v>
      </c>
      <c r="BL476" s="18" t="s">
        <v>251</v>
      </c>
      <c r="BM476" s="200" t="s">
        <v>604</v>
      </c>
    </row>
    <row r="477" spans="1:65" s="13" customFormat="1" ht="11.25">
      <c r="B477" s="202"/>
      <c r="C477" s="203"/>
      <c r="D477" s="204" t="s">
        <v>161</v>
      </c>
      <c r="E477" s="205" t="s">
        <v>1</v>
      </c>
      <c r="F477" s="206" t="s">
        <v>605</v>
      </c>
      <c r="G477" s="203"/>
      <c r="H477" s="205" t="s">
        <v>1</v>
      </c>
      <c r="I477" s="207"/>
      <c r="J477" s="203"/>
      <c r="K477" s="203"/>
      <c r="L477" s="208"/>
      <c r="M477" s="209"/>
      <c r="N477" s="210"/>
      <c r="O477" s="210"/>
      <c r="P477" s="210"/>
      <c r="Q477" s="210"/>
      <c r="R477" s="210"/>
      <c r="S477" s="210"/>
      <c r="T477" s="211"/>
      <c r="AT477" s="212" t="s">
        <v>161</v>
      </c>
      <c r="AU477" s="212" t="s">
        <v>89</v>
      </c>
      <c r="AV477" s="13" t="s">
        <v>87</v>
      </c>
      <c r="AW477" s="13" t="s">
        <v>33</v>
      </c>
      <c r="AX477" s="13" t="s">
        <v>79</v>
      </c>
      <c r="AY477" s="212" t="s">
        <v>153</v>
      </c>
    </row>
    <row r="478" spans="1:65" s="14" customFormat="1" ht="11.25">
      <c r="B478" s="213"/>
      <c r="C478" s="214"/>
      <c r="D478" s="204" t="s">
        <v>161</v>
      </c>
      <c r="E478" s="215" t="s">
        <v>1</v>
      </c>
      <c r="F478" s="216" t="s">
        <v>606</v>
      </c>
      <c r="G478" s="214"/>
      <c r="H478" s="217">
        <v>54.756</v>
      </c>
      <c r="I478" s="218"/>
      <c r="J478" s="214"/>
      <c r="K478" s="214"/>
      <c r="L478" s="219"/>
      <c r="M478" s="220"/>
      <c r="N478" s="221"/>
      <c r="O478" s="221"/>
      <c r="P478" s="221"/>
      <c r="Q478" s="221"/>
      <c r="R478" s="221"/>
      <c r="S478" s="221"/>
      <c r="T478" s="222"/>
      <c r="AT478" s="223" t="s">
        <v>161</v>
      </c>
      <c r="AU478" s="223" t="s">
        <v>89</v>
      </c>
      <c r="AV478" s="14" t="s">
        <v>89</v>
      </c>
      <c r="AW478" s="14" t="s">
        <v>33</v>
      </c>
      <c r="AX478" s="14" t="s">
        <v>79</v>
      </c>
      <c r="AY478" s="223" t="s">
        <v>153</v>
      </c>
    </row>
    <row r="479" spans="1:65" s="15" customFormat="1" ht="11.25">
      <c r="B479" s="224"/>
      <c r="C479" s="225"/>
      <c r="D479" s="204" t="s">
        <v>161</v>
      </c>
      <c r="E479" s="226" t="s">
        <v>1</v>
      </c>
      <c r="F479" s="227" t="s">
        <v>164</v>
      </c>
      <c r="G479" s="225"/>
      <c r="H479" s="228">
        <v>54.756</v>
      </c>
      <c r="I479" s="229"/>
      <c r="J479" s="225"/>
      <c r="K479" s="225"/>
      <c r="L479" s="230"/>
      <c r="M479" s="231"/>
      <c r="N479" s="232"/>
      <c r="O479" s="232"/>
      <c r="P479" s="232"/>
      <c r="Q479" s="232"/>
      <c r="R479" s="232"/>
      <c r="S479" s="232"/>
      <c r="T479" s="233"/>
      <c r="AT479" s="234" t="s">
        <v>161</v>
      </c>
      <c r="AU479" s="234" t="s">
        <v>89</v>
      </c>
      <c r="AV479" s="15" t="s">
        <v>159</v>
      </c>
      <c r="AW479" s="15" t="s">
        <v>33</v>
      </c>
      <c r="AX479" s="15" t="s">
        <v>87</v>
      </c>
      <c r="AY479" s="234" t="s">
        <v>153</v>
      </c>
    </row>
    <row r="480" spans="1:65" s="2" customFormat="1" ht="24.2" customHeight="1">
      <c r="A480" s="35"/>
      <c r="B480" s="36"/>
      <c r="C480" s="235" t="s">
        <v>607</v>
      </c>
      <c r="D480" s="235" t="s">
        <v>223</v>
      </c>
      <c r="E480" s="236" t="s">
        <v>608</v>
      </c>
      <c r="F480" s="237" t="s">
        <v>609</v>
      </c>
      <c r="G480" s="238" t="s">
        <v>158</v>
      </c>
      <c r="H480" s="239">
        <v>0.81</v>
      </c>
      <c r="I480" s="240"/>
      <c r="J480" s="241">
        <f>ROUND(I480*H480,2)</f>
        <v>0</v>
      </c>
      <c r="K480" s="242"/>
      <c r="L480" s="243"/>
      <c r="M480" s="244" t="s">
        <v>1</v>
      </c>
      <c r="N480" s="245" t="s">
        <v>44</v>
      </c>
      <c r="O480" s="72"/>
      <c r="P480" s="198">
        <f>O480*H480</f>
        <v>0</v>
      </c>
      <c r="Q480" s="198">
        <v>0.55000000000000004</v>
      </c>
      <c r="R480" s="198">
        <f>Q480*H480</f>
        <v>0.44550000000000006</v>
      </c>
      <c r="S480" s="198">
        <v>0</v>
      </c>
      <c r="T480" s="199">
        <f>S480*H480</f>
        <v>0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200" t="s">
        <v>347</v>
      </c>
      <c r="AT480" s="200" t="s">
        <v>223</v>
      </c>
      <c r="AU480" s="200" t="s">
        <v>89</v>
      </c>
      <c r="AY480" s="18" t="s">
        <v>153</v>
      </c>
      <c r="BE480" s="201">
        <f>IF(N480="základní",J480,0)</f>
        <v>0</v>
      </c>
      <c r="BF480" s="201">
        <f>IF(N480="snížená",J480,0)</f>
        <v>0</v>
      </c>
      <c r="BG480" s="201">
        <f>IF(N480="zákl. přenesená",J480,0)</f>
        <v>0</v>
      </c>
      <c r="BH480" s="201">
        <f>IF(N480="sníž. přenesená",J480,0)</f>
        <v>0</v>
      </c>
      <c r="BI480" s="201">
        <f>IF(N480="nulová",J480,0)</f>
        <v>0</v>
      </c>
      <c r="BJ480" s="18" t="s">
        <v>87</v>
      </c>
      <c r="BK480" s="201">
        <f>ROUND(I480*H480,2)</f>
        <v>0</v>
      </c>
      <c r="BL480" s="18" t="s">
        <v>251</v>
      </c>
      <c r="BM480" s="200" t="s">
        <v>610</v>
      </c>
    </row>
    <row r="481" spans="1:65" s="13" customFormat="1" ht="11.25">
      <c r="B481" s="202"/>
      <c r="C481" s="203"/>
      <c r="D481" s="204" t="s">
        <v>161</v>
      </c>
      <c r="E481" s="205" t="s">
        <v>1</v>
      </c>
      <c r="F481" s="206" t="s">
        <v>611</v>
      </c>
      <c r="G481" s="203"/>
      <c r="H481" s="205" t="s">
        <v>1</v>
      </c>
      <c r="I481" s="207"/>
      <c r="J481" s="203"/>
      <c r="K481" s="203"/>
      <c r="L481" s="208"/>
      <c r="M481" s="209"/>
      <c r="N481" s="210"/>
      <c r="O481" s="210"/>
      <c r="P481" s="210"/>
      <c r="Q481" s="210"/>
      <c r="R481" s="210"/>
      <c r="S481" s="210"/>
      <c r="T481" s="211"/>
      <c r="AT481" s="212" t="s">
        <v>161</v>
      </c>
      <c r="AU481" s="212" t="s">
        <v>89</v>
      </c>
      <c r="AV481" s="13" t="s">
        <v>87</v>
      </c>
      <c r="AW481" s="13" t="s">
        <v>33</v>
      </c>
      <c r="AX481" s="13" t="s">
        <v>79</v>
      </c>
      <c r="AY481" s="212" t="s">
        <v>153</v>
      </c>
    </row>
    <row r="482" spans="1:65" s="14" customFormat="1" ht="11.25">
      <c r="B482" s="213"/>
      <c r="C482" s="214"/>
      <c r="D482" s="204" t="s">
        <v>161</v>
      </c>
      <c r="E482" s="215" t="s">
        <v>1</v>
      </c>
      <c r="F482" s="216" t="s">
        <v>612</v>
      </c>
      <c r="G482" s="214"/>
      <c r="H482" s="217">
        <v>0.67900000000000005</v>
      </c>
      <c r="I482" s="218"/>
      <c r="J482" s="214"/>
      <c r="K482" s="214"/>
      <c r="L482" s="219"/>
      <c r="M482" s="220"/>
      <c r="N482" s="221"/>
      <c r="O482" s="221"/>
      <c r="P482" s="221"/>
      <c r="Q482" s="221"/>
      <c r="R482" s="221"/>
      <c r="S482" s="221"/>
      <c r="T482" s="222"/>
      <c r="AT482" s="223" t="s">
        <v>161</v>
      </c>
      <c r="AU482" s="223" t="s">
        <v>89</v>
      </c>
      <c r="AV482" s="14" t="s">
        <v>89</v>
      </c>
      <c r="AW482" s="14" t="s">
        <v>33</v>
      </c>
      <c r="AX482" s="14" t="s">
        <v>79</v>
      </c>
      <c r="AY482" s="223" t="s">
        <v>153</v>
      </c>
    </row>
    <row r="483" spans="1:65" s="13" customFormat="1" ht="11.25">
      <c r="B483" s="202"/>
      <c r="C483" s="203"/>
      <c r="D483" s="204" t="s">
        <v>161</v>
      </c>
      <c r="E483" s="205" t="s">
        <v>1</v>
      </c>
      <c r="F483" s="206" t="s">
        <v>605</v>
      </c>
      <c r="G483" s="203"/>
      <c r="H483" s="205" t="s">
        <v>1</v>
      </c>
      <c r="I483" s="207"/>
      <c r="J483" s="203"/>
      <c r="K483" s="203"/>
      <c r="L483" s="208"/>
      <c r="M483" s="209"/>
      <c r="N483" s="210"/>
      <c r="O483" s="210"/>
      <c r="P483" s="210"/>
      <c r="Q483" s="210"/>
      <c r="R483" s="210"/>
      <c r="S483" s="210"/>
      <c r="T483" s="211"/>
      <c r="AT483" s="212" t="s">
        <v>161</v>
      </c>
      <c r="AU483" s="212" t="s">
        <v>89</v>
      </c>
      <c r="AV483" s="13" t="s">
        <v>87</v>
      </c>
      <c r="AW483" s="13" t="s">
        <v>33</v>
      </c>
      <c r="AX483" s="13" t="s">
        <v>79</v>
      </c>
      <c r="AY483" s="212" t="s">
        <v>153</v>
      </c>
    </row>
    <row r="484" spans="1:65" s="14" customFormat="1" ht="11.25">
      <c r="B484" s="213"/>
      <c r="C484" s="214"/>
      <c r="D484" s="204" t="s">
        <v>161</v>
      </c>
      <c r="E484" s="215" t="s">
        <v>1</v>
      </c>
      <c r="F484" s="216" t="s">
        <v>613</v>
      </c>
      <c r="G484" s="214"/>
      <c r="H484" s="217">
        <v>0.13100000000000001</v>
      </c>
      <c r="I484" s="218"/>
      <c r="J484" s="214"/>
      <c r="K484" s="214"/>
      <c r="L484" s="219"/>
      <c r="M484" s="220"/>
      <c r="N484" s="221"/>
      <c r="O484" s="221"/>
      <c r="P484" s="221"/>
      <c r="Q484" s="221"/>
      <c r="R484" s="221"/>
      <c r="S484" s="221"/>
      <c r="T484" s="222"/>
      <c r="AT484" s="223" t="s">
        <v>161</v>
      </c>
      <c r="AU484" s="223" t="s">
        <v>89</v>
      </c>
      <c r="AV484" s="14" t="s">
        <v>89</v>
      </c>
      <c r="AW484" s="14" t="s">
        <v>33</v>
      </c>
      <c r="AX484" s="14" t="s">
        <v>79</v>
      </c>
      <c r="AY484" s="223" t="s">
        <v>153</v>
      </c>
    </row>
    <row r="485" spans="1:65" s="15" customFormat="1" ht="11.25">
      <c r="B485" s="224"/>
      <c r="C485" s="225"/>
      <c r="D485" s="204" t="s">
        <v>161</v>
      </c>
      <c r="E485" s="226" t="s">
        <v>1</v>
      </c>
      <c r="F485" s="227" t="s">
        <v>164</v>
      </c>
      <c r="G485" s="225"/>
      <c r="H485" s="228">
        <v>0.81</v>
      </c>
      <c r="I485" s="229"/>
      <c r="J485" s="225"/>
      <c r="K485" s="225"/>
      <c r="L485" s="230"/>
      <c r="M485" s="231"/>
      <c r="N485" s="232"/>
      <c r="O485" s="232"/>
      <c r="P485" s="232"/>
      <c r="Q485" s="232"/>
      <c r="R485" s="232"/>
      <c r="S485" s="232"/>
      <c r="T485" s="233"/>
      <c r="AT485" s="234" t="s">
        <v>161</v>
      </c>
      <c r="AU485" s="234" t="s">
        <v>89</v>
      </c>
      <c r="AV485" s="15" t="s">
        <v>159</v>
      </c>
      <c r="AW485" s="15" t="s">
        <v>33</v>
      </c>
      <c r="AX485" s="15" t="s">
        <v>87</v>
      </c>
      <c r="AY485" s="234" t="s">
        <v>153</v>
      </c>
    </row>
    <row r="486" spans="1:65" s="2" customFormat="1" ht="24.2" customHeight="1">
      <c r="A486" s="35"/>
      <c r="B486" s="36"/>
      <c r="C486" s="188" t="s">
        <v>614</v>
      </c>
      <c r="D486" s="188" t="s">
        <v>155</v>
      </c>
      <c r="E486" s="189" t="s">
        <v>615</v>
      </c>
      <c r="F486" s="190" t="s">
        <v>616</v>
      </c>
      <c r="G486" s="191" t="s">
        <v>158</v>
      </c>
      <c r="H486" s="192">
        <v>4.4619999999999997</v>
      </c>
      <c r="I486" s="193"/>
      <c r="J486" s="194">
        <f>ROUND(I486*H486,2)</f>
        <v>0</v>
      </c>
      <c r="K486" s="195"/>
      <c r="L486" s="40"/>
      <c r="M486" s="196" t="s">
        <v>1</v>
      </c>
      <c r="N486" s="197" t="s">
        <v>44</v>
      </c>
      <c r="O486" s="72"/>
      <c r="P486" s="198">
        <f>O486*H486</f>
        <v>0</v>
      </c>
      <c r="Q486" s="198">
        <v>2.3369999999999998E-2</v>
      </c>
      <c r="R486" s="198">
        <f>Q486*H486</f>
        <v>0.10427693999999998</v>
      </c>
      <c r="S486" s="198">
        <v>0</v>
      </c>
      <c r="T486" s="199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200" t="s">
        <v>251</v>
      </c>
      <c r="AT486" s="200" t="s">
        <v>155</v>
      </c>
      <c r="AU486" s="200" t="s">
        <v>89</v>
      </c>
      <c r="AY486" s="18" t="s">
        <v>153</v>
      </c>
      <c r="BE486" s="201">
        <f>IF(N486="základní",J486,0)</f>
        <v>0</v>
      </c>
      <c r="BF486" s="201">
        <f>IF(N486="snížená",J486,0)</f>
        <v>0</v>
      </c>
      <c r="BG486" s="201">
        <f>IF(N486="zákl. přenesená",J486,0)</f>
        <v>0</v>
      </c>
      <c r="BH486" s="201">
        <f>IF(N486="sníž. přenesená",J486,0)</f>
        <v>0</v>
      </c>
      <c r="BI486" s="201">
        <f>IF(N486="nulová",J486,0)</f>
        <v>0</v>
      </c>
      <c r="BJ486" s="18" t="s">
        <v>87</v>
      </c>
      <c r="BK486" s="201">
        <f>ROUND(I486*H486,2)</f>
        <v>0</v>
      </c>
      <c r="BL486" s="18" t="s">
        <v>251</v>
      </c>
      <c r="BM486" s="200" t="s">
        <v>617</v>
      </c>
    </row>
    <row r="487" spans="1:65" s="13" customFormat="1" ht="11.25">
      <c r="B487" s="202"/>
      <c r="C487" s="203"/>
      <c r="D487" s="204" t="s">
        <v>161</v>
      </c>
      <c r="E487" s="205" t="s">
        <v>1</v>
      </c>
      <c r="F487" s="206" t="s">
        <v>574</v>
      </c>
      <c r="G487" s="203"/>
      <c r="H487" s="205" t="s">
        <v>1</v>
      </c>
      <c r="I487" s="207"/>
      <c r="J487" s="203"/>
      <c r="K487" s="203"/>
      <c r="L487" s="208"/>
      <c r="M487" s="209"/>
      <c r="N487" s="210"/>
      <c r="O487" s="210"/>
      <c r="P487" s="210"/>
      <c r="Q487" s="210"/>
      <c r="R487" s="210"/>
      <c r="S487" s="210"/>
      <c r="T487" s="211"/>
      <c r="AT487" s="212" t="s">
        <v>161</v>
      </c>
      <c r="AU487" s="212" t="s">
        <v>89</v>
      </c>
      <c r="AV487" s="13" t="s">
        <v>87</v>
      </c>
      <c r="AW487" s="13" t="s">
        <v>33</v>
      </c>
      <c r="AX487" s="13" t="s">
        <v>79</v>
      </c>
      <c r="AY487" s="212" t="s">
        <v>153</v>
      </c>
    </row>
    <row r="488" spans="1:65" s="14" customFormat="1" ht="11.25">
      <c r="B488" s="213"/>
      <c r="C488" s="214"/>
      <c r="D488" s="204" t="s">
        <v>161</v>
      </c>
      <c r="E488" s="215" t="s">
        <v>1</v>
      </c>
      <c r="F488" s="216" t="s">
        <v>580</v>
      </c>
      <c r="G488" s="214"/>
      <c r="H488" s="217">
        <v>1.48</v>
      </c>
      <c r="I488" s="218"/>
      <c r="J488" s="214"/>
      <c r="K488" s="214"/>
      <c r="L488" s="219"/>
      <c r="M488" s="220"/>
      <c r="N488" s="221"/>
      <c r="O488" s="221"/>
      <c r="P488" s="221"/>
      <c r="Q488" s="221"/>
      <c r="R488" s="221"/>
      <c r="S488" s="221"/>
      <c r="T488" s="222"/>
      <c r="AT488" s="223" t="s">
        <v>161</v>
      </c>
      <c r="AU488" s="223" t="s">
        <v>89</v>
      </c>
      <c r="AV488" s="14" t="s">
        <v>89</v>
      </c>
      <c r="AW488" s="14" t="s">
        <v>33</v>
      </c>
      <c r="AX488" s="14" t="s">
        <v>79</v>
      </c>
      <c r="AY488" s="223" t="s">
        <v>153</v>
      </c>
    </row>
    <row r="489" spans="1:65" s="16" customFormat="1" ht="11.25">
      <c r="B489" s="246"/>
      <c r="C489" s="247"/>
      <c r="D489" s="204" t="s">
        <v>161</v>
      </c>
      <c r="E489" s="248" t="s">
        <v>1</v>
      </c>
      <c r="F489" s="249" t="s">
        <v>384</v>
      </c>
      <c r="G489" s="247"/>
      <c r="H489" s="250">
        <v>1.48</v>
      </c>
      <c r="I489" s="251"/>
      <c r="J489" s="247"/>
      <c r="K489" s="247"/>
      <c r="L489" s="252"/>
      <c r="M489" s="253"/>
      <c r="N489" s="254"/>
      <c r="O489" s="254"/>
      <c r="P489" s="254"/>
      <c r="Q489" s="254"/>
      <c r="R489" s="254"/>
      <c r="S489" s="254"/>
      <c r="T489" s="255"/>
      <c r="AT489" s="256" t="s">
        <v>161</v>
      </c>
      <c r="AU489" s="256" t="s">
        <v>89</v>
      </c>
      <c r="AV489" s="16" t="s">
        <v>172</v>
      </c>
      <c r="AW489" s="16" t="s">
        <v>33</v>
      </c>
      <c r="AX489" s="16" t="s">
        <v>79</v>
      </c>
      <c r="AY489" s="256" t="s">
        <v>153</v>
      </c>
    </row>
    <row r="490" spans="1:65" s="13" customFormat="1" ht="11.25">
      <c r="B490" s="202"/>
      <c r="C490" s="203"/>
      <c r="D490" s="204" t="s">
        <v>161</v>
      </c>
      <c r="E490" s="205" t="s">
        <v>1</v>
      </c>
      <c r="F490" s="206" t="s">
        <v>586</v>
      </c>
      <c r="G490" s="203"/>
      <c r="H490" s="205" t="s">
        <v>1</v>
      </c>
      <c r="I490" s="207"/>
      <c r="J490" s="203"/>
      <c r="K490" s="203"/>
      <c r="L490" s="208"/>
      <c r="M490" s="209"/>
      <c r="N490" s="210"/>
      <c r="O490" s="210"/>
      <c r="P490" s="210"/>
      <c r="Q490" s="210"/>
      <c r="R490" s="210"/>
      <c r="S490" s="210"/>
      <c r="T490" s="211"/>
      <c r="AT490" s="212" t="s">
        <v>161</v>
      </c>
      <c r="AU490" s="212" t="s">
        <v>89</v>
      </c>
      <c r="AV490" s="13" t="s">
        <v>87</v>
      </c>
      <c r="AW490" s="13" t="s">
        <v>33</v>
      </c>
      <c r="AX490" s="13" t="s">
        <v>79</v>
      </c>
      <c r="AY490" s="212" t="s">
        <v>153</v>
      </c>
    </row>
    <row r="491" spans="1:65" s="14" customFormat="1" ht="11.25">
      <c r="B491" s="213"/>
      <c r="C491" s="214"/>
      <c r="D491" s="204" t="s">
        <v>161</v>
      </c>
      <c r="E491" s="215" t="s">
        <v>1</v>
      </c>
      <c r="F491" s="216" t="s">
        <v>594</v>
      </c>
      <c r="G491" s="214"/>
      <c r="H491" s="217">
        <v>0.36499999999999999</v>
      </c>
      <c r="I491" s="218"/>
      <c r="J491" s="214"/>
      <c r="K491" s="214"/>
      <c r="L491" s="219"/>
      <c r="M491" s="220"/>
      <c r="N491" s="221"/>
      <c r="O491" s="221"/>
      <c r="P491" s="221"/>
      <c r="Q491" s="221"/>
      <c r="R491" s="221"/>
      <c r="S491" s="221"/>
      <c r="T491" s="222"/>
      <c r="AT491" s="223" t="s">
        <v>161</v>
      </c>
      <c r="AU491" s="223" t="s">
        <v>89</v>
      </c>
      <c r="AV491" s="14" t="s">
        <v>89</v>
      </c>
      <c r="AW491" s="14" t="s">
        <v>33</v>
      </c>
      <c r="AX491" s="14" t="s">
        <v>79</v>
      </c>
      <c r="AY491" s="223" t="s">
        <v>153</v>
      </c>
    </row>
    <row r="492" spans="1:65" s="16" customFormat="1" ht="11.25">
      <c r="B492" s="246"/>
      <c r="C492" s="247"/>
      <c r="D492" s="204" t="s">
        <v>161</v>
      </c>
      <c r="E492" s="248" t="s">
        <v>1</v>
      </c>
      <c r="F492" s="249" t="s">
        <v>384</v>
      </c>
      <c r="G492" s="247"/>
      <c r="H492" s="250">
        <v>0.36499999999999999</v>
      </c>
      <c r="I492" s="251"/>
      <c r="J492" s="247"/>
      <c r="K492" s="247"/>
      <c r="L492" s="252"/>
      <c r="M492" s="253"/>
      <c r="N492" s="254"/>
      <c r="O492" s="254"/>
      <c r="P492" s="254"/>
      <c r="Q492" s="254"/>
      <c r="R492" s="254"/>
      <c r="S492" s="254"/>
      <c r="T492" s="255"/>
      <c r="AT492" s="256" t="s">
        <v>161</v>
      </c>
      <c r="AU492" s="256" t="s">
        <v>89</v>
      </c>
      <c r="AV492" s="16" t="s">
        <v>172</v>
      </c>
      <c r="AW492" s="16" t="s">
        <v>33</v>
      </c>
      <c r="AX492" s="16" t="s">
        <v>79</v>
      </c>
      <c r="AY492" s="256" t="s">
        <v>153</v>
      </c>
    </row>
    <row r="493" spans="1:65" s="13" customFormat="1" ht="11.25">
      <c r="B493" s="202"/>
      <c r="C493" s="203"/>
      <c r="D493" s="204" t="s">
        <v>161</v>
      </c>
      <c r="E493" s="205" t="s">
        <v>1</v>
      </c>
      <c r="F493" s="206" t="s">
        <v>588</v>
      </c>
      <c r="G493" s="203"/>
      <c r="H493" s="205" t="s">
        <v>1</v>
      </c>
      <c r="I493" s="207"/>
      <c r="J493" s="203"/>
      <c r="K493" s="203"/>
      <c r="L493" s="208"/>
      <c r="M493" s="209"/>
      <c r="N493" s="210"/>
      <c r="O493" s="210"/>
      <c r="P493" s="210"/>
      <c r="Q493" s="210"/>
      <c r="R493" s="210"/>
      <c r="S493" s="210"/>
      <c r="T493" s="211"/>
      <c r="AT493" s="212" t="s">
        <v>161</v>
      </c>
      <c r="AU493" s="212" t="s">
        <v>89</v>
      </c>
      <c r="AV493" s="13" t="s">
        <v>87</v>
      </c>
      <c r="AW493" s="13" t="s">
        <v>33</v>
      </c>
      <c r="AX493" s="13" t="s">
        <v>79</v>
      </c>
      <c r="AY493" s="212" t="s">
        <v>153</v>
      </c>
    </row>
    <row r="494" spans="1:65" s="14" customFormat="1" ht="11.25">
      <c r="B494" s="213"/>
      <c r="C494" s="214"/>
      <c r="D494" s="204" t="s">
        <v>161</v>
      </c>
      <c r="E494" s="215" t="s">
        <v>1</v>
      </c>
      <c r="F494" s="216" t="s">
        <v>595</v>
      </c>
      <c r="G494" s="214"/>
      <c r="H494" s="217">
        <v>1.8069999999999999</v>
      </c>
      <c r="I494" s="218"/>
      <c r="J494" s="214"/>
      <c r="K494" s="214"/>
      <c r="L494" s="219"/>
      <c r="M494" s="220"/>
      <c r="N494" s="221"/>
      <c r="O494" s="221"/>
      <c r="P494" s="221"/>
      <c r="Q494" s="221"/>
      <c r="R494" s="221"/>
      <c r="S494" s="221"/>
      <c r="T494" s="222"/>
      <c r="AT494" s="223" t="s">
        <v>161</v>
      </c>
      <c r="AU494" s="223" t="s">
        <v>89</v>
      </c>
      <c r="AV494" s="14" t="s">
        <v>89</v>
      </c>
      <c r="AW494" s="14" t="s">
        <v>33</v>
      </c>
      <c r="AX494" s="14" t="s">
        <v>79</v>
      </c>
      <c r="AY494" s="223" t="s">
        <v>153</v>
      </c>
    </row>
    <row r="495" spans="1:65" s="16" customFormat="1" ht="11.25">
      <c r="B495" s="246"/>
      <c r="C495" s="247"/>
      <c r="D495" s="204" t="s">
        <v>161</v>
      </c>
      <c r="E495" s="248" t="s">
        <v>1</v>
      </c>
      <c r="F495" s="249" t="s">
        <v>384</v>
      </c>
      <c r="G495" s="247"/>
      <c r="H495" s="250">
        <v>1.8069999999999999</v>
      </c>
      <c r="I495" s="251"/>
      <c r="J495" s="247"/>
      <c r="K495" s="247"/>
      <c r="L495" s="252"/>
      <c r="M495" s="253"/>
      <c r="N495" s="254"/>
      <c r="O495" s="254"/>
      <c r="P495" s="254"/>
      <c r="Q495" s="254"/>
      <c r="R495" s="254"/>
      <c r="S495" s="254"/>
      <c r="T495" s="255"/>
      <c r="AT495" s="256" t="s">
        <v>161</v>
      </c>
      <c r="AU495" s="256" t="s">
        <v>89</v>
      </c>
      <c r="AV495" s="16" t="s">
        <v>172</v>
      </c>
      <c r="AW495" s="16" t="s">
        <v>33</v>
      </c>
      <c r="AX495" s="16" t="s">
        <v>79</v>
      </c>
      <c r="AY495" s="256" t="s">
        <v>153</v>
      </c>
    </row>
    <row r="496" spans="1:65" s="13" customFormat="1" ht="11.25">
      <c r="B496" s="202"/>
      <c r="C496" s="203"/>
      <c r="D496" s="204" t="s">
        <v>161</v>
      </c>
      <c r="E496" s="205" t="s">
        <v>1</v>
      </c>
      <c r="F496" s="206" t="s">
        <v>611</v>
      </c>
      <c r="G496" s="203"/>
      <c r="H496" s="205" t="s">
        <v>1</v>
      </c>
      <c r="I496" s="207"/>
      <c r="J496" s="203"/>
      <c r="K496" s="203"/>
      <c r="L496" s="208"/>
      <c r="M496" s="209"/>
      <c r="N496" s="210"/>
      <c r="O496" s="210"/>
      <c r="P496" s="210"/>
      <c r="Q496" s="210"/>
      <c r="R496" s="210"/>
      <c r="S496" s="210"/>
      <c r="T496" s="211"/>
      <c r="AT496" s="212" t="s">
        <v>161</v>
      </c>
      <c r="AU496" s="212" t="s">
        <v>89</v>
      </c>
      <c r="AV496" s="13" t="s">
        <v>87</v>
      </c>
      <c r="AW496" s="13" t="s">
        <v>33</v>
      </c>
      <c r="AX496" s="13" t="s">
        <v>79</v>
      </c>
      <c r="AY496" s="212" t="s">
        <v>153</v>
      </c>
    </row>
    <row r="497" spans="1:65" s="14" customFormat="1" ht="11.25">
      <c r="B497" s="213"/>
      <c r="C497" s="214"/>
      <c r="D497" s="204" t="s">
        <v>161</v>
      </c>
      <c r="E497" s="215" t="s">
        <v>1</v>
      </c>
      <c r="F497" s="216" t="s">
        <v>612</v>
      </c>
      <c r="G497" s="214"/>
      <c r="H497" s="217">
        <v>0.67900000000000005</v>
      </c>
      <c r="I497" s="218"/>
      <c r="J497" s="214"/>
      <c r="K497" s="214"/>
      <c r="L497" s="219"/>
      <c r="M497" s="220"/>
      <c r="N497" s="221"/>
      <c r="O497" s="221"/>
      <c r="P497" s="221"/>
      <c r="Q497" s="221"/>
      <c r="R497" s="221"/>
      <c r="S497" s="221"/>
      <c r="T497" s="222"/>
      <c r="AT497" s="223" t="s">
        <v>161</v>
      </c>
      <c r="AU497" s="223" t="s">
        <v>89</v>
      </c>
      <c r="AV497" s="14" t="s">
        <v>89</v>
      </c>
      <c r="AW497" s="14" t="s">
        <v>33</v>
      </c>
      <c r="AX497" s="14" t="s">
        <v>79</v>
      </c>
      <c r="AY497" s="223" t="s">
        <v>153</v>
      </c>
    </row>
    <row r="498" spans="1:65" s="13" customFormat="1" ht="11.25">
      <c r="B498" s="202"/>
      <c r="C498" s="203"/>
      <c r="D498" s="204" t="s">
        <v>161</v>
      </c>
      <c r="E498" s="205" t="s">
        <v>1</v>
      </c>
      <c r="F498" s="206" t="s">
        <v>605</v>
      </c>
      <c r="G498" s="203"/>
      <c r="H498" s="205" t="s">
        <v>1</v>
      </c>
      <c r="I498" s="207"/>
      <c r="J498" s="203"/>
      <c r="K498" s="203"/>
      <c r="L498" s="208"/>
      <c r="M498" s="209"/>
      <c r="N498" s="210"/>
      <c r="O498" s="210"/>
      <c r="P498" s="210"/>
      <c r="Q498" s="210"/>
      <c r="R498" s="210"/>
      <c r="S498" s="210"/>
      <c r="T498" s="211"/>
      <c r="AT498" s="212" t="s">
        <v>161</v>
      </c>
      <c r="AU498" s="212" t="s">
        <v>89</v>
      </c>
      <c r="AV498" s="13" t="s">
        <v>87</v>
      </c>
      <c r="AW498" s="13" t="s">
        <v>33</v>
      </c>
      <c r="AX498" s="13" t="s">
        <v>79</v>
      </c>
      <c r="AY498" s="212" t="s">
        <v>153</v>
      </c>
    </row>
    <row r="499" spans="1:65" s="14" customFormat="1" ht="11.25">
      <c r="B499" s="213"/>
      <c r="C499" s="214"/>
      <c r="D499" s="204" t="s">
        <v>161</v>
      </c>
      <c r="E499" s="215" t="s">
        <v>1</v>
      </c>
      <c r="F499" s="216" t="s">
        <v>613</v>
      </c>
      <c r="G499" s="214"/>
      <c r="H499" s="217">
        <v>0.13100000000000001</v>
      </c>
      <c r="I499" s="218"/>
      <c r="J499" s="214"/>
      <c r="K499" s="214"/>
      <c r="L499" s="219"/>
      <c r="M499" s="220"/>
      <c r="N499" s="221"/>
      <c r="O499" s="221"/>
      <c r="P499" s="221"/>
      <c r="Q499" s="221"/>
      <c r="R499" s="221"/>
      <c r="S499" s="221"/>
      <c r="T499" s="222"/>
      <c r="AT499" s="223" t="s">
        <v>161</v>
      </c>
      <c r="AU499" s="223" t="s">
        <v>89</v>
      </c>
      <c r="AV499" s="14" t="s">
        <v>89</v>
      </c>
      <c r="AW499" s="14" t="s">
        <v>33</v>
      </c>
      <c r="AX499" s="14" t="s">
        <v>79</v>
      </c>
      <c r="AY499" s="223" t="s">
        <v>153</v>
      </c>
    </row>
    <row r="500" spans="1:65" s="16" customFormat="1" ht="11.25">
      <c r="B500" s="246"/>
      <c r="C500" s="247"/>
      <c r="D500" s="204" t="s">
        <v>161</v>
      </c>
      <c r="E500" s="248" t="s">
        <v>1</v>
      </c>
      <c r="F500" s="249" t="s">
        <v>384</v>
      </c>
      <c r="G500" s="247"/>
      <c r="H500" s="250">
        <v>0.81</v>
      </c>
      <c r="I500" s="251"/>
      <c r="J500" s="247"/>
      <c r="K500" s="247"/>
      <c r="L500" s="252"/>
      <c r="M500" s="253"/>
      <c r="N500" s="254"/>
      <c r="O500" s="254"/>
      <c r="P500" s="254"/>
      <c r="Q500" s="254"/>
      <c r="R500" s="254"/>
      <c r="S500" s="254"/>
      <c r="T500" s="255"/>
      <c r="AT500" s="256" t="s">
        <v>161</v>
      </c>
      <c r="AU500" s="256" t="s">
        <v>89</v>
      </c>
      <c r="AV500" s="16" t="s">
        <v>172</v>
      </c>
      <c r="AW500" s="16" t="s">
        <v>33</v>
      </c>
      <c r="AX500" s="16" t="s">
        <v>79</v>
      </c>
      <c r="AY500" s="256" t="s">
        <v>153</v>
      </c>
    </row>
    <row r="501" spans="1:65" s="15" customFormat="1" ht="11.25">
      <c r="B501" s="224"/>
      <c r="C501" s="225"/>
      <c r="D501" s="204" t="s">
        <v>161</v>
      </c>
      <c r="E501" s="226" t="s">
        <v>1</v>
      </c>
      <c r="F501" s="227" t="s">
        <v>164</v>
      </c>
      <c r="G501" s="225"/>
      <c r="H501" s="228">
        <v>4.4620000000000006</v>
      </c>
      <c r="I501" s="229"/>
      <c r="J501" s="225"/>
      <c r="K501" s="225"/>
      <c r="L501" s="230"/>
      <c r="M501" s="231"/>
      <c r="N501" s="232"/>
      <c r="O501" s="232"/>
      <c r="P501" s="232"/>
      <c r="Q501" s="232"/>
      <c r="R501" s="232"/>
      <c r="S501" s="232"/>
      <c r="T501" s="233"/>
      <c r="AT501" s="234" t="s">
        <v>161</v>
      </c>
      <c r="AU501" s="234" t="s">
        <v>89</v>
      </c>
      <c r="AV501" s="15" t="s">
        <v>159</v>
      </c>
      <c r="AW501" s="15" t="s">
        <v>33</v>
      </c>
      <c r="AX501" s="15" t="s">
        <v>87</v>
      </c>
      <c r="AY501" s="234" t="s">
        <v>153</v>
      </c>
    </row>
    <row r="502" spans="1:65" s="2" customFormat="1" ht="24.2" customHeight="1">
      <c r="A502" s="35"/>
      <c r="B502" s="36"/>
      <c r="C502" s="188" t="s">
        <v>618</v>
      </c>
      <c r="D502" s="188" t="s">
        <v>155</v>
      </c>
      <c r="E502" s="189" t="s">
        <v>619</v>
      </c>
      <c r="F502" s="190" t="s">
        <v>620</v>
      </c>
      <c r="G502" s="191" t="s">
        <v>201</v>
      </c>
      <c r="H502" s="192">
        <v>2.7589999999999999</v>
      </c>
      <c r="I502" s="193"/>
      <c r="J502" s="194">
        <f>ROUND(I502*H502,2)</f>
        <v>0</v>
      </c>
      <c r="K502" s="195"/>
      <c r="L502" s="40"/>
      <c r="M502" s="196" t="s">
        <v>1</v>
      </c>
      <c r="N502" s="197" t="s">
        <v>44</v>
      </c>
      <c r="O502" s="72"/>
      <c r="P502" s="198">
        <f>O502*H502</f>
        <v>0</v>
      </c>
      <c r="Q502" s="198">
        <v>0</v>
      </c>
      <c r="R502" s="198">
        <f>Q502*H502</f>
        <v>0</v>
      </c>
      <c r="S502" s="198">
        <v>0</v>
      </c>
      <c r="T502" s="199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200" t="s">
        <v>251</v>
      </c>
      <c r="AT502" s="200" t="s">
        <v>155</v>
      </c>
      <c r="AU502" s="200" t="s">
        <v>89</v>
      </c>
      <c r="AY502" s="18" t="s">
        <v>153</v>
      </c>
      <c r="BE502" s="201">
        <f>IF(N502="základní",J502,0)</f>
        <v>0</v>
      </c>
      <c r="BF502" s="201">
        <f>IF(N502="snížená",J502,0)</f>
        <v>0</v>
      </c>
      <c r="BG502" s="201">
        <f>IF(N502="zákl. přenesená",J502,0)</f>
        <v>0</v>
      </c>
      <c r="BH502" s="201">
        <f>IF(N502="sníž. přenesená",J502,0)</f>
        <v>0</v>
      </c>
      <c r="BI502" s="201">
        <f>IF(N502="nulová",J502,0)</f>
        <v>0</v>
      </c>
      <c r="BJ502" s="18" t="s">
        <v>87</v>
      </c>
      <c r="BK502" s="201">
        <f>ROUND(I502*H502,2)</f>
        <v>0</v>
      </c>
      <c r="BL502" s="18" t="s">
        <v>251</v>
      </c>
      <c r="BM502" s="200" t="s">
        <v>621</v>
      </c>
    </row>
    <row r="503" spans="1:65" s="12" customFormat="1" ht="22.9" customHeight="1">
      <c r="B503" s="172"/>
      <c r="C503" s="173"/>
      <c r="D503" s="174" t="s">
        <v>78</v>
      </c>
      <c r="E503" s="186" t="s">
        <v>622</v>
      </c>
      <c r="F503" s="186" t="s">
        <v>623</v>
      </c>
      <c r="G503" s="173"/>
      <c r="H503" s="173"/>
      <c r="I503" s="176"/>
      <c r="J503" s="187">
        <f>BK503</f>
        <v>0</v>
      </c>
      <c r="K503" s="173"/>
      <c r="L503" s="178"/>
      <c r="M503" s="179"/>
      <c r="N503" s="180"/>
      <c r="O503" s="180"/>
      <c r="P503" s="181">
        <f>SUM(P504:P530)</f>
        <v>0</v>
      </c>
      <c r="Q503" s="180"/>
      <c r="R503" s="181">
        <f>SUM(R504:R530)</f>
        <v>0.75913448000000017</v>
      </c>
      <c r="S503" s="180"/>
      <c r="T503" s="182">
        <f>SUM(T504:T530)</f>
        <v>0</v>
      </c>
      <c r="AR503" s="183" t="s">
        <v>89</v>
      </c>
      <c r="AT503" s="184" t="s">
        <v>78</v>
      </c>
      <c r="AU503" s="184" t="s">
        <v>87</v>
      </c>
      <c r="AY503" s="183" t="s">
        <v>153</v>
      </c>
      <c r="BK503" s="185">
        <f>SUM(BK504:BK530)</f>
        <v>0</v>
      </c>
    </row>
    <row r="504" spans="1:65" s="2" customFormat="1" ht="24.2" customHeight="1">
      <c r="A504" s="35"/>
      <c r="B504" s="36"/>
      <c r="C504" s="188" t="s">
        <v>624</v>
      </c>
      <c r="D504" s="188" t="s">
        <v>155</v>
      </c>
      <c r="E504" s="189" t="s">
        <v>625</v>
      </c>
      <c r="F504" s="190" t="s">
        <v>626</v>
      </c>
      <c r="G504" s="191" t="s">
        <v>194</v>
      </c>
      <c r="H504" s="192">
        <v>92.173000000000002</v>
      </c>
      <c r="I504" s="193"/>
      <c r="J504" s="194">
        <f>ROUND(I504*H504,2)</f>
        <v>0</v>
      </c>
      <c r="K504" s="195"/>
      <c r="L504" s="40"/>
      <c r="M504" s="196" t="s">
        <v>1</v>
      </c>
      <c r="N504" s="197" t="s">
        <v>44</v>
      </c>
      <c r="O504" s="72"/>
      <c r="P504" s="198">
        <f>O504*H504</f>
        <v>0</v>
      </c>
      <c r="Q504" s="198">
        <v>0</v>
      </c>
      <c r="R504" s="198">
        <f>Q504*H504</f>
        <v>0</v>
      </c>
      <c r="S504" s="198">
        <v>0</v>
      </c>
      <c r="T504" s="199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200" t="s">
        <v>251</v>
      </c>
      <c r="AT504" s="200" t="s">
        <v>155</v>
      </c>
      <c r="AU504" s="200" t="s">
        <v>89</v>
      </c>
      <c r="AY504" s="18" t="s">
        <v>153</v>
      </c>
      <c r="BE504" s="201">
        <f>IF(N504="základní",J504,0)</f>
        <v>0</v>
      </c>
      <c r="BF504" s="201">
        <f>IF(N504="snížená",J504,0)</f>
        <v>0</v>
      </c>
      <c r="BG504" s="201">
        <f>IF(N504="zákl. přenesená",J504,0)</f>
        <v>0</v>
      </c>
      <c r="BH504" s="201">
        <f>IF(N504="sníž. přenesená",J504,0)</f>
        <v>0</v>
      </c>
      <c r="BI504" s="201">
        <f>IF(N504="nulová",J504,0)</f>
        <v>0</v>
      </c>
      <c r="BJ504" s="18" t="s">
        <v>87</v>
      </c>
      <c r="BK504" s="201">
        <f>ROUND(I504*H504,2)</f>
        <v>0</v>
      </c>
      <c r="BL504" s="18" t="s">
        <v>251</v>
      </c>
      <c r="BM504" s="200" t="s">
        <v>627</v>
      </c>
    </row>
    <row r="505" spans="1:65" s="13" customFormat="1" ht="11.25">
      <c r="B505" s="202"/>
      <c r="C505" s="203"/>
      <c r="D505" s="204" t="s">
        <v>161</v>
      </c>
      <c r="E505" s="205" t="s">
        <v>1</v>
      </c>
      <c r="F505" s="206" t="s">
        <v>547</v>
      </c>
      <c r="G505" s="203"/>
      <c r="H505" s="205" t="s">
        <v>1</v>
      </c>
      <c r="I505" s="207"/>
      <c r="J505" s="203"/>
      <c r="K505" s="203"/>
      <c r="L505" s="208"/>
      <c r="M505" s="209"/>
      <c r="N505" s="210"/>
      <c r="O505" s="210"/>
      <c r="P505" s="210"/>
      <c r="Q505" s="210"/>
      <c r="R505" s="210"/>
      <c r="S505" s="210"/>
      <c r="T505" s="211"/>
      <c r="AT505" s="212" t="s">
        <v>161</v>
      </c>
      <c r="AU505" s="212" t="s">
        <v>89</v>
      </c>
      <c r="AV505" s="13" t="s">
        <v>87</v>
      </c>
      <c r="AW505" s="13" t="s">
        <v>33</v>
      </c>
      <c r="AX505" s="13" t="s">
        <v>79</v>
      </c>
      <c r="AY505" s="212" t="s">
        <v>153</v>
      </c>
    </row>
    <row r="506" spans="1:65" s="14" customFormat="1" ht="11.25">
      <c r="B506" s="213"/>
      <c r="C506" s="214"/>
      <c r="D506" s="204" t="s">
        <v>161</v>
      </c>
      <c r="E506" s="215" t="s">
        <v>1</v>
      </c>
      <c r="F506" s="216" t="s">
        <v>548</v>
      </c>
      <c r="G506" s="214"/>
      <c r="H506" s="217">
        <v>92.173000000000002</v>
      </c>
      <c r="I506" s="218"/>
      <c r="J506" s="214"/>
      <c r="K506" s="214"/>
      <c r="L506" s="219"/>
      <c r="M506" s="220"/>
      <c r="N506" s="221"/>
      <c r="O506" s="221"/>
      <c r="P506" s="221"/>
      <c r="Q506" s="221"/>
      <c r="R506" s="221"/>
      <c r="S506" s="221"/>
      <c r="T506" s="222"/>
      <c r="AT506" s="223" t="s">
        <v>161</v>
      </c>
      <c r="AU506" s="223" t="s">
        <v>89</v>
      </c>
      <c r="AV506" s="14" t="s">
        <v>89</v>
      </c>
      <c r="AW506" s="14" t="s">
        <v>33</v>
      </c>
      <c r="AX506" s="14" t="s">
        <v>79</v>
      </c>
      <c r="AY506" s="223" t="s">
        <v>153</v>
      </c>
    </row>
    <row r="507" spans="1:65" s="15" customFormat="1" ht="11.25">
      <c r="B507" s="224"/>
      <c r="C507" s="225"/>
      <c r="D507" s="204" t="s">
        <v>161</v>
      </c>
      <c r="E507" s="226" t="s">
        <v>1</v>
      </c>
      <c r="F507" s="227" t="s">
        <v>164</v>
      </c>
      <c r="G507" s="225"/>
      <c r="H507" s="228">
        <v>92.173000000000002</v>
      </c>
      <c r="I507" s="229"/>
      <c r="J507" s="225"/>
      <c r="K507" s="225"/>
      <c r="L507" s="230"/>
      <c r="M507" s="231"/>
      <c r="N507" s="232"/>
      <c r="O507" s="232"/>
      <c r="P507" s="232"/>
      <c r="Q507" s="232"/>
      <c r="R507" s="232"/>
      <c r="S507" s="232"/>
      <c r="T507" s="233"/>
      <c r="AT507" s="234" t="s">
        <v>161</v>
      </c>
      <c r="AU507" s="234" t="s">
        <v>89</v>
      </c>
      <c r="AV507" s="15" t="s">
        <v>159</v>
      </c>
      <c r="AW507" s="15" t="s">
        <v>33</v>
      </c>
      <c r="AX507" s="15" t="s">
        <v>87</v>
      </c>
      <c r="AY507" s="234" t="s">
        <v>153</v>
      </c>
    </row>
    <row r="508" spans="1:65" s="2" customFormat="1" ht="24.2" customHeight="1">
      <c r="A508" s="35"/>
      <c r="B508" s="36"/>
      <c r="C508" s="235" t="s">
        <v>628</v>
      </c>
      <c r="D508" s="235" t="s">
        <v>223</v>
      </c>
      <c r="E508" s="236" t="s">
        <v>629</v>
      </c>
      <c r="F508" s="237" t="s">
        <v>630</v>
      </c>
      <c r="G508" s="238" t="s">
        <v>194</v>
      </c>
      <c r="H508" s="239">
        <v>119.825</v>
      </c>
      <c r="I508" s="240"/>
      <c r="J508" s="241">
        <f>ROUND(I508*H508,2)</f>
        <v>0</v>
      </c>
      <c r="K508" s="242"/>
      <c r="L508" s="243"/>
      <c r="M508" s="244" t="s">
        <v>1</v>
      </c>
      <c r="N508" s="245" t="s">
        <v>44</v>
      </c>
      <c r="O508" s="72"/>
      <c r="P508" s="198">
        <f>O508*H508</f>
        <v>0</v>
      </c>
      <c r="Q508" s="198">
        <v>5.0000000000000001E-3</v>
      </c>
      <c r="R508" s="198">
        <f>Q508*H508</f>
        <v>0.59912500000000002</v>
      </c>
      <c r="S508" s="198">
        <v>0</v>
      </c>
      <c r="T508" s="199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200" t="s">
        <v>347</v>
      </c>
      <c r="AT508" s="200" t="s">
        <v>223</v>
      </c>
      <c r="AU508" s="200" t="s">
        <v>89</v>
      </c>
      <c r="AY508" s="18" t="s">
        <v>153</v>
      </c>
      <c r="BE508" s="201">
        <f>IF(N508="základní",J508,0)</f>
        <v>0</v>
      </c>
      <c r="BF508" s="201">
        <f>IF(N508="snížená",J508,0)</f>
        <v>0</v>
      </c>
      <c r="BG508" s="201">
        <f>IF(N508="zákl. přenesená",J508,0)</f>
        <v>0</v>
      </c>
      <c r="BH508" s="201">
        <f>IF(N508="sníž. přenesená",J508,0)</f>
        <v>0</v>
      </c>
      <c r="BI508" s="201">
        <f>IF(N508="nulová",J508,0)</f>
        <v>0</v>
      </c>
      <c r="BJ508" s="18" t="s">
        <v>87</v>
      </c>
      <c r="BK508" s="201">
        <f>ROUND(I508*H508,2)</f>
        <v>0</v>
      </c>
      <c r="BL508" s="18" t="s">
        <v>251</v>
      </c>
      <c r="BM508" s="200" t="s">
        <v>631</v>
      </c>
    </row>
    <row r="509" spans="1:65" s="14" customFormat="1" ht="11.25">
      <c r="B509" s="213"/>
      <c r="C509" s="214"/>
      <c r="D509" s="204" t="s">
        <v>161</v>
      </c>
      <c r="E509" s="214"/>
      <c r="F509" s="216" t="s">
        <v>632</v>
      </c>
      <c r="G509" s="214"/>
      <c r="H509" s="217">
        <v>119.825</v>
      </c>
      <c r="I509" s="218"/>
      <c r="J509" s="214"/>
      <c r="K509" s="214"/>
      <c r="L509" s="219"/>
      <c r="M509" s="220"/>
      <c r="N509" s="221"/>
      <c r="O509" s="221"/>
      <c r="P509" s="221"/>
      <c r="Q509" s="221"/>
      <c r="R509" s="221"/>
      <c r="S509" s="221"/>
      <c r="T509" s="222"/>
      <c r="AT509" s="223" t="s">
        <v>161</v>
      </c>
      <c r="AU509" s="223" t="s">
        <v>89</v>
      </c>
      <c r="AV509" s="14" t="s">
        <v>89</v>
      </c>
      <c r="AW509" s="14" t="s">
        <v>4</v>
      </c>
      <c r="AX509" s="14" t="s">
        <v>87</v>
      </c>
      <c r="AY509" s="223" t="s">
        <v>153</v>
      </c>
    </row>
    <row r="510" spans="1:65" s="2" customFormat="1" ht="24.2" customHeight="1">
      <c r="A510" s="35"/>
      <c r="B510" s="36"/>
      <c r="C510" s="188" t="s">
        <v>633</v>
      </c>
      <c r="D510" s="188" t="s">
        <v>155</v>
      </c>
      <c r="E510" s="189" t="s">
        <v>634</v>
      </c>
      <c r="F510" s="190" t="s">
        <v>635</v>
      </c>
      <c r="G510" s="191" t="s">
        <v>446</v>
      </c>
      <c r="H510" s="192">
        <v>10.1</v>
      </c>
      <c r="I510" s="193"/>
      <c r="J510" s="194">
        <f>ROUND(I510*H510,2)</f>
        <v>0</v>
      </c>
      <c r="K510" s="195"/>
      <c r="L510" s="40"/>
      <c r="M510" s="196" t="s">
        <v>1</v>
      </c>
      <c r="N510" s="197" t="s">
        <v>44</v>
      </c>
      <c r="O510" s="72"/>
      <c r="P510" s="198">
        <f>O510*H510</f>
        <v>0</v>
      </c>
      <c r="Q510" s="198">
        <v>4.0899999999999999E-3</v>
      </c>
      <c r="R510" s="198">
        <f>Q510*H510</f>
        <v>4.1308999999999998E-2</v>
      </c>
      <c r="S510" s="198">
        <v>0</v>
      </c>
      <c r="T510" s="199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200" t="s">
        <v>251</v>
      </c>
      <c r="AT510" s="200" t="s">
        <v>155</v>
      </c>
      <c r="AU510" s="200" t="s">
        <v>89</v>
      </c>
      <c r="AY510" s="18" t="s">
        <v>153</v>
      </c>
      <c r="BE510" s="201">
        <f>IF(N510="základní",J510,0)</f>
        <v>0</v>
      </c>
      <c r="BF510" s="201">
        <f>IF(N510="snížená",J510,0)</f>
        <v>0</v>
      </c>
      <c r="BG510" s="201">
        <f>IF(N510="zákl. přenesená",J510,0)</f>
        <v>0</v>
      </c>
      <c r="BH510" s="201">
        <f>IF(N510="sníž. přenesená",J510,0)</f>
        <v>0</v>
      </c>
      <c r="BI510" s="201">
        <f>IF(N510="nulová",J510,0)</f>
        <v>0</v>
      </c>
      <c r="BJ510" s="18" t="s">
        <v>87</v>
      </c>
      <c r="BK510" s="201">
        <f>ROUND(I510*H510,2)</f>
        <v>0</v>
      </c>
      <c r="BL510" s="18" t="s">
        <v>251</v>
      </c>
      <c r="BM510" s="200" t="s">
        <v>636</v>
      </c>
    </row>
    <row r="511" spans="1:65" s="13" customFormat="1" ht="11.25">
      <c r="B511" s="202"/>
      <c r="C511" s="203"/>
      <c r="D511" s="204" t="s">
        <v>161</v>
      </c>
      <c r="E511" s="205" t="s">
        <v>1</v>
      </c>
      <c r="F511" s="206" t="s">
        <v>637</v>
      </c>
      <c r="G511" s="203"/>
      <c r="H511" s="205" t="s">
        <v>1</v>
      </c>
      <c r="I511" s="207"/>
      <c r="J511" s="203"/>
      <c r="K511" s="203"/>
      <c r="L511" s="208"/>
      <c r="M511" s="209"/>
      <c r="N511" s="210"/>
      <c r="O511" s="210"/>
      <c r="P511" s="210"/>
      <c r="Q511" s="210"/>
      <c r="R511" s="210"/>
      <c r="S511" s="210"/>
      <c r="T511" s="211"/>
      <c r="AT511" s="212" t="s">
        <v>161</v>
      </c>
      <c r="AU511" s="212" t="s">
        <v>89</v>
      </c>
      <c r="AV511" s="13" t="s">
        <v>87</v>
      </c>
      <c r="AW511" s="13" t="s">
        <v>33</v>
      </c>
      <c r="AX511" s="13" t="s">
        <v>79</v>
      </c>
      <c r="AY511" s="212" t="s">
        <v>153</v>
      </c>
    </row>
    <row r="512" spans="1:65" s="14" customFormat="1" ht="11.25">
      <c r="B512" s="213"/>
      <c r="C512" s="214"/>
      <c r="D512" s="204" t="s">
        <v>161</v>
      </c>
      <c r="E512" s="215" t="s">
        <v>1</v>
      </c>
      <c r="F512" s="216" t="s">
        <v>638</v>
      </c>
      <c r="G512" s="214"/>
      <c r="H512" s="217">
        <v>10.1</v>
      </c>
      <c r="I512" s="218"/>
      <c r="J512" s="214"/>
      <c r="K512" s="214"/>
      <c r="L512" s="219"/>
      <c r="M512" s="220"/>
      <c r="N512" s="221"/>
      <c r="O512" s="221"/>
      <c r="P512" s="221"/>
      <c r="Q512" s="221"/>
      <c r="R512" s="221"/>
      <c r="S512" s="221"/>
      <c r="T512" s="222"/>
      <c r="AT512" s="223" t="s">
        <v>161</v>
      </c>
      <c r="AU512" s="223" t="s">
        <v>89</v>
      </c>
      <c r="AV512" s="14" t="s">
        <v>89</v>
      </c>
      <c r="AW512" s="14" t="s">
        <v>33</v>
      </c>
      <c r="AX512" s="14" t="s">
        <v>79</v>
      </c>
      <c r="AY512" s="223" t="s">
        <v>153</v>
      </c>
    </row>
    <row r="513" spans="1:65" s="15" customFormat="1" ht="11.25">
      <c r="B513" s="224"/>
      <c r="C513" s="225"/>
      <c r="D513" s="204" t="s">
        <v>161</v>
      </c>
      <c r="E513" s="226" t="s">
        <v>1</v>
      </c>
      <c r="F513" s="227" t="s">
        <v>164</v>
      </c>
      <c r="G513" s="225"/>
      <c r="H513" s="228">
        <v>10.1</v>
      </c>
      <c r="I513" s="229"/>
      <c r="J513" s="225"/>
      <c r="K513" s="225"/>
      <c r="L513" s="230"/>
      <c r="M513" s="231"/>
      <c r="N513" s="232"/>
      <c r="O513" s="232"/>
      <c r="P513" s="232"/>
      <c r="Q513" s="232"/>
      <c r="R513" s="232"/>
      <c r="S513" s="232"/>
      <c r="T513" s="233"/>
      <c r="AT513" s="234" t="s">
        <v>161</v>
      </c>
      <c r="AU513" s="234" t="s">
        <v>89</v>
      </c>
      <c r="AV513" s="15" t="s">
        <v>159</v>
      </c>
      <c r="AW513" s="15" t="s">
        <v>33</v>
      </c>
      <c r="AX513" s="15" t="s">
        <v>87</v>
      </c>
      <c r="AY513" s="234" t="s">
        <v>153</v>
      </c>
    </row>
    <row r="514" spans="1:65" s="2" customFormat="1" ht="24.2" customHeight="1">
      <c r="A514" s="35"/>
      <c r="B514" s="36"/>
      <c r="C514" s="188" t="s">
        <v>639</v>
      </c>
      <c r="D514" s="188" t="s">
        <v>155</v>
      </c>
      <c r="E514" s="189" t="s">
        <v>640</v>
      </c>
      <c r="F514" s="190" t="s">
        <v>641</v>
      </c>
      <c r="G514" s="191" t="s">
        <v>446</v>
      </c>
      <c r="H514" s="192">
        <v>18.251999999999999</v>
      </c>
      <c r="I514" s="193"/>
      <c r="J514" s="194">
        <f>ROUND(I514*H514,2)</f>
        <v>0</v>
      </c>
      <c r="K514" s="195"/>
      <c r="L514" s="40"/>
      <c r="M514" s="196" t="s">
        <v>1</v>
      </c>
      <c r="N514" s="197" t="s">
        <v>44</v>
      </c>
      <c r="O514" s="72"/>
      <c r="P514" s="198">
        <f>O514*H514</f>
        <v>0</v>
      </c>
      <c r="Q514" s="198">
        <v>1.74E-3</v>
      </c>
      <c r="R514" s="198">
        <f>Q514*H514</f>
        <v>3.1758479999999999E-2</v>
      </c>
      <c r="S514" s="198">
        <v>0</v>
      </c>
      <c r="T514" s="199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200" t="s">
        <v>251</v>
      </c>
      <c r="AT514" s="200" t="s">
        <v>155</v>
      </c>
      <c r="AU514" s="200" t="s">
        <v>89</v>
      </c>
      <c r="AY514" s="18" t="s">
        <v>153</v>
      </c>
      <c r="BE514" s="201">
        <f>IF(N514="základní",J514,0)</f>
        <v>0</v>
      </c>
      <c r="BF514" s="201">
        <f>IF(N514="snížená",J514,0)</f>
        <v>0</v>
      </c>
      <c r="BG514" s="201">
        <f>IF(N514="zákl. přenesená",J514,0)</f>
        <v>0</v>
      </c>
      <c r="BH514" s="201">
        <f>IF(N514="sníž. přenesená",J514,0)</f>
        <v>0</v>
      </c>
      <c r="BI514" s="201">
        <f>IF(N514="nulová",J514,0)</f>
        <v>0</v>
      </c>
      <c r="BJ514" s="18" t="s">
        <v>87</v>
      </c>
      <c r="BK514" s="201">
        <f>ROUND(I514*H514,2)</f>
        <v>0</v>
      </c>
      <c r="BL514" s="18" t="s">
        <v>251</v>
      </c>
      <c r="BM514" s="200" t="s">
        <v>642</v>
      </c>
    </row>
    <row r="515" spans="1:65" s="14" customFormat="1" ht="11.25">
      <c r="B515" s="213"/>
      <c r="C515" s="214"/>
      <c r="D515" s="204" t="s">
        <v>161</v>
      </c>
      <c r="E515" s="215" t="s">
        <v>1</v>
      </c>
      <c r="F515" s="216" t="s">
        <v>643</v>
      </c>
      <c r="G515" s="214"/>
      <c r="H515" s="217">
        <v>18.251999999999999</v>
      </c>
      <c r="I515" s="218"/>
      <c r="J515" s="214"/>
      <c r="K515" s="214"/>
      <c r="L515" s="219"/>
      <c r="M515" s="220"/>
      <c r="N515" s="221"/>
      <c r="O515" s="221"/>
      <c r="P515" s="221"/>
      <c r="Q515" s="221"/>
      <c r="R515" s="221"/>
      <c r="S515" s="221"/>
      <c r="T515" s="222"/>
      <c r="AT515" s="223" t="s">
        <v>161</v>
      </c>
      <c r="AU515" s="223" t="s">
        <v>89</v>
      </c>
      <c r="AV515" s="14" t="s">
        <v>89</v>
      </c>
      <c r="AW515" s="14" t="s">
        <v>33</v>
      </c>
      <c r="AX515" s="14" t="s">
        <v>79</v>
      </c>
      <c r="AY515" s="223" t="s">
        <v>153</v>
      </c>
    </row>
    <row r="516" spans="1:65" s="15" customFormat="1" ht="11.25">
      <c r="B516" s="224"/>
      <c r="C516" s="225"/>
      <c r="D516" s="204" t="s">
        <v>161</v>
      </c>
      <c r="E516" s="226" t="s">
        <v>1</v>
      </c>
      <c r="F516" s="227" t="s">
        <v>164</v>
      </c>
      <c r="G516" s="225"/>
      <c r="H516" s="228">
        <v>18.251999999999999</v>
      </c>
      <c r="I516" s="229"/>
      <c r="J516" s="225"/>
      <c r="K516" s="225"/>
      <c r="L516" s="230"/>
      <c r="M516" s="231"/>
      <c r="N516" s="232"/>
      <c r="O516" s="232"/>
      <c r="P516" s="232"/>
      <c r="Q516" s="232"/>
      <c r="R516" s="232"/>
      <c r="S516" s="232"/>
      <c r="T516" s="233"/>
      <c r="AT516" s="234" t="s">
        <v>161</v>
      </c>
      <c r="AU516" s="234" t="s">
        <v>89</v>
      </c>
      <c r="AV516" s="15" t="s">
        <v>159</v>
      </c>
      <c r="AW516" s="15" t="s">
        <v>33</v>
      </c>
      <c r="AX516" s="15" t="s">
        <v>87</v>
      </c>
      <c r="AY516" s="234" t="s">
        <v>153</v>
      </c>
    </row>
    <row r="517" spans="1:65" s="2" customFormat="1" ht="24.2" customHeight="1">
      <c r="A517" s="35"/>
      <c r="B517" s="36"/>
      <c r="C517" s="188" t="s">
        <v>644</v>
      </c>
      <c r="D517" s="188" t="s">
        <v>155</v>
      </c>
      <c r="E517" s="189" t="s">
        <v>645</v>
      </c>
      <c r="F517" s="190" t="s">
        <v>646</v>
      </c>
      <c r="G517" s="191" t="s">
        <v>446</v>
      </c>
      <c r="H517" s="192">
        <v>20.2</v>
      </c>
      <c r="I517" s="193"/>
      <c r="J517" s="194">
        <f>ROUND(I517*H517,2)</f>
        <v>0</v>
      </c>
      <c r="K517" s="195"/>
      <c r="L517" s="40"/>
      <c r="M517" s="196" t="s">
        <v>1</v>
      </c>
      <c r="N517" s="197" t="s">
        <v>44</v>
      </c>
      <c r="O517" s="72"/>
      <c r="P517" s="198">
        <f>O517*H517</f>
        <v>0</v>
      </c>
      <c r="Q517" s="198">
        <v>1.7799999999999999E-3</v>
      </c>
      <c r="R517" s="198">
        <f>Q517*H517</f>
        <v>3.5955999999999995E-2</v>
      </c>
      <c r="S517" s="198">
        <v>0</v>
      </c>
      <c r="T517" s="199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200" t="s">
        <v>251</v>
      </c>
      <c r="AT517" s="200" t="s">
        <v>155</v>
      </c>
      <c r="AU517" s="200" t="s">
        <v>89</v>
      </c>
      <c r="AY517" s="18" t="s">
        <v>153</v>
      </c>
      <c r="BE517" s="201">
        <f>IF(N517="základní",J517,0)</f>
        <v>0</v>
      </c>
      <c r="BF517" s="201">
        <f>IF(N517="snížená",J517,0)</f>
        <v>0</v>
      </c>
      <c r="BG517" s="201">
        <f>IF(N517="zákl. přenesená",J517,0)</f>
        <v>0</v>
      </c>
      <c r="BH517" s="201">
        <f>IF(N517="sníž. přenesená",J517,0)</f>
        <v>0</v>
      </c>
      <c r="BI517" s="201">
        <f>IF(N517="nulová",J517,0)</f>
        <v>0</v>
      </c>
      <c r="BJ517" s="18" t="s">
        <v>87</v>
      </c>
      <c r="BK517" s="201">
        <f>ROUND(I517*H517,2)</f>
        <v>0</v>
      </c>
      <c r="BL517" s="18" t="s">
        <v>251</v>
      </c>
      <c r="BM517" s="200" t="s">
        <v>647</v>
      </c>
    </row>
    <row r="518" spans="1:65" s="14" customFormat="1" ht="11.25">
      <c r="B518" s="213"/>
      <c r="C518" s="214"/>
      <c r="D518" s="204" t="s">
        <v>161</v>
      </c>
      <c r="E518" s="215" t="s">
        <v>1</v>
      </c>
      <c r="F518" s="216" t="s">
        <v>648</v>
      </c>
      <c r="G518" s="214"/>
      <c r="H518" s="217">
        <v>20.2</v>
      </c>
      <c r="I518" s="218"/>
      <c r="J518" s="214"/>
      <c r="K518" s="214"/>
      <c r="L518" s="219"/>
      <c r="M518" s="220"/>
      <c r="N518" s="221"/>
      <c r="O518" s="221"/>
      <c r="P518" s="221"/>
      <c r="Q518" s="221"/>
      <c r="R518" s="221"/>
      <c r="S518" s="221"/>
      <c r="T518" s="222"/>
      <c r="AT518" s="223" t="s">
        <v>161</v>
      </c>
      <c r="AU518" s="223" t="s">
        <v>89</v>
      </c>
      <c r="AV518" s="14" t="s">
        <v>89</v>
      </c>
      <c r="AW518" s="14" t="s">
        <v>33</v>
      </c>
      <c r="AX518" s="14" t="s">
        <v>79</v>
      </c>
      <c r="AY518" s="223" t="s">
        <v>153</v>
      </c>
    </row>
    <row r="519" spans="1:65" s="15" customFormat="1" ht="11.25">
      <c r="B519" s="224"/>
      <c r="C519" s="225"/>
      <c r="D519" s="204" t="s">
        <v>161</v>
      </c>
      <c r="E519" s="226" t="s">
        <v>1</v>
      </c>
      <c r="F519" s="227" t="s">
        <v>164</v>
      </c>
      <c r="G519" s="225"/>
      <c r="H519" s="228">
        <v>20.2</v>
      </c>
      <c r="I519" s="229"/>
      <c r="J519" s="225"/>
      <c r="K519" s="225"/>
      <c r="L519" s="230"/>
      <c r="M519" s="231"/>
      <c r="N519" s="232"/>
      <c r="O519" s="232"/>
      <c r="P519" s="232"/>
      <c r="Q519" s="232"/>
      <c r="R519" s="232"/>
      <c r="S519" s="232"/>
      <c r="T519" s="233"/>
      <c r="AT519" s="234" t="s">
        <v>161</v>
      </c>
      <c r="AU519" s="234" t="s">
        <v>89</v>
      </c>
      <c r="AV519" s="15" t="s">
        <v>159</v>
      </c>
      <c r="AW519" s="15" t="s">
        <v>33</v>
      </c>
      <c r="AX519" s="15" t="s">
        <v>87</v>
      </c>
      <c r="AY519" s="234" t="s">
        <v>153</v>
      </c>
    </row>
    <row r="520" spans="1:65" s="2" customFormat="1" ht="24.2" customHeight="1">
      <c r="A520" s="35"/>
      <c r="B520" s="36"/>
      <c r="C520" s="188" t="s">
        <v>649</v>
      </c>
      <c r="D520" s="188" t="s">
        <v>155</v>
      </c>
      <c r="E520" s="189" t="s">
        <v>650</v>
      </c>
      <c r="F520" s="190" t="s">
        <v>651</v>
      </c>
      <c r="G520" s="191" t="s">
        <v>446</v>
      </c>
      <c r="H520" s="192">
        <v>20.2</v>
      </c>
      <c r="I520" s="193"/>
      <c r="J520" s="194">
        <f>ROUND(I520*H520,2)</f>
        <v>0</v>
      </c>
      <c r="K520" s="195"/>
      <c r="L520" s="40"/>
      <c r="M520" s="196" t="s">
        <v>1</v>
      </c>
      <c r="N520" s="197" t="s">
        <v>44</v>
      </c>
      <c r="O520" s="72"/>
      <c r="P520" s="198">
        <f>O520*H520</f>
        <v>0</v>
      </c>
      <c r="Q520" s="198">
        <v>1.6299999999999999E-3</v>
      </c>
      <c r="R520" s="198">
        <f>Q520*H520</f>
        <v>3.2925999999999997E-2</v>
      </c>
      <c r="S520" s="198">
        <v>0</v>
      </c>
      <c r="T520" s="199">
        <f>S520*H520</f>
        <v>0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200" t="s">
        <v>251</v>
      </c>
      <c r="AT520" s="200" t="s">
        <v>155</v>
      </c>
      <c r="AU520" s="200" t="s">
        <v>89</v>
      </c>
      <c r="AY520" s="18" t="s">
        <v>153</v>
      </c>
      <c r="BE520" s="201">
        <f>IF(N520="základní",J520,0)</f>
        <v>0</v>
      </c>
      <c r="BF520" s="201">
        <f>IF(N520="snížená",J520,0)</f>
        <v>0</v>
      </c>
      <c r="BG520" s="201">
        <f>IF(N520="zákl. přenesená",J520,0)</f>
        <v>0</v>
      </c>
      <c r="BH520" s="201">
        <f>IF(N520="sníž. přenesená",J520,0)</f>
        <v>0</v>
      </c>
      <c r="BI520" s="201">
        <f>IF(N520="nulová",J520,0)</f>
        <v>0</v>
      </c>
      <c r="BJ520" s="18" t="s">
        <v>87</v>
      </c>
      <c r="BK520" s="201">
        <f>ROUND(I520*H520,2)</f>
        <v>0</v>
      </c>
      <c r="BL520" s="18" t="s">
        <v>251</v>
      </c>
      <c r="BM520" s="200" t="s">
        <v>652</v>
      </c>
    </row>
    <row r="521" spans="1:65" s="13" customFormat="1" ht="11.25">
      <c r="B521" s="202"/>
      <c r="C521" s="203"/>
      <c r="D521" s="204" t="s">
        <v>161</v>
      </c>
      <c r="E521" s="205" t="s">
        <v>1</v>
      </c>
      <c r="F521" s="206" t="s">
        <v>653</v>
      </c>
      <c r="G521" s="203"/>
      <c r="H521" s="205" t="s">
        <v>1</v>
      </c>
      <c r="I521" s="207"/>
      <c r="J521" s="203"/>
      <c r="K521" s="203"/>
      <c r="L521" s="208"/>
      <c r="M521" s="209"/>
      <c r="N521" s="210"/>
      <c r="O521" s="210"/>
      <c r="P521" s="210"/>
      <c r="Q521" s="210"/>
      <c r="R521" s="210"/>
      <c r="S521" s="210"/>
      <c r="T521" s="211"/>
      <c r="AT521" s="212" t="s">
        <v>161</v>
      </c>
      <c r="AU521" s="212" t="s">
        <v>89</v>
      </c>
      <c r="AV521" s="13" t="s">
        <v>87</v>
      </c>
      <c r="AW521" s="13" t="s">
        <v>33</v>
      </c>
      <c r="AX521" s="13" t="s">
        <v>79</v>
      </c>
      <c r="AY521" s="212" t="s">
        <v>153</v>
      </c>
    </row>
    <row r="522" spans="1:65" s="14" customFormat="1" ht="11.25">
      <c r="B522" s="213"/>
      <c r="C522" s="214"/>
      <c r="D522" s="204" t="s">
        <v>161</v>
      </c>
      <c r="E522" s="215" t="s">
        <v>1</v>
      </c>
      <c r="F522" s="216" t="s">
        <v>648</v>
      </c>
      <c r="G522" s="214"/>
      <c r="H522" s="217">
        <v>20.2</v>
      </c>
      <c r="I522" s="218"/>
      <c r="J522" s="214"/>
      <c r="K522" s="214"/>
      <c r="L522" s="219"/>
      <c r="M522" s="220"/>
      <c r="N522" s="221"/>
      <c r="O522" s="221"/>
      <c r="P522" s="221"/>
      <c r="Q522" s="221"/>
      <c r="R522" s="221"/>
      <c r="S522" s="221"/>
      <c r="T522" s="222"/>
      <c r="AT522" s="223" t="s">
        <v>161</v>
      </c>
      <c r="AU522" s="223" t="s">
        <v>89</v>
      </c>
      <c r="AV522" s="14" t="s">
        <v>89</v>
      </c>
      <c r="AW522" s="14" t="s">
        <v>33</v>
      </c>
      <c r="AX522" s="14" t="s">
        <v>79</v>
      </c>
      <c r="AY522" s="223" t="s">
        <v>153</v>
      </c>
    </row>
    <row r="523" spans="1:65" s="15" customFormat="1" ht="11.25">
      <c r="B523" s="224"/>
      <c r="C523" s="225"/>
      <c r="D523" s="204" t="s">
        <v>161</v>
      </c>
      <c r="E523" s="226" t="s">
        <v>1</v>
      </c>
      <c r="F523" s="227" t="s">
        <v>164</v>
      </c>
      <c r="G523" s="225"/>
      <c r="H523" s="228">
        <v>20.2</v>
      </c>
      <c r="I523" s="229"/>
      <c r="J523" s="225"/>
      <c r="K523" s="225"/>
      <c r="L523" s="230"/>
      <c r="M523" s="231"/>
      <c r="N523" s="232"/>
      <c r="O523" s="232"/>
      <c r="P523" s="232"/>
      <c r="Q523" s="232"/>
      <c r="R523" s="232"/>
      <c r="S523" s="232"/>
      <c r="T523" s="233"/>
      <c r="AT523" s="234" t="s">
        <v>161</v>
      </c>
      <c r="AU523" s="234" t="s">
        <v>89</v>
      </c>
      <c r="AV523" s="15" t="s">
        <v>159</v>
      </c>
      <c r="AW523" s="15" t="s">
        <v>33</v>
      </c>
      <c r="AX523" s="15" t="s">
        <v>87</v>
      </c>
      <c r="AY523" s="234" t="s">
        <v>153</v>
      </c>
    </row>
    <row r="524" spans="1:65" s="2" customFormat="1" ht="24.2" customHeight="1">
      <c r="A524" s="35"/>
      <c r="B524" s="36"/>
      <c r="C524" s="188" t="s">
        <v>654</v>
      </c>
      <c r="D524" s="188" t="s">
        <v>155</v>
      </c>
      <c r="E524" s="189" t="s">
        <v>655</v>
      </c>
      <c r="F524" s="190" t="s">
        <v>656</v>
      </c>
      <c r="G524" s="191" t="s">
        <v>465</v>
      </c>
      <c r="H524" s="192">
        <v>2</v>
      </c>
      <c r="I524" s="193"/>
      <c r="J524" s="194">
        <f>ROUND(I524*H524,2)</f>
        <v>0</v>
      </c>
      <c r="K524" s="195"/>
      <c r="L524" s="40"/>
      <c r="M524" s="196" t="s">
        <v>1</v>
      </c>
      <c r="N524" s="197" t="s">
        <v>44</v>
      </c>
      <c r="O524" s="72"/>
      <c r="P524" s="198">
        <f>O524*H524</f>
        <v>0</v>
      </c>
      <c r="Q524" s="198">
        <v>3.6000000000000002E-4</v>
      </c>
      <c r="R524" s="198">
        <f>Q524*H524</f>
        <v>7.2000000000000005E-4</v>
      </c>
      <c r="S524" s="198">
        <v>0</v>
      </c>
      <c r="T524" s="199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200" t="s">
        <v>251</v>
      </c>
      <c r="AT524" s="200" t="s">
        <v>155</v>
      </c>
      <c r="AU524" s="200" t="s">
        <v>89</v>
      </c>
      <c r="AY524" s="18" t="s">
        <v>153</v>
      </c>
      <c r="BE524" s="201">
        <f>IF(N524="základní",J524,0)</f>
        <v>0</v>
      </c>
      <c r="BF524" s="201">
        <f>IF(N524="snížená",J524,0)</f>
        <v>0</v>
      </c>
      <c r="BG524" s="201">
        <f>IF(N524="zákl. přenesená",J524,0)</f>
        <v>0</v>
      </c>
      <c r="BH524" s="201">
        <f>IF(N524="sníž. přenesená",J524,0)</f>
        <v>0</v>
      </c>
      <c r="BI524" s="201">
        <f>IF(N524="nulová",J524,0)</f>
        <v>0</v>
      </c>
      <c r="BJ524" s="18" t="s">
        <v>87</v>
      </c>
      <c r="BK524" s="201">
        <f>ROUND(I524*H524,2)</f>
        <v>0</v>
      </c>
      <c r="BL524" s="18" t="s">
        <v>251</v>
      </c>
      <c r="BM524" s="200" t="s">
        <v>657</v>
      </c>
    </row>
    <row r="525" spans="1:65" s="14" customFormat="1" ht="11.25">
      <c r="B525" s="213"/>
      <c r="C525" s="214"/>
      <c r="D525" s="204" t="s">
        <v>161</v>
      </c>
      <c r="E525" s="215" t="s">
        <v>1</v>
      </c>
      <c r="F525" s="216" t="s">
        <v>89</v>
      </c>
      <c r="G525" s="214"/>
      <c r="H525" s="217">
        <v>2</v>
      </c>
      <c r="I525" s="218"/>
      <c r="J525" s="214"/>
      <c r="K525" s="214"/>
      <c r="L525" s="219"/>
      <c r="M525" s="220"/>
      <c r="N525" s="221"/>
      <c r="O525" s="221"/>
      <c r="P525" s="221"/>
      <c r="Q525" s="221"/>
      <c r="R525" s="221"/>
      <c r="S525" s="221"/>
      <c r="T525" s="222"/>
      <c r="AT525" s="223" t="s">
        <v>161</v>
      </c>
      <c r="AU525" s="223" t="s">
        <v>89</v>
      </c>
      <c r="AV525" s="14" t="s">
        <v>89</v>
      </c>
      <c r="AW525" s="14" t="s">
        <v>33</v>
      </c>
      <c r="AX525" s="14" t="s">
        <v>79</v>
      </c>
      <c r="AY525" s="223" t="s">
        <v>153</v>
      </c>
    </row>
    <row r="526" spans="1:65" s="15" customFormat="1" ht="11.25">
      <c r="B526" s="224"/>
      <c r="C526" s="225"/>
      <c r="D526" s="204" t="s">
        <v>161</v>
      </c>
      <c r="E526" s="226" t="s">
        <v>1</v>
      </c>
      <c r="F526" s="227" t="s">
        <v>164</v>
      </c>
      <c r="G526" s="225"/>
      <c r="H526" s="228">
        <v>2</v>
      </c>
      <c r="I526" s="229"/>
      <c r="J526" s="225"/>
      <c r="K526" s="225"/>
      <c r="L526" s="230"/>
      <c r="M526" s="231"/>
      <c r="N526" s="232"/>
      <c r="O526" s="232"/>
      <c r="P526" s="232"/>
      <c r="Q526" s="232"/>
      <c r="R526" s="232"/>
      <c r="S526" s="232"/>
      <c r="T526" s="233"/>
      <c r="AT526" s="234" t="s">
        <v>161</v>
      </c>
      <c r="AU526" s="234" t="s">
        <v>89</v>
      </c>
      <c r="AV526" s="15" t="s">
        <v>159</v>
      </c>
      <c r="AW526" s="15" t="s">
        <v>33</v>
      </c>
      <c r="AX526" s="15" t="s">
        <v>87</v>
      </c>
      <c r="AY526" s="234" t="s">
        <v>153</v>
      </c>
    </row>
    <row r="527" spans="1:65" s="2" customFormat="1" ht="24.2" customHeight="1">
      <c r="A527" s="35"/>
      <c r="B527" s="36"/>
      <c r="C527" s="188" t="s">
        <v>658</v>
      </c>
      <c r="D527" s="188" t="s">
        <v>155</v>
      </c>
      <c r="E527" s="189" t="s">
        <v>659</v>
      </c>
      <c r="F527" s="190" t="s">
        <v>660</v>
      </c>
      <c r="G527" s="191" t="s">
        <v>446</v>
      </c>
      <c r="H527" s="192">
        <v>6</v>
      </c>
      <c r="I527" s="193"/>
      <c r="J527" s="194">
        <f>ROUND(I527*H527,2)</f>
        <v>0</v>
      </c>
      <c r="K527" s="195"/>
      <c r="L527" s="40"/>
      <c r="M527" s="196" t="s">
        <v>1</v>
      </c>
      <c r="N527" s="197" t="s">
        <v>44</v>
      </c>
      <c r="O527" s="72"/>
      <c r="P527" s="198">
        <f>O527*H527</f>
        <v>0</v>
      </c>
      <c r="Q527" s="198">
        <v>2.8900000000000002E-3</v>
      </c>
      <c r="R527" s="198">
        <f>Q527*H527</f>
        <v>1.7340000000000001E-2</v>
      </c>
      <c r="S527" s="198">
        <v>0</v>
      </c>
      <c r="T527" s="199">
        <f>S527*H527</f>
        <v>0</v>
      </c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R527" s="200" t="s">
        <v>251</v>
      </c>
      <c r="AT527" s="200" t="s">
        <v>155</v>
      </c>
      <c r="AU527" s="200" t="s">
        <v>89</v>
      </c>
      <c r="AY527" s="18" t="s">
        <v>153</v>
      </c>
      <c r="BE527" s="201">
        <f>IF(N527="základní",J527,0)</f>
        <v>0</v>
      </c>
      <c r="BF527" s="201">
        <f>IF(N527="snížená",J527,0)</f>
        <v>0</v>
      </c>
      <c r="BG527" s="201">
        <f>IF(N527="zákl. přenesená",J527,0)</f>
        <v>0</v>
      </c>
      <c r="BH527" s="201">
        <f>IF(N527="sníž. přenesená",J527,0)</f>
        <v>0</v>
      </c>
      <c r="BI527" s="201">
        <f>IF(N527="nulová",J527,0)</f>
        <v>0</v>
      </c>
      <c r="BJ527" s="18" t="s">
        <v>87</v>
      </c>
      <c r="BK527" s="201">
        <f>ROUND(I527*H527,2)</f>
        <v>0</v>
      </c>
      <c r="BL527" s="18" t="s">
        <v>251</v>
      </c>
      <c r="BM527" s="200" t="s">
        <v>661</v>
      </c>
    </row>
    <row r="528" spans="1:65" s="14" customFormat="1" ht="11.25">
      <c r="B528" s="213"/>
      <c r="C528" s="214"/>
      <c r="D528" s="204" t="s">
        <v>161</v>
      </c>
      <c r="E528" s="215" t="s">
        <v>1</v>
      </c>
      <c r="F528" s="216" t="s">
        <v>662</v>
      </c>
      <c r="G528" s="214"/>
      <c r="H528" s="217">
        <v>6</v>
      </c>
      <c r="I528" s="218"/>
      <c r="J528" s="214"/>
      <c r="K528" s="214"/>
      <c r="L528" s="219"/>
      <c r="M528" s="220"/>
      <c r="N528" s="221"/>
      <c r="O528" s="221"/>
      <c r="P528" s="221"/>
      <c r="Q528" s="221"/>
      <c r="R528" s="221"/>
      <c r="S528" s="221"/>
      <c r="T528" s="222"/>
      <c r="AT528" s="223" t="s">
        <v>161</v>
      </c>
      <c r="AU528" s="223" t="s">
        <v>89</v>
      </c>
      <c r="AV528" s="14" t="s">
        <v>89</v>
      </c>
      <c r="AW528" s="14" t="s">
        <v>33</v>
      </c>
      <c r="AX528" s="14" t="s">
        <v>79</v>
      </c>
      <c r="AY528" s="223" t="s">
        <v>153</v>
      </c>
    </row>
    <row r="529" spans="1:65" s="15" customFormat="1" ht="11.25">
      <c r="B529" s="224"/>
      <c r="C529" s="225"/>
      <c r="D529" s="204" t="s">
        <v>161</v>
      </c>
      <c r="E529" s="226" t="s">
        <v>1</v>
      </c>
      <c r="F529" s="227" t="s">
        <v>164</v>
      </c>
      <c r="G529" s="225"/>
      <c r="H529" s="228">
        <v>6</v>
      </c>
      <c r="I529" s="229"/>
      <c r="J529" s="225"/>
      <c r="K529" s="225"/>
      <c r="L529" s="230"/>
      <c r="M529" s="231"/>
      <c r="N529" s="232"/>
      <c r="O529" s="232"/>
      <c r="P529" s="232"/>
      <c r="Q529" s="232"/>
      <c r="R529" s="232"/>
      <c r="S529" s="232"/>
      <c r="T529" s="233"/>
      <c r="AT529" s="234" t="s">
        <v>161</v>
      </c>
      <c r="AU529" s="234" t="s">
        <v>89</v>
      </c>
      <c r="AV529" s="15" t="s">
        <v>159</v>
      </c>
      <c r="AW529" s="15" t="s">
        <v>33</v>
      </c>
      <c r="AX529" s="15" t="s">
        <v>87</v>
      </c>
      <c r="AY529" s="234" t="s">
        <v>153</v>
      </c>
    </row>
    <row r="530" spans="1:65" s="2" customFormat="1" ht="24.2" customHeight="1">
      <c r="A530" s="35"/>
      <c r="B530" s="36"/>
      <c r="C530" s="188" t="s">
        <v>663</v>
      </c>
      <c r="D530" s="188" t="s">
        <v>155</v>
      </c>
      <c r="E530" s="189" t="s">
        <v>664</v>
      </c>
      <c r="F530" s="190" t="s">
        <v>665</v>
      </c>
      <c r="G530" s="191" t="s">
        <v>201</v>
      </c>
      <c r="H530" s="192">
        <v>0.75900000000000001</v>
      </c>
      <c r="I530" s="193"/>
      <c r="J530" s="194">
        <f>ROUND(I530*H530,2)</f>
        <v>0</v>
      </c>
      <c r="K530" s="195"/>
      <c r="L530" s="40"/>
      <c r="M530" s="196" t="s">
        <v>1</v>
      </c>
      <c r="N530" s="197" t="s">
        <v>44</v>
      </c>
      <c r="O530" s="72"/>
      <c r="P530" s="198">
        <f>O530*H530</f>
        <v>0</v>
      </c>
      <c r="Q530" s="198">
        <v>0</v>
      </c>
      <c r="R530" s="198">
        <f>Q530*H530</f>
        <v>0</v>
      </c>
      <c r="S530" s="198">
        <v>0</v>
      </c>
      <c r="T530" s="199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200" t="s">
        <v>251</v>
      </c>
      <c r="AT530" s="200" t="s">
        <v>155</v>
      </c>
      <c r="AU530" s="200" t="s">
        <v>89</v>
      </c>
      <c r="AY530" s="18" t="s">
        <v>153</v>
      </c>
      <c r="BE530" s="201">
        <f>IF(N530="základní",J530,0)</f>
        <v>0</v>
      </c>
      <c r="BF530" s="201">
        <f>IF(N530="snížená",J530,0)</f>
        <v>0</v>
      </c>
      <c r="BG530" s="201">
        <f>IF(N530="zákl. přenesená",J530,0)</f>
        <v>0</v>
      </c>
      <c r="BH530" s="201">
        <f>IF(N530="sníž. přenesená",J530,0)</f>
        <v>0</v>
      </c>
      <c r="BI530" s="201">
        <f>IF(N530="nulová",J530,0)</f>
        <v>0</v>
      </c>
      <c r="BJ530" s="18" t="s">
        <v>87</v>
      </c>
      <c r="BK530" s="201">
        <f>ROUND(I530*H530,2)</f>
        <v>0</v>
      </c>
      <c r="BL530" s="18" t="s">
        <v>251</v>
      </c>
      <c r="BM530" s="200" t="s">
        <v>666</v>
      </c>
    </row>
    <row r="531" spans="1:65" s="12" customFormat="1" ht="22.9" customHeight="1">
      <c r="B531" s="172"/>
      <c r="C531" s="173"/>
      <c r="D531" s="174" t="s">
        <v>78</v>
      </c>
      <c r="E531" s="186" t="s">
        <v>667</v>
      </c>
      <c r="F531" s="186" t="s">
        <v>668</v>
      </c>
      <c r="G531" s="173"/>
      <c r="H531" s="173"/>
      <c r="I531" s="176"/>
      <c r="J531" s="187">
        <f>BK531</f>
        <v>0</v>
      </c>
      <c r="K531" s="173"/>
      <c r="L531" s="178"/>
      <c r="M531" s="179"/>
      <c r="N531" s="180"/>
      <c r="O531" s="180"/>
      <c r="P531" s="181">
        <f>SUM(P532:P556)</f>
        <v>0</v>
      </c>
      <c r="Q531" s="180"/>
      <c r="R531" s="181">
        <f>SUM(R532:R556)</f>
        <v>1.9575461000000001</v>
      </c>
      <c r="S531" s="180"/>
      <c r="T531" s="182">
        <f>SUM(T532:T556)</f>
        <v>0</v>
      </c>
      <c r="AR531" s="183" t="s">
        <v>89</v>
      </c>
      <c r="AT531" s="184" t="s">
        <v>78</v>
      </c>
      <c r="AU531" s="184" t="s">
        <v>87</v>
      </c>
      <c r="AY531" s="183" t="s">
        <v>153</v>
      </c>
      <c r="BK531" s="185">
        <f>SUM(BK532:BK556)</f>
        <v>0</v>
      </c>
    </row>
    <row r="532" spans="1:65" s="2" customFormat="1" ht="16.5" customHeight="1">
      <c r="A532" s="35"/>
      <c r="B532" s="36"/>
      <c r="C532" s="188" t="s">
        <v>669</v>
      </c>
      <c r="D532" s="188" t="s">
        <v>155</v>
      </c>
      <c r="E532" s="189" t="s">
        <v>670</v>
      </c>
      <c r="F532" s="190" t="s">
        <v>671</v>
      </c>
      <c r="G532" s="191" t="s">
        <v>194</v>
      </c>
      <c r="H532" s="192">
        <v>62.113</v>
      </c>
      <c r="I532" s="193"/>
      <c r="J532" s="194">
        <f>ROUND(I532*H532,2)</f>
        <v>0</v>
      </c>
      <c r="K532" s="195"/>
      <c r="L532" s="40"/>
      <c r="M532" s="196" t="s">
        <v>1</v>
      </c>
      <c r="N532" s="197" t="s">
        <v>44</v>
      </c>
      <c r="O532" s="72"/>
      <c r="P532" s="198">
        <f>O532*H532</f>
        <v>0</v>
      </c>
      <c r="Q532" s="198">
        <v>2.9999999999999997E-4</v>
      </c>
      <c r="R532" s="198">
        <f>Q532*H532</f>
        <v>1.8633899999999998E-2</v>
      </c>
      <c r="S532" s="198">
        <v>0</v>
      </c>
      <c r="T532" s="199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200" t="s">
        <v>251</v>
      </c>
      <c r="AT532" s="200" t="s">
        <v>155</v>
      </c>
      <c r="AU532" s="200" t="s">
        <v>89</v>
      </c>
      <c r="AY532" s="18" t="s">
        <v>153</v>
      </c>
      <c r="BE532" s="201">
        <f>IF(N532="základní",J532,0)</f>
        <v>0</v>
      </c>
      <c r="BF532" s="201">
        <f>IF(N532="snížená",J532,0)</f>
        <v>0</v>
      </c>
      <c r="BG532" s="201">
        <f>IF(N532="zákl. přenesená",J532,0)</f>
        <v>0</v>
      </c>
      <c r="BH532" s="201">
        <f>IF(N532="sníž. přenesená",J532,0)</f>
        <v>0</v>
      </c>
      <c r="BI532" s="201">
        <f>IF(N532="nulová",J532,0)</f>
        <v>0</v>
      </c>
      <c r="BJ532" s="18" t="s">
        <v>87</v>
      </c>
      <c r="BK532" s="201">
        <f>ROUND(I532*H532,2)</f>
        <v>0</v>
      </c>
      <c r="BL532" s="18" t="s">
        <v>251</v>
      </c>
      <c r="BM532" s="200" t="s">
        <v>672</v>
      </c>
    </row>
    <row r="533" spans="1:65" s="14" customFormat="1" ht="11.25">
      <c r="B533" s="213"/>
      <c r="C533" s="214"/>
      <c r="D533" s="204" t="s">
        <v>161</v>
      </c>
      <c r="E533" s="215" t="s">
        <v>1</v>
      </c>
      <c r="F533" s="216" t="s">
        <v>673</v>
      </c>
      <c r="G533" s="214"/>
      <c r="H533" s="217">
        <v>59.375</v>
      </c>
      <c r="I533" s="218"/>
      <c r="J533" s="214"/>
      <c r="K533" s="214"/>
      <c r="L533" s="219"/>
      <c r="M533" s="220"/>
      <c r="N533" s="221"/>
      <c r="O533" s="221"/>
      <c r="P533" s="221"/>
      <c r="Q533" s="221"/>
      <c r="R533" s="221"/>
      <c r="S533" s="221"/>
      <c r="T533" s="222"/>
      <c r="AT533" s="223" t="s">
        <v>161</v>
      </c>
      <c r="AU533" s="223" t="s">
        <v>89</v>
      </c>
      <c r="AV533" s="14" t="s">
        <v>89</v>
      </c>
      <c r="AW533" s="14" t="s">
        <v>33</v>
      </c>
      <c r="AX533" s="14" t="s">
        <v>79</v>
      </c>
      <c r="AY533" s="223" t="s">
        <v>153</v>
      </c>
    </row>
    <row r="534" spans="1:65" s="14" customFormat="1" ht="11.25">
      <c r="B534" s="213"/>
      <c r="C534" s="214"/>
      <c r="D534" s="204" t="s">
        <v>161</v>
      </c>
      <c r="E534" s="215" t="s">
        <v>1</v>
      </c>
      <c r="F534" s="216" t="s">
        <v>674</v>
      </c>
      <c r="G534" s="214"/>
      <c r="H534" s="217">
        <v>1.8</v>
      </c>
      <c r="I534" s="218"/>
      <c r="J534" s="214"/>
      <c r="K534" s="214"/>
      <c r="L534" s="219"/>
      <c r="M534" s="220"/>
      <c r="N534" s="221"/>
      <c r="O534" s="221"/>
      <c r="P534" s="221"/>
      <c r="Q534" s="221"/>
      <c r="R534" s="221"/>
      <c r="S534" s="221"/>
      <c r="T534" s="222"/>
      <c r="AT534" s="223" t="s">
        <v>161</v>
      </c>
      <c r="AU534" s="223" t="s">
        <v>89</v>
      </c>
      <c r="AV534" s="14" t="s">
        <v>89</v>
      </c>
      <c r="AW534" s="14" t="s">
        <v>33</v>
      </c>
      <c r="AX534" s="14" t="s">
        <v>79</v>
      </c>
      <c r="AY534" s="223" t="s">
        <v>153</v>
      </c>
    </row>
    <row r="535" spans="1:65" s="14" customFormat="1" ht="11.25">
      <c r="B535" s="213"/>
      <c r="C535" s="214"/>
      <c r="D535" s="204" t="s">
        <v>161</v>
      </c>
      <c r="E535" s="215" t="s">
        <v>1</v>
      </c>
      <c r="F535" s="216" t="s">
        <v>675</v>
      </c>
      <c r="G535" s="214"/>
      <c r="H535" s="217">
        <v>0.93799999999999994</v>
      </c>
      <c r="I535" s="218"/>
      <c r="J535" s="214"/>
      <c r="K535" s="214"/>
      <c r="L535" s="219"/>
      <c r="M535" s="220"/>
      <c r="N535" s="221"/>
      <c r="O535" s="221"/>
      <c r="P535" s="221"/>
      <c r="Q535" s="221"/>
      <c r="R535" s="221"/>
      <c r="S535" s="221"/>
      <c r="T535" s="222"/>
      <c r="AT535" s="223" t="s">
        <v>161</v>
      </c>
      <c r="AU535" s="223" t="s">
        <v>89</v>
      </c>
      <c r="AV535" s="14" t="s">
        <v>89</v>
      </c>
      <c r="AW535" s="14" t="s">
        <v>33</v>
      </c>
      <c r="AX535" s="14" t="s">
        <v>79</v>
      </c>
      <c r="AY535" s="223" t="s">
        <v>153</v>
      </c>
    </row>
    <row r="536" spans="1:65" s="15" customFormat="1" ht="11.25">
      <c r="B536" s="224"/>
      <c r="C536" s="225"/>
      <c r="D536" s="204" t="s">
        <v>161</v>
      </c>
      <c r="E536" s="226" t="s">
        <v>1</v>
      </c>
      <c r="F536" s="227" t="s">
        <v>164</v>
      </c>
      <c r="G536" s="225"/>
      <c r="H536" s="228">
        <v>62.113</v>
      </c>
      <c r="I536" s="229"/>
      <c r="J536" s="225"/>
      <c r="K536" s="225"/>
      <c r="L536" s="230"/>
      <c r="M536" s="231"/>
      <c r="N536" s="232"/>
      <c r="O536" s="232"/>
      <c r="P536" s="232"/>
      <c r="Q536" s="232"/>
      <c r="R536" s="232"/>
      <c r="S536" s="232"/>
      <c r="T536" s="233"/>
      <c r="AT536" s="234" t="s">
        <v>161</v>
      </c>
      <c r="AU536" s="234" t="s">
        <v>89</v>
      </c>
      <c r="AV536" s="15" t="s">
        <v>159</v>
      </c>
      <c r="AW536" s="15" t="s">
        <v>33</v>
      </c>
      <c r="AX536" s="15" t="s">
        <v>87</v>
      </c>
      <c r="AY536" s="234" t="s">
        <v>153</v>
      </c>
    </row>
    <row r="537" spans="1:65" s="2" customFormat="1" ht="24.2" customHeight="1">
      <c r="A537" s="35"/>
      <c r="B537" s="36"/>
      <c r="C537" s="188" t="s">
        <v>676</v>
      </c>
      <c r="D537" s="188" t="s">
        <v>155</v>
      </c>
      <c r="E537" s="189" t="s">
        <v>677</v>
      </c>
      <c r="F537" s="190" t="s">
        <v>678</v>
      </c>
      <c r="G537" s="191" t="s">
        <v>446</v>
      </c>
      <c r="H537" s="192">
        <v>22.975000000000001</v>
      </c>
      <c r="I537" s="193"/>
      <c r="J537" s="194">
        <f>ROUND(I537*H537,2)</f>
        <v>0</v>
      </c>
      <c r="K537" s="195"/>
      <c r="L537" s="40"/>
      <c r="M537" s="196" t="s">
        <v>1</v>
      </c>
      <c r="N537" s="197" t="s">
        <v>44</v>
      </c>
      <c r="O537" s="72"/>
      <c r="P537" s="198">
        <f>O537*H537</f>
        <v>0</v>
      </c>
      <c r="Q537" s="198">
        <v>5.8E-4</v>
      </c>
      <c r="R537" s="198">
        <f>Q537*H537</f>
        <v>1.3325500000000001E-2</v>
      </c>
      <c r="S537" s="198">
        <v>0</v>
      </c>
      <c r="T537" s="199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200" t="s">
        <v>251</v>
      </c>
      <c r="AT537" s="200" t="s">
        <v>155</v>
      </c>
      <c r="AU537" s="200" t="s">
        <v>89</v>
      </c>
      <c r="AY537" s="18" t="s">
        <v>153</v>
      </c>
      <c r="BE537" s="201">
        <f>IF(N537="základní",J537,0)</f>
        <v>0</v>
      </c>
      <c r="BF537" s="201">
        <f>IF(N537="snížená",J537,0)</f>
        <v>0</v>
      </c>
      <c r="BG537" s="201">
        <f>IF(N537="zákl. přenesená",J537,0)</f>
        <v>0</v>
      </c>
      <c r="BH537" s="201">
        <f>IF(N537="sníž. přenesená",J537,0)</f>
        <v>0</v>
      </c>
      <c r="BI537" s="201">
        <f>IF(N537="nulová",J537,0)</f>
        <v>0</v>
      </c>
      <c r="BJ537" s="18" t="s">
        <v>87</v>
      </c>
      <c r="BK537" s="201">
        <f>ROUND(I537*H537,2)</f>
        <v>0</v>
      </c>
      <c r="BL537" s="18" t="s">
        <v>251</v>
      </c>
      <c r="BM537" s="200" t="s">
        <v>679</v>
      </c>
    </row>
    <row r="538" spans="1:65" s="13" customFormat="1" ht="11.25">
      <c r="B538" s="202"/>
      <c r="C538" s="203"/>
      <c r="D538" s="204" t="s">
        <v>161</v>
      </c>
      <c r="E538" s="205" t="s">
        <v>1</v>
      </c>
      <c r="F538" s="206" t="s">
        <v>680</v>
      </c>
      <c r="G538" s="203"/>
      <c r="H538" s="205" t="s">
        <v>1</v>
      </c>
      <c r="I538" s="207"/>
      <c r="J538" s="203"/>
      <c r="K538" s="203"/>
      <c r="L538" s="208"/>
      <c r="M538" s="209"/>
      <c r="N538" s="210"/>
      <c r="O538" s="210"/>
      <c r="P538" s="210"/>
      <c r="Q538" s="210"/>
      <c r="R538" s="210"/>
      <c r="S538" s="210"/>
      <c r="T538" s="211"/>
      <c r="AT538" s="212" t="s">
        <v>161</v>
      </c>
      <c r="AU538" s="212" t="s">
        <v>89</v>
      </c>
      <c r="AV538" s="13" t="s">
        <v>87</v>
      </c>
      <c r="AW538" s="13" t="s">
        <v>33</v>
      </c>
      <c r="AX538" s="13" t="s">
        <v>79</v>
      </c>
      <c r="AY538" s="212" t="s">
        <v>153</v>
      </c>
    </row>
    <row r="539" spans="1:65" s="14" customFormat="1" ht="11.25">
      <c r="B539" s="213"/>
      <c r="C539" s="214"/>
      <c r="D539" s="204" t="s">
        <v>161</v>
      </c>
      <c r="E539" s="215" t="s">
        <v>1</v>
      </c>
      <c r="F539" s="216" t="s">
        <v>681</v>
      </c>
      <c r="G539" s="214"/>
      <c r="H539" s="217">
        <v>22.975000000000001</v>
      </c>
      <c r="I539" s="218"/>
      <c r="J539" s="214"/>
      <c r="K539" s="214"/>
      <c r="L539" s="219"/>
      <c r="M539" s="220"/>
      <c r="N539" s="221"/>
      <c r="O539" s="221"/>
      <c r="P539" s="221"/>
      <c r="Q539" s="221"/>
      <c r="R539" s="221"/>
      <c r="S539" s="221"/>
      <c r="T539" s="222"/>
      <c r="AT539" s="223" t="s">
        <v>161</v>
      </c>
      <c r="AU539" s="223" t="s">
        <v>89</v>
      </c>
      <c r="AV539" s="14" t="s">
        <v>89</v>
      </c>
      <c r="AW539" s="14" t="s">
        <v>33</v>
      </c>
      <c r="AX539" s="14" t="s">
        <v>79</v>
      </c>
      <c r="AY539" s="223" t="s">
        <v>153</v>
      </c>
    </row>
    <row r="540" spans="1:65" s="15" customFormat="1" ht="11.25">
      <c r="B540" s="224"/>
      <c r="C540" s="225"/>
      <c r="D540" s="204" t="s">
        <v>161</v>
      </c>
      <c r="E540" s="226" t="s">
        <v>1</v>
      </c>
      <c r="F540" s="227" t="s">
        <v>164</v>
      </c>
      <c r="G540" s="225"/>
      <c r="H540" s="228">
        <v>22.975000000000001</v>
      </c>
      <c r="I540" s="229"/>
      <c r="J540" s="225"/>
      <c r="K540" s="225"/>
      <c r="L540" s="230"/>
      <c r="M540" s="231"/>
      <c r="N540" s="232"/>
      <c r="O540" s="232"/>
      <c r="P540" s="232"/>
      <c r="Q540" s="232"/>
      <c r="R540" s="232"/>
      <c r="S540" s="232"/>
      <c r="T540" s="233"/>
      <c r="AT540" s="234" t="s">
        <v>161</v>
      </c>
      <c r="AU540" s="234" t="s">
        <v>89</v>
      </c>
      <c r="AV540" s="15" t="s">
        <v>159</v>
      </c>
      <c r="AW540" s="15" t="s">
        <v>33</v>
      </c>
      <c r="AX540" s="15" t="s">
        <v>87</v>
      </c>
      <c r="AY540" s="234" t="s">
        <v>153</v>
      </c>
    </row>
    <row r="541" spans="1:65" s="2" customFormat="1" ht="37.9" customHeight="1">
      <c r="A541" s="35"/>
      <c r="B541" s="36"/>
      <c r="C541" s="188" t="s">
        <v>682</v>
      </c>
      <c r="D541" s="188" t="s">
        <v>155</v>
      </c>
      <c r="E541" s="189" t="s">
        <v>683</v>
      </c>
      <c r="F541" s="190" t="s">
        <v>684</v>
      </c>
      <c r="G541" s="191" t="s">
        <v>194</v>
      </c>
      <c r="H541" s="192">
        <v>62.113</v>
      </c>
      <c r="I541" s="193"/>
      <c r="J541" s="194">
        <f>ROUND(I541*H541,2)</f>
        <v>0</v>
      </c>
      <c r="K541" s="195"/>
      <c r="L541" s="40"/>
      <c r="M541" s="196" t="s">
        <v>1</v>
      </c>
      <c r="N541" s="197" t="s">
        <v>44</v>
      </c>
      <c r="O541" s="72"/>
      <c r="P541" s="198">
        <f>O541*H541</f>
        <v>0</v>
      </c>
      <c r="Q541" s="198">
        <v>9.1000000000000004E-3</v>
      </c>
      <c r="R541" s="198">
        <f>Q541*H541</f>
        <v>0.56522830000000002</v>
      </c>
      <c r="S541" s="198">
        <v>0</v>
      </c>
      <c r="T541" s="199">
        <f>S541*H541</f>
        <v>0</v>
      </c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R541" s="200" t="s">
        <v>251</v>
      </c>
      <c r="AT541" s="200" t="s">
        <v>155</v>
      </c>
      <c r="AU541" s="200" t="s">
        <v>89</v>
      </c>
      <c r="AY541" s="18" t="s">
        <v>153</v>
      </c>
      <c r="BE541" s="201">
        <f>IF(N541="základní",J541,0)</f>
        <v>0</v>
      </c>
      <c r="BF541" s="201">
        <f>IF(N541="snížená",J541,0)</f>
        <v>0</v>
      </c>
      <c r="BG541" s="201">
        <f>IF(N541="zákl. přenesená",J541,0)</f>
        <v>0</v>
      </c>
      <c r="BH541" s="201">
        <f>IF(N541="sníž. přenesená",J541,0)</f>
        <v>0</v>
      </c>
      <c r="BI541" s="201">
        <f>IF(N541="nulová",J541,0)</f>
        <v>0</v>
      </c>
      <c r="BJ541" s="18" t="s">
        <v>87</v>
      </c>
      <c r="BK541" s="201">
        <f>ROUND(I541*H541,2)</f>
        <v>0</v>
      </c>
      <c r="BL541" s="18" t="s">
        <v>251</v>
      </c>
      <c r="BM541" s="200" t="s">
        <v>685</v>
      </c>
    </row>
    <row r="542" spans="1:65" s="13" customFormat="1" ht="11.25">
      <c r="B542" s="202"/>
      <c r="C542" s="203"/>
      <c r="D542" s="204" t="s">
        <v>161</v>
      </c>
      <c r="E542" s="205" t="s">
        <v>1</v>
      </c>
      <c r="F542" s="206" t="s">
        <v>686</v>
      </c>
      <c r="G542" s="203"/>
      <c r="H542" s="205" t="s">
        <v>1</v>
      </c>
      <c r="I542" s="207"/>
      <c r="J542" s="203"/>
      <c r="K542" s="203"/>
      <c r="L542" s="208"/>
      <c r="M542" s="209"/>
      <c r="N542" s="210"/>
      <c r="O542" s="210"/>
      <c r="P542" s="210"/>
      <c r="Q542" s="210"/>
      <c r="R542" s="210"/>
      <c r="S542" s="210"/>
      <c r="T542" s="211"/>
      <c r="AT542" s="212" t="s">
        <v>161</v>
      </c>
      <c r="AU542" s="212" t="s">
        <v>89</v>
      </c>
      <c r="AV542" s="13" t="s">
        <v>87</v>
      </c>
      <c r="AW542" s="13" t="s">
        <v>33</v>
      </c>
      <c r="AX542" s="13" t="s">
        <v>79</v>
      </c>
      <c r="AY542" s="212" t="s">
        <v>153</v>
      </c>
    </row>
    <row r="543" spans="1:65" s="14" customFormat="1" ht="11.25">
      <c r="B543" s="213"/>
      <c r="C543" s="214"/>
      <c r="D543" s="204" t="s">
        <v>161</v>
      </c>
      <c r="E543" s="215" t="s">
        <v>1</v>
      </c>
      <c r="F543" s="216" t="s">
        <v>673</v>
      </c>
      <c r="G543" s="214"/>
      <c r="H543" s="217">
        <v>59.375</v>
      </c>
      <c r="I543" s="218"/>
      <c r="J543" s="214"/>
      <c r="K543" s="214"/>
      <c r="L543" s="219"/>
      <c r="M543" s="220"/>
      <c r="N543" s="221"/>
      <c r="O543" s="221"/>
      <c r="P543" s="221"/>
      <c r="Q543" s="221"/>
      <c r="R543" s="221"/>
      <c r="S543" s="221"/>
      <c r="T543" s="222"/>
      <c r="AT543" s="223" t="s">
        <v>161</v>
      </c>
      <c r="AU543" s="223" t="s">
        <v>89</v>
      </c>
      <c r="AV543" s="14" t="s">
        <v>89</v>
      </c>
      <c r="AW543" s="14" t="s">
        <v>33</v>
      </c>
      <c r="AX543" s="14" t="s">
        <v>79</v>
      </c>
      <c r="AY543" s="223" t="s">
        <v>153</v>
      </c>
    </row>
    <row r="544" spans="1:65" s="14" customFormat="1" ht="11.25">
      <c r="B544" s="213"/>
      <c r="C544" s="214"/>
      <c r="D544" s="204" t="s">
        <v>161</v>
      </c>
      <c r="E544" s="215" t="s">
        <v>1</v>
      </c>
      <c r="F544" s="216" t="s">
        <v>674</v>
      </c>
      <c r="G544" s="214"/>
      <c r="H544" s="217">
        <v>1.8</v>
      </c>
      <c r="I544" s="218"/>
      <c r="J544" s="214"/>
      <c r="K544" s="214"/>
      <c r="L544" s="219"/>
      <c r="M544" s="220"/>
      <c r="N544" s="221"/>
      <c r="O544" s="221"/>
      <c r="P544" s="221"/>
      <c r="Q544" s="221"/>
      <c r="R544" s="221"/>
      <c r="S544" s="221"/>
      <c r="T544" s="222"/>
      <c r="AT544" s="223" t="s">
        <v>161</v>
      </c>
      <c r="AU544" s="223" t="s">
        <v>89</v>
      </c>
      <c r="AV544" s="14" t="s">
        <v>89</v>
      </c>
      <c r="AW544" s="14" t="s">
        <v>33</v>
      </c>
      <c r="AX544" s="14" t="s">
        <v>79</v>
      </c>
      <c r="AY544" s="223" t="s">
        <v>153</v>
      </c>
    </row>
    <row r="545" spans="1:65" s="14" customFormat="1" ht="11.25">
      <c r="B545" s="213"/>
      <c r="C545" s="214"/>
      <c r="D545" s="204" t="s">
        <v>161</v>
      </c>
      <c r="E545" s="215" t="s">
        <v>1</v>
      </c>
      <c r="F545" s="216" t="s">
        <v>675</v>
      </c>
      <c r="G545" s="214"/>
      <c r="H545" s="217">
        <v>0.93799999999999994</v>
      </c>
      <c r="I545" s="218"/>
      <c r="J545" s="214"/>
      <c r="K545" s="214"/>
      <c r="L545" s="219"/>
      <c r="M545" s="220"/>
      <c r="N545" s="221"/>
      <c r="O545" s="221"/>
      <c r="P545" s="221"/>
      <c r="Q545" s="221"/>
      <c r="R545" s="221"/>
      <c r="S545" s="221"/>
      <c r="T545" s="222"/>
      <c r="AT545" s="223" t="s">
        <v>161</v>
      </c>
      <c r="AU545" s="223" t="s">
        <v>89</v>
      </c>
      <c r="AV545" s="14" t="s">
        <v>89</v>
      </c>
      <c r="AW545" s="14" t="s">
        <v>33</v>
      </c>
      <c r="AX545" s="14" t="s">
        <v>79</v>
      </c>
      <c r="AY545" s="223" t="s">
        <v>153</v>
      </c>
    </row>
    <row r="546" spans="1:65" s="15" customFormat="1" ht="11.25">
      <c r="B546" s="224"/>
      <c r="C546" s="225"/>
      <c r="D546" s="204" t="s">
        <v>161</v>
      </c>
      <c r="E546" s="226" t="s">
        <v>1</v>
      </c>
      <c r="F546" s="227" t="s">
        <v>164</v>
      </c>
      <c r="G546" s="225"/>
      <c r="H546" s="228">
        <v>62.113</v>
      </c>
      <c r="I546" s="229"/>
      <c r="J546" s="225"/>
      <c r="K546" s="225"/>
      <c r="L546" s="230"/>
      <c r="M546" s="231"/>
      <c r="N546" s="232"/>
      <c r="O546" s="232"/>
      <c r="P546" s="232"/>
      <c r="Q546" s="232"/>
      <c r="R546" s="232"/>
      <c r="S546" s="232"/>
      <c r="T546" s="233"/>
      <c r="AT546" s="234" t="s">
        <v>161</v>
      </c>
      <c r="AU546" s="234" t="s">
        <v>89</v>
      </c>
      <c r="AV546" s="15" t="s">
        <v>159</v>
      </c>
      <c r="AW546" s="15" t="s">
        <v>33</v>
      </c>
      <c r="AX546" s="15" t="s">
        <v>87</v>
      </c>
      <c r="AY546" s="234" t="s">
        <v>153</v>
      </c>
    </row>
    <row r="547" spans="1:65" s="2" customFormat="1" ht="21.75" customHeight="1">
      <c r="A547" s="35"/>
      <c r="B547" s="36"/>
      <c r="C547" s="235" t="s">
        <v>687</v>
      </c>
      <c r="D547" s="235" t="s">
        <v>223</v>
      </c>
      <c r="E547" s="236" t="s">
        <v>688</v>
      </c>
      <c r="F547" s="237" t="s">
        <v>689</v>
      </c>
      <c r="G547" s="238" t="s">
        <v>194</v>
      </c>
      <c r="H547" s="239">
        <v>70.852000000000004</v>
      </c>
      <c r="I547" s="240"/>
      <c r="J547" s="241">
        <f>ROUND(I547*H547,2)</f>
        <v>0</v>
      </c>
      <c r="K547" s="242"/>
      <c r="L547" s="243"/>
      <c r="M547" s="244" t="s">
        <v>1</v>
      </c>
      <c r="N547" s="245" t="s">
        <v>44</v>
      </c>
      <c r="O547" s="72"/>
      <c r="P547" s="198">
        <f>O547*H547</f>
        <v>0</v>
      </c>
      <c r="Q547" s="198">
        <v>1.9199999999999998E-2</v>
      </c>
      <c r="R547" s="198">
        <f>Q547*H547</f>
        <v>1.3603584</v>
      </c>
      <c r="S547" s="198">
        <v>0</v>
      </c>
      <c r="T547" s="199">
        <f>S547*H547</f>
        <v>0</v>
      </c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R547" s="200" t="s">
        <v>347</v>
      </c>
      <c r="AT547" s="200" t="s">
        <v>223</v>
      </c>
      <c r="AU547" s="200" t="s">
        <v>89</v>
      </c>
      <c r="AY547" s="18" t="s">
        <v>153</v>
      </c>
      <c r="BE547" s="201">
        <f>IF(N547="základní",J547,0)</f>
        <v>0</v>
      </c>
      <c r="BF547" s="201">
        <f>IF(N547="snížená",J547,0)</f>
        <v>0</v>
      </c>
      <c r="BG547" s="201">
        <f>IF(N547="zákl. přenesená",J547,0)</f>
        <v>0</v>
      </c>
      <c r="BH547" s="201">
        <f>IF(N547="sníž. přenesená",J547,0)</f>
        <v>0</v>
      </c>
      <c r="BI547" s="201">
        <f>IF(N547="nulová",J547,0)</f>
        <v>0</v>
      </c>
      <c r="BJ547" s="18" t="s">
        <v>87</v>
      </c>
      <c r="BK547" s="201">
        <f>ROUND(I547*H547,2)</f>
        <v>0</v>
      </c>
      <c r="BL547" s="18" t="s">
        <v>251</v>
      </c>
      <c r="BM547" s="200" t="s">
        <v>690</v>
      </c>
    </row>
    <row r="548" spans="1:65" s="13" customFormat="1" ht="11.25">
      <c r="B548" s="202"/>
      <c r="C548" s="203"/>
      <c r="D548" s="204" t="s">
        <v>161</v>
      </c>
      <c r="E548" s="205" t="s">
        <v>1</v>
      </c>
      <c r="F548" s="206" t="s">
        <v>691</v>
      </c>
      <c r="G548" s="203"/>
      <c r="H548" s="205" t="s">
        <v>1</v>
      </c>
      <c r="I548" s="207"/>
      <c r="J548" s="203"/>
      <c r="K548" s="203"/>
      <c r="L548" s="208"/>
      <c r="M548" s="209"/>
      <c r="N548" s="210"/>
      <c r="O548" s="210"/>
      <c r="P548" s="210"/>
      <c r="Q548" s="210"/>
      <c r="R548" s="210"/>
      <c r="S548" s="210"/>
      <c r="T548" s="211"/>
      <c r="AT548" s="212" t="s">
        <v>161</v>
      </c>
      <c r="AU548" s="212" t="s">
        <v>89</v>
      </c>
      <c r="AV548" s="13" t="s">
        <v>87</v>
      </c>
      <c r="AW548" s="13" t="s">
        <v>33</v>
      </c>
      <c r="AX548" s="13" t="s">
        <v>79</v>
      </c>
      <c r="AY548" s="212" t="s">
        <v>153</v>
      </c>
    </row>
    <row r="549" spans="1:65" s="14" customFormat="1" ht="11.25">
      <c r="B549" s="213"/>
      <c r="C549" s="214"/>
      <c r="D549" s="204" t="s">
        <v>161</v>
      </c>
      <c r="E549" s="215" t="s">
        <v>1</v>
      </c>
      <c r="F549" s="216" t="s">
        <v>692</v>
      </c>
      <c r="G549" s="214"/>
      <c r="H549" s="217">
        <v>2.298</v>
      </c>
      <c r="I549" s="218"/>
      <c r="J549" s="214"/>
      <c r="K549" s="214"/>
      <c r="L549" s="219"/>
      <c r="M549" s="220"/>
      <c r="N549" s="221"/>
      <c r="O549" s="221"/>
      <c r="P549" s="221"/>
      <c r="Q549" s="221"/>
      <c r="R549" s="221"/>
      <c r="S549" s="221"/>
      <c r="T549" s="222"/>
      <c r="AT549" s="223" t="s">
        <v>161</v>
      </c>
      <c r="AU549" s="223" t="s">
        <v>89</v>
      </c>
      <c r="AV549" s="14" t="s">
        <v>89</v>
      </c>
      <c r="AW549" s="14" t="s">
        <v>33</v>
      </c>
      <c r="AX549" s="14" t="s">
        <v>79</v>
      </c>
      <c r="AY549" s="223" t="s">
        <v>153</v>
      </c>
    </row>
    <row r="550" spans="1:65" s="13" customFormat="1" ht="11.25">
      <c r="B550" s="202"/>
      <c r="C550" s="203"/>
      <c r="D550" s="204" t="s">
        <v>161</v>
      </c>
      <c r="E550" s="205" t="s">
        <v>1</v>
      </c>
      <c r="F550" s="206" t="s">
        <v>686</v>
      </c>
      <c r="G550" s="203"/>
      <c r="H550" s="205" t="s">
        <v>1</v>
      </c>
      <c r="I550" s="207"/>
      <c r="J550" s="203"/>
      <c r="K550" s="203"/>
      <c r="L550" s="208"/>
      <c r="M550" s="209"/>
      <c r="N550" s="210"/>
      <c r="O550" s="210"/>
      <c r="P550" s="210"/>
      <c r="Q550" s="210"/>
      <c r="R550" s="210"/>
      <c r="S550" s="210"/>
      <c r="T550" s="211"/>
      <c r="AT550" s="212" t="s">
        <v>161</v>
      </c>
      <c r="AU550" s="212" t="s">
        <v>89</v>
      </c>
      <c r="AV550" s="13" t="s">
        <v>87</v>
      </c>
      <c r="AW550" s="13" t="s">
        <v>33</v>
      </c>
      <c r="AX550" s="13" t="s">
        <v>79</v>
      </c>
      <c r="AY550" s="212" t="s">
        <v>153</v>
      </c>
    </row>
    <row r="551" spans="1:65" s="14" customFormat="1" ht="11.25">
      <c r="B551" s="213"/>
      <c r="C551" s="214"/>
      <c r="D551" s="204" t="s">
        <v>161</v>
      </c>
      <c r="E551" s="215" t="s">
        <v>1</v>
      </c>
      <c r="F551" s="216" t="s">
        <v>673</v>
      </c>
      <c r="G551" s="214"/>
      <c r="H551" s="217">
        <v>59.375</v>
      </c>
      <c r="I551" s="218"/>
      <c r="J551" s="214"/>
      <c r="K551" s="214"/>
      <c r="L551" s="219"/>
      <c r="M551" s="220"/>
      <c r="N551" s="221"/>
      <c r="O551" s="221"/>
      <c r="P551" s="221"/>
      <c r="Q551" s="221"/>
      <c r="R551" s="221"/>
      <c r="S551" s="221"/>
      <c r="T551" s="222"/>
      <c r="AT551" s="223" t="s">
        <v>161</v>
      </c>
      <c r="AU551" s="223" t="s">
        <v>89</v>
      </c>
      <c r="AV551" s="14" t="s">
        <v>89</v>
      </c>
      <c r="AW551" s="14" t="s">
        <v>33</v>
      </c>
      <c r="AX551" s="14" t="s">
        <v>79</v>
      </c>
      <c r="AY551" s="223" t="s">
        <v>153</v>
      </c>
    </row>
    <row r="552" spans="1:65" s="14" customFormat="1" ht="11.25">
      <c r="B552" s="213"/>
      <c r="C552" s="214"/>
      <c r="D552" s="204" t="s">
        <v>161</v>
      </c>
      <c r="E552" s="215" t="s">
        <v>1</v>
      </c>
      <c r="F552" s="216" t="s">
        <v>674</v>
      </c>
      <c r="G552" s="214"/>
      <c r="H552" s="217">
        <v>1.8</v>
      </c>
      <c r="I552" s="218"/>
      <c r="J552" s="214"/>
      <c r="K552" s="214"/>
      <c r="L552" s="219"/>
      <c r="M552" s="220"/>
      <c r="N552" s="221"/>
      <c r="O552" s="221"/>
      <c r="P552" s="221"/>
      <c r="Q552" s="221"/>
      <c r="R552" s="221"/>
      <c r="S552" s="221"/>
      <c r="T552" s="222"/>
      <c r="AT552" s="223" t="s">
        <v>161</v>
      </c>
      <c r="AU552" s="223" t="s">
        <v>89</v>
      </c>
      <c r="AV552" s="14" t="s">
        <v>89</v>
      </c>
      <c r="AW552" s="14" t="s">
        <v>33</v>
      </c>
      <c r="AX552" s="14" t="s">
        <v>79</v>
      </c>
      <c r="AY552" s="223" t="s">
        <v>153</v>
      </c>
    </row>
    <row r="553" spans="1:65" s="14" customFormat="1" ht="11.25">
      <c r="B553" s="213"/>
      <c r="C553" s="214"/>
      <c r="D553" s="204" t="s">
        <v>161</v>
      </c>
      <c r="E553" s="215" t="s">
        <v>1</v>
      </c>
      <c r="F553" s="216" t="s">
        <v>675</v>
      </c>
      <c r="G553" s="214"/>
      <c r="H553" s="217">
        <v>0.93799999999999994</v>
      </c>
      <c r="I553" s="218"/>
      <c r="J553" s="214"/>
      <c r="K553" s="214"/>
      <c r="L553" s="219"/>
      <c r="M553" s="220"/>
      <c r="N553" s="221"/>
      <c r="O553" s="221"/>
      <c r="P553" s="221"/>
      <c r="Q553" s="221"/>
      <c r="R553" s="221"/>
      <c r="S553" s="221"/>
      <c r="T553" s="222"/>
      <c r="AT553" s="223" t="s">
        <v>161</v>
      </c>
      <c r="AU553" s="223" t="s">
        <v>89</v>
      </c>
      <c r="AV553" s="14" t="s">
        <v>89</v>
      </c>
      <c r="AW553" s="14" t="s">
        <v>33</v>
      </c>
      <c r="AX553" s="14" t="s">
        <v>79</v>
      </c>
      <c r="AY553" s="223" t="s">
        <v>153</v>
      </c>
    </row>
    <row r="554" spans="1:65" s="15" customFormat="1" ht="11.25">
      <c r="B554" s="224"/>
      <c r="C554" s="225"/>
      <c r="D554" s="204" t="s">
        <v>161</v>
      </c>
      <c r="E554" s="226" t="s">
        <v>1</v>
      </c>
      <c r="F554" s="227" t="s">
        <v>164</v>
      </c>
      <c r="G554" s="225"/>
      <c r="H554" s="228">
        <v>64.411000000000001</v>
      </c>
      <c r="I554" s="229"/>
      <c r="J554" s="225"/>
      <c r="K554" s="225"/>
      <c r="L554" s="230"/>
      <c r="M554" s="231"/>
      <c r="N554" s="232"/>
      <c r="O554" s="232"/>
      <c r="P554" s="232"/>
      <c r="Q554" s="232"/>
      <c r="R554" s="232"/>
      <c r="S554" s="232"/>
      <c r="T554" s="233"/>
      <c r="AT554" s="234" t="s">
        <v>161</v>
      </c>
      <c r="AU554" s="234" t="s">
        <v>89</v>
      </c>
      <c r="AV554" s="15" t="s">
        <v>159</v>
      </c>
      <c r="AW554" s="15" t="s">
        <v>33</v>
      </c>
      <c r="AX554" s="15" t="s">
        <v>87</v>
      </c>
      <c r="AY554" s="234" t="s">
        <v>153</v>
      </c>
    </row>
    <row r="555" spans="1:65" s="14" customFormat="1" ht="11.25">
      <c r="B555" s="213"/>
      <c r="C555" s="214"/>
      <c r="D555" s="204" t="s">
        <v>161</v>
      </c>
      <c r="E555" s="214"/>
      <c r="F555" s="216" t="s">
        <v>693</v>
      </c>
      <c r="G555" s="214"/>
      <c r="H555" s="217">
        <v>70.852000000000004</v>
      </c>
      <c r="I555" s="218"/>
      <c r="J555" s="214"/>
      <c r="K555" s="214"/>
      <c r="L555" s="219"/>
      <c r="M555" s="220"/>
      <c r="N555" s="221"/>
      <c r="O555" s="221"/>
      <c r="P555" s="221"/>
      <c r="Q555" s="221"/>
      <c r="R555" s="221"/>
      <c r="S555" s="221"/>
      <c r="T555" s="222"/>
      <c r="AT555" s="223" t="s">
        <v>161</v>
      </c>
      <c r="AU555" s="223" t="s">
        <v>89</v>
      </c>
      <c r="AV555" s="14" t="s">
        <v>89</v>
      </c>
      <c r="AW555" s="14" t="s">
        <v>4</v>
      </c>
      <c r="AX555" s="14" t="s">
        <v>87</v>
      </c>
      <c r="AY555" s="223" t="s">
        <v>153</v>
      </c>
    </row>
    <row r="556" spans="1:65" s="2" customFormat="1" ht="24.2" customHeight="1">
      <c r="A556" s="35"/>
      <c r="B556" s="36"/>
      <c r="C556" s="188" t="s">
        <v>694</v>
      </c>
      <c r="D556" s="188" t="s">
        <v>155</v>
      </c>
      <c r="E556" s="189" t="s">
        <v>695</v>
      </c>
      <c r="F556" s="190" t="s">
        <v>696</v>
      </c>
      <c r="G556" s="191" t="s">
        <v>201</v>
      </c>
      <c r="H556" s="192">
        <v>1.958</v>
      </c>
      <c r="I556" s="193"/>
      <c r="J556" s="194">
        <f>ROUND(I556*H556,2)</f>
        <v>0</v>
      </c>
      <c r="K556" s="195"/>
      <c r="L556" s="40"/>
      <c r="M556" s="196" t="s">
        <v>1</v>
      </c>
      <c r="N556" s="197" t="s">
        <v>44</v>
      </c>
      <c r="O556" s="72"/>
      <c r="P556" s="198">
        <f>O556*H556</f>
        <v>0</v>
      </c>
      <c r="Q556" s="198">
        <v>0</v>
      </c>
      <c r="R556" s="198">
        <f>Q556*H556</f>
        <v>0</v>
      </c>
      <c r="S556" s="198">
        <v>0</v>
      </c>
      <c r="T556" s="199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200" t="s">
        <v>251</v>
      </c>
      <c r="AT556" s="200" t="s">
        <v>155</v>
      </c>
      <c r="AU556" s="200" t="s">
        <v>89</v>
      </c>
      <c r="AY556" s="18" t="s">
        <v>153</v>
      </c>
      <c r="BE556" s="201">
        <f>IF(N556="základní",J556,0)</f>
        <v>0</v>
      </c>
      <c r="BF556" s="201">
        <f>IF(N556="snížená",J556,0)</f>
        <v>0</v>
      </c>
      <c r="BG556" s="201">
        <f>IF(N556="zákl. přenesená",J556,0)</f>
        <v>0</v>
      </c>
      <c r="BH556" s="201">
        <f>IF(N556="sníž. přenesená",J556,0)</f>
        <v>0</v>
      </c>
      <c r="BI556" s="201">
        <f>IF(N556="nulová",J556,0)</f>
        <v>0</v>
      </c>
      <c r="BJ556" s="18" t="s">
        <v>87</v>
      </c>
      <c r="BK556" s="201">
        <f>ROUND(I556*H556,2)</f>
        <v>0</v>
      </c>
      <c r="BL556" s="18" t="s">
        <v>251</v>
      </c>
      <c r="BM556" s="200" t="s">
        <v>697</v>
      </c>
    </row>
    <row r="557" spans="1:65" s="12" customFormat="1" ht="22.9" customHeight="1">
      <c r="B557" s="172"/>
      <c r="C557" s="173"/>
      <c r="D557" s="174" t="s">
        <v>78</v>
      </c>
      <c r="E557" s="186" t="s">
        <v>698</v>
      </c>
      <c r="F557" s="186" t="s">
        <v>699</v>
      </c>
      <c r="G557" s="173"/>
      <c r="H557" s="173"/>
      <c r="I557" s="176"/>
      <c r="J557" s="187">
        <f>BK557</f>
        <v>0</v>
      </c>
      <c r="K557" s="173"/>
      <c r="L557" s="178"/>
      <c r="M557" s="179"/>
      <c r="N557" s="180"/>
      <c r="O557" s="180"/>
      <c r="P557" s="181">
        <f>SUM(P558:P573)</f>
        <v>0</v>
      </c>
      <c r="Q557" s="180"/>
      <c r="R557" s="181">
        <f>SUM(R558:R573)</f>
        <v>4.4027940000000002E-2</v>
      </c>
      <c r="S557" s="180"/>
      <c r="T557" s="182">
        <f>SUM(T558:T573)</f>
        <v>0</v>
      </c>
      <c r="AR557" s="183" t="s">
        <v>89</v>
      </c>
      <c r="AT557" s="184" t="s">
        <v>78</v>
      </c>
      <c r="AU557" s="184" t="s">
        <v>87</v>
      </c>
      <c r="AY557" s="183" t="s">
        <v>153</v>
      </c>
      <c r="BK557" s="185">
        <f>SUM(BK558:BK573)</f>
        <v>0</v>
      </c>
    </row>
    <row r="558" spans="1:65" s="2" customFormat="1" ht="24.2" customHeight="1">
      <c r="A558" s="35"/>
      <c r="B558" s="36"/>
      <c r="C558" s="188" t="s">
        <v>700</v>
      </c>
      <c r="D558" s="188" t="s">
        <v>155</v>
      </c>
      <c r="E558" s="189" t="s">
        <v>701</v>
      </c>
      <c r="F558" s="190" t="s">
        <v>702</v>
      </c>
      <c r="G558" s="191" t="s">
        <v>194</v>
      </c>
      <c r="H558" s="192">
        <v>200.12700000000001</v>
      </c>
      <c r="I558" s="193"/>
      <c r="J558" s="194">
        <f>ROUND(I558*H558,2)</f>
        <v>0</v>
      </c>
      <c r="K558" s="195"/>
      <c r="L558" s="40"/>
      <c r="M558" s="196" t="s">
        <v>1</v>
      </c>
      <c r="N558" s="197" t="s">
        <v>44</v>
      </c>
      <c r="O558" s="72"/>
      <c r="P558" s="198">
        <f>O558*H558</f>
        <v>0</v>
      </c>
      <c r="Q558" s="198">
        <v>2.2000000000000001E-4</v>
      </c>
      <c r="R558" s="198">
        <f>Q558*H558</f>
        <v>4.4027940000000002E-2</v>
      </c>
      <c r="S558" s="198">
        <v>0</v>
      </c>
      <c r="T558" s="199">
        <f>S558*H558</f>
        <v>0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200" t="s">
        <v>251</v>
      </c>
      <c r="AT558" s="200" t="s">
        <v>155</v>
      </c>
      <c r="AU558" s="200" t="s">
        <v>89</v>
      </c>
      <c r="AY558" s="18" t="s">
        <v>153</v>
      </c>
      <c r="BE558" s="201">
        <f>IF(N558="základní",J558,0)</f>
        <v>0</v>
      </c>
      <c r="BF558" s="201">
        <f>IF(N558="snížená",J558,0)</f>
        <v>0</v>
      </c>
      <c r="BG558" s="201">
        <f>IF(N558="zákl. přenesená",J558,0)</f>
        <v>0</v>
      </c>
      <c r="BH558" s="201">
        <f>IF(N558="sníž. přenesená",J558,0)</f>
        <v>0</v>
      </c>
      <c r="BI558" s="201">
        <f>IF(N558="nulová",J558,0)</f>
        <v>0</v>
      </c>
      <c r="BJ558" s="18" t="s">
        <v>87</v>
      </c>
      <c r="BK558" s="201">
        <f>ROUND(I558*H558,2)</f>
        <v>0</v>
      </c>
      <c r="BL558" s="18" t="s">
        <v>251</v>
      </c>
      <c r="BM558" s="200" t="s">
        <v>703</v>
      </c>
    </row>
    <row r="559" spans="1:65" s="13" customFormat="1" ht="11.25">
      <c r="B559" s="202"/>
      <c r="C559" s="203"/>
      <c r="D559" s="204" t="s">
        <v>161</v>
      </c>
      <c r="E559" s="205" t="s">
        <v>1</v>
      </c>
      <c r="F559" s="206" t="s">
        <v>574</v>
      </c>
      <c r="G559" s="203"/>
      <c r="H559" s="205" t="s">
        <v>1</v>
      </c>
      <c r="I559" s="207"/>
      <c r="J559" s="203"/>
      <c r="K559" s="203"/>
      <c r="L559" s="208"/>
      <c r="M559" s="209"/>
      <c r="N559" s="210"/>
      <c r="O559" s="210"/>
      <c r="P559" s="210"/>
      <c r="Q559" s="210"/>
      <c r="R559" s="210"/>
      <c r="S559" s="210"/>
      <c r="T559" s="211"/>
      <c r="AT559" s="212" t="s">
        <v>161</v>
      </c>
      <c r="AU559" s="212" t="s">
        <v>89</v>
      </c>
      <c r="AV559" s="13" t="s">
        <v>87</v>
      </c>
      <c r="AW559" s="13" t="s">
        <v>33</v>
      </c>
      <c r="AX559" s="13" t="s">
        <v>79</v>
      </c>
      <c r="AY559" s="212" t="s">
        <v>153</v>
      </c>
    </row>
    <row r="560" spans="1:65" s="14" customFormat="1" ht="11.25">
      <c r="B560" s="213"/>
      <c r="C560" s="214"/>
      <c r="D560" s="204" t="s">
        <v>161</v>
      </c>
      <c r="E560" s="215" t="s">
        <v>1</v>
      </c>
      <c r="F560" s="216" t="s">
        <v>704</v>
      </c>
      <c r="G560" s="214"/>
      <c r="H560" s="217">
        <v>65.760000000000005</v>
      </c>
      <c r="I560" s="218"/>
      <c r="J560" s="214"/>
      <c r="K560" s="214"/>
      <c r="L560" s="219"/>
      <c r="M560" s="220"/>
      <c r="N560" s="221"/>
      <c r="O560" s="221"/>
      <c r="P560" s="221"/>
      <c r="Q560" s="221"/>
      <c r="R560" s="221"/>
      <c r="S560" s="221"/>
      <c r="T560" s="222"/>
      <c r="AT560" s="223" t="s">
        <v>161</v>
      </c>
      <c r="AU560" s="223" t="s">
        <v>89</v>
      </c>
      <c r="AV560" s="14" t="s">
        <v>89</v>
      </c>
      <c r="AW560" s="14" t="s">
        <v>33</v>
      </c>
      <c r="AX560" s="14" t="s">
        <v>79</v>
      </c>
      <c r="AY560" s="223" t="s">
        <v>153</v>
      </c>
    </row>
    <row r="561" spans="1:65" s="16" customFormat="1" ht="11.25">
      <c r="B561" s="246"/>
      <c r="C561" s="247"/>
      <c r="D561" s="204" t="s">
        <v>161</v>
      </c>
      <c r="E561" s="248" t="s">
        <v>1</v>
      </c>
      <c r="F561" s="249" t="s">
        <v>384</v>
      </c>
      <c r="G561" s="247"/>
      <c r="H561" s="250">
        <v>65.760000000000005</v>
      </c>
      <c r="I561" s="251"/>
      <c r="J561" s="247"/>
      <c r="K561" s="247"/>
      <c r="L561" s="252"/>
      <c r="M561" s="253"/>
      <c r="N561" s="254"/>
      <c r="O561" s="254"/>
      <c r="P561" s="254"/>
      <c r="Q561" s="254"/>
      <c r="R561" s="254"/>
      <c r="S561" s="254"/>
      <c r="T561" s="255"/>
      <c r="AT561" s="256" t="s">
        <v>161</v>
      </c>
      <c r="AU561" s="256" t="s">
        <v>89</v>
      </c>
      <c r="AV561" s="16" t="s">
        <v>172</v>
      </c>
      <c r="AW561" s="16" t="s">
        <v>33</v>
      </c>
      <c r="AX561" s="16" t="s">
        <v>79</v>
      </c>
      <c r="AY561" s="256" t="s">
        <v>153</v>
      </c>
    </row>
    <row r="562" spans="1:65" s="13" customFormat="1" ht="11.25">
      <c r="B562" s="202"/>
      <c r="C562" s="203"/>
      <c r="D562" s="204" t="s">
        <v>161</v>
      </c>
      <c r="E562" s="205" t="s">
        <v>1</v>
      </c>
      <c r="F562" s="206" t="s">
        <v>586</v>
      </c>
      <c r="G562" s="203"/>
      <c r="H562" s="205" t="s">
        <v>1</v>
      </c>
      <c r="I562" s="207"/>
      <c r="J562" s="203"/>
      <c r="K562" s="203"/>
      <c r="L562" s="208"/>
      <c r="M562" s="209"/>
      <c r="N562" s="210"/>
      <c r="O562" s="210"/>
      <c r="P562" s="210"/>
      <c r="Q562" s="210"/>
      <c r="R562" s="210"/>
      <c r="S562" s="210"/>
      <c r="T562" s="211"/>
      <c r="AT562" s="212" t="s">
        <v>161</v>
      </c>
      <c r="AU562" s="212" t="s">
        <v>89</v>
      </c>
      <c r="AV562" s="13" t="s">
        <v>87</v>
      </c>
      <c r="AW562" s="13" t="s">
        <v>33</v>
      </c>
      <c r="AX562" s="13" t="s">
        <v>79</v>
      </c>
      <c r="AY562" s="212" t="s">
        <v>153</v>
      </c>
    </row>
    <row r="563" spans="1:65" s="14" customFormat="1" ht="11.25">
      <c r="B563" s="213"/>
      <c r="C563" s="214"/>
      <c r="D563" s="204" t="s">
        <v>161</v>
      </c>
      <c r="E563" s="215" t="s">
        <v>1</v>
      </c>
      <c r="F563" s="216" t="s">
        <v>705</v>
      </c>
      <c r="G563" s="214"/>
      <c r="H563" s="217">
        <v>10.64</v>
      </c>
      <c r="I563" s="218"/>
      <c r="J563" s="214"/>
      <c r="K563" s="214"/>
      <c r="L563" s="219"/>
      <c r="M563" s="220"/>
      <c r="N563" s="221"/>
      <c r="O563" s="221"/>
      <c r="P563" s="221"/>
      <c r="Q563" s="221"/>
      <c r="R563" s="221"/>
      <c r="S563" s="221"/>
      <c r="T563" s="222"/>
      <c r="AT563" s="223" t="s">
        <v>161</v>
      </c>
      <c r="AU563" s="223" t="s">
        <v>89</v>
      </c>
      <c r="AV563" s="14" t="s">
        <v>89</v>
      </c>
      <c r="AW563" s="14" t="s">
        <v>33</v>
      </c>
      <c r="AX563" s="14" t="s">
        <v>79</v>
      </c>
      <c r="AY563" s="223" t="s">
        <v>153</v>
      </c>
    </row>
    <row r="564" spans="1:65" s="16" customFormat="1" ht="11.25">
      <c r="B564" s="246"/>
      <c r="C564" s="247"/>
      <c r="D564" s="204" t="s">
        <v>161</v>
      </c>
      <c r="E564" s="248" t="s">
        <v>1</v>
      </c>
      <c r="F564" s="249" t="s">
        <v>384</v>
      </c>
      <c r="G564" s="247"/>
      <c r="H564" s="250">
        <v>10.64</v>
      </c>
      <c r="I564" s="251"/>
      <c r="J564" s="247"/>
      <c r="K564" s="247"/>
      <c r="L564" s="252"/>
      <c r="M564" s="253"/>
      <c r="N564" s="254"/>
      <c r="O564" s="254"/>
      <c r="P564" s="254"/>
      <c r="Q564" s="254"/>
      <c r="R564" s="254"/>
      <c r="S564" s="254"/>
      <c r="T564" s="255"/>
      <c r="AT564" s="256" t="s">
        <v>161</v>
      </c>
      <c r="AU564" s="256" t="s">
        <v>89</v>
      </c>
      <c r="AV564" s="16" t="s">
        <v>172</v>
      </c>
      <c r="AW564" s="16" t="s">
        <v>33</v>
      </c>
      <c r="AX564" s="16" t="s">
        <v>79</v>
      </c>
      <c r="AY564" s="256" t="s">
        <v>153</v>
      </c>
    </row>
    <row r="565" spans="1:65" s="13" customFormat="1" ht="11.25">
      <c r="B565" s="202"/>
      <c r="C565" s="203"/>
      <c r="D565" s="204" t="s">
        <v>161</v>
      </c>
      <c r="E565" s="205" t="s">
        <v>1</v>
      </c>
      <c r="F565" s="206" t="s">
        <v>588</v>
      </c>
      <c r="G565" s="203"/>
      <c r="H565" s="205" t="s">
        <v>1</v>
      </c>
      <c r="I565" s="207"/>
      <c r="J565" s="203"/>
      <c r="K565" s="203"/>
      <c r="L565" s="208"/>
      <c r="M565" s="209"/>
      <c r="N565" s="210"/>
      <c r="O565" s="210"/>
      <c r="P565" s="210"/>
      <c r="Q565" s="210"/>
      <c r="R565" s="210"/>
      <c r="S565" s="210"/>
      <c r="T565" s="211"/>
      <c r="AT565" s="212" t="s">
        <v>161</v>
      </c>
      <c r="AU565" s="212" t="s">
        <v>89</v>
      </c>
      <c r="AV565" s="13" t="s">
        <v>87</v>
      </c>
      <c r="AW565" s="13" t="s">
        <v>33</v>
      </c>
      <c r="AX565" s="13" t="s">
        <v>79</v>
      </c>
      <c r="AY565" s="212" t="s">
        <v>153</v>
      </c>
    </row>
    <row r="566" spans="1:65" s="14" customFormat="1" ht="11.25">
      <c r="B566" s="213"/>
      <c r="C566" s="214"/>
      <c r="D566" s="204" t="s">
        <v>161</v>
      </c>
      <c r="E566" s="215" t="s">
        <v>1</v>
      </c>
      <c r="F566" s="216" t="s">
        <v>706</v>
      </c>
      <c r="G566" s="214"/>
      <c r="H566" s="217">
        <v>56.216000000000001</v>
      </c>
      <c r="I566" s="218"/>
      <c r="J566" s="214"/>
      <c r="K566" s="214"/>
      <c r="L566" s="219"/>
      <c r="M566" s="220"/>
      <c r="N566" s="221"/>
      <c r="O566" s="221"/>
      <c r="P566" s="221"/>
      <c r="Q566" s="221"/>
      <c r="R566" s="221"/>
      <c r="S566" s="221"/>
      <c r="T566" s="222"/>
      <c r="AT566" s="223" t="s">
        <v>161</v>
      </c>
      <c r="AU566" s="223" t="s">
        <v>89</v>
      </c>
      <c r="AV566" s="14" t="s">
        <v>89</v>
      </c>
      <c r="AW566" s="14" t="s">
        <v>33</v>
      </c>
      <c r="AX566" s="14" t="s">
        <v>79</v>
      </c>
      <c r="AY566" s="223" t="s">
        <v>153</v>
      </c>
    </row>
    <row r="567" spans="1:65" s="16" customFormat="1" ht="11.25">
      <c r="B567" s="246"/>
      <c r="C567" s="247"/>
      <c r="D567" s="204" t="s">
        <v>161</v>
      </c>
      <c r="E567" s="248" t="s">
        <v>1</v>
      </c>
      <c r="F567" s="249" t="s">
        <v>384</v>
      </c>
      <c r="G567" s="247"/>
      <c r="H567" s="250">
        <v>56.216000000000001</v>
      </c>
      <c r="I567" s="251"/>
      <c r="J567" s="247"/>
      <c r="K567" s="247"/>
      <c r="L567" s="252"/>
      <c r="M567" s="253"/>
      <c r="N567" s="254"/>
      <c r="O567" s="254"/>
      <c r="P567" s="254"/>
      <c r="Q567" s="254"/>
      <c r="R567" s="254"/>
      <c r="S567" s="254"/>
      <c r="T567" s="255"/>
      <c r="AT567" s="256" t="s">
        <v>161</v>
      </c>
      <c r="AU567" s="256" t="s">
        <v>89</v>
      </c>
      <c r="AV567" s="16" t="s">
        <v>172</v>
      </c>
      <c r="AW567" s="16" t="s">
        <v>33</v>
      </c>
      <c r="AX567" s="16" t="s">
        <v>79</v>
      </c>
      <c r="AY567" s="256" t="s">
        <v>153</v>
      </c>
    </row>
    <row r="568" spans="1:65" s="13" customFormat="1" ht="11.25">
      <c r="B568" s="202"/>
      <c r="C568" s="203"/>
      <c r="D568" s="204" t="s">
        <v>161</v>
      </c>
      <c r="E568" s="205" t="s">
        <v>1</v>
      </c>
      <c r="F568" s="206" t="s">
        <v>611</v>
      </c>
      <c r="G568" s="203"/>
      <c r="H568" s="205" t="s">
        <v>1</v>
      </c>
      <c r="I568" s="207"/>
      <c r="J568" s="203"/>
      <c r="K568" s="203"/>
      <c r="L568" s="208"/>
      <c r="M568" s="209"/>
      <c r="N568" s="210"/>
      <c r="O568" s="210"/>
      <c r="P568" s="210"/>
      <c r="Q568" s="210"/>
      <c r="R568" s="210"/>
      <c r="S568" s="210"/>
      <c r="T568" s="211"/>
      <c r="AT568" s="212" t="s">
        <v>161</v>
      </c>
      <c r="AU568" s="212" t="s">
        <v>89</v>
      </c>
      <c r="AV568" s="13" t="s">
        <v>87</v>
      </c>
      <c r="AW568" s="13" t="s">
        <v>33</v>
      </c>
      <c r="AX568" s="13" t="s">
        <v>79</v>
      </c>
      <c r="AY568" s="212" t="s">
        <v>153</v>
      </c>
    </row>
    <row r="569" spans="1:65" s="14" customFormat="1" ht="11.25">
      <c r="B569" s="213"/>
      <c r="C569" s="214"/>
      <c r="D569" s="204" t="s">
        <v>161</v>
      </c>
      <c r="E569" s="215" t="s">
        <v>1</v>
      </c>
      <c r="F569" s="216" t="s">
        <v>707</v>
      </c>
      <c r="G569" s="214"/>
      <c r="H569" s="217">
        <v>56.56</v>
      </c>
      <c r="I569" s="218"/>
      <c r="J569" s="214"/>
      <c r="K569" s="214"/>
      <c r="L569" s="219"/>
      <c r="M569" s="220"/>
      <c r="N569" s="221"/>
      <c r="O569" s="221"/>
      <c r="P569" s="221"/>
      <c r="Q569" s="221"/>
      <c r="R569" s="221"/>
      <c r="S569" s="221"/>
      <c r="T569" s="222"/>
      <c r="AT569" s="223" t="s">
        <v>161</v>
      </c>
      <c r="AU569" s="223" t="s">
        <v>89</v>
      </c>
      <c r="AV569" s="14" t="s">
        <v>89</v>
      </c>
      <c r="AW569" s="14" t="s">
        <v>33</v>
      </c>
      <c r="AX569" s="14" t="s">
        <v>79</v>
      </c>
      <c r="AY569" s="223" t="s">
        <v>153</v>
      </c>
    </row>
    <row r="570" spans="1:65" s="13" customFormat="1" ht="11.25">
      <c r="B570" s="202"/>
      <c r="C570" s="203"/>
      <c r="D570" s="204" t="s">
        <v>161</v>
      </c>
      <c r="E570" s="205" t="s">
        <v>1</v>
      </c>
      <c r="F570" s="206" t="s">
        <v>605</v>
      </c>
      <c r="G570" s="203"/>
      <c r="H570" s="205" t="s">
        <v>1</v>
      </c>
      <c r="I570" s="207"/>
      <c r="J570" s="203"/>
      <c r="K570" s="203"/>
      <c r="L570" s="208"/>
      <c r="M570" s="209"/>
      <c r="N570" s="210"/>
      <c r="O570" s="210"/>
      <c r="P570" s="210"/>
      <c r="Q570" s="210"/>
      <c r="R570" s="210"/>
      <c r="S570" s="210"/>
      <c r="T570" s="211"/>
      <c r="AT570" s="212" t="s">
        <v>161</v>
      </c>
      <c r="AU570" s="212" t="s">
        <v>89</v>
      </c>
      <c r="AV570" s="13" t="s">
        <v>87</v>
      </c>
      <c r="AW570" s="13" t="s">
        <v>33</v>
      </c>
      <c r="AX570" s="13" t="s">
        <v>79</v>
      </c>
      <c r="AY570" s="212" t="s">
        <v>153</v>
      </c>
    </row>
    <row r="571" spans="1:65" s="14" customFormat="1" ht="11.25">
      <c r="B571" s="213"/>
      <c r="C571" s="214"/>
      <c r="D571" s="204" t="s">
        <v>161</v>
      </c>
      <c r="E571" s="215" t="s">
        <v>1</v>
      </c>
      <c r="F571" s="216" t="s">
        <v>708</v>
      </c>
      <c r="G571" s="214"/>
      <c r="H571" s="217">
        <v>10.951000000000001</v>
      </c>
      <c r="I571" s="218"/>
      <c r="J571" s="214"/>
      <c r="K571" s="214"/>
      <c r="L571" s="219"/>
      <c r="M571" s="220"/>
      <c r="N571" s="221"/>
      <c r="O571" s="221"/>
      <c r="P571" s="221"/>
      <c r="Q571" s="221"/>
      <c r="R571" s="221"/>
      <c r="S571" s="221"/>
      <c r="T571" s="222"/>
      <c r="AT571" s="223" t="s">
        <v>161</v>
      </c>
      <c r="AU571" s="223" t="s">
        <v>89</v>
      </c>
      <c r="AV571" s="14" t="s">
        <v>89</v>
      </c>
      <c r="AW571" s="14" t="s">
        <v>33</v>
      </c>
      <c r="AX571" s="14" t="s">
        <v>79</v>
      </c>
      <c r="AY571" s="223" t="s">
        <v>153</v>
      </c>
    </row>
    <row r="572" spans="1:65" s="16" customFormat="1" ht="11.25">
      <c r="B572" s="246"/>
      <c r="C572" s="247"/>
      <c r="D572" s="204" t="s">
        <v>161</v>
      </c>
      <c r="E572" s="248" t="s">
        <v>1</v>
      </c>
      <c r="F572" s="249" t="s">
        <v>384</v>
      </c>
      <c r="G572" s="247"/>
      <c r="H572" s="250">
        <v>67.510999999999996</v>
      </c>
      <c r="I572" s="251"/>
      <c r="J572" s="247"/>
      <c r="K572" s="247"/>
      <c r="L572" s="252"/>
      <c r="M572" s="253"/>
      <c r="N572" s="254"/>
      <c r="O572" s="254"/>
      <c r="P572" s="254"/>
      <c r="Q572" s="254"/>
      <c r="R572" s="254"/>
      <c r="S572" s="254"/>
      <c r="T572" s="255"/>
      <c r="AT572" s="256" t="s">
        <v>161</v>
      </c>
      <c r="AU572" s="256" t="s">
        <v>89</v>
      </c>
      <c r="AV572" s="16" t="s">
        <v>172</v>
      </c>
      <c r="AW572" s="16" t="s">
        <v>33</v>
      </c>
      <c r="AX572" s="16" t="s">
        <v>79</v>
      </c>
      <c r="AY572" s="256" t="s">
        <v>153</v>
      </c>
    </row>
    <row r="573" spans="1:65" s="15" customFormat="1" ht="11.25">
      <c r="B573" s="224"/>
      <c r="C573" s="225"/>
      <c r="D573" s="204" t="s">
        <v>161</v>
      </c>
      <c r="E573" s="226" t="s">
        <v>1</v>
      </c>
      <c r="F573" s="227" t="s">
        <v>164</v>
      </c>
      <c r="G573" s="225"/>
      <c r="H573" s="228">
        <v>200.12700000000001</v>
      </c>
      <c r="I573" s="229"/>
      <c r="J573" s="225"/>
      <c r="K573" s="225"/>
      <c r="L573" s="230"/>
      <c r="M573" s="231"/>
      <c r="N573" s="232"/>
      <c r="O573" s="232"/>
      <c r="P573" s="232"/>
      <c r="Q573" s="232"/>
      <c r="R573" s="232"/>
      <c r="S573" s="232"/>
      <c r="T573" s="233"/>
      <c r="AT573" s="234" t="s">
        <v>161</v>
      </c>
      <c r="AU573" s="234" t="s">
        <v>89</v>
      </c>
      <c r="AV573" s="15" t="s">
        <v>159</v>
      </c>
      <c r="AW573" s="15" t="s">
        <v>33</v>
      </c>
      <c r="AX573" s="15" t="s">
        <v>87</v>
      </c>
      <c r="AY573" s="234" t="s">
        <v>153</v>
      </c>
    </row>
    <row r="574" spans="1:65" s="12" customFormat="1" ht="22.9" customHeight="1">
      <c r="B574" s="172"/>
      <c r="C574" s="173"/>
      <c r="D574" s="174" t="s">
        <v>78</v>
      </c>
      <c r="E574" s="186" t="s">
        <v>709</v>
      </c>
      <c r="F574" s="186" t="s">
        <v>710</v>
      </c>
      <c r="G574" s="173"/>
      <c r="H574" s="173"/>
      <c r="I574" s="176"/>
      <c r="J574" s="187">
        <f>BK574</f>
        <v>0</v>
      </c>
      <c r="K574" s="173"/>
      <c r="L574" s="178"/>
      <c r="M574" s="179"/>
      <c r="N574" s="180"/>
      <c r="O574" s="180"/>
      <c r="P574" s="181">
        <f>SUM(P575:P590)</f>
        <v>0</v>
      </c>
      <c r="Q574" s="180"/>
      <c r="R574" s="181">
        <f>SUM(R575:R590)</f>
        <v>3.6602870000000003E-2</v>
      </c>
      <c r="S574" s="180"/>
      <c r="T574" s="182">
        <f>SUM(T575:T590)</f>
        <v>0</v>
      </c>
      <c r="AR574" s="183" t="s">
        <v>89</v>
      </c>
      <c r="AT574" s="184" t="s">
        <v>78</v>
      </c>
      <c r="AU574" s="184" t="s">
        <v>87</v>
      </c>
      <c r="AY574" s="183" t="s">
        <v>153</v>
      </c>
      <c r="BK574" s="185">
        <f>SUM(BK575:BK590)</f>
        <v>0</v>
      </c>
    </row>
    <row r="575" spans="1:65" s="2" customFormat="1" ht="24.2" customHeight="1">
      <c r="A575" s="35"/>
      <c r="B575" s="36"/>
      <c r="C575" s="188" t="s">
        <v>711</v>
      </c>
      <c r="D575" s="188" t="s">
        <v>155</v>
      </c>
      <c r="E575" s="189" t="s">
        <v>712</v>
      </c>
      <c r="F575" s="190" t="s">
        <v>713</v>
      </c>
      <c r="G575" s="191" t="s">
        <v>194</v>
      </c>
      <c r="H575" s="192">
        <v>73.488</v>
      </c>
      <c r="I575" s="193"/>
      <c r="J575" s="194">
        <f>ROUND(I575*H575,2)</f>
        <v>0</v>
      </c>
      <c r="K575" s="195"/>
      <c r="L575" s="40"/>
      <c r="M575" s="196" t="s">
        <v>1</v>
      </c>
      <c r="N575" s="197" t="s">
        <v>44</v>
      </c>
      <c r="O575" s="72"/>
      <c r="P575" s="198">
        <f>O575*H575</f>
        <v>0</v>
      </c>
      <c r="Q575" s="198">
        <v>0</v>
      </c>
      <c r="R575" s="198">
        <f>Q575*H575</f>
        <v>0</v>
      </c>
      <c r="S575" s="198">
        <v>0</v>
      </c>
      <c r="T575" s="199">
        <f>S575*H575</f>
        <v>0</v>
      </c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R575" s="200" t="s">
        <v>251</v>
      </c>
      <c r="AT575" s="200" t="s">
        <v>155</v>
      </c>
      <c r="AU575" s="200" t="s">
        <v>89</v>
      </c>
      <c r="AY575" s="18" t="s">
        <v>153</v>
      </c>
      <c r="BE575" s="201">
        <f>IF(N575="základní",J575,0)</f>
        <v>0</v>
      </c>
      <c r="BF575" s="201">
        <f>IF(N575="snížená",J575,0)</f>
        <v>0</v>
      </c>
      <c r="BG575" s="201">
        <f>IF(N575="zákl. přenesená",J575,0)</f>
        <v>0</v>
      </c>
      <c r="BH575" s="201">
        <f>IF(N575="sníž. přenesená",J575,0)</f>
        <v>0</v>
      </c>
      <c r="BI575" s="201">
        <f>IF(N575="nulová",J575,0)</f>
        <v>0</v>
      </c>
      <c r="BJ575" s="18" t="s">
        <v>87</v>
      </c>
      <c r="BK575" s="201">
        <f>ROUND(I575*H575,2)</f>
        <v>0</v>
      </c>
      <c r="BL575" s="18" t="s">
        <v>251</v>
      </c>
      <c r="BM575" s="200" t="s">
        <v>714</v>
      </c>
    </row>
    <row r="576" spans="1:65" s="13" customFormat="1" ht="11.25">
      <c r="B576" s="202"/>
      <c r="C576" s="203"/>
      <c r="D576" s="204" t="s">
        <v>161</v>
      </c>
      <c r="E576" s="205" t="s">
        <v>1</v>
      </c>
      <c r="F576" s="206" t="s">
        <v>379</v>
      </c>
      <c r="G576" s="203"/>
      <c r="H576" s="205" t="s">
        <v>1</v>
      </c>
      <c r="I576" s="207"/>
      <c r="J576" s="203"/>
      <c r="K576" s="203"/>
      <c r="L576" s="208"/>
      <c r="M576" s="209"/>
      <c r="N576" s="210"/>
      <c r="O576" s="210"/>
      <c r="P576" s="210"/>
      <c r="Q576" s="210"/>
      <c r="R576" s="210"/>
      <c r="S576" s="210"/>
      <c r="T576" s="211"/>
      <c r="AT576" s="212" t="s">
        <v>161</v>
      </c>
      <c r="AU576" s="212" t="s">
        <v>89</v>
      </c>
      <c r="AV576" s="13" t="s">
        <v>87</v>
      </c>
      <c r="AW576" s="13" t="s">
        <v>33</v>
      </c>
      <c r="AX576" s="13" t="s">
        <v>79</v>
      </c>
      <c r="AY576" s="212" t="s">
        <v>153</v>
      </c>
    </row>
    <row r="577" spans="1:65" s="14" customFormat="1" ht="11.25">
      <c r="B577" s="213"/>
      <c r="C577" s="214"/>
      <c r="D577" s="204" t="s">
        <v>161</v>
      </c>
      <c r="E577" s="215" t="s">
        <v>1</v>
      </c>
      <c r="F577" s="216" t="s">
        <v>380</v>
      </c>
      <c r="G577" s="214"/>
      <c r="H577" s="217">
        <v>67.125</v>
      </c>
      <c r="I577" s="218"/>
      <c r="J577" s="214"/>
      <c r="K577" s="214"/>
      <c r="L577" s="219"/>
      <c r="M577" s="220"/>
      <c r="N577" s="221"/>
      <c r="O577" s="221"/>
      <c r="P577" s="221"/>
      <c r="Q577" s="221"/>
      <c r="R577" s="221"/>
      <c r="S577" s="221"/>
      <c r="T577" s="222"/>
      <c r="AT577" s="223" t="s">
        <v>161</v>
      </c>
      <c r="AU577" s="223" t="s">
        <v>89</v>
      </c>
      <c r="AV577" s="14" t="s">
        <v>89</v>
      </c>
      <c r="AW577" s="14" t="s">
        <v>33</v>
      </c>
      <c r="AX577" s="14" t="s">
        <v>79</v>
      </c>
      <c r="AY577" s="223" t="s">
        <v>153</v>
      </c>
    </row>
    <row r="578" spans="1:65" s="13" customFormat="1" ht="11.25">
      <c r="B578" s="202"/>
      <c r="C578" s="203"/>
      <c r="D578" s="204" t="s">
        <v>161</v>
      </c>
      <c r="E578" s="205" t="s">
        <v>1</v>
      </c>
      <c r="F578" s="206" t="s">
        <v>381</v>
      </c>
      <c r="G578" s="203"/>
      <c r="H578" s="205" t="s">
        <v>1</v>
      </c>
      <c r="I578" s="207"/>
      <c r="J578" s="203"/>
      <c r="K578" s="203"/>
      <c r="L578" s="208"/>
      <c r="M578" s="209"/>
      <c r="N578" s="210"/>
      <c r="O578" s="210"/>
      <c r="P578" s="210"/>
      <c r="Q578" s="210"/>
      <c r="R578" s="210"/>
      <c r="S578" s="210"/>
      <c r="T578" s="211"/>
      <c r="AT578" s="212" t="s">
        <v>161</v>
      </c>
      <c r="AU578" s="212" t="s">
        <v>89</v>
      </c>
      <c r="AV578" s="13" t="s">
        <v>87</v>
      </c>
      <c r="AW578" s="13" t="s">
        <v>33</v>
      </c>
      <c r="AX578" s="13" t="s">
        <v>79</v>
      </c>
      <c r="AY578" s="212" t="s">
        <v>153</v>
      </c>
    </row>
    <row r="579" spans="1:65" s="14" customFormat="1" ht="11.25">
      <c r="B579" s="213"/>
      <c r="C579" s="214"/>
      <c r="D579" s="204" t="s">
        <v>161</v>
      </c>
      <c r="E579" s="215" t="s">
        <v>1</v>
      </c>
      <c r="F579" s="216" t="s">
        <v>382</v>
      </c>
      <c r="G579" s="214"/>
      <c r="H579" s="217">
        <v>3</v>
      </c>
      <c r="I579" s="218"/>
      <c r="J579" s="214"/>
      <c r="K579" s="214"/>
      <c r="L579" s="219"/>
      <c r="M579" s="220"/>
      <c r="N579" s="221"/>
      <c r="O579" s="221"/>
      <c r="P579" s="221"/>
      <c r="Q579" s="221"/>
      <c r="R579" s="221"/>
      <c r="S579" s="221"/>
      <c r="T579" s="222"/>
      <c r="AT579" s="223" t="s">
        <v>161</v>
      </c>
      <c r="AU579" s="223" t="s">
        <v>89</v>
      </c>
      <c r="AV579" s="14" t="s">
        <v>89</v>
      </c>
      <c r="AW579" s="14" t="s">
        <v>33</v>
      </c>
      <c r="AX579" s="14" t="s">
        <v>79</v>
      </c>
      <c r="AY579" s="223" t="s">
        <v>153</v>
      </c>
    </row>
    <row r="580" spans="1:65" s="14" customFormat="1" ht="11.25">
      <c r="B580" s="213"/>
      <c r="C580" s="214"/>
      <c r="D580" s="204" t="s">
        <v>161</v>
      </c>
      <c r="E580" s="215" t="s">
        <v>1</v>
      </c>
      <c r="F580" s="216" t="s">
        <v>383</v>
      </c>
      <c r="G580" s="214"/>
      <c r="H580" s="217">
        <v>1.5629999999999999</v>
      </c>
      <c r="I580" s="218"/>
      <c r="J580" s="214"/>
      <c r="K580" s="214"/>
      <c r="L580" s="219"/>
      <c r="M580" s="220"/>
      <c r="N580" s="221"/>
      <c r="O580" s="221"/>
      <c r="P580" s="221"/>
      <c r="Q580" s="221"/>
      <c r="R580" s="221"/>
      <c r="S580" s="221"/>
      <c r="T580" s="222"/>
      <c r="AT580" s="223" t="s">
        <v>161</v>
      </c>
      <c r="AU580" s="223" t="s">
        <v>89</v>
      </c>
      <c r="AV580" s="14" t="s">
        <v>89</v>
      </c>
      <c r="AW580" s="14" t="s">
        <v>33</v>
      </c>
      <c r="AX580" s="14" t="s">
        <v>79</v>
      </c>
      <c r="AY580" s="223" t="s">
        <v>153</v>
      </c>
    </row>
    <row r="581" spans="1:65" s="16" customFormat="1" ht="11.25">
      <c r="B581" s="246"/>
      <c r="C581" s="247"/>
      <c r="D581" s="204" t="s">
        <v>161</v>
      </c>
      <c r="E581" s="248" t="s">
        <v>1</v>
      </c>
      <c r="F581" s="249" t="s">
        <v>384</v>
      </c>
      <c r="G581" s="247"/>
      <c r="H581" s="250">
        <v>71.688000000000002</v>
      </c>
      <c r="I581" s="251"/>
      <c r="J581" s="247"/>
      <c r="K581" s="247"/>
      <c r="L581" s="252"/>
      <c r="M581" s="253"/>
      <c r="N581" s="254"/>
      <c r="O581" s="254"/>
      <c r="P581" s="254"/>
      <c r="Q581" s="254"/>
      <c r="R581" s="254"/>
      <c r="S581" s="254"/>
      <c r="T581" s="255"/>
      <c r="AT581" s="256" t="s">
        <v>161</v>
      </c>
      <c r="AU581" s="256" t="s">
        <v>89</v>
      </c>
      <c r="AV581" s="16" t="s">
        <v>172</v>
      </c>
      <c r="AW581" s="16" t="s">
        <v>33</v>
      </c>
      <c r="AX581" s="16" t="s">
        <v>79</v>
      </c>
      <c r="AY581" s="256" t="s">
        <v>153</v>
      </c>
    </row>
    <row r="582" spans="1:65" s="13" customFormat="1" ht="11.25">
      <c r="B582" s="202"/>
      <c r="C582" s="203"/>
      <c r="D582" s="204" t="s">
        <v>161</v>
      </c>
      <c r="E582" s="205" t="s">
        <v>1</v>
      </c>
      <c r="F582" s="206" t="s">
        <v>385</v>
      </c>
      <c r="G582" s="203"/>
      <c r="H582" s="205" t="s">
        <v>1</v>
      </c>
      <c r="I582" s="207"/>
      <c r="J582" s="203"/>
      <c r="K582" s="203"/>
      <c r="L582" s="208"/>
      <c r="M582" s="209"/>
      <c r="N582" s="210"/>
      <c r="O582" s="210"/>
      <c r="P582" s="210"/>
      <c r="Q582" s="210"/>
      <c r="R582" s="210"/>
      <c r="S582" s="210"/>
      <c r="T582" s="211"/>
      <c r="AT582" s="212" t="s">
        <v>161</v>
      </c>
      <c r="AU582" s="212" t="s">
        <v>89</v>
      </c>
      <c r="AV582" s="13" t="s">
        <v>87</v>
      </c>
      <c r="AW582" s="13" t="s">
        <v>33</v>
      </c>
      <c r="AX582" s="13" t="s">
        <v>79</v>
      </c>
      <c r="AY582" s="212" t="s">
        <v>153</v>
      </c>
    </row>
    <row r="583" spans="1:65" s="14" customFormat="1" ht="11.25">
      <c r="B583" s="213"/>
      <c r="C583" s="214"/>
      <c r="D583" s="204" t="s">
        <v>161</v>
      </c>
      <c r="E583" s="215" t="s">
        <v>1</v>
      </c>
      <c r="F583" s="216" t="s">
        <v>386</v>
      </c>
      <c r="G583" s="214"/>
      <c r="H583" s="217">
        <v>1.8</v>
      </c>
      <c r="I583" s="218"/>
      <c r="J583" s="214"/>
      <c r="K583" s="214"/>
      <c r="L583" s="219"/>
      <c r="M583" s="220"/>
      <c r="N583" s="221"/>
      <c r="O583" s="221"/>
      <c r="P583" s="221"/>
      <c r="Q583" s="221"/>
      <c r="R583" s="221"/>
      <c r="S583" s="221"/>
      <c r="T583" s="222"/>
      <c r="AT583" s="223" t="s">
        <v>161</v>
      </c>
      <c r="AU583" s="223" t="s">
        <v>89</v>
      </c>
      <c r="AV583" s="14" t="s">
        <v>89</v>
      </c>
      <c r="AW583" s="14" t="s">
        <v>33</v>
      </c>
      <c r="AX583" s="14" t="s">
        <v>79</v>
      </c>
      <c r="AY583" s="223" t="s">
        <v>153</v>
      </c>
    </row>
    <row r="584" spans="1:65" s="16" customFormat="1" ht="11.25">
      <c r="B584" s="246"/>
      <c r="C584" s="247"/>
      <c r="D584" s="204" t="s">
        <v>161</v>
      </c>
      <c r="E584" s="248" t="s">
        <v>1</v>
      </c>
      <c r="F584" s="249" t="s">
        <v>384</v>
      </c>
      <c r="G584" s="247"/>
      <c r="H584" s="250">
        <v>1.8</v>
      </c>
      <c r="I584" s="251"/>
      <c r="J584" s="247"/>
      <c r="K584" s="247"/>
      <c r="L584" s="252"/>
      <c r="M584" s="253"/>
      <c r="N584" s="254"/>
      <c r="O584" s="254"/>
      <c r="P584" s="254"/>
      <c r="Q584" s="254"/>
      <c r="R584" s="254"/>
      <c r="S584" s="254"/>
      <c r="T584" s="255"/>
      <c r="AT584" s="256" t="s">
        <v>161</v>
      </c>
      <c r="AU584" s="256" t="s">
        <v>89</v>
      </c>
      <c r="AV584" s="16" t="s">
        <v>172</v>
      </c>
      <c r="AW584" s="16" t="s">
        <v>33</v>
      </c>
      <c r="AX584" s="16" t="s">
        <v>79</v>
      </c>
      <c r="AY584" s="256" t="s">
        <v>153</v>
      </c>
    </row>
    <row r="585" spans="1:65" s="15" customFormat="1" ht="11.25">
      <c r="B585" s="224"/>
      <c r="C585" s="225"/>
      <c r="D585" s="204" t="s">
        <v>161</v>
      </c>
      <c r="E585" s="226" t="s">
        <v>1</v>
      </c>
      <c r="F585" s="227" t="s">
        <v>164</v>
      </c>
      <c r="G585" s="225"/>
      <c r="H585" s="228">
        <v>73.488</v>
      </c>
      <c r="I585" s="229"/>
      <c r="J585" s="225"/>
      <c r="K585" s="225"/>
      <c r="L585" s="230"/>
      <c r="M585" s="231"/>
      <c r="N585" s="232"/>
      <c r="O585" s="232"/>
      <c r="P585" s="232"/>
      <c r="Q585" s="232"/>
      <c r="R585" s="232"/>
      <c r="S585" s="232"/>
      <c r="T585" s="233"/>
      <c r="AT585" s="234" t="s">
        <v>161</v>
      </c>
      <c r="AU585" s="234" t="s">
        <v>89</v>
      </c>
      <c r="AV585" s="15" t="s">
        <v>159</v>
      </c>
      <c r="AW585" s="15" t="s">
        <v>33</v>
      </c>
      <c r="AX585" s="15" t="s">
        <v>87</v>
      </c>
      <c r="AY585" s="234" t="s">
        <v>153</v>
      </c>
    </row>
    <row r="586" spans="1:65" s="2" customFormat="1" ht="33" customHeight="1">
      <c r="A586" s="35"/>
      <c r="B586" s="36"/>
      <c r="C586" s="188" t="s">
        <v>715</v>
      </c>
      <c r="D586" s="188" t="s">
        <v>155</v>
      </c>
      <c r="E586" s="189" t="s">
        <v>716</v>
      </c>
      <c r="F586" s="190" t="s">
        <v>717</v>
      </c>
      <c r="G586" s="191" t="s">
        <v>194</v>
      </c>
      <c r="H586" s="192">
        <v>73.488</v>
      </c>
      <c r="I586" s="193"/>
      <c r="J586" s="194">
        <f>ROUND(I586*H586,2)</f>
        <v>0</v>
      </c>
      <c r="K586" s="195"/>
      <c r="L586" s="40"/>
      <c r="M586" s="196" t="s">
        <v>1</v>
      </c>
      <c r="N586" s="197" t="s">
        <v>44</v>
      </c>
      <c r="O586" s="72"/>
      <c r="P586" s="198">
        <f>O586*H586</f>
        <v>0</v>
      </c>
      <c r="Q586" s="198">
        <v>2.0000000000000001E-4</v>
      </c>
      <c r="R586" s="198">
        <f>Q586*H586</f>
        <v>1.46976E-2</v>
      </c>
      <c r="S586" s="198">
        <v>0</v>
      </c>
      <c r="T586" s="199">
        <f>S586*H586</f>
        <v>0</v>
      </c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R586" s="200" t="s">
        <v>251</v>
      </c>
      <c r="AT586" s="200" t="s">
        <v>155</v>
      </c>
      <c r="AU586" s="200" t="s">
        <v>89</v>
      </c>
      <c r="AY586" s="18" t="s">
        <v>153</v>
      </c>
      <c r="BE586" s="201">
        <f>IF(N586="základní",J586,0)</f>
        <v>0</v>
      </c>
      <c r="BF586" s="201">
        <f>IF(N586="snížená",J586,0)</f>
        <v>0</v>
      </c>
      <c r="BG586" s="201">
        <f>IF(N586="zákl. přenesená",J586,0)</f>
        <v>0</v>
      </c>
      <c r="BH586" s="201">
        <f>IF(N586="sníž. přenesená",J586,0)</f>
        <v>0</v>
      </c>
      <c r="BI586" s="201">
        <f>IF(N586="nulová",J586,0)</f>
        <v>0</v>
      </c>
      <c r="BJ586" s="18" t="s">
        <v>87</v>
      </c>
      <c r="BK586" s="201">
        <f>ROUND(I586*H586,2)</f>
        <v>0</v>
      </c>
      <c r="BL586" s="18" t="s">
        <v>251</v>
      </c>
      <c r="BM586" s="200" t="s">
        <v>718</v>
      </c>
    </row>
    <row r="587" spans="1:65" s="2" customFormat="1" ht="24.2" customHeight="1">
      <c r="A587" s="35"/>
      <c r="B587" s="36"/>
      <c r="C587" s="188" t="s">
        <v>719</v>
      </c>
      <c r="D587" s="188" t="s">
        <v>155</v>
      </c>
      <c r="E587" s="189" t="s">
        <v>720</v>
      </c>
      <c r="F587" s="190" t="s">
        <v>721</v>
      </c>
      <c r="G587" s="191" t="s">
        <v>194</v>
      </c>
      <c r="H587" s="192">
        <v>59.375</v>
      </c>
      <c r="I587" s="193"/>
      <c r="J587" s="194">
        <f>ROUND(I587*H587,2)</f>
        <v>0</v>
      </c>
      <c r="K587" s="195"/>
      <c r="L587" s="40"/>
      <c r="M587" s="196" t="s">
        <v>1</v>
      </c>
      <c r="N587" s="197" t="s">
        <v>44</v>
      </c>
      <c r="O587" s="72"/>
      <c r="P587" s="198">
        <f>O587*H587</f>
        <v>0</v>
      </c>
      <c r="Q587" s="198">
        <v>1.0000000000000001E-5</v>
      </c>
      <c r="R587" s="198">
        <f>Q587*H587</f>
        <v>5.9375000000000009E-4</v>
      </c>
      <c r="S587" s="198">
        <v>0</v>
      </c>
      <c r="T587" s="199">
        <f>S587*H587</f>
        <v>0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200" t="s">
        <v>251</v>
      </c>
      <c r="AT587" s="200" t="s">
        <v>155</v>
      </c>
      <c r="AU587" s="200" t="s">
        <v>89</v>
      </c>
      <c r="AY587" s="18" t="s">
        <v>153</v>
      </c>
      <c r="BE587" s="201">
        <f>IF(N587="základní",J587,0)</f>
        <v>0</v>
      </c>
      <c r="BF587" s="201">
        <f>IF(N587="snížená",J587,0)</f>
        <v>0</v>
      </c>
      <c r="BG587" s="201">
        <f>IF(N587="zákl. přenesená",J587,0)</f>
        <v>0</v>
      </c>
      <c r="BH587" s="201">
        <f>IF(N587="sníž. přenesená",J587,0)</f>
        <v>0</v>
      </c>
      <c r="BI587" s="201">
        <f>IF(N587="nulová",J587,0)</f>
        <v>0</v>
      </c>
      <c r="BJ587" s="18" t="s">
        <v>87</v>
      </c>
      <c r="BK587" s="201">
        <f>ROUND(I587*H587,2)</f>
        <v>0</v>
      </c>
      <c r="BL587" s="18" t="s">
        <v>251</v>
      </c>
      <c r="BM587" s="200" t="s">
        <v>722</v>
      </c>
    </row>
    <row r="588" spans="1:65" s="14" customFormat="1" ht="11.25">
      <c r="B588" s="213"/>
      <c r="C588" s="214"/>
      <c r="D588" s="204" t="s">
        <v>161</v>
      </c>
      <c r="E588" s="215" t="s">
        <v>1</v>
      </c>
      <c r="F588" s="216" t="s">
        <v>673</v>
      </c>
      <c r="G588" s="214"/>
      <c r="H588" s="217">
        <v>59.375</v>
      </c>
      <c r="I588" s="218"/>
      <c r="J588" s="214"/>
      <c r="K588" s="214"/>
      <c r="L588" s="219"/>
      <c r="M588" s="220"/>
      <c r="N588" s="221"/>
      <c r="O588" s="221"/>
      <c r="P588" s="221"/>
      <c r="Q588" s="221"/>
      <c r="R588" s="221"/>
      <c r="S588" s="221"/>
      <c r="T588" s="222"/>
      <c r="AT588" s="223" t="s">
        <v>161</v>
      </c>
      <c r="AU588" s="223" t="s">
        <v>89</v>
      </c>
      <c r="AV588" s="14" t="s">
        <v>89</v>
      </c>
      <c r="AW588" s="14" t="s">
        <v>33</v>
      </c>
      <c r="AX588" s="14" t="s">
        <v>79</v>
      </c>
      <c r="AY588" s="223" t="s">
        <v>153</v>
      </c>
    </row>
    <row r="589" spans="1:65" s="15" customFormat="1" ht="11.25">
      <c r="B589" s="224"/>
      <c r="C589" s="225"/>
      <c r="D589" s="204" t="s">
        <v>161</v>
      </c>
      <c r="E589" s="226" t="s">
        <v>1</v>
      </c>
      <c r="F589" s="227" t="s">
        <v>164</v>
      </c>
      <c r="G589" s="225"/>
      <c r="H589" s="228">
        <v>59.375</v>
      </c>
      <c r="I589" s="229"/>
      <c r="J589" s="225"/>
      <c r="K589" s="225"/>
      <c r="L589" s="230"/>
      <c r="M589" s="231"/>
      <c r="N589" s="232"/>
      <c r="O589" s="232"/>
      <c r="P589" s="232"/>
      <c r="Q589" s="232"/>
      <c r="R589" s="232"/>
      <c r="S589" s="232"/>
      <c r="T589" s="233"/>
      <c r="AT589" s="234" t="s">
        <v>161</v>
      </c>
      <c r="AU589" s="234" t="s">
        <v>89</v>
      </c>
      <c r="AV589" s="15" t="s">
        <v>159</v>
      </c>
      <c r="AW589" s="15" t="s">
        <v>33</v>
      </c>
      <c r="AX589" s="15" t="s">
        <v>87</v>
      </c>
      <c r="AY589" s="234" t="s">
        <v>153</v>
      </c>
    </row>
    <row r="590" spans="1:65" s="2" customFormat="1" ht="24.2" customHeight="1">
      <c r="A590" s="35"/>
      <c r="B590" s="36"/>
      <c r="C590" s="188" t="s">
        <v>723</v>
      </c>
      <c r="D590" s="188" t="s">
        <v>155</v>
      </c>
      <c r="E590" s="189" t="s">
        <v>724</v>
      </c>
      <c r="F590" s="190" t="s">
        <v>725</v>
      </c>
      <c r="G590" s="191" t="s">
        <v>194</v>
      </c>
      <c r="H590" s="192">
        <v>73.488</v>
      </c>
      <c r="I590" s="193"/>
      <c r="J590" s="194">
        <f>ROUND(I590*H590,2)</f>
        <v>0</v>
      </c>
      <c r="K590" s="195"/>
      <c r="L590" s="40"/>
      <c r="M590" s="257" t="s">
        <v>1</v>
      </c>
      <c r="N590" s="258" t="s">
        <v>44</v>
      </c>
      <c r="O590" s="259"/>
      <c r="P590" s="260">
        <f>O590*H590</f>
        <v>0</v>
      </c>
      <c r="Q590" s="260">
        <v>2.9E-4</v>
      </c>
      <c r="R590" s="260">
        <f>Q590*H590</f>
        <v>2.131152E-2</v>
      </c>
      <c r="S590" s="260">
        <v>0</v>
      </c>
      <c r="T590" s="261">
        <f>S590*H590</f>
        <v>0</v>
      </c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R590" s="200" t="s">
        <v>251</v>
      </c>
      <c r="AT590" s="200" t="s">
        <v>155</v>
      </c>
      <c r="AU590" s="200" t="s">
        <v>89</v>
      </c>
      <c r="AY590" s="18" t="s">
        <v>153</v>
      </c>
      <c r="BE590" s="201">
        <f>IF(N590="základní",J590,0)</f>
        <v>0</v>
      </c>
      <c r="BF590" s="201">
        <f>IF(N590="snížená",J590,0)</f>
        <v>0</v>
      </c>
      <c r="BG590" s="201">
        <f>IF(N590="zákl. přenesená",J590,0)</f>
        <v>0</v>
      </c>
      <c r="BH590" s="201">
        <f>IF(N590="sníž. přenesená",J590,0)</f>
        <v>0</v>
      </c>
      <c r="BI590" s="201">
        <f>IF(N590="nulová",J590,0)</f>
        <v>0</v>
      </c>
      <c r="BJ590" s="18" t="s">
        <v>87</v>
      </c>
      <c r="BK590" s="201">
        <f>ROUND(I590*H590,2)</f>
        <v>0</v>
      </c>
      <c r="BL590" s="18" t="s">
        <v>251</v>
      </c>
      <c r="BM590" s="200" t="s">
        <v>726</v>
      </c>
    </row>
    <row r="591" spans="1:65" s="2" customFormat="1" ht="6.95" customHeight="1">
      <c r="A591" s="35"/>
      <c r="B591" s="55"/>
      <c r="C591" s="56"/>
      <c r="D591" s="56"/>
      <c r="E591" s="56"/>
      <c r="F591" s="56"/>
      <c r="G591" s="56"/>
      <c r="H591" s="56"/>
      <c r="I591" s="56"/>
      <c r="J591" s="56"/>
      <c r="K591" s="56"/>
      <c r="L591" s="40"/>
      <c r="M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</row>
  </sheetData>
  <sheetProtection password="CC35" sheet="1" objects="1" scenarios="1" formatColumns="0" formatRows="0" autoFilter="0"/>
  <autoFilter ref="C133:K590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5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727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23. 1. 2025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ROUND((SUM(BE122:BE255)),  2)</f>
        <v>0</v>
      </c>
      <c r="G33" s="35"/>
      <c r="H33" s="35"/>
      <c r="I33" s="125">
        <v>0.21</v>
      </c>
      <c r="J33" s="124">
        <f>ROUND(((SUM(BE122:BE255))*I33),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ROUND((SUM(BF122:BF255)),  2)</f>
        <v>0</v>
      </c>
      <c r="G34" s="35"/>
      <c r="H34" s="35"/>
      <c r="I34" s="125">
        <v>0.15</v>
      </c>
      <c r="J34" s="124">
        <f>ROUND(((SUM(BF122:BF255))*I34),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ROUND((SUM(BG122:BG255)),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ROUND((SUM(BH122:BH255)),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ROUND((SUM(BI122:BI255)),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01.2 - SO 05 - Amfiteátr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23. 1. 2025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122</v>
      </c>
      <c r="E99" s="157"/>
      <c r="F99" s="157"/>
      <c r="G99" s="157"/>
      <c r="H99" s="157"/>
      <c r="I99" s="157"/>
      <c r="J99" s="158">
        <f>J180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728</v>
      </c>
      <c r="E100" s="157"/>
      <c r="F100" s="157"/>
      <c r="G100" s="157"/>
      <c r="H100" s="157"/>
      <c r="I100" s="157"/>
      <c r="J100" s="158">
        <f>J197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127</v>
      </c>
      <c r="E101" s="157"/>
      <c r="F101" s="157"/>
      <c r="G101" s="157"/>
      <c r="H101" s="157"/>
      <c r="I101" s="157"/>
      <c r="J101" s="158">
        <f>J230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128</v>
      </c>
      <c r="E102" s="157"/>
      <c r="F102" s="157"/>
      <c r="G102" s="157"/>
      <c r="H102" s="157"/>
      <c r="I102" s="157"/>
      <c r="J102" s="158">
        <f>J254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138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1" t="str">
        <f>E7</f>
        <v>Obec Řepín - Revitalizace veřejného prostranství</v>
      </c>
      <c r="F112" s="312"/>
      <c r="G112" s="312"/>
      <c r="H112" s="31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112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63" t="str">
        <f>E9</f>
        <v>01.2 - SO 05 - Amfiteátr</v>
      </c>
      <c r="F114" s="313"/>
      <c r="G114" s="313"/>
      <c r="H114" s="313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F12</f>
        <v>Řepín</v>
      </c>
      <c r="G116" s="37"/>
      <c r="H116" s="37"/>
      <c r="I116" s="30" t="s">
        <v>22</v>
      </c>
      <c r="J116" s="67" t="str">
        <f>IF(J12="","",J12)</f>
        <v>23. 1. 2025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E15</f>
        <v>Obec Řepín</v>
      </c>
      <c r="G118" s="37"/>
      <c r="H118" s="37"/>
      <c r="I118" s="30" t="s">
        <v>31</v>
      </c>
      <c r="J118" s="33" t="str">
        <f>E21</f>
        <v xml:space="preserve"> 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29</v>
      </c>
      <c r="D119" s="37"/>
      <c r="E119" s="37"/>
      <c r="F119" s="28" t="str">
        <f>IF(E18="","",E18)</f>
        <v>Vyplň údaj</v>
      </c>
      <c r="G119" s="37"/>
      <c r="H119" s="37"/>
      <c r="I119" s="30" t="s">
        <v>34</v>
      </c>
      <c r="J119" s="33" t="str">
        <f>E24</f>
        <v>Josef Beran - STAVO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139</v>
      </c>
      <c r="D121" s="163" t="s">
        <v>64</v>
      </c>
      <c r="E121" s="163" t="s">
        <v>60</v>
      </c>
      <c r="F121" s="163" t="s">
        <v>61</v>
      </c>
      <c r="G121" s="163" t="s">
        <v>140</v>
      </c>
      <c r="H121" s="163" t="s">
        <v>141</v>
      </c>
      <c r="I121" s="163" t="s">
        <v>142</v>
      </c>
      <c r="J121" s="164" t="s">
        <v>117</v>
      </c>
      <c r="K121" s="165" t="s">
        <v>143</v>
      </c>
      <c r="L121" s="166"/>
      <c r="M121" s="76" t="s">
        <v>1</v>
      </c>
      <c r="N121" s="77" t="s">
        <v>43</v>
      </c>
      <c r="O121" s="77" t="s">
        <v>144</v>
      </c>
      <c r="P121" s="77" t="s">
        <v>145</v>
      </c>
      <c r="Q121" s="77" t="s">
        <v>146</v>
      </c>
      <c r="R121" s="77" t="s">
        <v>147</v>
      </c>
      <c r="S121" s="77" t="s">
        <v>148</v>
      </c>
      <c r="T121" s="78" t="s">
        <v>149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150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</f>
        <v>0</v>
      </c>
      <c r="Q122" s="80"/>
      <c r="R122" s="169">
        <f>R123</f>
        <v>152.50112096000001</v>
      </c>
      <c r="S122" s="80"/>
      <c r="T122" s="170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119</v>
      </c>
      <c r="BK122" s="171">
        <f>BK123</f>
        <v>0</v>
      </c>
    </row>
    <row r="123" spans="1:65" s="12" customFormat="1" ht="25.9" customHeight="1">
      <c r="B123" s="172"/>
      <c r="C123" s="173"/>
      <c r="D123" s="174" t="s">
        <v>78</v>
      </c>
      <c r="E123" s="175" t="s">
        <v>151</v>
      </c>
      <c r="F123" s="175" t="s">
        <v>152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P124+P180+P197+P230+P254</f>
        <v>0</v>
      </c>
      <c r="Q123" s="180"/>
      <c r="R123" s="181">
        <f>R124+R180+R197+R230+R254</f>
        <v>152.50112096000001</v>
      </c>
      <c r="S123" s="180"/>
      <c r="T123" s="182">
        <f>T124+T180+T197+T230+T254</f>
        <v>0</v>
      </c>
      <c r="AR123" s="183" t="s">
        <v>87</v>
      </c>
      <c r="AT123" s="184" t="s">
        <v>78</v>
      </c>
      <c r="AU123" s="184" t="s">
        <v>79</v>
      </c>
      <c r="AY123" s="183" t="s">
        <v>153</v>
      </c>
      <c r="BK123" s="185">
        <f>BK124+BK180+BK197+BK230+BK254</f>
        <v>0</v>
      </c>
    </row>
    <row r="124" spans="1:65" s="12" customFormat="1" ht="22.9" customHeight="1">
      <c r="B124" s="172"/>
      <c r="C124" s="173"/>
      <c r="D124" s="174" t="s">
        <v>78</v>
      </c>
      <c r="E124" s="186" t="s">
        <v>87</v>
      </c>
      <c r="F124" s="186" t="s">
        <v>154</v>
      </c>
      <c r="G124" s="173"/>
      <c r="H124" s="173"/>
      <c r="I124" s="176"/>
      <c r="J124" s="187">
        <f>BK124</f>
        <v>0</v>
      </c>
      <c r="K124" s="173"/>
      <c r="L124" s="178"/>
      <c r="M124" s="179"/>
      <c r="N124" s="180"/>
      <c r="O124" s="180"/>
      <c r="P124" s="181">
        <f>SUM(P125:P179)</f>
        <v>0</v>
      </c>
      <c r="Q124" s="180"/>
      <c r="R124" s="181">
        <f>SUM(R125:R179)</f>
        <v>0</v>
      </c>
      <c r="S124" s="180"/>
      <c r="T124" s="182">
        <f>SUM(T125:T179)</f>
        <v>0</v>
      </c>
      <c r="AR124" s="183" t="s">
        <v>87</v>
      </c>
      <c r="AT124" s="184" t="s">
        <v>78</v>
      </c>
      <c r="AU124" s="184" t="s">
        <v>87</v>
      </c>
      <c r="AY124" s="183" t="s">
        <v>153</v>
      </c>
      <c r="BK124" s="185">
        <f>SUM(BK125:BK179)</f>
        <v>0</v>
      </c>
    </row>
    <row r="125" spans="1:65" s="2" customFormat="1" ht="33" customHeight="1">
      <c r="A125" s="35"/>
      <c r="B125" s="36"/>
      <c r="C125" s="188" t="s">
        <v>87</v>
      </c>
      <c r="D125" s="188" t="s">
        <v>155</v>
      </c>
      <c r="E125" s="189" t="s">
        <v>729</v>
      </c>
      <c r="F125" s="190" t="s">
        <v>730</v>
      </c>
      <c r="G125" s="191" t="s">
        <v>158</v>
      </c>
      <c r="H125" s="192">
        <v>147.99299999999999</v>
      </c>
      <c r="I125" s="193"/>
      <c r="J125" s="194">
        <f>ROUND(I125*H125,2)</f>
        <v>0</v>
      </c>
      <c r="K125" s="195"/>
      <c r="L125" s="40"/>
      <c r="M125" s="196" t="s">
        <v>1</v>
      </c>
      <c r="N125" s="197" t="s">
        <v>44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159</v>
      </c>
      <c r="AT125" s="200" t="s">
        <v>155</v>
      </c>
      <c r="AU125" s="200" t="s">
        <v>89</v>
      </c>
      <c r="AY125" s="18" t="s">
        <v>153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8" t="s">
        <v>87</v>
      </c>
      <c r="BK125" s="201">
        <f>ROUND(I125*H125,2)</f>
        <v>0</v>
      </c>
      <c r="BL125" s="18" t="s">
        <v>159</v>
      </c>
      <c r="BM125" s="200" t="s">
        <v>731</v>
      </c>
    </row>
    <row r="126" spans="1:65" s="13" customFormat="1" ht="33.75">
      <c r="B126" s="202"/>
      <c r="C126" s="203"/>
      <c r="D126" s="204" t="s">
        <v>161</v>
      </c>
      <c r="E126" s="205" t="s">
        <v>1</v>
      </c>
      <c r="F126" s="206" t="s">
        <v>732</v>
      </c>
      <c r="G126" s="203"/>
      <c r="H126" s="205" t="s">
        <v>1</v>
      </c>
      <c r="I126" s="207"/>
      <c r="J126" s="203"/>
      <c r="K126" s="203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161</v>
      </c>
      <c r="AU126" s="212" t="s">
        <v>89</v>
      </c>
      <c r="AV126" s="13" t="s">
        <v>87</v>
      </c>
      <c r="AW126" s="13" t="s">
        <v>33</v>
      </c>
      <c r="AX126" s="13" t="s">
        <v>79</v>
      </c>
      <c r="AY126" s="212" t="s">
        <v>153</v>
      </c>
    </row>
    <row r="127" spans="1:65" s="13" customFormat="1" ht="11.25">
      <c r="B127" s="202"/>
      <c r="C127" s="203"/>
      <c r="D127" s="204" t="s">
        <v>161</v>
      </c>
      <c r="E127" s="205" t="s">
        <v>1</v>
      </c>
      <c r="F127" s="206" t="s">
        <v>733</v>
      </c>
      <c r="G127" s="203"/>
      <c r="H127" s="205" t="s">
        <v>1</v>
      </c>
      <c r="I127" s="207"/>
      <c r="J127" s="203"/>
      <c r="K127" s="203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161</v>
      </c>
      <c r="AU127" s="212" t="s">
        <v>89</v>
      </c>
      <c r="AV127" s="13" t="s">
        <v>87</v>
      </c>
      <c r="AW127" s="13" t="s">
        <v>33</v>
      </c>
      <c r="AX127" s="13" t="s">
        <v>79</v>
      </c>
      <c r="AY127" s="212" t="s">
        <v>153</v>
      </c>
    </row>
    <row r="128" spans="1:65" s="13" customFormat="1" ht="11.25">
      <c r="B128" s="202"/>
      <c r="C128" s="203"/>
      <c r="D128" s="204" t="s">
        <v>161</v>
      </c>
      <c r="E128" s="205" t="s">
        <v>1</v>
      </c>
      <c r="F128" s="206" t="s">
        <v>734</v>
      </c>
      <c r="G128" s="203"/>
      <c r="H128" s="205" t="s">
        <v>1</v>
      </c>
      <c r="I128" s="207"/>
      <c r="J128" s="203"/>
      <c r="K128" s="203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161</v>
      </c>
      <c r="AU128" s="212" t="s">
        <v>89</v>
      </c>
      <c r="AV128" s="13" t="s">
        <v>87</v>
      </c>
      <c r="AW128" s="13" t="s">
        <v>33</v>
      </c>
      <c r="AX128" s="13" t="s">
        <v>79</v>
      </c>
      <c r="AY128" s="212" t="s">
        <v>153</v>
      </c>
    </row>
    <row r="129" spans="1:65" s="14" customFormat="1" ht="11.25">
      <c r="B129" s="213"/>
      <c r="C129" s="214"/>
      <c r="D129" s="204" t="s">
        <v>161</v>
      </c>
      <c r="E129" s="215" t="s">
        <v>1</v>
      </c>
      <c r="F129" s="216" t="s">
        <v>735</v>
      </c>
      <c r="G129" s="214"/>
      <c r="H129" s="217">
        <v>57.258000000000003</v>
      </c>
      <c r="I129" s="218"/>
      <c r="J129" s="214"/>
      <c r="K129" s="214"/>
      <c r="L129" s="219"/>
      <c r="M129" s="220"/>
      <c r="N129" s="221"/>
      <c r="O129" s="221"/>
      <c r="P129" s="221"/>
      <c r="Q129" s="221"/>
      <c r="R129" s="221"/>
      <c r="S129" s="221"/>
      <c r="T129" s="222"/>
      <c r="AT129" s="223" t="s">
        <v>161</v>
      </c>
      <c r="AU129" s="223" t="s">
        <v>89</v>
      </c>
      <c r="AV129" s="14" t="s">
        <v>89</v>
      </c>
      <c r="AW129" s="14" t="s">
        <v>33</v>
      </c>
      <c r="AX129" s="14" t="s">
        <v>79</v>
      </c>
      <c r="AY129" s="223" t="s">
        <v>153</v>
      </c>
    </row>
    <row r="130" spans="1:65" s="14" customFormat="1" ht="11.25">
      <c r="B130" s="213"/>
      <c r="C130" s="214"/>
      <c r="D130" s="204" t="s">
        <v>161</v>
      </c>
      <c r="E130" s="215" t="s">
        <v>1</v>
      </c>
      <c r="F130" s="216" t="s">
        <v>736</v>
      </c>
      <c r="G130" s="214"/>
      <c r="H130" s="217">
        <v>40.020000000000003</v>
      </c>
      <c r="I130" s="218"/>
      <c r="J130" s="214"/>
      <c r="K130" s="214"/>
      <c r="L130" s="219"/>
      <c r="M130" s="220"/>
      <c r="N130" s="221"/>
      <c r="O130" s="221"/>
      <c r="P130" s="221"/>
      <c r="Q130" s="221"/>
      <c r="R130" s="221"/>
      <c r="S130" s="221"/>
      <c r="T130" s="222"/>
      <c r="AT130" s="223" t="s">
        <v>161</v>
      </c>
      <c r="AU130" s="223" t="s">
        <v>89</v>
      </c>
      <c r="AV130" s="14" t="s">
        <v>89</v>
      </c>
      <c r="AW130" s="14" t="s">
        <v>33</v>
      </c>
      <c r="AX130" s="14" t="s">
        <v>79</v>
      </c>
      <c r="AY130" s="223" t="s">
        <v>153</v>
      </c>
    </row>
    <row r="131" spans="1:65" s="13" customFormat="1" ht="22.5">
      <c r="B131" s="202"/>
      <c r="C131" s="203"/>
      <c r="D131" s="204" t="s">
        <v>161</v>
      </c>
      <c r="E131" s="205" t="s">
        <v>1</v>
      </c>
      <c r="F131" s="206" t="s">
        <v>737</v>
      </c>
      <c r="G131" s="203"/>
      <c r="H131" s="205" t="s">
        <v>1</v>
      </c>
      <c r="I131" s="207"/>
      <c r="J131" s="203"/>
      <c r="K131" s="203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161</v>
      </c>
      <c r="AU131" s="212" t="s">
        <v>89</v>
      </c>
      <c r="AV131" s="13" t="s">
        <v>87</v>
      </c>
      <c r="AW131" s="13" t="s">
        <v>33</v>
      </c>
      <c r="AX131" s="13" t="s">
        <v>79</v>
      </c>
      <c r="AY131" s="212" t="s">
        <v>153</v>
      </c>
    </row>
    <row r="132" spans="1:65" s="13" customFormat="1" ht="11.25">
      <c r="B132" s="202"/>
      <c r="C132" s="203"/>
      <c r="D132" s="204" t="s">
        <v>161</v>
      </c>
      <c r="E132" s="205" t="s">
        <v>1</v>
      </c>
      <c r="F132" s="206" t="s">
        <v>738</v>
      </c>
      <c r="G132" s="203"/>
      <c r="H132" s="205" t="s">
        <v>1</v>
      </c>
      <c r="I132" s="207"/>
      <c r="J132" s="203"/>
      <c r="K132" s="203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161</v>
      </c>
      <c r="AU132" s="212" t="s">
        <v>89</v>
      </c>
      <c r="AV132" s="13" t="s">
        <v>87</v>
      </c>
      <c r="AW132" s="13" t="s">
        <v>33</v>
      </c>
      <c r="AX132" s="13" t="s">
        <v>79</v>
      </c>
      <c r="AY132" s="212" t="s">
        <v>153</v>
      </c>
    </row>
    <row r="133" spans="1:65" s="14" customFormat="1" ht="11.25">
      <c r="B133" s="213"/>
      <c r="C133" s="214"/>
      <c r="D133" s="204" t="s">
        <v>161</v>
      </c>
      <c r="E133" s="215" t="s">
        <v>1</v>
      </c>
      <c r="F133" s="216" t="s">
        <v>739</v>
      </c>
      <c r="G133" s="214"/>
      <c r="H133" s="217">
        <v>50.715000000000003</v>
      </c>
      <c r="I133" s="218"/>
      <c r="J133" s="214"/>
      <c r="K133" s="214"/>
      <c r="L133" s="219"/>
      <c r="M133" s="220"/>
      <c r="N133" s="221"/>
      <c r="O133" s="221"/>
      <c r="P133" s="221"/>
      <c r="Q133" s="221"/>
      <c r="R133" s="221"/>
      <c r="S133" s="221"/>
      <c r="T133" s="222"/>
      <c r="AT133" s="223" t="s">
        <v>161</v>
      </c>
      <c r="AU133" s="223" t="s">
        <v>89</v>
      </c>
      <c r="AV133" s="14" t="s">
        <v>89</v>
      </c>
      <c r="AW133" s="14" t="s">
        <v>33</v>
      </c>
      <c r="AX133" s="14" t="s">
        <v>79</v>
      </c>
      <c r="AY133" s="223" t="s">
        <v>153</v>
      </c>
    </row>
    <row r="134" spans="1:65" s="15" customFormat="1" ht="11.25">
      <c r="B134" s="224"/>
      <c r="C134" s="225"/>
      <c r="D134" s="204" t="s">
        <v>161</v>
      </c>
      <c r="E134" s="226" t="s">
        <v>1</v>
      </c>
      <c r="F134" s="227" t="s">
        <v>164</v>
      </c>
      <c r="G134" s="225"/>
      <c r="H134" s="228">
        <v>147.99299999999999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AT134" s="234" t="s">
        <v>161</v>
      </c>
      <c r="AU134" s="234" t="s">
        <v>89</v>
      </c>
      <c r="AV134" s="15" t="s">
        <v>159</v>
      </c>
      <c r="AW134" s="15" t="s">
        <v>33</v>
      </c>
      <c r="AX134" s="15" t="s">
        <v>87</v>
      </c>
      <c r="AY134" s="234" t="s">
        <v>153</v>
      </c>
    </row>
    <row r="135" spans="1:65" s="2" customFormat="1" ht="24.2" customHeight="1">
      <c r="A135" s="35"/>
      <c r="B135" s="36"/>
      <c r="C135" s="188" t="s">
        <v>89</v>
      </c>
      <c r="D135" s="188" t="s">
        <v>155</v>
      </c>
      <c r="E135" s="189" t="s">
        <v>740</v>
      </c>
      <c r="F135" s="190" t="s">
        <v>741</v>
      </c>
      <c r="G135" s="191" t="s">
        <v>158</v>
      </c>
      <c r="H135" s="192">
        <v>3.8</v>
      </c>
      <c r="I135" s="193"/>
      <c r="J135" s="194">
        <f>ROUND(I135*H135,2)</f>
        <v>0</v>
      </c>
      <c r="K135" s="195"/>
      <c r="L135" s="40"/>
      <c r="M135" s="196" t="s">
        <v>1</v>
      </c>
      <c r="N135" s="197" t="s">
        <v>44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159</v>
      </c>
      <c r="AT135" s="200" t="s">
        <v>155</v>
      </c>
      <c r="AU135" s="200" t="s">
        <v>89</v>
      </c>
      <c r="AY135" s="18" t="s">
        <v>153</v>
      </c>
      <c r="BE135" s="201">
        <f>IF(N135="základní",J135,0)</f>
        <v>0</v>
      </c>
      <c r="BF135" s="201">
        <f>IF(N135="snížená",J135,0)</f>
        <v>0</v>
      </c>
      <c r="BG135" s="201">
        <f>IF(N135="zákl. přenesená",J135,0)</f>
        <v>0</v>
      </c>
      <c r="BH135" s="201">
        <f>IF(N135="sníž. přenesená",J135,0)</f>
        <v>0</v>
      </c>
      <c r="BI135" s="201">
        <f>IF(N135="nulová",J135,0)</f>
        <v>0</v>
      </c>
      <c r="BJ135" s="18" t="s">
        <v>87</v>
      </c>
      <c r="BK135" s="201">
        <f>ROUND(I135*H135,2)</f>
        <v>0</v>
      </c>
      <c r="BL135" s="18" t="s">
        <v>159</v>
      </c>
      <c r="BM135" s="200" t="s">
        <v>742</v>
      </c>
    </row>
    <row r="136" spans="1:65" s="13" customFormat="1" ht="11.25">
      <c r="B136" s="202"/>
      <c r="C136" s="203"/>
      <c r="D136" s="204" t="s">
        <v>161</v>
      </c>
      <c r="E136" s="205" t="s">
        <v>1</v>
      </c>
      <c r="F136" s="206" t="s">
        <v>743</v>
      </c>
      <c r="G136" s="203"/>
      <c r="H136" s="205" t="s">
        <v>1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161</v>
      </c>
      <c r="AU136" s="212" t="s">
        <v>89</v>
      </c>
      <c r="AV136" s="13" t="s">
        <v>87</v>
      </c>
      <c r="AW136" s="13" t="s">
        <v>33</v>
      </c>
      <c r="AX136" s="13" t="s">
        <v>79</v>
      </c>
      <c r="AY136" s="212" t="s">
        <v>153</v>
      </c>
    </row>
    <row r="137" spans="1:65" s="14" customFormat="1" ht="11.25">
      <c r="B137" s="213"/>
      <c r="C137" s="214"/>
      <c r="D137" s="204" t="s">
        <v>161</v>
      </c>
      <c r="E137" s="215" t="s">
        <v>1</v>
      </c>
      <c r="F137" s="216" t="s">
        <v>744</v>
      </c>
      <c r="G137" s="214"/>
      <c r="H137" s="217">
        <v>3.8</v>
      </c>
      <c r="I137" s="218"/>
      <c r="J137" s="214"/>
      <c r="K137" s="214"/>
      <c r="L137" s="219"/>
      <c r="M137" s="220"/>
      <c r="N137" s="221"/>
      <c r="O137" s="221"/>
      <c r="P137" s="221"/>
      <c r="Q137" s="221"/>
      <c r="R137" s="221"/>
      <c r="S137" s="221"/>
      <c r="T137" s="222"/>
      <c r="AT137" s="223" t="s">
        <v>161</v>
      </c>
      <c r="AU137" s="223" t="s">
        <v>89</v>
      </c>
      <c r="AV137" s="14" t="s">
        <v>89</v>
      </c>
      <c r="AW137" s="14" t="s">
        <v>33</v>
      </c>
      <c r="AX137" s="14" t="s">
        <v>79</v>
      </c>
      <c r="AY137" s="223" t="s">
        <v>153</v>
      </c>
    </row>
    <row r="138" spans="1:65" s="15" customFormat="1" ht="11.25">
      <c r="B138" s="224"/>
      <c r="C138" s="225"/>
      <c r="D138" s="204" t="s">
        <v>161</v>
      </c>
      <c r="E138" s="226" t="s">
        <v>1</v>
      </c>
      <c r="F138" s="227" t="s">
        <v>164</v>
      </c>
      <c r="G138" s="225"/>
      <c r="H138" s="228">
        <v>3.8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AT138" s="234" t="s">
        <v>161</v>
      </c>
      <c r="AU138" s="234" t="s">
        <v>89</v>
      </c>
      <c r="AV138" s="15" t="s">
        <v>159</v>
      </c>
      <c r="AW138" s="15" t="s">
        <v>33</v>
      </c>
      <c r="AX138" s="15" t="s">
        <v>87</v>
      </c>
      <c r="AY138" s="234" t="s">
        <v>153</v>
      </c>
    </row>
    <row r="139" spans="1:65" s="2" customFormat="1" ht="33" customHeight="1">
      <c r="A139" s="35"/>
      <c r="B139" s="36"/>
      <c r="C139" s="188" t="s">
        <v>172</v>
      </c>
      <c r="D139" s="188" t="s">
        <v>155</v>
      </c>
      <c r="E139" s="189" t="s">
        <v>165</v>
      </c>
      <c r="F139" s="190" t="s">
        <v>166</v>
      </c>
      <c r="G139" s="191" t="s">
        <v>158</v>
      </c>
      <c r="H139" s="192">
        <v>10.164</v>
      </c>
      <c r="I139" s="193"/>
      <c r="J139" s="194">
        <f>ROUND(I139*H139,2)</f>
        <v>0</v>
      </c>
      <c r="K139" s="195"/>
      <c r="L139" s="40"/>
      <c r="M139" s="196" t="s">
        <v>1</v>
      </c>
      <c r="N139" s="197" t="s">
        <v>44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159</v>
      </c>
      <c r="AT139" s="200" t="s">
        <v>155</v>
      </c>
      <c r="AU139" s="200" t="s">
        <v>89</v>
      </c>
      <c r="AY139" s="18" t="s">
        <v>153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8" t="s">
        <v>87</v>
      </c>
      <c r="BK139" s="201">
        <f>ROUND(I139*H139,2)</f>
        <v>0</v>
      </c>
      <c r="BL139" s="18" t="s">
        <v>159</v>
      </c>
      <c r="BM139" s="200" t="s">
        <v>745</v>
      </c>
    </row>
    <row r="140" spans="1:65" s="13" customFormat="1" ht="11.25">
      <c r="B140" s="202"/>
      <c r="C140" s="203"/>
      <c r="D140" s="204" t="s">
        <v>161</v>
      </c>
      <c r="E140" s="205" t="s">
        <v>1</v>
      </c>
      <c r="F140" s="206" t="s">
        <v>746</v>
      </c>
      <c r="G140" s="203"/>
      <c r="H140" s="205" t="s">
        <v>1</v>
      </c>
      <c r="I140" s="207"/>
      <c r="J140" s="203"/>
      <c r="K140" s="203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161</v>
      </c>
      <c r="AU140" s="212" t="s">
        <v>89</v>
      </c>
      <c r="AV140" s="13" t="s">
        <v>87</v>
      </c>
      <c r="AW140" s="13" t="s">
        <v>33</v>
      </c>
      <c r="AX140" s="13" t="s">
        <v>79</v>
      </c>
      <c r="AY140" s="212" t="s">
        <v>153</v>
      </c>
    </row>
    <row r="141" spans="1:65" s="14" customFormat="1" ht="11.25">
      <c r="B141" s="213"/>
      <c r="C141" s="214"/>
      <c r="D141" s="204" t="s">
        <v>161</v>
      </c>
      <c r="E141" s="215" t="s">
        <v>1</v>
      </c>
      <c r="F141" s="216" t="s">
        <v>747</v>
      </c>
      <c r="G141" s="214"/>
      <c r="H141" s="217">
        <v>10.164</v>
      </c>
      <c r="I141" s="218"/>
      <c r="J141" s="214"/>
      <c r="K141" s="214"/>
      <c r="L141" s="219"/>
      <c r="M141" s="220"/>
      <c r="N141" s="221"/>
      <c r="O141" s="221"/>
      <c r="P141" s="221"/>
      <c r="Q141" s="221"/>
      <c r="R141" s="221"/>
      <c r="S141" s="221"/>
      <c r="T141" s="222"/>
      <c r="AT141" s="223" t="s">
        <v>161</v>
      </c>
      <c r="AU141" s="223" t="s">
        <v>89</v>
      </c>
      <c r="AV141" s="14" t="s">
        <v>89</v>
      </c>
      <c r="AW141" s="14" t="s">
        <v>33</v>
      </c>
      <c r="AX141" s="14" t="s">
        <v>79</v>
      </c>
      <c r="AY141" s="223" t="s">
        <v>153</v>
      </c>
    </row>
    <row r="142" spans="1:65" s="15" customFormat="1" ht="11.25">
      <c r="B142" s="224"/>
      <c r="C142" s="225"/>
      <c r="D142" s="204" t="s">
        <v>161</v>
      </c>
      <c r="E142" s="226" t="s">
        <v>1</v>
      </c>
      <c r="F142" s="227" t="s">
        <v>164</v>
      </c>
      <c r="G142" s="225"/>
      <c r="H142" s="228">
        <v>10.164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AT142" s="234" t="s">
        <v>161</v>
      </c>
      <c r="AU142" s="234" t="s">
        <v>89</v>
      </c>
      <c r="AV142" s="15" t="s">
        <v>159</v>
      </c>
      <c r="AW142" s="15" t="s">
        <v>33</v>
      </c>
      <c r="AX142" s="15" t="s">
        <v>87</v>
      </c>
      <c r="AY142" s="234" t="s">
        <v>153</v>
      </c>
    </row>
    <row r="143" spans="1:65" s="2" customFormat="1" ht="33" customHeight="1">
      <c r="A143" s="35"/>
      <c r="B143" s="36"/>
      <c r="C143" s="188" t="s">
        <v>159</v>
      </c>
      <c r="D143" s="188" t="s">
        <v>155</v>
      </c>
      <c r="E143" s="189" t="s">
        <v>748</v>
      </c>
      <c r="F143" s="190" t="s">
        <v>749</v>
      </c>
      <c r="G143" s="191" t="s">
        <v>158</v>
      </c>
      <c r="H143" s="192">
        <v>14.808</v>
      </c>
      <c r="I143" s="193"/>
      <c r="J143" s="194">
        <f>ROUND(I143*H143,2)</f>
        <v>0</v>
      </c>
      <c r="K143" s="195"/>
      <c r="L143" s="40"/>
      <c r="M143" s="196" t="s">
        <v>1</v>
      </c>
      <c r="N143" s="197" t="s">
        <v>44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159</v>
      </c>
      <c r="AT143" s="200" t="s">
        <v>155</v>
      </c>
      <c r="AU143" s="200" t="s">
        <v>89</v>
      </c>
      <c r="AY143" s="18" t="s">
        <v>153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87</v>
      </c>
      <c r="BK143" s="201">
        <f>ROUND(I143*H143,2)</f>
        <v>0</v>
      </c>
      <c r="BL143" s="18" t="s">
        <v>159</v>
      </c>
      <c r="BM143" s="200" t="s">
        <v>750</v>
      </c>
    </row>
    <row r="144" spans="1:65" s="13" customFormat="1" ht="11.25">
      <c r="B144" s="202"/>
      <c r="C144" s="203"/>
      <c r="D144" s="204" t="s">
        <v>161</v>
      </c>
      <c r="E144" s="205" t="s">
        <v>1</v>
      </c>
      <c r="F144" s="206" t="s">
        <v>751</v>
      </c>
      <c r="G144" s="203"/>
      <c r="H144" s="205" t="s">
        <v>1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161</v>
      </c>
      <c r="AU144" s="212" t="s">
        <v>89</v>
      </c>
      <c r="AV144" s="13" t="s">
        <v>87</v>
      </c>
      <c r="AW144" s="13" t="s">
        <v>33</v>
      </c>
      <c r="AX144" s="13" t="s">
        <v>79</v>
      </c>
      <c r="AY144" s="212" t="s">
        <v>153</v>
      </c>
    </row>
    <row r="145" spans="1:65" s="13" customFormat="1" ht="33.75">
      <c r="B145" s="202"/>
      <c r="C145" s="203"/>
      <c r="D145" s="204" t="s">
        <v>161</v>
      </c>
      <c r="E145" s="205" t="s">
        <v>1</v>
      </c>
      <c r="F145" s="206" t="s">
        <v>752</v>
      </c>
      <c r="G145" s="203"/>
      <c r="H145" s="205" t="s">
        <v>1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161</v>
      </c>
      <c r="AU145" s="212" t="s">
        <v>89</v>
      </c>
      <c r="AV145" s="13" t="s">
        <v>87</v>
      </c>
      <c r="AW145" s="13" t="s">
        <v>33</v>
      </c>
      <c r="AX145" s="13" t="s">
        <v>79</v>
      </c>
      <c r="AY145" s="212" t="s">
        <v>153</v>
      </c>
    </row>
    <row r="146" spans="1:65" s="13" customFormat="1" ht="11.25">
      <c r="B146" s="202"/>
      <c r="C146" s="203"/>
      <c r="D146" s="204" t="s">
        <v>161</v>
      </c>
      <c r="E146" s="205" t="s">
        <v>1</v>
      </c>
      <c r="F146" s="206" t="s">
        <v>733</v>
      </c>
      <c r="G146" s="203"/>
      <c r="H146" s="205" t="s">
        <v>1</v>
      </c>
      <c r="I146" s="207"/>
      <c r="J146" s="203"/>
      <c r="K146" s="203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161</v>
      </c>
      <c r="AU146" s="212" t="s">
        <v>89</v>
      </c>
      <c r="AV146" s="13" t="s">
        <v>87</v>
      </c>
      <c r="AW146" s="13" t="s">
        <v>33</v>
      </c>
      <c r="AX146" s="13" t="s">
        <v>79</v>
      </c>
      <c r="AY146" s="212" t="s">
        <v>153</v>
      </c>
    </row>
    <row r="147" spans="1:65" s="14" customFormat="1" ht="11.25">
      <c r="B147" s="213"/>
      <c r="C147" s="214"/>
      <c r="D147" s="204" t="s">
        <v>161</v>
      </c>
      <c r="E147" s="215" t="s">
        <v>1</v>
      </c>
      <c r="F147" s="216" t="s">
        <v>753</v>
      </c>
      <c r="G147" s="214"/>
      <c r="H147" s="217">
        <v>14.808</v>
      </c>
      <c r="I147" s="218"/>
      <c r="J147" s="214"/>
      <c r="K147" s="214"/>
      <c r="L147" s="219"/>
      <c r="M147" s="220"/>
      <c r="N147" s="221"/>
      <c r="O147" s="221"/>
      <c r="P147" s="221"/>
      <c r="Q147" s="221"/>
      <c r="R147" s="221"/>
      <c r="S147" s="221"/>
      <c r="T147" s="222"/>
      <c r="AT147" s="223" t="s">
        <v>161</v>
      </c>
      <c r="AU147" s="223" t="s">
        <v>89</v>
      </c>
      <c r="AV147" s="14" t="s">
        <v>89</v>
      </c>
      <c r="AW147" s="14" t="s">
        <v>33</v>
      </c>
      <c r="AX147" s="14" t="s">
        <v>79</v>
      </c>
      <c r="AY147" s="223" t="s">
        <v>153</v>
      </c>
    </row>
    <row r="148" spans="1:65" s="16" customFormat="1" ht="11.25">
      <c r="B148" s="246"/>
      <c r="C148" s="247"/>
      <c r="D148" s="204" t="s">
        <v>161</v>
      </c>
      <c r="E148" s="248" t="s">
        <v>1</v>
      </c>
      <c r="F148" s="249" t="s">
        <v>384</v>
      </c>
      <c r="G148" s="247"/>
      <c r="H148" s="250">
        <v>14.808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AT148" s="256" t="s">
        <v>161</v>
      </c>
      <c r="AU148" s="256" t="s">
        <v>89</v>
      </c>
      <c r="AV148" s="16" t="s">
        <v>172</v>
      </c>
      <c r="AW148" s="16" t="s">
        <v>33</v>
      </c>
      <c r="AX148" s="16" t="s">
        <v>79</v>
      </c>
      <c r="AY148" s="256" t="s">
        <v>153</v>
      </c>
    </row>
    <row r="149" spans="1:65" s="15" customFormat="1" ht="11.25">
      <c r="B149" s="224"/>
      <c r="C149" s="225"/>
      <c r="D149" s="204" t="s">
        <v>161</v>
      </c>
      <c r="E149" s="226" t="s">
        <v>1</v>
      </c>
      <c r="F149" s="227" t="s">
        <v>164</v>
      </c>
      <c r="G149" s="225"/>
      <c r="H149" s="228">
        <v>14.808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AT149" s="234" t="s">
        <v>161</v>
      </c>
      <c r="AU149" s="234" t="s">
        <v>89</v>
      </c>
      <c r="AV149" s="15" t="s">
        <v>159</v>
      </c>
      <c r="AW149" s="15" t="s">
        <v>33</v>
      </c>
      <c r="AX149" s="15" t="s">
        <v>87</v>
      </c>
      <c r="AY149" s="234" t="s">
        <v>153</v>
      </c>
    </row>
    <row r="150" spans="1:65" s="2" customFormat="1" ht="33" customHeight="1">
      <c r="A150" s="35"/>
      <c r="B150" s="36"/>
      <c r="C150" s="188" t="s">
        <v>186</v>
      </c>
      <c r="D150" s="188" t="s">
        <v>155</v>
      </c>
      <c r="E150" s="189" t="s">
        <v>173</v>
      </c>
      <c r="F150" s="190" t="s">
        <v>174</v>
      </c>
      <c r="G150" s="191" t="s">
        <v>158</v>
      </c>
      <c r="H150" s="192">
        <v>143.34899999999999</v>
      </c>
      <c r="I150" s="193"/>
      <c r="J150" s="194">
        <f>ROUND(I150*H150,2)</f>
        <v>0</v>
      </c>
      <c r="K150" s="195"/>
      <c r="L150" s="40"/>
      <c r="M150" s="196" t="s">
        <v>1</v>
      </c>
      <c r="N150" s="197" t="s">
        <v>44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159</v>
      </c>
      <c r="AT150" s="200" t="s">
        <v>155</v>
      </c>
      <c r="AU150" s="200" t="s">
        <v>89</v>
      </c>
      <c r="AY150" s="18" t="s">
        <v>153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8" t="s">
        <v>87</v>
      </c>
      <c r="BK150" s="201">
        <f>ROUND(I150*H150,2)</f>
        <v>0</v>
      </c>
      <c r="BL150" s="18" t="s">
        <v>159</v>
      </c>
      <c r="BM150" s="200" t="s">
        <v>754</v>
      </c>
    </row>
    <row r="151" spans="1:65" s="13" customFormat="1" ht="11.25">
      <c r="B151" s="202"/>
      <c r="C151" s="203"/>
      <c r="D151" s="204" t="s">
        <v>161</v>
      </c>
      <c r="E151" s="205" t="s">
        <v>1</v>
      </c>
      <c r="F151" s="206" t="s">
        <v>755</v>
      </c>
      <c r="G151" s="203"/>
      <c r="H151" s="205" t="s">
        <v>1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161</v>
      </c>
      <c r="AU151" s="212" t="s">
        <v>89</v>
      </c>
      <c r="AV151" s="13" t="s">
        <v>87</v>
      </c>
      <c r="AW151" s="13" t="s">
        <v>33</v>
      </c>
      <c r="AX151" s="13" t="s">
        <v>79</v>
      </c>
      <c r="AY151" s="212" t="s">
        <v>153</v>
      </c>
    </row>
    <row r="152" spans="1:65" s="14" customFormat="1" ht="11.25">
      <c r="B152" s="213"/>
      <c r="C152" s="214"/>
      <c r="D152" s="204" t="s">
        <v>161</v>
      </c>
      <c r="E152" s="215" t="s">
        <v>1</v>
      </c>
      <c r="F152" s="216" t="s">
        <v>756</v>
      </c>
      <c r="G152" s="214"/>
      <c r="H152" s="217">
        <v>147.99299999999999</v>
      </c>
      <c r="I152" s="218"/>
      <c r="J152" s="214"/>
      <c r="K152" s="214"/>
      <c r="L152" s="219"/>
      <c r="M152" s="220"/>
      <c r="N152" s="221"/>
      <c r="O152" s="221"/>
      <c r="P152" s="221"/>
      <c r="Q152" s="221"/>
      <c r="R152" s="221"/>
      <c r="S152" s="221"/>
      <c r="T152" s="222"/>
      <c r="AT152" s="223" t="s">
        <v>161</v>
      </c>
      <c r="AU152" s="223" t="s">
        <v>89</v>
      </c>
      <c r="AV152" s="14" t="s">
        <v>89</v>
      </c>
      <c r="AW152" s="14" t="s">
        <v>33</v>
      </c>
      <c r="AX152" s="14" t="s">
        <v>79</v>
      </c>
      <c r="AY152" s="223" t="s">
        <v>153</v>
      </c>
    </row>
    <row r="153" spans="1:65" s="13" customFormat="1" ht="11.25">
      <c r="B153" s="202"/>
      <c r="C153" s="203"/>
      <c r="D153" s="204" t="s">
        <v>161</v>
      </c>
      <c r="E153" s="205" t="s">
        <v>1</v>
      </c>
      <c r="F153" s="206" t="s">
        <v>757</v>
      </c>
      <c r="G153" s="203"/>
      <c r="H153" s="205" t="s">
        <v>1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161</v>
      </c>
      <c r="AU153" s="212" t="s">
        <v>89</v>
      </c>
      <c r="AV153" s="13" t="s">
        <v>87</v>
      </c>
      <c r="AW153" s="13" t="s">
        <v>33</v>
      </c>
      <c r="AX153" s="13" t="s">
        <v>79</v>
      </c>
      <c r="AY153" s="212" t="s">
        <v>153</v>
      </c>
    </row>
    <row r="154" spans="1:65" s="14" customFormat="1" ht="11.25">
      <c r="B154" s="213"/>
      <c r="C154" s="214"/>
      <c r="D154" s="204" t="s">
        <v>161</v>
      </c>
      <c r="E154" s="215" t="s">
        <v>1</v>
      </c>
      <c r="F154" s="216" t="s">
        <v>758</v>
      </c>
      <c r="G154" s="214"/>
      <c r="H154" s="217">
        <v>10.164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161</v>
      </c>
      <c r="AU154" s="223" t="s">
        <v>89</v>
      </c>
      <c r="AV154" s="14" t="s">
        <v>89</v>
      </c>
      <c r="AW154" s="14" t="s">
        <v>33</v>
      </c>
      <c r="AX154" s="14" t="s">
        <v>79</v>
      </c>
      <c r="AY154" s="223" t="s">
        <v>153</v>
      </c>
    </row>
    <row r="155" spans="1:65" s="13" customFormat="1" ht="11.25">
      <c r="B155" s="202"/>
      <c r="C155" s="203"/>
      <c r="D155" s="204" t="s">
        <v>161</v>
      </c>
      <c r="E155" s="205" t="s">
        <v>1</v>
      </c>
      <c r="F155" s="206" t="s">
        <v>759</v>
      </c>
      <c r="G155" s="203"/>
      <c r="H155" s="205" t="s">
        <v>1</v>
      </c>
      <c r="I155" s="207"/>
      <c r="J155" s="203"/>
      <c r="K155" s="203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161</v>
      </c>
      <c r="AU155" s="212" t="s">
        <v>89</v>
      </c>
      <c r="AV155" s="13" t="s">
        <v>87</v>
      </c>
      <c r="AW155" s="13" t="s">
        <v>33</v>
      </c>
      <c r="AX155" s="13" t="s">
        <v>79</v>
      </c>
      <c r="AY155" s="212" t="s">
        <v>153</v>
      </c>
    </row>
    <row r="156" spans="1:65" s="14" customFormat="1" ht="11.25">
      <c r="B156" s="213"/>
      <c r="C156" s="214"/>
      <c r="D156" s="204" t="s">
        <v>161</v>
      </c>
      <c r="E156" s="215" t="s">
        <v>1</v>
      </c>
      <c r="F156" s="216" t="s">
        <v>760</v>
      </c>
      <c r="G156" s="214"/>
      <c r="H156" s="217">
        <v>-14.808</v>
      </c>
      <c r="I156" s="218"/>
      <c r="J156" s="214"/>
      <c r="K156" s="214"/>
      <c r="L156" s="219"/>
      <c r="M156" s="220"/>
      <c r="N156" s="221"/>
      <c r="O156" s="221"/>
      <c r="P156" s="221"/>
      <c r="Q156" s="221"/>
      <c r="R156" s="221"/>
      <c r="S156" s="221"/>
      <c r="T156" s="222"/>
      <c r="AT156" s="223" t="s">
        <v>161</v>
      </c>
      <c r="AU156" s="223" t="s">
        <v>89</v>
      </c>
      <c r="AV156" s="14" t="s">
        <v>89</v>
      </c>
      <c r="AW156" s="14" t="s">
        <v>33</v>
      </c>
      <c r="AX156" s="14" t="s">
        <v>79</v>
      </c>
      <c r="AY156" s="223" t="s">
        <v>153</v>
      </c>
    </row>
    <row r="157" spans="1:65" s="15" customFormat="1" ht="11.25">
      <c r="B157" s="224"/>
      <c r="C157" s="225"/>
      <c r="D157" s="204" t="s">
        <v>161</v>
      </c>
      <c r="E157" s="226" t="s">
        <v>1</v>
      </c>
      <c r="F157" s="227" t="s">
        <v>164</v>
      </c>
      <c r="G157" s="225"/>
      <c r="H157" s="228">
        <v>143.34899999999999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AT157" s="234" t="s">
        <v>161</v>
      </c>
      <c r="AU157" s="234" t="s">
        <v>89</v>
      </c>
      <c r="AV157" s="15" t="s">
        <v>159</v>
      </c>
      <c r="AW157" s="15" t="s">
        <v>33</v>
      </c>
      <c r="AX157" s="15" t="s">
        <v>87</v>
      </c>
      <c r="AY157" s="234" t="s">
        <v>153</v>
      </c>
    </row>
    <row r="158" spans="1:65" s="2" customFormat="1" ht="24.2" customHeight="1">
      <c r="A158" s="35"/>
      <c r="B158" s="36"/>
      <c r="C158" s="188" t="s">
        <v>191</v>
      </c>
      <c r="D158" s="188" t="s">
        <v>155</v>
      </c>
      <c r="E158" s="189" t="s">
        <v>182</v>
      </c>
      <c r="F158" s="190" t="s">
        <v>183</v>
      </c>
      <c r="G158" s="191" t="s">
        <v>158</v>
      </c>
      <c r="H158" s="192">
        <v>14.808</v>
      </c>
      <c r="I158" s="193"/>
      <c r="J158" s="194">
        <f>ROUND(I158*H158,2)</f>
        <v>0</v>
      </c>
      <c r="K158" s="195"/>
      <c r="L158" s="40"/>
      <c r="M158" s="196" t="s">
        <v>1</v>
      </c>
      <c r="N158" s="197" t="s">
        <v>44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159</v>
      </c>
      <c r="AT158" s="200" t="s">
        <v>155</v>
      </c>
      <c r="AU158" s="200" t="s">
        <v>89</v>
      </c>
      <c r="AY158" s="18" t="s">
        <v>153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8" t="s">
        <v>87</v>
      </c>
      <c r="BK158" s="201">
        <f>ROUND(I158*H158,2)</f>
        <v>0</v>
      </c>
      <c r="BL158" s="18" t="s">
        <v>159</v>
      </c>
      <c r="BM158" s="200" t="s">
        <v>761</v>
      </c>
    </row>
    <row r="159" spans="1:65" s="2" customFormat="1" ht="24.2" customHeight="1">
      <c r="A159" s="35"/>
      <c r="B159" s="36"/>
      <c r="C159" s="188" t="s">
        <v>198</v>
      </c>
      <c r="D159" s="188" t="s">
        <v>155</v>
      </c>
      <c r="E159" s="189" t="s">
        <v>187</v>
      </c>
      <c r="F159" s="190" t="s">
        <v>188</v>
      </c>
      <c r="G159" s="191" t="s">
        <v>158</v>
      </c>
      <c r="H159" s="192">
        <v>143.34899999999999</v>
      </c>
      <c r="I159" s="193"/>
      <c r="J159" s="194">
        <f>ROUND(I159*H159,2)</f>
        <v>0</v>
      </c>
      <c r="K159" s="195"/>
      <c r="L159" s="40"/>
      <c r="M159" s="196" t="s">
        <v>1</v>
      </c>
      <c r="N159" s="197" t="s">
        <v>44</v>
      </c>
      <c r="O159" s="72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159</v>
      </c>
      <c r="AT159" s="200" t="s">
        <v>155</v>
      </c>
      <c r="AU159" s="200" t="s">
        <v>89</v>
      </c>
      <c r="AY159" s="18" t="s">
        <v>153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87</v>
      </c>
      <c r="BK159" s="201">
        <f>ROUND(I159*H159,2)</f>
        <v>0</v>
      </c>
      <c r="BL159" s="18" t="s">
        <v>159</v>
      </c>
      <c r="BM159" s="200" t="s">
        <v>762</v>
      </c>
    </row>
    <row r="160" spans="1:65" s="2" customFormat="1" ht="33" customHeight="1">
      <c r="A160" s="35"/>
      <c r="B160" s="36"/>
      <c r="C160" s="188" t="s">
        <v>204</v>
      </c>
      <c r="D160" s="188" t="s">
        <v>155</v>
      </c>
      <c r="E160" s="189" t="s">
        <v>199</v>
      </c>
      <c r="F160" s="190" t="s">
        <v>200</v>
      </c>
      <c r="G160" s="191" t="s">
        <v>201</v>
      </c>
      <c r="H160" s="192">
        <v>279.53100000000001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44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159</v>
      </c>
      <c r="AT160" s="200" t="s">
        <v>155</v>
      </c>
      <c r="AU160" s="200" t="s">
        <v>89</v>
      </c>
      <c r="AY160" s="18" t="s">
        <v>153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87</v>
      </c>
      <c r="BK160" s="201">
        <f>ROUND(I160*H160,2)</f>
        <v>0</v>
      </c>
      <c r="BL160" s="18" t="s">
        <v>159</v>
      </c>
      <c r="BM160" s="200" t="s">
        <v>763</v>
      </c>
    </row>
    <row r="161" spans="1:65" s="14" customFormat="1" ht="11.25">
      <c r="B161" s="213"/>
      <c r="C161" s="214"/>
      <c r="D161" s="204" t="s">
        <v>161</v>
      </c>
      <c r="E161" s="215" t="s">
        <v>1</v>
      </c>
      <c r="F161" s="216" t="s">
        <v>764</v>
      </c>
      <c r="G161" s="214"/>
      <c r="H161" s="217">
        <v>279.53100000000001</v>
      </c>
      <c r="I161" s="218"/>
      <c r="J161" s="214"/>
      <c r="K161" s="214"/>
      <c r="L161" s="219"/>
      <c r="M161" s="220"/>
      <c r="N161" s="221"/>
      <c r="O161" s="221"/>
      <c r="P161" s="221"/>
      <c r="Q161" s="221"/>
      <c r="R161" s="221"/>
      <c r="S161" s="221"/>
      <c r="T161" s="222"/>
      <c r="AT161" s="223" t="s">
        <v>161</v>
      </c>
      <c r="AU161" s="223" t="s">
        <v>89</v>
      </c>
      <c r="AV161" s="14" t="s">
        <v>89</v>
      </c>
      <c r="AW161" s="14" t="s">
        <v>33</v>
      </c>
      <c r="AX161" s="14" t="s">
        <v>79</v>
      </c>
      <c r="AY161" s="223" t="s">
        <v>153</v>
      </c>
    </row>
    <row r="162" spans="1:65" s="15" customFormat="1" ht="11.25">
      <c r="B162" s="224"/>
      <c r="C162" s="225"/>
      <c r="D162" s="204" t="s">
        <v>161</v>
      </c>
      <c r="E162" s="226" t="s">
        <v>1</v>
      </c>
      <c r="F162" s="227" t="s">
        <v>164</v>
      </c>
      <c r="G162" s="225"/>
      <c r="H162" s="228">
        <v>279.53100000000001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AT162" s="234" t="s">
        <v>161</v>
      </c>
      <c r="AU162" s="234" t="s">
        <v>89</v>
      </c>
      <c r="AV162" s="15" t="s">
        <v>159</v>
      </c>
      <c r="AW162" s="15" t="s">
        <v>33</v>
      </c>
      <c r="AX162" s="15" t="s">
        <v>87</v>
      </c>
      <c r="AY162" s="234" t="s">
        <v>153</v>
      </c>
    </row>
    <row r="163" spans="1:65" s="2" customFormat="1" ht="16.5" customHeight="1">
      <c r="A163" s="35"/>
      <c r="B163" s="36"/>
      <c r="C163" s="188" t="s">
        <v>208</v>
      </c>
      <c r="D163" s="188" t="s">
        <v>155</v>
      </c>
      <c r="E163" s="189" t="s">
        <v>205</v>
      </c>
      <c r="F163" s="190" t="s">
        <v>206</v>
      </c>
      <c r="G163" s="191" t="s">
        <v>158</v>
      </c>
      <c r="H163" s="192">
        <v>14.808</v>
      </c>
      <c r="I163" s="193"/>
      <c r="J163" s="194">
        <f>ROUND(I163*H163,2)</f>
        <v>0</v>
      </c>
      <c r="K163" s="195"/>
      <c r="L163" s="40"/>
      <c r="M163" s="196" t="s">
        <v>1</v>
      </c>
      <c r="N163" s="197" t="s">
        <v>44</v>
      </c>
      <c r="O163" s="72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159</v>
      </c>
      <c r="AT163" s="200" t="s">
        <v>155</v>
      </c>
      <c r="AU163" s="200" t="s">
        <v>89</v>
      </c>
      <c r="AY163" s="18" t="s">
        <v>153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8" t="s">
        <v>87</v>
      </c>
      <c r="BK163" s="201">
        <f>ROUND(I163*H163,2)</f>
        <v>0</v>
      </c>
      <c r="BL163" s="18" t="s">
        <v>159</v>
      </c>
      <c r="BM163" s="200" t="s">
        <v>765</v>
      </c>
    </row>
    <row r="164" spans="1:65" s="2" customFormat="1" ht="24.2" customHeight="1">
      <c r="A164" s="35"/>
      <c r="B164" s="36"/>
      <c r="C164" s="188" t="s">
        <v>216</v>
      </c>
      <c r="D164" s="188" t="s">
        <v>155</v>
      </c>
      <c r="E164" s="189" t="s">
        <v>229</v>
      </c>
      <c r="F164" s="190" t="s">
        <v>230</v>
      </c>
      <c r="G164" s="191" t="s">
        <v>194</v>
      </c>
      <c r="H164" s="192">
        <v>178.88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44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159</v>
      </c>
      <c r="AT164" s="200" t="s">
        <v>155</v>
      </c>
      <c r="AU164" s="200" t="s">
        <v>89</v>
      </c>
      <c r="AY164" s="18" t="s">
        <v>153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87</v>
      </c>
      <c r="BK164" s="201">
        <f>ROUND(I164*H164,2)</f>
        <v>0</v>
      </c>
      <c r="BL164" s="18" t="s">
        <v>159</v>
      </c>
      <c r="BM164" s="200" t="s">
        <v>766</v>
      </c>
    </row>
    <row r="165" spans="1:65" s="13" customFormat="1" ht="22.5">
      <c r="B165" s="202"/>
      <c r="C165" s="203"/>
      <c r="D165" s="204" t="s">
        <v>161</v>
      </c>
      <c r="E165" s="205" t="s">
        <v>1</v>
      </c>
      <c r="F165" s="206" t="s">
        <v>767</v>
      </c>
      <c r="G165" s="203"/>
      <c r="H165" s="205" t="s">
        <v>1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161</v>
      </c>
      <c r="AU165" s="212" t="s">
        <v>89</v>
      </c>
      <c r="AV165" s="13" t="s">
        <v>87</v>
      </c>
      <c r="AW165" s="13" t="s">
        <v>33</v>
      </c>
      <c r="AX165" s="13" t="s">
        <v>79</v>
      </c>
      <c r="AY165" s="212" t="s">
        <v>153</v>
      </c>
    </row>
    <row r="166" spans="1:65" s="13" customFormat="1" ht="11.25">
      <c r="B166" s="202"/>
      <c r="C166" s="203"/>
      <c r="D166" s="204" t="s">
        <v>161</v>
      </c>
      <c r="E166" s="205" t="s">
        <v>1</v>
      </c>
      <c r="F166" s="206" t="s">
        <v>733</v>
      </c>
      <c r="G166" s="203"/>
      <c r="H166" s="205" t="s">
        <v>1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161</v>
      </c>
      <c r="AU166" s="212" t="s">
        <v>89</v>
      </c>
      <c r="AV166" s="13" t="s">
        <v>87</v>
      </c>
      <c r="AW166" s="13" t="s">
        <v>33</v>
      </c>
      <c r="AX166" s="13" t="s">
        <v>79</v>
      </c>
      <c r="AY166" s="212" t="s">
        <v>153</v>
      </c>
    </row>
    <row r="167" spans="1:65" s="13" customFormat="1" ht="11.25">
      <c r="B167" s="202"/>
      <c r="C167" s="203"/>
      <c r="D167" s="204" t="s">
        <v>161</v>
      </c>
      <c r="E167" s="205" t="s">
        <v>1</v>
      </c>
      <c r="F167" s="206" t="s">
        <v>734</v>
      </c>
      <c r="G167" s="203"/>
      <c r="H167" s="205" t="s">
        <v>1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161</v>
      </c>
      <c r="AU167" s="212" t="s">
        <v>89</v>
      </c>
      <c r="AV167" s="13" t="s">
        <v>87</v>
      </c>
      <c r="AW167" s="13" t="s">
        <v>33</v>
      </c>
      <c r="AX167" s="13" t="s">
        <v>79</v>
      </c>
      <c r="AY167" s="212" t="s">
        <v>153</v>
      </c>
    </row>
    <row r="168" spans="1:65" s="14" customFormat="1" ht="11.25">
      <c r="B168" s="213"/>
      <c r="C168" s="214"/>
      <c r="D168" s="204" t="s">
        <v>161</v>
      </c>
      <c r="E168" s="215" t="s">
        <v>1</v>
      </c>
      <c r="F168" s="216" t="s">
        <v>768</v>
      </c>
      <c r="G168" s="214"/>
      <c r="H168" s="217">
        <v>49.36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161</v>
      </c>
      <c r="AU168" s="223" t="s">
        <v>89</v>
      </c>
      <c r="AV168" s="14" t="s">
        <v>89</v>
      </c>
      <c r="AW168" s="14" t="s">
        <v>33</v>
      </c>
      <c r="AX168" s="14" t="s">
        <v>79</v>
      </c>
      <c r="AY168" s="223" t="s">
        <v>153</v>
      </c>
    </row>
    <row r="169" spans="1:65" s="14" customFormat="1" ht="11.25">
      <c r="B169" s="213"/>
      <c r="C169" s="214"/>
      <c r="D169" s="204" t="s">
        <v>161</v>
      </c>
      <c r="E169" s="215" t="s">
        <v>1</v>
      </c>
      <c r="F169" s="216" t="s">
        <v>769</v>
      </c>
      <c r="G169" s="214"/>
      <c r="H169" s="217">
        <v>34.5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161</v>
      </c>
      <c r="AU169" s="223" t="s">
        <v>89</v>
      </c>
      <c r="AV169" s="14" t="s">
        <v>89</v>
      </c>
      <c r="AW169" s="14" t="s">
        <v>33</v>
      </c>
      <c r="AX169" s="14" t="s">
        <v>79</v>
      </c>
      <c r="AY169" s="223" t="s">
        <v>153</v>
      </c>
    </row>
    <row r="170" spans="1:65" s="13" customFormat="1" ht="22.5">
      <c r="B170" s="202"/>
      <c r="C170" s="203"/>
      <c r="D170" s="204" t="s">
        <v>161</v>
      </c>
      <c r="E170" s="205" t="s">
        <v>1</v>
      </c>
      <c r="F170" s="206" t="s">
        <v>770</v>
      </c>
      <c r="G170" s="203"/>
      <c r="H170" s="205" t="s">
        <v>1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161</v>
      </c>
      <c r="AU170" s="212" t="s">
        <v>89</v>
      </c>
      <c r="AV170" s="13" t="s">
        <v>87</v>
      </c>
      <c r="AW170" s="13" t="s">
        <v>33</v>
      </c>
      <c r="AX170" s="13" t="s">
        <v>79</v>
      </c>
      <c r="AY170" s="212" t="s">
        <v>153</v>
      </c>
    </row>
    <row r="171" spans="1:65" s="13" customFormat="1" ht="11.25">
      <c r="B171" s="202"/>
      <c r="C171" s="203"/>
      <c r="D171" s="204" t="s">
        <v>161</v>
      </c>
      <c r="E171" s="205" t="s">
        <v>1</v>
      </c>
      <c r="F171" s="206" t="s">
        <v>738</v>
      </c>
      <c r="G171" s="203"/>
      <c r="H171" s="205" t="s">
        <v>1</v>
      </c>
      <c r="I171" s="207"/>
      <c r="J171" s="203"/>
      <c r="K171" s="203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161</v>
      </c>
      <c r="AU171" s="212" t="s">
        <v>89</v>
      </c>
      <c r="AV171" s="13" t="s">
        <v>87</v>
      </c>
      <c r="AW171" s="13" t="s">
        <v>33</v>
      </c>
      <c r="AX171" s="13" t="s">
        <v>79</v>
      </c>
      <c r="AY171" s="212" t="s">
        <v>153</v>
      </c>
    </row>
    <row r="172" spans="1:65" s="14" customFormat="1" ht="11.25">
      <c r="B172" s="213"/>
      <c r="C172" s="214"/>
      <c r="D172" s="204" t="s">
        <v>161</v>
      </c>
      <c r="E172" s="215" t="s">
        <v>1</v>
      </c>
      <c r="F172" s="216" t="s">
        <v>771</v>
      </c>
      <c r="G172" s="214"/>
      <c r="H172" s="217">
        <v>80.5</v>
      </c>
      <c r="I172" s="218"/>
      <c r="J172" s="214"/>
      <c r="K172" s="214"/>
      <c r="L172" s="219"/>
      <c r="M172" s="220"/>
      <c r="N172" s="221"/>
      <c r="O172" s="221"/>
      <c r="P172" s="221"/>
      <c r="Q172" s="221"/>
      <c r="R172" s="221"/>
      <c r="S172" s="221"/>
      <c r="T172" s="222"/>
      <c r="AT172" s="223" t="s">
        <v>161</v>
      </c>
      <c r="AU172" s="223" t="s">
        <v>89</v>
      </c>
      <c r="AV172" s="14" t="s">
        <v>89</v>
      </c>
      <c r="AW172" s="14" t="s">
        <v>33</v>
      </c>
      <c r="AX172" s="14" t="s">
        <v>79</v>
      </c>
      <c r="AY172" s="223" t="s">
        <v>153</v>
      </c>
    </row>
    <row r="173" spans="1:65" s="13" customFormat="1" ht="11.25">
      <c r="B173" s="202"/>
      <c r="C173" s="203"/>
      <c r="D173" s="204" t="s">
        <v>161</v>
      </c>
      <c r="E173" s="205" t="s">
        <v>1</v>
      </c>
      <c r="F173" s="206" t="s">
        <v>772</v>
      </c>
      <c r="G173" s="203"/>
      <c r="H173" s="205" t="s">
        <v>1</v>
      </c>
      <c r="I173" s="207"/>
      <c r="J173" s="203"/>
      <c r="K173" s="203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161</v>
      </c>
      <c r="AU173" s="212" t="s">
        <v>89</v>
      </c>
      <c r="AV173" s="13" t="s">
        <v>87</v>
      </c>
      <c r="AW173" s="13" t="s">
        <v>33</v>
      </c>
      <c r="AX173" s="13" t="s">
        <v>79</v>
      </c>
      <c r="AY173" s="212" t="s">
        <v>153</v>
      </c>
    </row>
    <row r="174" spans="1:65" s="14" customFormat="1" ht="11.25">
      <c r="B174" s="213"/>
      <c r="C174" s="214"/>
      <c r="D174" s="204" t="s">
        <v>161</v>
      </c>
      <c r="E174" s="215" t="s">
        <v>1</v>
      </c>
      <c r="F174" s="216" t="s">
        <v>773</v>
      </c>
      <c r="G174" s="214"/>
      <c r="H174" s="217">
        <v>14.52</v>
      </c>
      <c r="I174" s="218"/>
      <c r="J174" s="214"/>
      <c r="K174" s="214"/>
      <c r="L174" s="219"/>
      <c r="M174" s="220"/>
      <c r="N174" s="221"/>
      <c r="O174" s="221"/>
      <c r="P174" s="221"/>
      <c r="Q174" s="221"/>
      <c r="R174" s="221"/>
      <c r="S174" s="221"/>
      <c r="T174" s="222"/>
      <c r="AT174" s="223" t="s">
        <v>161</v>
      </c>
      <c r="AU174" s="223" t="s">
        <v>89</v>
      </c>
      <c r="AV174" s="14" t="s">
        <v>89</v>
      </c>
      <c r="AW174" s="14" t="s">
        <v>33</v>
      </c>
      <c r="AX174" s="14" t="s">
        <v>79</v>
      </c>
      <c r="AY174" s="223" t="s">
        <v>153</v>
      </c>
    </row>
    <row r="175" spans="1:65" s="15" customFormat="1" ht="11.25">
      <c r="B175" s="224"/>
      <c r="C175" s="225"/>
      <c r="D175" s="204" t="s">
        <v>161</v>
      </c>
      <c r="E175" s="226" t="s">
        <v>1</v>
      </c>
      <c r="F175" s="227" t="s">
        <v>164</v>
      </c>
      <c r="G175" s="225"/>
      <c r="H175" s="228">
        <v>178.88000000000002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AT175" s="234" t="s">
        <v>161</v>
      </c>
      <c r="AU175" s="234" t="s">
        <v>89</v>
      </c>
      <c r="AV175" s="15" t="s">
        <v>159</v>
      </c>
      <c r="AW175" s="15" t="s">
        <v>33</v>
      </c>
      <c r="AX175" s="15" t="s">
        <v>87</v>
      </c>
      <c r="AY175" s="234" t="s">
        <v>153</v>
      </c>
    </row>
    <row r="176" spans="1:65" s="2" customFormat="1" ht="24.2" customHeight="1">
      <c r="A176" s="35"/>
      <c r="B176" s="36"/>
      <c r="C176" s="188" t="s">
        <v>222</v>
      </c>
      <c r="D176" s="188" t="s">
        <v>155</v>
      </c>
      <c r="E176" s="189" t="s">
        <v>774</v>
      </c>
      <c r="F176" s="190" t="s">
        <v>775</v>
      </c>
      <c r="G176" s="191" t="s">
        <v>194</v>
      </c>
      <c r="H176" s="192">
        <v>80.5</v>
      </c>
      <c r="I176" s="193"/>
      <c r="J176" s="194">
        <f>ROUND(I176*H176,2)</f>
        <v>0</v>
      </c>
      <c r="K176" s="195"/>
      <c r="L176" s="40"/>
      <c r="M176" s="196" t="s">
        <v>1</v>
      </c>
      <c r="N176" s="197" t="s">
        <v>44</v>
      </c>
      <c r="O176" s="72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159</v>
      </c>
      <c r="AT176" s="200" t="s">
        <v>155</v>
      </c>
      <c r="AU176" s="200" t="s">
        <v>89</v>
      </c>
      <c r="AY176" s="18" t="s">
        <v>153</v>
      </c>
      <c r="BE176" s="201">
        <f>IF(N176="základní",J176,0)</f>
        <v>0</v>
      </c>
      <c r="BF176" s="201">
        <f>IF(N176="snížená",J176,0)</f>
        <v>0</v>
      </c>
      <c r="BG176" s="201">
        <f>IF(N176="zákl. přenesená",J176,0)</f>
        <v>0</v>
      </c>
      <c r="BH176" s="201">
        <f>IF(N176="sníž. přenesená",J176,0)</f>
        <v>0</v>
      </c>
      <c r="BI176" s="201">
        <f>IF(N176="nulová",J176,0)</f>
        <v>0</v>
      </c>
      <c r="BJ176" s="18" t="s">
        <v>87</v>
      </c>
      <c r="BK176" s="201">
        <f>ROUND(I176*H176,2)</f>
        <v>0</v>
      </c>
      <c r="BL176" s="18" t="s">
        <v>159</v>
      </c>
      <c r="BM176" s="200" t="s">
        <v>776</v>
      </c>
    </row>
    <row r="177" spans="1:65" s="13" customFormat="1" ht="11.25">
      <c r="B177" s="202"/>
      <c r="C177" s="203"/>
      <c r="D177" s="204" t="s">
        <v>161</v>
      </c>
      <c r="E177" s="205" t="s">
        <v>1</v>
      </c>
      <c r="F177" s="206" t="s">
        <v>777</v>
      </c>
      <c r="G177" s="203"/>
      <c r="H177" s="205" t="s">
        <v>1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161</v>
      </c>
      <c r="AU177" s="212" t="s">
        <v>89</v>
      </c>
      <c r="AV177" s="13" t="s">
        <v>87</v>
      </c>
      <c r="AW177" s="13" t="s">
        <v>33</v>
      </c>
      <c r="AX177" s="13" t="s">
        <v>79</v>
      </c>
      <c r="AY177" s="212" t="s">
        <v>153</v>
      </c>
    </row>
    <row r="178" spans="1:65" s="14" customFormat="1" ht="11.25">
      <c r="B178" s="213"/>
      <c r="C178" s="214"/>
      <c r="D178" s="204" t="s">
        <v>161</v>
      </c>
      <c r="E178" s="215" t="s">
        <v>1</v>
      </c>
      <c r="F178" s="216" t="s">
        <v>771</v>
      </c>
      <c r="G178" s="214"/>
      <c r="H178" s="217">
        <v>80.5</v>
      </c>
      <c r="I178" s="218"/>
      <c r="J178" s="214"/>
      <c r="K178" s="214"/>
      <c r="L178" s="219"/>
      <c r="M178" s="220"/>
      <c r="N178" s="221"/>
      <c r="O178" s="221"/>
      <c r="P178" s="221"/>
      <c r="Q178" s="221"/>
      <c r="R178" s="221"/>
      <c r="S178" s="221"/>
      <c r="T178" s="222"/>
      <c r="AT178" s="223" t="s">
        <v>161</v>
      </c>
      <c r="AU178" s="223" t="s">
        <v>89</v>
      </c>
      <c r="AV178" s="14" t="s">
        <v>89</v>
      </c>
      <c r="AW178" s="14" t="s">
        <v>33</v>
      </c>
      <c r="AX178" s="14" t="s">
        <v>79</v>
      </c>
      <c r="AY178" s="223" t="s">
        <v>153</v>
      </c>
    </row>
    <row r="179" spans="1:65" s="15" customFormat="1" ht="11.25">
      <c r="B179" s="224"/>
      <c r="C179" s="225"/>
      <c r="D179" s="204" t="s">
        <v>161</v>
      </c>
      <c r="E179" s="226" t="s">
        <v>1</v>
      </c>
      <c r="F179" s="227" t="s">
        <v>164</v>
      </c>
      <c r="G179" s="225"/>
      <c r="H179" s="228">
        <v>80.5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AT179" s="234" t="s">
        <v>161</v>
      </c>
      <c r="AU179" s="234" t="s">
        <v>89</v>
      </c>
      <c r="AV179" s="15" t="s">
        <v>159</v>
      </c>
      <c r="AW179" s="15" t="s">
        <v>33</v>
      </c>
      <c r="AX179" s="15" t="s">
        <v>87</v>
      </c>
      <c r="AY179" s="234" t="s">
        <v>153</v>
      </c>
    </row>
    <row r="180" spans="1:65" s="12" customFormat="1" ht="22.9" customHeight="1">
      <c r="B180" s="172"/>
      <c r="C180" s="173"/>
      <c r="D180" s="174" t="s">
        <v>78</v>
      </c>
      <c r="E180" s="186" t="s">
        <v>89</v>
      </c>
      <c r="F180" s="186" t="s">
        <v>234</v>
      </c>
      <c r="G180" s="173"/>
      <c r="H180" s="173"/>
      <c r="I180" s="176"/>
      <c r="J180" s="187">
        <f>BK180</f>
        <v>0</v>
      </c>
      <c r="K180" s="173"/>
      <c r="L180" s="178"/>
      <c r="M180" s="179"/>
      <c r="N180" s="180"/>
      <c r="O180" s="180"/>
      <c r="P180" s="181">
        <f>SUM(P181:P196)</f>
        <v>0</v>
      </c>
      <c r="Q180" s="180"/>
      <c r="R180" s="181">
        <f>SUM(R181:R196)</f>
        <v>36.753471359999999</v>
      </c>
      <c r="S180" s="180"/>
      <c r="T180" s="182">
        <f>SUM(T181:T196)</f>
        <v>0</v>
      </c>
      <c r="AR180" s="183" t="s">
        <v>87</v>
      </c>
      <c r="AT180" s="184" t="s">
        <v>78</v>
      </c>
      <c r="AU180" s="184" t="s">
        <v>87</v>
      </c>
      <c r="AY180" s="183" t="s">
        <v>153</v>
      </c>
      <c r="BK180" s="185">
        <f>SUM(BK181:BK196)</f>
        <v>0</v>
      </c>
    </row>
    <row r="181" spans="1:65" s="2" customFormat="1" ht="16.5" customHeight="1">
      <c r="A181" s="35"/>
      <c r="B181" s="36"/>
      <c r="C181" s="188" t="s">
        <v>228</v>
      </c>
      <c r="D181" s="188" t="s">
        <v>155</v>
      </c>
      <c r="E181" s="189" t="s">
        <v>778</v>
      </c>
      <c r="F181" s="190" t="s">
        <v>779</v>
      </c>
      <c r="G181" s="191" t="s">
        <v>158</v>
      </c>
      <c r="H181" s="192">
        <v>10.164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44</v>
      </c>
      <c r="O181" s="72"/>
      <c r="P181" s="198">
        <f>O181*H181</f>
        <v>0</v>
      </c>
      <c r="Q181" s="198">
        <v>2.2563399999999998</v>
      </c>
      <c r="R181" s="198">
        <f>Q181*H181</f>
        <v>22.933439759999999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159</v>
      </c>
      <c r="AT181" s="200" t="s">
        <v>155</v>
      </c>
      <c r="AU181" s="200" t="s">
        <v>89</v>
      </c>
      <c r="AY181" s="18" t="s">
        <v>153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87</v>
      </c>
      <c r="BK181" s="201">
        <f>ROUND(I181*H181,2)</f>
        <v>0</v>
      </c>
      <c r="BL181" s="18" t="s">
        <v>159</v>
      </c>
      <c r="BM181" s="200" t="s">
        <v>780</v>
      </c>
    </row>
    <row r="182" spans="1:65" s="13" customFormat="1" ht="11.25">
      <c r="B182" s="202"/>
      <c r="C182" s="203"/>
      <c r="D182" s="204" t="s">
        <v>161</v>
      </c>
      <c r="E182" s="205" t="s">
        <v>1</v>
      </c>
      <c r="F182" s="206" t="s">
        <v>781</v>
      </c>
      <c r="G182" s="203"/>
      <c r="H182" s="205" t="s">
        <v>1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161</v>
      </c>
      <c r="AU182" s="212" t="s">
        <v>89</v>
      </c>
      <c r="AV182" s="13" t="s">
        <v>87</v>
      </c>
      <c r="AW182" s="13" t="s">
        <v>33</v>
      </c>
      <c r="AX182" s="13" t="s">
        <v>79</v>
      </c>
      <c r="AY182" s="212" t="s">
        <v>153</v>
      </c>
    </row>
    <row r="183" spans="1:65" s="14" customFormat="1" ht="11.25">
      <c r="B183" s="213"/>
      <c r="C183" s="214"/>
      <c r="D183" s="204" t="s">
        <v>161</v>
      </c>
      <c r="E183" s="215" t="s">
        <v>1</v>
      </c>
      <c r="F183" s="216" t="s">
        <v>747</v>
      </c>
      <c r="G183" s="214"/>
      <c r="H183" s="217">
        <v>10.164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161</v>
      </c>
      <c r="AU183" s="223" t="s">
        <v>89</v>
      </c>
      <c r="AV183" s="14" t="s">
        <v>89</v>
      </c>
      <c r="AW183" s="14" t="s">
        <v>33</v>
      </c>
      <c r="AX183" s="14" t="s">
        <v>79</v>
      </c>
      <c r="AY183" s="223" t="s">
        <v>153</v>
      </c>
    </row>
    <row r="184" spans="1:65" s="15" customFormat="1" ht="11.25">
      <c r="B184" s="224"/>
      <c r="C184" s="225"/>
      <c r="D184" s="204" t="s">
        <v>161</v>
      </c>
      <c r="E184" s="226" t="s">
        <v>1</v>
      </c>
      <c r="F184" s="227" t="s">
        <v>164</v>
      </c>
      <c r="G184" s="225"/>
      <c r="H184" s="228">
        <v>10.164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AT184" s="234" t="s">
        <v>161</v>
      </c>
      <c r="AU184" s="234" t="s">
        <v>89</v>
      </c>
      <c r="AV184" s="15" t="s">
        <v>159</v>
      </c>
      <c r="AW184" s="15" t="s">
        <v>33</v>
      </c>
      <c r="AX184" s="15" t="s">
        <v>87</v>
      </c>
      <c r="AY184" s="234" t="s">
        <v>153</v>
      </c>
    </row>
    <row r="185" spans="1:65" s="2" customFormat="1" ht="33" customHeight="1">
      <c r="A185" s="35"/>
      <c r="B185" s="36"/>
      <c r="C185" s="188" t="s">
        <v>235</v>
      </c>
      <c r="D185" s="188" t="s">
        <v>155</v>
      </c>
      <c r="E185" s="189" t="s">
        <v>782</v>
      </c>
      <c r="F185" s="190" t="s">
        <v>783</v>
      </c>
      <c r="G185" s="191" t="s">
        <v>194</v>
      </c>
      <c r="H185" s="192">
        <v>5</v>
      </c>
      <c r="I185" s="193"/>
      <c r="J185" s="194">
        <f>ROUND(I185*H185,2)</f>
        <v>0</v>
      </c>
      <c r="K185" s="195"/>
      <c r="L185" s="40"/>
      <c r="M185" s="196" t="s">
        <v>1</v>
      </c>
      <c r="N185" s="197" t="s">
        <v>44</v>
      </c>
      <c r="O185" s="72"/>
      <c r="P185" s="198">
        <f>O185*H185</f>
        <v>0</v>
      </c>
      <c r="Q185" s="198">
        <v>0.42831999999999998</v>
      </c>
      <c r="R185" s="198">
        <f>Q185*H185</f>
        <v>2.1415999999999999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159</v>
      </c>
      <c r="AT185" s="200" t="s">
        <v>155</v>
      </c>
      <c r="AU185" s="200" t="s">
        <v>89</v>
      </c>
      <c r="AY185" s="18" t="s">
        <v>153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87</v>
      </c>
      <c r="BK185" s="201">
        <f>ROUND(I185*H185,2)</f>
        <v>0</v>
      </c>
      <c r="BL185" s="18" t="s">
        <v>159</v>
      </c>
      <c r="BM185" s="200" t="s">
        <v>784</v>
      </c>
    </row>
    <row r="186" spans="1:65" s="13" customFormat="1" ht="22.5">
      <c r="B186" s="202"/>
      <c r="C186" s="203"/>
      <c r="D186" s="204" t="s">
        <v>161</v>
      </c>
      <c r="E186" s="205" t="s">
        <v>1</v>
      </c>
      <c r="F186" s="206" t="s">
        <v>785</v>
      </c>
      <c r="G186" s="203"/>
      <c r="H186" s="205" t="s">
        <v>1</v>
      </c>
      <c r="I186" s="207"/>
      <c r="J186" s="203"/>
      <c r="K186" s="203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161</v>
      </c>
      <c r="AU186" s="212" t="s">
        <v>89</v>
      </c>
      <c r="AV186" s="13" t="s">
        <v>87</v>
      </c>
      <c r="AW186" s="13" t="s">
        <v>33</v>
      </c>
      <c r="AX186" s="13" t="s">
        <v>79</v>
      </c>
      <c r="AY186" s="212" t="s">
        <v>153</v>
      </c>
    </row>
    <row r="187" spans="1:65" s="14" customFormat="1" ht="11.25">
      <c r="B187" s="213"/>
      <c r="C187" s="214"/>
      <c r="D187" s="204" t="s">
        <v>161</v>
      </c>
      <c r="E187" s="215" t="s">
        <v>1</v>
      </c>
      <c r="F187" s="216" t="s">
        <v>786</v>
      </c>
      <c r="G187" s="214"/>
      <c r="H187" s="217">
        <v>5</v>
      </c>
      <c r="I187" s="218"/>
      <c r="J187" s="214"/>
      <c r="K187" s="214"/>
      <c r="L187" s="219"/>
      <c r="M187" s="220"/>
      <c r="N187" s="221"/>
      <c r="O187" s="221"/>
      <c r="P187" s="221"/>
      <c r="Q187" s="221"/>
      <c r="R187" s="221"/>
      <c r="S187" s="221"/>
      <c r="T187" s="222"/>
      <c r="AT187" s="223" t="s">
        <v>161</v>
      </c>
      <c r="AU187" s="223" t="s">
        <v>89</v>
      </c>
      <c r="AV187" s="14" t="s">
        <v>89</v>
      </c>
      <c r="AW187" s="14" t="s">
        <v>33</v>
      </c>
      <c r="AX187" s="14" t="s">
        <v>79</v>
      </c>
      <c r="AY187" s="223" t="s">
        <v>153</v>
      </c>
    </row>
    <row r="188" spans="1:65" s="15" customFormat="1" ht="11.25">
      <c r="B188" s="224"/>
      <c r="C188" s="225"/>
      <c r="D188" s="204" t="s">
        <v>161</v>
      </c>
      <c r="E188" s="226" t="s">
        <v>1</v>
      </c>
      <c r="F188" s="227" t="s">
        <v>164</v>
      </c>
      <c r="G188" s="225"/>
      <c r="H188" s="228">
        <v>5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AT188" s="234" t="s">
        <v>161</v>
      </c>
      <c r="AU188" s="234" t="s">
        <v>89</v>
      </c>
      <c r="AV188" s="15" t="s">
        <v>159</v>
      </c>
      <c r="AW188" s="15" t="s">
        <v>33</v>
      </c>
      <c r="AX188" s="15" t="s">
        <v>87</v>
      </c>
      <c r="AY188" s="234" t="s">
        <v>153</v>
      </c>
    </row>
    <row r="189" spans="1:65" s="2" customFormat="1" ht="33" customHeight="1">
      <c r="A189" s="35"/>
      <c r="B189" s="36"/>
      <c r="C189" s="188" t="s">
        <v>241</v>
      </c>
      <c r="D189" s="188" t="s">
        <v>155</v>
      </c>
      <c r="E189" s="189" t="s">
        <v>787</v>
      </c>
      <c r="F189" s="190" t="s">
        <v>788</v>
      </c>
      <c r="G189" s="191" t="s">
        <v>194</v>
      </c>
      <c r="H189" s="192">
        <v>12.1</v>
      </c>
      <c r="I189" s="193"/>
      <c r="J189" s="194">
        <f>ROUND(I189*H189,2)</f>
        <v>0</v>
      </c>
      <c r="K189" s="195"/>
      <c r="L189" s="40"/>
      <c r="M189" s="196" t="s">
        <v>1</v>
      </c>
      <c r="N189" s="197" t="s">
        <v>44</v>
      </c>
      <c r="O189" s="72"/>
      <c r="P189" s="198">
        <f>O189*H189</f>
        <v>0</v>
      </c>
      <c r="Q189" s="198">
        <v>0.95650000000000002</v>
      </c>
      <c r="R189" s="198">
        <f>Q189*H189</f>
        <v>11.573650000000001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159</v>
      </c>
      <c r="AT189" s="200" t="s">
        <v>155</v>
      </c>
      <c r="AU189" s="200" t="s">
        <v>89</v>
      </c>
      <c r="AY189" s="18" t="s">
        <v>153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8" t="s">
        <v>87</v>
      </c>
      <c r="BK189" s="201">
        <f>ROUND(I189*H189,2)</f>
        <v>0</v>
      </c>
      <c r="BL189" s="18" t="s">
        <v>159</v>
      </c>
      <c r="BM189" s="200" t="s">
        <v>789</v>
      </c>
    </row>
    <row r="190" spans="1:65" s="13" customFormat="1" ht="11.25">
      <c r="B190" s="202"/>
      <c r="C190" s="203"/>
      <c r="D190" s="204" t="s">
        <v>161</v>
      </c>
      <c r="E190" s="205" t="s">
        <v>1</v>
      </c>
      <c r="F190" s="206" t="s">
        <v>790</v>
      </c>
      <c r="G190" s="203"/>
      <c r="H190" s="205" t="s">
        <v>1</v>
      </c>
      <c r="I190" s="207"/>
      <c r="J190" s="203"/>
      <c r="K190" s="203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161</v>
      </c>
      <c r="AU190" s="212" t="s">
        <v>89</v>
      </c>
      <c r="AV190" s="13" t="s">
        <v>87</v>
      </c>
      <c r="AW190" s="13" t="s">
        <v>33</v>
      </c>
      <c r="AX190" s="13" t="s">
        <v>79</v>
      </c>
      <c r="AY190" s="212" t="s">
        <v>153</v>
      </c>
    </row>
    <row r="191" spans="1:65" s="14" customFormat="1" ht="11.25">
      <c r="B191" s="213"/>
      <c r="C191" s="214"/>
      <c r="D191" s="204" t="s">
        <v>161</v>
      </c>
      <c r="E191" s="215" t="s">
        <v>1</v>
      </c>
      <c r="F191" s="216" t="s">
        <v>791</v>
      </c>
      <c r="G191" s="214"/>
      <c r="H191" s="217">
        <v>12.1</v>
      </c>
      <c r="I191" s="218"/>
      <c r="J191" s="214"/>
      <c r="K191" s="214"/>
      <c r="L191" s="219"/>
      <c r="M191" s="220"/>
      <c r="N191" s="221"/>
      <c r="O191" s="221"/>
      <c r="P191" s="221"/>
      <c r="Q191" s="221"/>
      <c r="R191" s="221"/>
      <c r="S191" s="221"/>
      <c r="T191" s="222"/>
      <c r="AT191" s="223" t="s">
        <v>161</v>
      </c>
      <c r="AU191" s="223" t="s">
        <v>89</v>
      </c>
      <c r="AV191" s="14" t="s">
        <v>89</v>
      </c>
      <c r="AW191" s="14" t="s">
        <v>33</v>
      </c>
      <c r="AX191" s="14" t="s">
        <v>79</v>
      </c>
      <c r="AY191" s="223" t="s">
        <v>153</v>
      </c>
    </row>
    <row r="192" spans="1:65" s="15" customFormat="1" ht="11.25">
      <c r="B192" s="224"/>
      <c r="C192" s="225"/>
      <c r="D192" s="204" t="s">
        <v>161</v>
      </c>
      <c r="E192" s="226" t="s">
        <v>1</v>
      </c>
      <c r="F192" s="227" t="s">
        <v>164</v>
      </c>
      <c r="G192" s="225"/>
      <c r="H192" s="228">
        <v>12.1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AT192" s="234" t="s">
        <v>161</v>
      </c>
      <c r="AU192" s="234" t="s">
        <v>89</v>
      </c>
      <c r="AV192" s="15" t="s">
        <v>159</v>
      </c>
      <c r="AW192" s="15" t="s">
        <v>33</v>
      </c>
      <c r="AX192" s="15" t="s">
        <v>87</v>
      </c>
      <c r="AY192" s="234" t="s">
        <v>153</v>
      </c>
    </row>
    <row r="193" spans="1:65" s="2" customFormat="1" ht="24.2" customHeight="1">
      <c r="A193" s="35"/>
      <c r="B193" s="36"/>
      <c r="C193" s="188" t="s">
        <v>8</v>
      </c>
      <c r="D193" s="188" t="s">
        <v>155</v>
      </c>
      <c r="E193" s="189" t="s">
        <v>279</v>
      </c>
      <c r="F193" s="190" t="s">
        <v>280</v>
      </c>
      <c r="G193" s="191" t="s">
        <v>201</v>
      </c>
      <c r="H193" s="192">
        <v>9.9000000000000005E-2</v>
      </c>
      <c r="I193" s="193"/>
      <c r="J193" s="194">
        <f>ROUND(I193*H193,2)</f>
        <v>0</v>
      </c>
      <c r="K193" s="195"/>
      <c r="L193" s="40"/>
      <c r="M193" s="196" t="s">
        <v>1</v>
      </c>
      <c r="N193" s="197" t="s">
        <v>44</v>
      </c>
      <c r="O193" s="72"/>
      <c r="P193" s="198">
        <f>O193*H193</f>
        <v>0</v>
      </c>
      <c r="Q193" s="198">
        <v>1.0584</v>
      </c>
      <c r="R193" s="198">
        <f>Q193*H193</f>
        <v>0.1047816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159</v>
      </c>
      <c r="AT193" s="200" t="s">
        <v>155</v>
      </c>
      <c r="AU193" s="200" t="s">
        <v>89</v>
      </c>
      <c r="AY193" s="18" t="s">
        <v>153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87</v>
      </c>
      <c r="BK193" s="201">
        <f>ROUND(I193*H193,2)</f>
        <v>0</v>
      </c>
      <c r="BL193" s="18" t="s">
        <v>159</v>
      </c>
      <c r="BM193" s="200" t="s">
        <v>792</v>
      </c>
    </row>
    <row r="194" spans="1:65" s="13" customFormat="1" ht="11.25">
      <c r="B194" s="202"/>
      <c r="C194" s="203"/>
      <c r="D194" s="204" t="s">
        <v>161</v>
      </c>
      <c r="E194" s="205" t="s">
        <v>1</v>
      </c>
      <c r="F194" s="206" t="s">
        <v>793</v>
      </c>
      <c r="G194" s="203"/>
      <c r="H194" s="205" t="s">
        <v>1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161</v>
      </c>
      <c r="AU194" s="212" t="s">
        <v>89</v>
      </c>
      <c r="AV194" s="13" t="s">
        <v>87</v>
      </c>
      <c r="AW194" s="13" t="s">
        <v>33</v>
      </c>
      <c r="AX194" s="13" t="s">
        <v>79</v>
      </c>
      <c r="AY194" s="212" t="s">
        <v>153</v>
      </c>
    </row>
    <row r="195" spans="1:65" s="14" customFormat="1" ht="11.25">
      <c r="B195" s="213"/>
      <c r="C195" s="214"/>
      <c r="D195" s="204" t="s">
        <v>161</v>
      </c>
      <c r="E195" s="215" t="s">
        <v>1</v>
      </c>
      <c r="F195" s="216" t="s">
        <v>794</v>
      </c>
      <c r="G195" s="214"/>
      <c r="H195" s="217">
        <v>9.9000000000000005E-2</v>
      </c>
      <c r="I195" s="218"/>
      <c r="J195" s="214"/>
      <c r="K195" s="214"/>
      <c r="L195" s="219"/>
      <c r="M195" s="220"/>
      <c r="N195" s="221"/>
      <c r="O195" s="221"/>
      <c r="P195" s="221"/>
      <c r="Q195" s="221"/>
      <c r="R195" s="221"/>
      <c r="S195" s="221"/>
      <c r="T195" s="222"/>
      <c r="AT195" s="223" t="s">
        <v>161</v>
      </c>
      <c r="AU195" s="223" t="s">
        <v>89</v>
      </c>
      <c r="AV195" s="14" t="s">
        <v>89</v>
      </c>
      <c r="AW195" s="14" t="s">
        <v>33</v>
      </c>
      <c r="AX195" s="14" t="s">
        <v>79</v>
      </c>
      <c r="AY195" s="223" t="s">
        <v>153</v>
      </c>
    </row>
    <row r="196" spans="1:65" s="15" customFormat="1" ht="11.25">
      <c r="B196" s="224"/>
      <c r="C196" s="225"/>
      <c r="D196" s="204" t="s">
        <v>161</v>
      </c>
      <c r="E196" s="226" t="s">
        <v>1</v>
      </c>
      <c r="F196" s="227" t="s">
        <v>164</v>
      </c>
      <c r="G196" s="225"/>
      <c r="H196" s="228">
        <v>9.9000000000000005E-2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AT196" s="234" t="s">
        <v>161</v>
      </c>
      <c r="AU196" s="234" t="s">
        <v>89</v>
      </c>
      <c r="AV196" s="15" t="s">
        <v>159</v>
      </c>
      <c r="AW196" s="15" t="s">
        <v>33</v>
      </c>
      <c r="AX196" s="15" t="s">
        <v>87</v>
      </c>
      <c r="AY196" s="234" t="s">
        <v>153</v>
      </c>
    </row>
    <row r="197" spans="1:65" s="12" customFormat="1" ht="22.9" customHeight="1">
      <c r="B197" s="172"/>
      <c r="C197" s="173"/>
      <c r="D197" s="174" t="s">
        <v>78</v>
      </c>
      <c r="E197" s="186" t="s">
        <v>186</v>
      </c>
      <c r="F197" s="186" t="s">
        <v>795</v>
      </c>
      <c r="G197" s="173"/>
      <c r="H197" s="173"/>
      <c r="I197" s="176"/>
      <c r="J197" s="187">
        <f>BK197</f>
        <v>0</v>
      </c>
      <c r="K197" s="173"/>
      <c r="L197" s="178"/>
      <c r="M197" s="179"/>
      <c r="N197" s="180"/>
      <c r="O197" s="180"/>
      <c r="P197" s="181">
        <f>SUM(P198:P229)</f>
        <v>0</v>
      </c>
      <c r="Q197" s="180"/>
      <c r="R197" s="181">
        <f>SUM(R198:R229)</f>
        <v>97.694610000000011</v>
      </c>
      <c r="S197" s="180"/>
      <c r="T197" s="182">
        <f>SUM(T198:T229)</f>
        <v>0</v>
      </c>
      <c r="AR197" s="183" t="s">
        <v>87</v>
      </c>
      <c r="AT197" s="184" t="s">
        <v>78</v>
      </c>
      <c r="AU197" s="184" t="s">
        <v>87</v>
      </c>
      <c r="AY197" s="183" t="s">
        <v>153</v>
      </c>
      <c r="BK197" s="185">
        <f>SUM(BK198:BK229)</f>
        <v>0</v>
      </c>
    </row>
    <row r="198" spans="1:65" s="2" customFormat="1" ht="16.5" customHeight="1">
      <c r="A198" s="35"/>
      <c r="B198" s="36"/>
      <c r="C198" s="188" t="s">
        <v>251</v>
      </c>
      <c r="D198" s="188" t="s">
        <v>155</v>
      </c>
      <c r="E198" s="189" t="s">
        <v>796</v>
      </c>
      <c r="F198" s="190" t="s">
        <v>797</v>
      </c>
      <c r="G198" s="191" t="s">
        <v>194</v>
      </c>
      <c r="H198" s="192">
        <v>34.5</v>
      </c>
      <c r="I198" s="193"/>
      <c r="J198" s="194">
        <f>ROUND(I198*H198,2)</f>
        <v>0</v>
      </c>
      <c r="K198" s="195"/>
      <c r="L198" s="40"/>
      <c r="M198" s="196" t="s">
        <v>1</v>
      </c>
      <c r="N198" s="197" t="s">
        <v>44</v>
      </c>
      <c r="O198" s="72"/>
      <c r="P198" s="198">
        <f>O198*H198</f>
        <v>0</v>
      </c>
      <c r="Q198" s="198">
        <v>9.1999999999999998E-2</v>
      </c>
      <c r="R198" s="198">
        <f>Q198*H198</f>
        <v>3.1739999999999999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159</v>
      </c>
      <c r="AT198" s="200" t="s">
        <v>155</v>
      </c>
      <c r="AU198" s="200" t="s">
        <v>89</v>
      </c>
      <c r="AY198" s="18" t="s">
        <v>153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8" t="s">
        <v>87</v>
      </c>
      <c r="BK198" s="201">
        <f>ROUND(I198*H198,2)</f>
        <v>0</v>
      </c>
      <c r="BL198" s="18" t="s">
        <v>159</v>
      </c>
      <c r="BM198" s="200" t="s">
        <v>798</v>
      </c>
    </row>
    <row r="199" spans="1:65" s="13" customFormat="1" ht="22.5">
      <c r="B199" s="202"/>
      <c r="C199" s="203"/>
      <c r="D199" s="204" t="s">
        <v>161</v>
      </c>
      <c r="E199" s="205" t="s">
        <v>1</v>
      </c>
      <c r="F199" s="206" t="s">
        <v>799</v>
      </c>
      <c r="G199" s="203"/>
      <c r="H199" s="205" t="s">
        <v>1</v>
      </c>
      <c r="I199" s="207"/>
      <c r="J199" s="203"/>
      <c r="K199" s="203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161</v>
      </c>
      <c r="AU199" s="212" t="s">
        <v>89</v>
      </c>
      <c r="AV199" s="13" t="s">
        <v>87</v>
      </c>
      <c r="AW199" s="13" t="s">
        <v>33</v>
      </c>
      <c r="AX199" s="13" t="s">
        <v>79</v>
      </c>
      <c r="AY199" s="212" t="s">
        <v>153</v>
      </c>
    </row>
    <row r="200" spans="1:65" s="13" customFormat="1" ht="11.25">
      <c r="B200" s="202"/>
      <c r="C200" s="203"/>
      <c r="D200" s="204" t="s">
        <v>161</v>
      </c>
      <c r="E200" s="205" t="s">
        <v>1</v>
      </c>
      <c r="F200" s="206" t="s">
        <v>734</v>
      </c>
      <c r="G200" s="203"/>
      <c r="H200" s="205" t="s">
        <v>1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161</v>
      </c>
      <c r="AU200" s="212" t="s">
        <v>89</v>
      </c>
      <c r="AV200" s="13" t="s">
        <v>87</v>
      </c>
      <c r="AW200" s="13" t="s">
        <v>33</v>
      </c>
      <c r="AX200" s="13" t="s">
        <v>79</v>
      </c>
      <c r="AY200" s="212" t="s">
        <v>153</v>
      </c>
    </row>
    <row r="201" spans="1:65" s="14" customFormat="1" ht="11.25">
      <c r="B201" s="213"/>
      <c r="C201" s="214"/>
      <c r="D201" s="204" t="s">
        <v>161</v>
      </c>
      <c r="E201" s="215" t="s">
        <v>1</v>
      </c>
      <c r="F201" s="216" t="s">
        <v>769</v>
      </c>
      <c r="G201" s="214"/>
      <c r="H201" s="217">
        <v>34.5</v>
      </c>
      <c r="I201" s="218"/>
      <c r="J201" s="214"/>
      <c r="K201" s="214"/>
      <c r="L201" s="219"/>
      <c r="M201" s="220"/>
      <c r="N201" s="221"/>
      <c r="O201" s="221"/>
      <c r="P201" s="221"/>
      <c r="Q201" s="221"/>
      <c r="R201" s="221"/>
      <c r="S201" s="221"/>
      <c r="T201" s="222"/>
      <c r="AT201" s="223" t="s">
        <v>161</v>
      </c>
      <c r="AU201" s="223" t="s">
        <v>89</v>
      </c>
      <c r="AV201" s="14" t="s">
        <v>89</v>
      </c>
      <c r="AW201" s="14" t="s">
        <v>33</v>
      </c>
      <c r="AX201" s="14" t="s">
        <v>79</v>
      </c>
      <c r="AY201" s="223" t="s">
        <v>153</v>
      </c>
    </row>
    <row r="202" spans="1:65" s="15" customFormat="1" ht="11.25">
      <c r="B202" s="224"/>
      <c r="C202" s="225"/>
      <c r="D202" s="204" t="s">
        <v>161</v>
      </c>
      <c r="E202" s="226" t="s">
        <v>1</v>
      </c>
      <c r="F202" s="227" t="s">
        <v>164</v>
      </c>
      <c r="G202" s="225"/>
      <c r="H202" s="228">
        <v>34.5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AT202" s="234" t="s">
        <v>161</v>
      </c>
      <c r="AU202" s="234" t="s">
        <v>89</v>
      </c>
      <c r="AV202" s="15" t="s">
        <v>159</v>
      </c>
      <c r="AW202" s="15" t="s">
        <v>33</v>
      </c>
      <c r="AX202" s="15" t="s">
        <v>87</v>
      </c>
      <c r="AY202" s="234" t="s">
        <v>153</v>
      </c>
    </row>
    <row r="203" spans="1:65" s="2" customFormat="1" ht="16.5" customHeight="1">
      <c r="A203" s="35"/>
      <c r="B203" s="36"/>
      <c r="C203" s="188" t="s">
        <v>256</v>
      </c>
      <c r="D203" s="188" t="s">
        <v>155</v>
      </c>
      <c r="E203" s="189" t="s">
        <v>800</v>
      </c>
      <c r="F203" s="190" t="s">
        <v>801</v>
      </c>
      <c r="G203" s="191" t="s">
        <v>194</v>
      </c>
      <c r="H203" s="192">
        <v>115</v>
      </c>
      <c r="I203" s="193"/>
      <c r="J203" s="194">
        <f>ROUND(I203*H203,2)</f>
        <v>0</v>
      </c>
      <c r="K203" s="195"/>
      <c r="L203" s="40"/>
      <c r="M203" s="196" t="s">
        <v>1</v>
      </c>
      <c r="N203" s="197" t="s">
        <v>44</v>
      </c>
      <c r="O203" s="72"/>
      <c r="P203" s="198">
        <f>O203*H203</f>
        <v>0</v>
      </c>
      <c r="Q203" s="198">
        <v>0.46</v>
      </c>
      <c r="R203" s="198">
        <f>Q203*H203</f>
        <v>52.900000000000006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159</v>
      </c>
      <c r="AT203" s="200" t="s">
        <v>155</v>
      </c>
      <c r="AU203" s="200" t="s">
        <v>89</v>
      </c>
      <c r="AY203" s="18" t="s">
        <v>153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87</v>
      </c>
      <c r="BK203" s="201">
        <f>ROUND(I203*H203,2)</f>
        <v>0</v>
      </c>
      <c r="BL203" s="18" t="s">
        <v>159</v>
      </c>
      <c r="BM203" s="200" t="s">
        <v>802</v>
      </c>
    </row>
    <row r="204" spans="1:65" s="13" customFormat="1" ht="11.25">
      <c r="B204" s="202"/>
      <c r="C204" s="203"/>
      <c r="D204" s="204" t="s">
        <v>161</v>
      </c>
      <c r="E204" s="205" t="s">
        <v>1</v>
      </c>
      <c r="F204" s="206" t="s">
        <v>803</v>
      </c>
      <c r="G204" s="203"/>
      <c r="H204" s="205" t="s">
        <v>1</v>
      </c>
      <c r="I204" s="207"/>
      <c r="J204" s="203"/>
      <c r="K204" s="203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161</v>
      </c>
      <c r="AU204" s="212" t="s">
        <v>89</v>
      </c>
      <c r="AV204" s="13" t="s">
        <v>87</v>
      </c>
      <c r="AW204" s="13" t="s">
        <v>33</v>
      </c>
      <c r="AX204" s="13" t="s">
        <v>79</v>
      </c>
      <c r="AY204" s="212" t="s">
        <v>153</v>
      </c>
    </row>
    <row r="205" spans="1:65" s="13" customFormat="1" ht="11.25">
      <c r="B205" s="202"/>
      <c r="C205" s="203"/>
      <c r="D205" s="204" t="s">
        <v>161</v>
      </c>
      <c r="E205" s="205" t="s">
        <v>1</v>
      </c>
      <c r="F205" s="206" t="s">
        <v>734</v>
      </c>
      <c r="G205" s="203"/>
      <c r="H205" s="205" t="s">
        <v>1</v>
      </c>
      <c r="I205" s="207"/>
      <c r="J205" s="203"/>
      <c r="K205" s="203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161</v>
      </c>
      <c r="AU205" s="212" t="s">
        <v>89</v>
      </c>
      <c r="AV205" s="13" t="s">
        <v>87</v>
      </c>
      <c r="AW205" s="13" t="s">
        <v>33</v>
      </c>
      <c r="AX205" s="13" t="s">
        <v>79</v>
      </c>
      <c r="AY205" s="212" t="s">
        <v>153</v>
      </c>
    </row>
    <row r="206" spans="1:65" s="14" customFormat="1" ht="11.25">
      <c r="B206" s="213"/>
      <c r="C206" s="214"/>
      <c r="D206" s="204" t="s">
        <v>161</v>
      </c>
      <c r="E206" s="215" t="s">
        <v>1</v>
      </c>
      <c r="F206" s="216" t="s">
        <v>769</v>
      </c>
      <c r="G206" s="214"/>
      <c r="H206" s="217">
        <v>34.5</v>
      </c>
      <c r="I206" s="218"/>
      <c r="J206" s="214"/>
      <c r="K206" s="214"/>
      <c r="L206" s="219"/>
      <c r="M206" s="220"/>
      <c r="N206" s="221"/>
      <c r="O206" s="221"/>
      <c r="P206" s="221"/>
      <c r="Q206" s="221"/>
      <c r="R206" s="221"/>
      <c r="S206" s="221"/>
      <c r="T206" s="222"/>
      <c r="AT206" s="223" t="s">
        <v>161</v>
      </c>
      <c r="AU206" s="223" t="s">
        <v>89</v>
      </c>
      <c r="AV206" s="14" t="s">
        <v>89</v>
      </c>
      <c r="AW206" s="14" t="s">
        <v>33</v>
      </c>
      <c r="AX206" s="14" t="s">
        <v>79</v>
      </c>
      <c r="AY206" s="223" t="s">
        <v>153</v>
      </c>
    </row>
    <row r="207" spans="1:65" s="13" customFormat="1" ht="11.25">
      <c r="B207" s="202"/>
      <c r="C207" s="203"/>
      <c r="D207" s="204" t="s">
        <v>161</v>
      </c>
      <c r="E207" s="205" t="s">
        <v>1</v>
      </c>
      <c r="F207" s="206" t="s">
        <v>804</v>
      </c>
      <c r="G207" s="203"/>
      <c r="H207" s="205" t="s">
        <v>1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161</v>
      </c>
      <c r="AU207" s="212" t="s">
        <v>89</v>
      </c>
      <c r="AV207" s="13" t="s">
        <v>87</v>
      </c>
      <c r="AW207" s="13" t="s">
        <v>33</v>
      </c>
      <c r="AX207" s="13" t="s">
        <v>79</v>
      </c>
      <c r="AY207" s="212" t="s">
        <v>153</v>
      </c>
    </row>
    <row r="208" spans="1:65" s="13" customFormat="1" ht="11.25">
      <c r="B208" s="202"/>
      <c r="C208" s="203"/>
      <c r="D208" s="204" t="s">
        <v>161</v>
      </c>
      <c r="E208" s="205" t="s">
        <v>1</v>
      </c>
      <c r="F208" s="206" t="s">
        <v>738</v>
      </c>
      <c r="G208" s="203"/>
      <c r="H208" s="205" t="s">
        <v>1</v>
      </c>
      <c r="I208" s="207"/>
      <c r="J208" s="203"/>
      <c r="K208" s="203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161</v>
      </c>
      <c r="AU208" s="212" t="s">
        <v>89</v>
      </c>
      <c r="AV208" s="13" t="s">
        <v>87</v>
      </c>
      <c r="AW208" s="13" t="s">
        <v>33</v>
      </c>
      <c r="AX208" s="13" t="s">
        <v>79</v>
      </c>
      <c r="AY208" s="212" t="s">
        <v>153</v>
      </c>
    </row>
    <row r="209" spans="1:65" s="14" customFormat="1" ht="11.25">
      <c r="B209" s="213"/>
      <c r="C209" s="214"/>
      <c r="D209" s="204" t="s">
        <v>161</v>
      </c>
      <c r="E209" s="215" t="s">
        <v>1</v>
      </c>
      <c r="F209" s="216" t="s">
        <v>771</v>
      </c>
      <c r="G209" s="214"/>
      <c r="H209" s="217">
        <v>80.5</v>
      </c>
      <c r="I209" s="218"/>
      <c r="J209" s="214"/>
      <c r="K209" s="214"/>
      <c r="L209" s="219"/>
      <c r="M209" s="220"/>
      <c r="N209" s="221"/>
      <c r="O209" s="221"/>
      <c r="P209" s="221"/>
      <c r="Q209" s="221"/>
      <c r="R209" s="221"/>
      <c r="S209" s="221"/>
      <c r="T209" s="222"/>
      <c r="AT209" s="223" t="s">
        <v>161</v>
      </c>
      <c r="AU209" s="223" t="s">
        <v>89</v>
      </c>
      <c r="AV209" s="14" t="s">
        <v>89</v>
      </c>
      <c r="AW209" s="14" t="s">
        <v>33</v>
      </c>
      <c r="AX209" s="14" t="s">
        <v>79</v>
      </c>
      <c r="AY209" s="223" t="s">
        <v>153</v>
      </c>
    </row>
    <row r="210" spans="1:65" s="15" customFormat="1" ht="11.25">
      <c r="B210" s="224"/>
      <c r="C210" s="225"/>
      <c r="D210" s="204" t="s">
        <v>161</v>
      </c>
      <c r="E210" s="226" t="s">
        <v>1</v>
      </c>
      <c r="F210" s="227" t="s">
        <v>164</v>
      </c>
      <c r="G210" s="225"/>
      <c r="H210" s="228">
        <v>115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AT210" s="234" t="s">
        <v>161</v>
      </c>
      <c r="AU210" s="234" t="s">
        <v>89</v>
      </c>
      <c r="AV210" s="15" t="s">
        <v>159</v>
      </c>
      <c r="AW210" s="15" t="s">
        <v>33</v>
      </c>
      <c r="AX210" s="15" t="s">
        <v>87</v>
      </c>
      <c r="AY210" s="234" t="s">
        <v>153</v>
      </c>
    </row>
    <row r="211" spans="1:65" s="2" customFormat="1" ht="16.5" customHeight="1">
      <c r="A211" s="35"/>
      <c r="B211" s="36"/>
      <c r="C211" s="188" t="s">
        <v>260</v>
      </c>
      <c r="D211" s="188" t="s">
        <v>155</v>
      </c>
      <c r="E211" s="189" t="s">
        <v>805</v>
      </c>
      <c r="F211" s="190" t="s">
        <v>806</v>
      </c>
      <c r="G211" s="191" t="s">
        <v>194</v>
      </c>
      <c r="H211" s="192">
        <v>49.36</v>
      </c>
      <c r="I211" s="193"/>
      <c r="J211" s="194">
        <f>ROUND(I211*H211,2)</f>
        <v>0</v>
      </c>
      <c r="K211" s="195"/>
      <c r="L211" s="40"/>
      <c r="M211" s="196" t="s">
        <v>1</v>
      </c>
      <c r="N211" s="197" t="s">
        <v>44</v>
      </c>
      <c r="O211" s="72"/>
      <c r="P211" s="198">
        <f>O211*H211</f>
        <v>0</v>
      </c>
      <c r="Q211" s="198">
        <v>0.69</v>
      </c>
      <c r="R211" s="198">
        <f>Q211*H211</f>
        <v>34.058399999999999</v>
      </c>
      <c r="S211" s="198">
        <v>0</v>
      </c>
      <c r="T211" s="19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0" t="s">
        <v>159</v>
      </c>
      <c r="AT211" s="200" t="s">
        <v>155</v>
      </c>
      <c r="AU211" s="200" t="s">
        <v>89</v>
      </c>
      <c r="AY211" s="18" t="s">
        <v>153</v>
      </c>
      <c r="BE211" s="201">
        <f>IF(N211="základní",J211,0)</f>
        <v>0</v>
      </c>
      <c r="BF211" s="201">
        <f>IF(N211="snížená",J211,0)</f>
        <v>0</v>
      </c>
      <c r="BG211" s="201">
        <f>IF(N211="zákl. přenesená",J211,0)</f>
        <v>0</v>
      </c>
      <c r="BH211" s="201">
        <f>IF(N211="sníž. přenesená",J211,0)</f>
        <v>0</v>
      </c>
      <c r="BI211" s="201">
        <f>IF(N211="nulová",J211,0)</f>
        <v>0</v>
      </c>
      <c r="BJ211" s="18" t="s">
        <v>87</v>
      </c>
      <c r="BK211" s="201">
        <f>ROUND(I211*H211,2)</f>
        <v>0</v>
      </c>
      <c r="BL211" s="18" t="s">
        <v>159</v>
      </c>
      <c r="BM211" s="200" t="s">
        <v>807</v>
      </c>
    </row>
    <row r="212" spans="1:65" s="13" customFormat="1" ht="33.75">
      <c r="B212" s="202"/>
      <c r="C212" s="203"/>
      <c r="D212" s="204" t="s">
        <v>161</v>
      </c>
      <c r="E212" s="205" t="s">
        <v>1</v>
      </c>
      <c r="F212" s="206" t="s">
        <v>752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1:65" s="13" customFormat="1" ht="11.25">
      <c r="B213" s="202"/>
      <c r="C213" s="203"/>
      <c r="D213" s="204" t="s">
        <v>161</v>
      </c>
      <c r="E213" s="205" t="s">
        <v>1</v>
      </c>
      <c r="F213" s="206" t="s">
        <v>733</v>
      </c>
      <c r="G213" s="203"/>
      <c r="H213" s="205" t="s">
        <v>1</v>
      </c>
      <c r="I213" s="207"/>
      <c r="J213" s="203"/>
      <c r="K213" s="203"/>
      <c r="L213" s="208"/>
      <c r="M213" s="209"/>
      <c r="N213" s="210"/>
      <c r="O213" s="210"/>
      <c r="P213" s="210"/>
      <c r="Q213" s="210"/>
      <c r="R213" s="210"/>
      <c r="S213" s="210"/>
      <c r="T213" s="211"/>
      <c r="AT213" s="212" t="s">
        <v>161</v>
      </c>
      <c r="AU213" s="212" t="s">
        <v>89</v>
      </c>
      <c r="AV213" s="13" t="s">
        <v>87</v>
      </c>
      <c r="AW213" s="13" t="s">
        <v>33</v>
      </c>
      <c r="AX213" s="13" t="s">
        <v>79</v>
      </c>
      <c r="AY213" s="212" t="s">
        <v>153</v>
      </c>
    </row>
    <row r="214" spans="1:65" s="14" customFormat="1" ht="11.25">
      <c r="B214" s="213"/>
      <c r="C214" s="214"/>
      <c r="D214" s="204" t="s">
        <v>161</v>
      </c>
      <c r="E214" s="215" t="s">
        <v>1</v>
      </c>
      <c r="F214" s="216" t="s">
        <v>768</v>
      </c>
      <c r="G214" s="214"/>
      <c r="H214" s="217">
        <v>49.36</v>
      </c>
      <c r="I214" s="218"/>
      <c r="J214" s="214"/>
      <c r="K214" s="214"/>
      <c r="L214" s="219"/>
      <c r="M214" s="220"/>
      <c r="N214" s="221"/>
      <c r="O214" s="221"/>
      <c r="P214" s="221"/>
      <c r="Q214" s="221"/>
      <c r="R214" s="221"/>
      <c r="S214" s="221"/>
      <c r="T214" s="222"/>
      <c r="AT214" s="223" t="s">
        <v>161</v>
      </c>
      <c r="AU214" s="223" t="s">
        <v>89</v>
      </c>
      <c r="AV214" s="14" t="s">
        <v>89</v>
      </c>
      <c r="AW214" s="14" t="s">
        <v>33</v>
      </c>
      <c r="AX214" s="14" t="s">
        <v>79</v>
      </c>
      <c r="AY214" s="223" t="s">
        <v>153</v>
      </c>
    </row>
    <row r="215" spans="1:65" s="15" customFormat="1" ht="11.25">
      <c r="B215" s="224"/>
      <c r="C215" s="225"/>
      <c r="D215" s="204" t="s">
        <v>161</v>
      </c>
      <c r="E215" s="226" t="s">
        <v>1</v>
      </c>
      <c r="F215" s="227" t="s">
        <v>164</v>
      </c>
      <c r="G215" s="225"/>
      <c r="H215" s="228">
        <v>49.36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AT215" s="234" t="s">
        <v>161</v>
      </c>
      <c r="AU215" s="234" t="s">
        <v>89</v>
      </c>
      <c r="AV215" s="15" t="s">
        <v>159</v>
      </c>
      <c r="AW215" s="15" t="s">
        <v>33</v>
      </c>
      <c r="AX215" s="15" t="s">
        <v>87</v>
      </c>
      <c r="AY215" s="234" t="s">
        <v>153</v>
      </c>
    </row>
    <row r="216" spans="1:65" s="2" customFormat="1" ht="24.2" customHeight="1">
      <c r="A216" s="35"/>
      <c r="B216" s="36"/>
      <c r="C216" s="188" t="s">
        <v>267</v>
      </c>
      <c r="D216" s="188" t="s">
        <v>155</v>
      </c>
      <c r="E216" s="189" t="s">
        <v>808</v>
      </c>
      <c r="F216" s="190" t="s">
        <v>809</v>
      </c>
      <c r="G216" s="191" t="s">
        <v>194</v>
      </c>
      <c r="H216" s="192">
        <v>34.5</v>
      </c>
      <c r="I216" s="193"/>
      <c r="J216" s="194">
        <f>ROUND(I216*H216,2)</f>
        <v>0</v>
      </c>
      <c r="K216" s="195"/>
      <c r="L216" s="40"/>
      <c r="M216" s="196" t="s">
        <v>1</v>
      </c>
      <c r="N216" s="197" t="s">
        <v>44</v>
      </c>
      <c r="O216" s="72"/>
      <c r="P216" s="198">
        <f>O216*H216</f>
        <v>0</v>
      </c>
      <c r="Q216" s="198">
        <v>8.4250000000000005E-2</v>
      </c>
      <c r="R216" s="198">
        <f>Q216*H216</f>
        <v>2.906625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159</v>
      </c>
      <c r="AT216" s="200" t="s">
        <v>155</v>
      </c>
      <c r="AU216" s="200" t="s">
        <v>89</v>
      </c>
      <c r="AY216" s="18" t="s">
        <v>153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87</v>
      </c>
      <c r="BK216" s="201">
        <f>ROUND(I216*H216,2)</f>
        <v>0</v>
      </c>
      <c r="BL216" s="18" t="s">
        <v>159</v>
      </c>
      <c r="BM216" s="200" t="s">
        <v>810</v>
      </c>
    </row>
    <row r="217" spans="1:65" s="13" customFormat="1" ht="22.5">
      <c r="B217" s="202"/>
      <c r="C217" s="203"/>
      <c r="D217" s="204" t="s">
        <v>161</v>
      </c>
      <c r="E217" s="205" t="s">
        <v>1</v>
      </c>
      <c r="F217" s="206" t="s">
        <v>811</v>
      </c>
      <c r="G217" s="203"/>
      <c r="H217" s="205" t="s">
        <v>1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161</v>
      </c>
      <c r="AU217" s="212" t="s">
        <v>89</v>
      </c>
      <c r="AV217" s="13" t="s">
        <v>87</v>
      </c>
      <c r="AW217" s="13" t="s">
        <v>33</v>
      </c>
      <c r="AX217" s="13" t="s">
        <v>79</v>
      </c>
      <c r="AY217" s="212" t="s">
        <v>153</v>
      </c>
    </row>
    <row r="218" spans="1:65" s="13" customFormat="1" ht="11.25">
      <c r="B218" s="202"/>
      <c r="C218" s="203"/>
      <c r="D218" s="204" t="s">
        <v>161</v>
      </c>
      <c r="E218" s="205" t="s">
        <v>1</v>
      </c>
      <c r="F218" s="206" t="s">
        <v>734</v>
      </c>
      <c r="G218" s="203"/>
      <c r="H218" s="205" t="s">
        <v>1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161</v>
      </c>
      <c r="AU218" s="212" t="s">
        <v>89</v>
      </c>
      <c r="AV218" s="13" t="s">
        <v>87</v>
      </c>
      <c r="AW218" s="13" t="s">
        <v>33</v>
      </c>
      <c r="AX218" s="13" t="s">
        <v>79</v>
      </c>
      <c r="AY218" s="212" t="s">
        <v>153</v>
      </c>
    </row>
    <row r="219" spans="1:65" s="14" customFormat="1" ht="11.25">
      <c r="B219" s="213"/>
      <c r="C219" s="214"/>
      <c r="D219" s="204" t="s">
        <v>161</v>
      </c>
      <c r="E219" s="215" t="s">
        <v>1</v>
      </c>
      <c r="F219" s="216" t="s">
        <v>769</v>
      </c>
      <c r="G219" s="214"/>
      <c r="H219" s="217">
        <v>34.5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AT219" s="223" t="s">
        <v>161</v>
      </c>
      <c r="AU219" s="223" t="s">
        <v>89</v>
      </c>
      <c r="AV219" s="14" t="s">
        <v>89</v>
      </c>
      <c r="AW219" s="14" t="s">
        <v>33</v>
      </c>
      <c r="AX219" s="14" t="s">
        <v>79</v>
      </c>
      <c r="AY219" s="223" t="s">
        <v>153</v>
      </c>
    </row>
    <row r="220" spans="1:65" s="15" customFormat="1" ht="11.25">
      <c r="B220" s="224"/>
      <c r="C220" s="225"/>
      <c r="D220" s="204" t="s">
        <v>161</v>
      </c>
      <c r="E220" s="226" t="s">
        <v>1</v>
      </c>
      <c r="F220" s="227" t="s">
        <v>164</v>
      </c>
      <c r="G220" s="225"/>
      <c r="H220" s="228">
        <v>34.5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AT220" s="234" t="s">
        <v>161</v>
      </c>
      <c r="AU220" s="234" t="s">
        <v>89</v>
      </c>
      <c r="AV220" s="15" t="s">
        <v>159</v>
      </c>
      <c r="AW220" s="15" t="s">
        <v>33</v>
      </c>
      <c r="AX220" s="15" t="s">
        <v>87</v>
      </c>
      <c r="AY220" s="234" t="s">
        <v>153</v>
      </c>
    </row>
    <row r="221" spans="1:65" s="2" customFormat="1" ht="21.75" customHeight="1">
      <c r="A221" s="35"/>
      <c r="B221" s="36"/>
      <c r="C221" s="235" t="s">
        <v>273</v>
      </c>
      <c r="D221" s="235" t="s">
        <v>223</v>
      </c>
      <c r="E221" s="236" t="s">
        <v>812</v>
      </c>
      <c r="F221" s="237" t="s">
        <v>813</v>
      </c>
      <c r="G221" s="238" t="s">
        <v>194</v>
      </c>
      <c r="H221" s="239">
        <v>35.534999999999997</v>
      </c>
      <c r="I221" s="240"/>
      <c r="J221" s="241">
        <f>ROUND(I221*H221,2)</f>
        <v>0</v>
      </c>
      <c r="K221" s="242"/>
      <c r="L221" s="243"/>
      <c r="M221" s="244" t="s">
        <v>1</v>
      </c>
      <c r="N221" s="245" t="s">
        <v>44</v>
      </c>
      <c r="O221" s="72"/>
      <c r="P221" s="198">
        <f>O221*H221</f>
        <v>0</v>
      </c>
      <c r="Q221" s="198">
        <v>0.13100000000000001</v>
      </c>
      <c r="R221" s="198">
        <f>Q221*H221</f>
        <v>4.6550849999999997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204</v>
      </c>
      <c r="AT221" s="200" t="s">
        <v>223</v>
      </c>
      <c r="AU221" s="200" t="s">
        <v>89</v>
      </c>
      <c r="AY221" s="18" t="s">
        <v>153</v>
      </c>
      <c r="BE221" s="201">
        <f>IF(N221="základní",J221,0)</f>
        <v>0</v>
      </c>
      <c r="BF221" s="201">
        <f>IF(N221="snížená",J221,0)</f>
        <v>0</v>
      </c>
      <c r="BG221" s="201">
        <f>IF(N221="zákl. přenesená",J221,0)</f>
        <v>0</v>
      </c>
      <c r="BH221" s="201">
        <f>IF(N221="sníž. přenesená",J221,0)</f>
        <v>0</v>
      </c>
      <c r="BI221" s="201">
        <f>IF(N221="nulová",J221,0)</f>
        <v>0</v>
      </c>
      <c r="BJ221" s="18" t="s">
        <v>87</v>
      </c>
      <c r="BK221" s="201">
        <f>ROUND(I221*H221,2)</f>
        <v>0</v>
      </c>
      <c r="BL221" s="18" t="s">
        <v>159</v>
      </c>
      <c r="BM221" s="200" t="s">
        <v>814</v>
      </c>
    </row>
    <row r="222" spans="1:65" s="13" customFormat="1" ht="22.5">
      <c r="B222" s="202"/>
      <c r="C222" s="203"/>
      <c r="D222" s="204" t="s">
        <v>161</v>
      </c>
      <c r="E222" s="205" t="s">
        <v>1</v>
      </c>
      <c r="F222" s="206" t="s">
        <v>811</v>
      </c>
      <c r="G222" s="203"/>
      <c r="H222" s="205" t="s">
        <v>1</v>
      </c>
      <c r="I222" s="207"/>
      <c r="J222" s="203"/>
      <c r="K222" s="203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161</v>
      </c>
      <c r="AU222" s="212" t="s">
        <v>89</v>
      </c>
      <c r="AV222" s="13" t="s">
        <v>87</v>
      </c>
      <c r="AW222" s="13" t="s">
        <v>33</v>
      </c>
      <c r="AX222" s="13" t="s">
        <v>79</v>
      </c>
      <c r="AY222" s="212" t="s">
        <v>153</v>
      </c>
    </row>
    <row r="223" spans="1:65" s="13" customFormat="1" ht="11.25">
      <c r="B223" s="202"/>
      <c r="C223" s="203"/>
      <c r="D223" s="204" t="s">
        <v>161</v>
      </c>
      <c r="E223" s="205" t="s">
        <v>1</v>
      </c>
      <c r="F223" s="206" t="s">
        <v>734</v>
      </c>
      <c r="G223" s="203"/>
      <c r="H223" s="205" t="s">
        <v>1</v>
      </c>
      <c r="I223" s="207"/>
      <c r="J223" s="203"/>
      <c r="K223" s="203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161</v>
      </c>
      <c r="AU223" s="212" t="s">
        <v>89</v>
      </c>
      <c r="AV223" s="13" t="s">
        <v>87</v>
      </c>
      <c r="AW223" s="13" t="s">
        <v>33</v>
      </c>
      <c r="AX223" s="13" t="s">
        <v>79</v>
      </c>
      <c r="AY223" s="212" t="s">
        <v>153</v>
      </c>
    </row>
    <row r="224" spans="1:65" s="14" customFormat="1" ht="11.25">
      <c r="B224" s="213"/>
      <c r="C224" s="214"/>
      <c r="D224" s="204" t="s">
        <v>161</v>
      </c>
      <c r="E224" s="215" t="s">
        <v>1</v>
      </c>
      <c r="F224" s="216" t="s">
        <v>769</v>
      </c>
      <c r="G224" s="214"/>
      <c r="H224" s="217">
        <v>34.5</v>
      </c>
      <c r="I224" s="218"/>
      <c r="J224" s="214"/>
      <c r="K224" s="214"/>
      <c r="L224" s="219"/>
      <c r="M224" s="220"/>
      <c r="N224" s="221"/>
      <c r="O224" s="221"/>
      <c r="P224" s="221"/>
      <c r="Q224" s="221"/>
      <c r="R224" s="221"/>
      <c r="S224" s="221"/>
      <c r="T224" s="222"/>
      <c r="AT224" s="223" t="s">
        <v>161</v>
      </c>
      <c r="AU224" s="223" t="s">
        <v>89</v>
      </c>
      <c r="AV224" s="14" t="s">
        <v>89</v>
      </c>
      <c r="AW224" s="14" t="s">
        <v>33</v>
      </c>
      <c r="AX224" s="14" t="s">
        <v>79</v>
      </c>
      <c r="AY224" s="223" t="s">
        <v>153</v>
      </c>
    </row>
    <row r="225" spans="1:65" s="15" customFormat="1" ht="11.25">
      <c r="B225" s="224"/>
      <c r="C225" s="225"/>
      <c r="D225" s="204" t="s">
        <v>161</v>
      </c>
      <c r="E225" s="226" t="s">
        <v>1</v>
      </c>
      <c r="F225" s="227" t="s">
        <v>164</v>
      </c>
      <c r="G225" s="225"/>
      <c r="H225" s="228">
        <v>34.5</v>
      </c>
      <c r="I225" s="229"/>
      <c r="J225" s="225"/>
      <c r="K225" s="225"/>
      <c r="L225" s="230"/>
      <c r="M225" s="231"/>
      <c r="N225" s="232"/>
      <c r="O225" s="232"/>
      <c r="P225" s="232"/>
      <c r="Q225" s="232"/>
      <c r="R225" s="232"/>
      <c r="S225" s="232"/>
      <c r="T225" s="233"/>
      <c r="AT225" s="234" t="s">
        <v>161</v>
      </c>
      <c r="AU225" s="234" t="s">
        <v>89</v>
      </c>
      <c r="AV225" s="15" t="s">
        <v>159</v>
      </c>
      <c r="AW225" s="15" t="s">
        <v>33</v>
      </c>
      <c r="AX225" s="15" t="s">
        <v>87</v>
      </c>
      <c r="AY225" s="234" t="s">
        <v>153</v>
      </c>
    </row>
    <row r="226" spans="1:65" s="14" customFormat="1" ht="11.25">
      <c r="B226" s="213"/>
      <c r="C226" s="214"/>
      <c r="D226" s="204" t="s">
        <v>161</v>
      </c>
      <c r="E226" s="214"/>
      <c r="F226" s="216" t="s">
        <v>815</v>
      </c>
      <c r="G226" s="214"/>
      <c r="H226" s="217">
        <v>35.534999999999997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161</v>
      </c>
      <c r="AU226" s="223" t="s">
        <v>89</v>
      </c>
      <c r="AV226" s="14" t="s">
        <v>89</v>
      </c>
      <c r="AW226" s="14" t="s">
        <v>4</v>
      </c>
      <c r="AX226" s="14" t="s">
        <v>87</v>
      </c>
      <c r="AY226" s="223" t="s">
        <v>153</v>
      </c>
    </row>
    <row r="227" spans="1:65" s="2" customFormat="1" ht="24.2" customHeight="1">
      <c r="A227" s="35"/>
      <c r="B227" s="36"/>
      <c r="C227" s="188" t="s">
        <v>7</v>
      </c>
      <c r="D227" s="188" t="s">
        <v>155</v>
      </c>
      <c r="E227" s="189" t="s">
        <v>816</v>
      </c>
      <c r="F227" s="190" t="s">
        <v>817</v>
      </c>
      <c r="G227" s="191" t="s">
        <v>446</v>
      </c>
      <c r="H227" s="192">
        <v>50</v>
      </c>
      <c r="I227" s="193"/>
      <c r="J227" s="194">
        <f>ROUND(I227*H227,2)</f>
        <v>0</v>
      </c>
      <c r="K227" s="195"/>
      <c r="L227" s="40"/>
      <c r="M227" s="196" t="s">
        <v>1</v>
      </c>
      <c r="N227" s="197" t="s">
        <v>44</v>
      </c>
      <c r="O227" s="72"/>
      <c r="P227" s="198">
        <f>O227*H227</f>
        <v>0</v>
      </c>
      <c r="Q227" s="198">
        <v>1.0000000000000001E-5</v>
      </c>
      <c r="R227" s="198">
        <f>Q227*H227</f>
        <v>5.0000000000000001E-4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159</v>
      </c>
      <c r="AT227" s="200" t="s">
        <v>155</v>
      </c>
      <c r="AU227" s="200" t="s">
        <v>89</v>
      </c>
      <c r="AY227" s="18" t="s">
        <v>153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8" t="s">
        <v>87</v>
      </c>
      <c r="BK227" s="201">
        <f>ROUND(I227*H227,2)</f>
        <v>0</v>
      </c>
      <c r="BL227" s="18" t="s">
        <v>159</v>
      </c>
      <c r="BM227" s="200" t="s">
        <v>818</v>
      </c>
    </row>
    <row r="228" spans="1:65" s="14" customFormat="1" ht="11.25">
      <c r="B228" s="213"/>
      <c r="C228" s="214"/>
      <c r="D228" s="204" t="s">
        <v>161</v>
      </c>
      <c r="E228" s="215" t="s">
        <v>1</v>
      </c>
      <c r="F228" s="216" t="s">
        <v>462</v>
      </c>
      <c r="G228" s="214"/>
      <c r="H228" s="217">
        <v>50</v>
      </c>
      <c r="I228" s="218"/>
      <c r="J228" s="214"/>
      <c r="K228" s="214"/>
      <c r="L228" s="219"/>
      <c r="M228" s="220"/>
      <c r="N228" s="221"/>
      <c r="O228" s="221"/>
      <c r="P228" s="221"/>
      <c r="Q228" s="221"/>
      <c r="R228" s="221"/>
      <c r="S228" s="221"/>
      <c r="T228" s="222"/>
      <c r="AT228" s="223" t="s">
        <v>161</v>
      </c>
      <c r="AU228" s="223" t="s">
        <v>89</v>
      </c>
      <c r="AV228" s="14" t="s">
        <v>89</v>
      </c>
      <c r="AW228" s="14" t="s">
        <v>33</v>
      </c>
      <c r="AX228" s="14" t="s">
        <v>79</v>
      </c>
      <c r="AY228" s="223" t="s">
        <v>153</v>
      </c>
    </row>
    <row r="229" spans="1:65" s="15" customFormat="1" ht="11.25">
      <c r="B229" s="224"/>
      <c r="C229" s="225"/>
      <c r="D229" s="204" t="s">
        <v>161</v>
      </c>
      <c r="E229" s="226" t="s">
        <v>1</v>
      </c>
      <c r="F229" s="227" t="s">
        <v>164</v>
      </c>
      <c r="G229" s="225"/>
      <c r="H229" s="228">
        <v>50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AT229" s="234" t="s">
        <v>161</v>
      </c>
      <c r="AU229" s="234" t="s">
        <v>89</v>
      </c>
      <c r="AV229" s="15" t="s">
        <v>159</v>
      </c>
      <c r="AW229" s="15" t="s">
        <v>33</v>
      </c>
      <c r="AX229" s="15" t="s">
        <v>87</v>
      </c>
      <c r="AY229" s="234" t="s">
        <v>153</v>
      </c>
    </row>
    <row r="230" spans="1:65" s="12" customFormat="1" ht="22.9" customHeight="1">
      <c r="B230" s="172"/>
      <c r="C230" s="173"/>
      <c r="D230" s="174" t="s">
        <v>78</v>
      </c>
      <c r="E230" s="186" t="s">
        <v>208</v>
      </c>
      <c r="F230" s="186" t="s">
        <v>471</v>
      </c>
      <c r="G230" s="173"/>
      <c r="H230" s="173"/>
      <c r="I230" s="176"/>
      <c r="J230" s="187">
        <f>BK230</f>
        <v>0</v>
      </c>
      <c r="K230" s="173"/>
      <c r="L230" s="178"/>
      <c r="M230" s="179"/>
      <c r="N230" s="180"/>
      <c r="O230" s="180"/>
      <c r="P230" s="181">
        <f>SUM(P231:P253)</f>
        <v>0</v>
      </c>
      <c r="Q230" s="180"/>
      <c r="R230" s="181">
        <f>SUM(R231:R253)</f>
        <v>18.053039600000002</v>
      </c>
      <c r="S230" s="180"/>
      <c r="T230" s="182">
        <f>SUM(T231:T253)</f>
        <v>0</v>
      </c>
      <c r="AR230" s="183" t="s">
        <v>87</v>
      </c>
      <c r="AT230" s="184" t="s">
        <v>78</v>
      </c>
      <c r="AU230" s="184" t="s">
        <v>87</v>
      </c>
      <c r="AY230" s="183" t="s">
        <v>153</v>
      </c>
      <c r="BK230" s="185">
        <f>SUM(BK231:BK253)</f>
        <v>0</v>
      </c>
    </row>
    <row r="231" spans="1:65" s="2" customFormat="1" ht="33" customHeight="1">
      <c r="A231" s="35"/>
      <c r="B231" s="36"/>
      <c r="C231" s="188" t="s">
        <v>285</v>
      </c>
      <c r="D231" s="188" t="s">
        <v>155</v>
      </c>
      <c r="E231" s="189" t="s">
        <v>819</v>
      </c>
      <c r="F231" s="190" t="s">
        <v>820</v>
      </c>
      <c r="G231" s="191" t="s">
        <v>446</v>
      </c>
      <c r="H231" s="192">
        <v>51.198</v>
      </c>
      <c r="I231" s="193"/>
      <c r="J231" s="194">
        <f>ROUND(I231*H231,2)</f>
        <v>0</v>
      </c>
      <c r="K231" s="195"/>
      <c r="L231" s="40"/>
      <c r="M231" s="196" t="s">
        <v>1</v>
      </c>
      <c r="N231" s="197" t="s">
        <v>44</v>
      </c>
      <c r="O231" s="72"/>
      <c r="P231" s="198">
        <f>O231*H231</f>
        <v>0</v>
      </c>
      <c r="Q231" s="198">
        <v>0.15540000000000001</v>
      </c>
      <c r="R231" s="198">
        <f>Q231*H231</f>
        <v>7.9561692000000006</v>
      </c>
      <c r="S231" s="198">
        <v>0</v>
      </c>
      <c r="T231" s="19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0" t="s">
        <v>159</v>
      </c>
      <c r="AT231" s="200" t="s">
        <v>155</v>
      </c>
      <c r="AU231" s="200" t="s">
        <v>89</v>
      </c>
      <c r="AY231" s="18" t="s">
        <v>153</v>
      </c>
      <c r="BE231" s="201">
        <f>IF(N231="základní",J231,0)</f>
        <v>0</v>
      </c>
      <c r="BF231" s="201">
        <f>IF(N231="snížená",J231,0)</f>
        <v>0</v>
      </c>
      <c r="BG231" s="201">
        <f>IF(N231="zákl. přenesená",J231,0)</f>
        <v>0</v>
      </c>
      <c r="BH231" s="201">
        <f>IF(N231="sníž. přenesená",J231,0)</f>
        <v>0</v>
      </c>
      <c r="BI231" s="201">
        <f>IF(N231="nulová",J231,0)</f>
        <v>0</v>
      </c>
      <c r="BJ231" s="18" t="s">
        <v>87</v>
      </c>
      <c r="BK231" s="201">
        <f>ROUND(I231*H231,2)</f>
        <v>0</v>
      </c>
      <c r="BL231" s="18" t="s">
        <v>159</v>
      </c>
      <c r="BM231" s="200" t="s">
        <v>821</v>
      </c>
    </row>
    <row r="232" spans="1:65" s="13" customFormat="1" ht="11.25">
      <c r="B232" s="202"/>
      <c r="C232" s="203"/>
      <c r="D232" s="204" t="s">
        <v>161</v>
      </c>
      <c r="E232" s="205" t="s">
        <v>1</v>
      </c>
      <c r="F232" s="206" t="s">
        <v>822</v>
      </c>
      <c r="G232" s="203"/>
      <c r="H232" s="205" t="s">
        <v>1</v>
      </c>
      <c r="I232" s="207"/>
      <c r="J232" s="203"/>
      <c r="K232" s="203"/>
      <c r="L232" s="208"/>
      <c r="M232" s="209"/>
      <c r="N232" s="210"/>
      <c r="O232" s="210"/>
      <c r="P232" s="210"/>
      <c r="Q232" s="210"/>
      <c r="R232" s="210"/>
      <c r="S232" s="210"/>
      <c r="T232" s="211"/>
      <c r="AT232" s="212" t="s">
        <v>161</v>
      </c>
      <c r="AU232" s="212" t="s">
        <v>89</v>
      </c>
      <c r="AV232" s="13" t="s">
        <v>87</v>
      </c>
      <c r="AW232" s="13" t="s">
        <v>33</v>
      </c>
      <c r="AX232" s="13" t="s">
        <v>79</v>
      </c>
      <c r="AY232" s="212" t="s">
        <v>153</v>
      </c>
    </row>
    <row r="233" spans="1:65" s="14" customFormat="1" ht="11.25">
      <c r="B233" s="213"/>
      <c r="C233" s="214"/>
      <c r="D233" s="204" t="s">
        <v>161</v>
      </c>
      <c r="E233" s="215" t="s">
        <v>1</v>
      </c>
      <c r="F233" s="216" t="s">
        <v>823</v>
      </c>
      <c r="G233" s="214"/>
      <c r="H233" s="217">
        <v>20.95</v>
      </c>
      <c r="I233" s="218"/>
      <c r="J233" s="214"/>
      <c r="K233" s="214"/>
      <c r="L233" s="219"/>
      <c r="M233" s="220"/>
      <c r="N233" s="221"/>
      <c r="O233" s="221"/>
      <c r="P233" s="221"/>
      <c r="Q233" s="221"/>
      <c r="R233" s="221"/>
      <c r="S233" s="221"/>
      <c r="T233" s="222"/>
      <c r="AT233" s="223" t="s">
        <v>161</v>
      </c>
      <c r="AU233" s="223" t="s">
        <v>89</v>
      </c>
      <c r="AV233" s="14" t="s">
        <v>89</v>
      </c>
      <c r="AW233" s="14" t="s">
        <v>33</v>
      </c>
      <c r="AX233" s="14" t="s">
        <v>79</v>
      </c>
      <c r="AY233" s="223" t="s">
        <v>153</v>
      </c>
    </row>
    <row r="234" spans="1:65" s="13" customFormat="1" ht="11.25">
      <c r="B234" s="202"/>
      <c r="C234" s="203"/>
      <c r="D234" s="204" t="s">
        <v>161</v>
      </c>
      <c r="E234" s="205" t="s">
        <v>1</v>
      </c>
      <c r="F234" s="206" t="s">
        <v>824</v>
      </c>
      <c r="G234" s="203"/>
      <c r="H234" s="205" t="s">
        <v>1</v>
      </c>
      <c r="I234" s="207"/>
      <c r="J234" s="203"/>
      <c r="K234" s="203"/>
      <c r="L234" s="208"/>
      <c r="M234" s="209"/>
      <c r="N234" s="210"/>
      <c r="O234" s="210"/>
      <c r="P234" s="210"/>
      <c r="Q234" s="210"/>
      <c r="R234" s="210"/>
      <c r="S234" s="210"/>
      <c r="T234" s="211"/>
      <c r="AT234" s="212" t="s">
        <v>161</v>
      </c>
      <c r="AU234" s="212" t="s">
        <v>89</v>
      </c>
      <c r="AV234" s="13" t="s">
        <v>87</v>
      </c>
      <c r="AW234" s="13" t="s">
        <v>33</v>
      </c>
      <c r="AX234" s="13" t="s">
        <v>79</v>
      </c>
      <c r="AY234" s="212" t="s">
        <v>153</v>
      </c>
    </row>
    <row r="235" spans="1:65" s="14" customFormat="1" ht="11.25">
      <c r="B235" s="213"/>
      <c r="C235" s="214"/>
      <c r="D235" s="204" t="s">
        <v>161</v>
      </c>
      <c r="E235" s="215" t="s">
        <v>1</v>
      </c>
      <c r="F235" s="216" t="s">
        <v>825</v>
      </c>
      <c r="G235" s="214"/>
      <c r="H235" s="217">
        <v>30.248000000000001</v>
      </c>
      <c r="I235" s="218"/>
      <c r="J235" s="214"/>
      <c r="K235" s="214"/>
      <c r="L235" s="219"/>
      <c r="M235" s="220"/>
      <c r="N235" s="221"/>
      <c r="O235" s="221"/>
      <c r="P235" s="221"/>
      <c r="Q235" s="221"/>
      <c r="R235" s="221"/>
      <c r="S235" s="221"/>
      <c r="T235" s="222"/>
      <c r="AT235" s="223" t="s">
        <v>161</v>
      </c>
      <c r="AU235" s="223" t="s">
        <v>89</v>
      </c>
      <c r="AV235" s="14" t="s">
        <v>89</v>
      </c>
      <c r="AW235" s="14" t="s">
        <v>33</v>
      </c>
      <c r="AX235" s="14" t="s">
        <v>79</v>
      </c>
      <c r="AY235" s="223" t="s">
        <v>153</v>
      </c>
    </row>
    <row r="236" spans="1:65" s="15" customFormat="1" ht="11.25">
      <c r="B236" s="224"/>
      <c r="C236" s="225"/>
      <c r="D236" s="204" t="s">
        <v>161</v>
      </c>
      <c r="E236" s="226" t="s">
        <v>1</v>
      </c>
      <c r="F236" s="227" t="s">
        <v>164</v>
      </c>
      <c r="G236" s="225"/>
      <c r="H236" s="228">
        <v>51.198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AT236" s="234" t="s">
        <v>161</v>
      </c>
      <c r="AU236" s="234" t="s">
        <v>89</v>
      </c>
      <c r="AV236" s="15" t="s">
        <v>159</v>
      </c>
      <c r="AW236" s="15" t="s">
        <v>33</v>
      </c>
      <c r="AX236" s="15" t="s">
        <v>87</v>
      </c>
      <c r="AY236" s="234" t="s">
        <v>153</v>
      </c>
    </row>
    <row r="237" spans="1:65" s="2" customFormat="1" ht="16.5" customHeight="1">
      <c r="A237" s="35"/>
      <c r="B237" s="36"/>
      <c r="C237" s="235" t="s">
        <v>291</v>
      </c>
      <c r="D237" s="235" t="s">
        <v>223</v>
      </c>
      <c r="E237" s="236" t="s">
        <v>826</v>
      </c>
      <c r="F237" s="237" t="s">
        <v>827</v>
      </c>
      <c r="G237" s="238" t="s">
        <v>446</v>
      </c>
      <c r="H237" s="239">
        <v>53.758000000000003</v>
      </c>
      <c r="I237" s="240"/>
      <c r="J237" s="241">
        <f>ROUND(I237*H237,2)</f>
        <v>0</v>
      </c>
      <c r="K237" s="242"/>
      <c r="L237" s="243"/>
      <c r="M237" s="244" t="s">
        <v>1</v>
      </c>
      <c r="N237" s="245" t="s">
        <v>44</v>
      </c>
      <c r="O237" s="72"/>
      <c r="P237" s="198">
        <f>O237*H237</f>
        <v>0</v>
      </c>
      <c r="Q237" s="198">
        <v>0.08</v>
      </c>
      <c r="R237" s="198">
        <f>Q237*H237</f>
        <v>4.3006400000000005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204</v>
      </c>
      <c r="AT237" s="200" t="s">
        <v>223</v>
      </c>
      <c r="AU237" s="200" t="s">
        <v>89</v>
      </c>
      <c r="AY237" s="18" t="s">
        <v>153</v>
      </c>
      <c r="BE237" s="201">
        <f>IF(N237="základní",J237,0)</f>
        <v>0</v>
      </c>
      <c r="BF237" s="201">
        <f>IF(N237="snížená",J237,0)</f>
        <v>0</v>
      </c>
      <c r="BG237" s="201">
        <f>IF(N237="zákl. přenesená",J237,0)</f>
        <v>0</v>
      </c>
      <c r="BH237" s="201">
        <f>IF(N237="sníž. přenesená",J237,0)</f>
        <v>0</v>
      </c>
      <c r="BI237" s="201">
        <f>IF(N237="nulová",J237,0)</f>
        <v>0</v>
      </c>
      <c r="BJ237" s="18" t="s">
        <v>87</v>
      </c>
      <c r="BK237" s="201">
        <f>ROUND(I237*H237,2)</f>
        <v>0</v>
      </c>
      <c r="BL237" s="18" t="s">
        <v>159</v>
      </c>
      <c r="BM237" s="200" t="s">
        <v>828</v>
      </c>
    </row>
    <row r="238" spans="1:65" s="14" customFormat="1" ht="11.25">
      <c r="B238" s="213"/>
      <c r="C238" s="214"/>
      <c r="D238" s="204" t="s">
        <v>161</v>
      </c>
      <c r="E238" s="215" t="s">
        <v>1</v>
      </c>
      <c r="F238" s="216" t="s">
        <v>829</v>
      </c>
      <c r="G238" s="214"/>
      <c r="H238" s="217">
        <v>51.198</v>
      </c>
      <c r="I238" s="218"/>
      <c r="J238" s="214"/>
      <c r="K238" s="214"/>
      <c r="L238" s="219"/>
      <c r="M238" s="220"/>
      <c r="N238" s="221"/>
      <c r="O238" s="221"/>
      <c r="P238" s="221"/>
      <c r="Q238" s="221"/>
      <c r="R238" s="221"/>
      <c r="S238" s="221"/>
      <c r="T238" s="222"/>
      <c r="AT238" s="223" t="s">
        <v>161</v>
      </c>
      <c r="AU238" s="223" t="s">
        <v>89</v>
      </c>
      <c r="AV238" s="14" t="s">
        <v>89</v>
      </c>
      <c r="AW238" s="14" t="s">
        <v>33</v>
      </c>
      <c r="AX238" s="14" t="s">
        <v>87</v>
      </c>
      <c r="AY238" s="223" t="s">
        <v>153</v>
      </c>
    </row>
    <row r="239" spans="1:65" s="14" customFormat="1" ht="11.25">
      <c r="B239" s="213"/>
      <c r="C239" s="214"/>
      <c r="D239" s="204" t="s">
        <v>161</v>
      </c>
      <c r="E239" s="214"/>
      <c r="F239" s="216" t="s">
        <v>830</v>
      </c>
      <c r="G239" s="214"/>
      <c r="H239" s="217">
        <v>53.758000000000003</v>
      </c>
      <c r="I239" s="218"/>
      <c r="J239" s="214"/>
      <c r="K239" s="214"/>
      <c r="L239" s="219"/>
      <c r="M239" s="220"/>
      <c r="N239" s="221"/>
      <c r="O239" s="221"/>
      <c r="P239" s="221"/>
      <c r="Q239" s="221"/>
      <c r="R239" s="221"/>
      <c r="S239" s="221"/>
      <c r="T239" s="222"/>
      <c r="AT239" s="223" t="s">
        <v>161</v>
      </c>
      <c r="AU239" s="223" t="s">
        <v>89</v>
      </c>
      <c r="AV239" s="14" t="s">
        <v>89</v>
      </c>
      <c r="AW239" s="14" t="s">
        <v>4</v>
      </c>
      <c r="AX239" s="14" t="s">
        <v>87</v>
      </c>
      <c r="AY239" s="223" t="s">
        <v>153</v>
      </c>
    </row>
    <row r="240" spans="1:65" s="2" customFormat="1" ht="24.2" customHeight="1">
      <c r="A240" s="35"/>
      <c r="B240" s="36"/>
      <c r="C240" s="188" t="s">
        <v>298</v>
      </c>
      <c r="D240" s="188" t="s">
        <v>155</v>
      </c>
      <c r="E240" s="189" t="s">
        <v>831</v>
      </c>
      <c r="F240" s="190" t="s">
        <v>832</v>
      </c>
      <c r="G240" s="191" t="s">
        <v>158</v>
      </c>
      <c r="H240" s="192">
        <v>2.56</v>
      </c>
      <c r="I240" s="193"/>
      <c r="J240" s="194">
        <f>ROUND(I240*H240,2)</f>
        <v>0</v>
      </c>
      <c r="K240" s="195"/>
      <c r="L240" s="40"/>
      <c r="M240" s="196" t="s">
        <v>1</v>
      </c>
      <c r="N240" s="197" t="s">
        <v>44</v>
      </c>
      <c r="O240" s="72"/>
      <c r="P240" s="198">
        <f>O240*H240</f>
        <v>0</v>
      </c>
      <c r="Q240" s="198">
        <v>2.2563399999999998</v>
      </c>
      <c r="R240" s="198">
        <f>Q240*H240</f>
        <v>5.7762303999999993</v>
      </c>
      <c r="S240" s="198">
        <v>0</v>
      </c>
      <c r="T240" s="19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159</v>
      </c>
      <c r="AT240" s="200" t="s">
        <v>155</v>
      </c>
      <c r="AU240" s="200" t="s">
        <v>89</v>
      </c>
      <c r="AY240" s="18" t="s">
        <v>153</v>
      </c>
      <c r="BE240" s="201">
        <f>IF(N240="základní",J240,0)</f>
        <v>0</v>
      </c>
      <c r="BF240" s="201">
        <f>IF(N240="snížená",J240,0)</f>
        <v>0</v>
      </c>
      <c r="BG240" s="201">
        <f>IF(N240="zákl. přenesená",J240,0)</f>
        <v>0</v>
      </c>
      <c r="BH240" s="201">
        <f>IF(N240="sníž. přenesená",J240,0)</f>
        <v>0</v>
      </c>
      <c r="BI240" s="201">
        <f>IF(N240="nulová",J240,0)</f>
        <v>0</v>
      </c>
      <c r="BJ240" s="18" t="s">
        <v>87</v>
      </c>
      <c r="BK240" s="201">
        <f>ROUND(I240*H240,2)</f>
        <v>0</v>
      </c>
      <c r="BL240" s="18" t="s">
        <v>159</v>
      </c>
      <c r="BM240" s="200" t="s">
        <v>833</v>
      </c>
    </row>
    <row r="241" spans="1:65" s="13" customFormat="1" ht="11.25">
      <c r="B241" s="202"/>
      <c r="C241" s="203"/>
      <c r="D241" s="204" t="s">
        <v>161</v>
      </c>
      <c r="E241" s="205" t="s">
        <v>1</v>
      </c>
      <c r="F241" s="206" t="s">
        <v>822</v>
      </c>
      <c r="G241" s="203"/>
      <c r="H241" s="205" t="s">
        <v>1</v>
      </c>
      <c r="I241" s="207"/>
      <c r="J241" s="203"/>
      <c r="K241" s="203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161</v>
      </c>
      <c r="AU241" s="212" t="s">
        <v>89</v>
      </c>
      <c r="AV241" s="13" t="s">
        <v>87</v>
      </c>
      <c r="AW241" s="13" t="s">
        <v>33</v>
      </c>
      <c r="AX241" s="13" t="s">
        <v>79</v>
      </c>
      <c r="AY241" s="212" t="s">
        <v>153</v>
      </c>
    </row>
    <row r="242" spans="1:65" s="14" customFormat="1" ht="11.25">
      <c r="B242" s="213"/>
      <c r="C242" s="214"/>
      <c r="D242" s="204" t="s">
        <v>161</v>
      </c>
      <c r="E242" s="215" t="s">
        <v>1</v>
      </c>
      <c r="F242" s="216" t="s">
        <v>834</v>
      </c>
      <c r="G242" s="214"/>
      <c r="H242" s="217">
        <v>1.048</v>
      </c>
      <c r="I242" s="218"/>
      <c r="J242" s="214"/>
      <c r="K242" s="214"/>
      <c r="L242" s="219"/>
      <c r="M242" s="220"/>
      <c r="N242" s="221"/>
      <c r="O242" s="221"/>
      <c r="P242" s="221"/>
      <c r="Q242" s="221"/>
      <c r="R242" s="221"/>
      <c r="S242" s="221"/>
      <c r="T242" s="222"/>
      <c r="AT242" s="223" t="s">
        <v>161</v>
      </c>
      <c r="AU242" s="223" t="s">
        <v>89</v>
      </c>
      <c r="AV242" s="14" t="s">
        <v>89</v>
      </c>
      <c r="AW242" s="14" t="s">
        <v>33</v>
      </c>
      <c r="AX242" s="14" t="s">
        <v>79</v>
      </c>
      <c r="AY242" s="223" t="s">
        <v>153</v>
      </c>
    </row>
    <row r="243" spans="1:65" s="13" customFormat="1" ht="11.25">
      <c r="B243" s="202"/>
      <c r="C243" s="203"/>
      <c r="D243" s="204" t="s">
        <v>161</v>
      </c>
      <c r="E243" s="205" t="s">
        <v>1</v>
      </c>
      <c r="F243" s="206" t="s">
        <v>824</v>
      </c>
      <c r="G243" s="203"/>
      <c r="H243" s="205" t="s">
        <v>1</v>
      </c>
      <c r="I243" s="207"/>
      <c r="J243" s="203"/>
      <c r="K243" s="203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161</v>
      </c>
      <c r="AU243" s="212" t="s">
        <v>89</v>
      </c>
      <c r="AV243" s="13" t="s">
        <v>87</v>
      </c>
      <c r="AW243" s="13" t="s">
        <v>33</v>
      </c>
      <c r="AX243" s="13" t="s">
        <v>79</v>
      </c>
      <c r="AY243" s="212" t="s">
        <v>153</v>
      </c>
    </row>
    <row r="244" spans="1:65" s="14" customFormat="1" ht="11.25">
      <c r="B244" s="213"/>
      <c r="C244" s="214"/>
      <c r="D244" s="204" t="s">
        <v>161</v>
      </c>
      <c r="E244" s="215" t="s">
        <v>1</v>
      </c>
      <c r="F244" s="216" t="s">
        <v>835</v>
      </c>
      <c r="G244" s="214"/>
      <c r="H244" s="217">
        <v>1.512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161</v>
      </c>
      <c r="AU244" s="223" t="s">
        <v>89</v>
      </c>
      <c r="AV244" s="14" t="s">
        <v>89</v>
      </c>
      <c r="AW244" s="14" t="s">
        <v>33</v>
      </c>
      <c r="AX244" s="14" t="s">
        <v>79</v>
      </c>
      <c r="AY244" s="223" t="s">
        <v>153</v>
      </c>
    </row>
    <row r="245" spans="1:65" s="15" customFormat="1" ht="11.25">
      <c r="B245" s="224"/>
      <c r="C245" s="225"/>
      <c r="D245" s="204" t="s">
        <v>161</v>
      </c>
      <c r="E245" s="226" t="s">
        <v>1</v>
      </c>
      <c r="F245" s="227" t="s">
        <v>164</v>
      </c>
      <c r="G245" s="225"/>
      <c r="H245" s="228">
        <v>2.56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AT245" s="234" t="s">
        <v>161</v>
      </c>
      <c r="AU245" s="234" t="s">
        <v>89</v>
      </c>
      <c r="AV245" s="15" t="s">
        <v>159</v>
      </c>
      <c r="AW245" s="15" t="s">
        <v>33</v>
      </c>
      <c r="AX245" s="15" t="s">
        <v>87</v>
      </c>
      <c r="AY245" s="234" t="s">
        <v>153</v>
      </c>
    </row>
    <row r="246" spans="1:65" s="2" customFormat="1" ht="24.2" customHeight="1">
      <c r="A246" s="35"/>
      <c r="B246" s="36"/>
      <c r="C246" s="188" t="s">
        <v>306</v>
      </c>
      <c r="D246" s="188" t="s">
        <v>155</v>
      </c>
      <c r="E246" s="189" t="s">
        <v>836</v>
      </c>
      <c r="F246" s="190" t="s">
        <v>837</v>
      </c>
      <c r="G246" s="191" t="s">
        <v>465</v>
      </c>
      <c r="H246" s="192">
        <v>20</v>
      </c>
      <c r="I246" s="193"/>
      <c r="J246" s="194">
        <f>ROUND(I246*H246,2)</f>
        <v>0</v>
      </c>
      <c r="K246" s="195"/>
      <c r="L246" s="40"/>
      <c r="M246" s="196" t="s">
        <v>1</v>
      </c>
      <c r="N246" s="197" t="s">
        <v>44</v>
      </c>
      <c r="O246" s="72"/>
      <c r="P246" s="198">
        <f>O246*H246</f>
        <v>0</v>
      </c>
      <c r="Q246" s="198">
        <v>1E-3</v>
      </c>
      <c r="R246" s="198">
        <f>Q246*H246</f>
        <v>0.02</v>
      </c>
      <c r="S246" s="198">
        <v>0</v>
      </c>
      <c r="T246" s="19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159</v>
      </c>
      <c r="AT246" s="200" t="s">
        <v>155</v>
      </c>
      <c r="AU246" s="200" t="s">
        <v>89</v>
      </c>
      <c r="AY246" s="18" t="s">
        <v>153</v>
      </c>
      <c r="BE246" s="201">
        <f>IF(N246="základní",J246,0)</f>
        <v>0</v>
      </c>
      <c r="BF246" s="201">
        <f>IF(N246="snížená",J246,0)</f>
        <v>0</v>
      </c>
      <c r="BG246" s="201">
        <f>IF(N246="zákl. přenesená",J246,0)</f>
        <v>0</v>
      </c>
      <c r="BH246" s="201">
        <f>IF(N246="sníž. přenesená",J246,0)</f>
        <v>0</v>
      </c>
      <c r="BI246" s="201">
        <f>IF(N246="nulová",J246,0)</f>
        <v>0</v>
      </c>
      <c r="BJ246" s="18" t="s">
        <v>87</v>
      </c>
      <c r="BK246" s="201">
        <f>ROUND(I246*H246,2)</f>
        <v>0</v>
      </c>
      <c r="BL246" s="18" t="s">
        <v>159</v>
      </c>
      <c r="BM246" s="200" t="s">
        <v>838</v>
      </c>
    </row>
    <row r="247" spans="1:65" s="13" customFormat="1" ht="11.25">
      <c r="B247" s="202"/>
      <c r="C247" s="203"/>
      <c r="D247" s="204" t="s">
        <v>161</v>
      </c>
      <c r="E247" s="205" t="s">
        <v>1</v>
      </c>
      <c r="F247" s="206" t="s">
        <v>839</v>
      </c>
      <c r="G247" s="203"/>
      <c r="H247" s="205" t="s">
        <v>1</v>
      </c>
      <c r="I247" s="207"/>
      <c r="J247" s="203"/>
      <c r="K247" s="203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161</v>
      </c>
      <c r="AU247" s="212" t="s">
        <v>89</v>
      </c>
      <c r="AV247" s="13" t="s">
        <v>87</v>
      </c>
      <c r="AW247" s="13" t="s">
        <v>33</v>
      </c>
      <c r="AX247" s="13" t="s">
        <v>79</v>
      </c>
      <c r="AY247" s="212" t="s">
        <v>153</v>
      </c>
    </row>
    <row r="248" spans="1:65" s="14" customFormat="1" ht="11.25">
      <c r="B248" s="213"/>
      <c r="C248" s="214"/>
      <c r="D248" s="204" t="s">
        <v>161</v>
      </c>
      <c r="E248" s="215" t="s">
        <v>1</v>
      </c>
      <c r="F248" s="216" t="s">
        <v>273</v>
      </c>
      <c r="G248" s="214"/>
      <c r="H248" s="217">
        <v>20</v>
      </c>
      <c r="I248" s="218"/>
      <c r="J248" s="214"/>
      <c r="K248" s="214"/>
      <c r="L248" s="219"/>
      <c r="M248" s="220"/>
      <c r="N248" s="221"/>
      <c r="O248" s="221"/>
      <c r="P248" s="221"/>
      <c r="Q248" s="221"/>
      <c r="R248" s="221"/>
      <c r="S248" s="221"/>
      <c r="T248" s="222"/>
      <c r="AT248" s="223" t="s">
        <v>161</v>
      </c>
      <c r="AU248" s="223" t="s">
        <v>89</v>
      </c>
      <c r="AV248" s="14" t="s">
        <v>89</v>
      </c>
      <c r="AW248" s="14" t="s">
        <v>33</v>
      </c>
      <c r="AX248" s="14" t="s">
        <v>79</v>
      </c>
      <c r="AY248" s="223" t="s">
        <v>153</v>
      </c>
    </row>
    <row r="249" spans="1:65" s="15" customFormat="1" ht="11.25">
      <c r="B249" s="224"/>
      <c r="C249" s="225"/>
      <c r="D249" s="204" t="s">
        <v>161</v>
      </c>
      <c r="E249" s="226" t="s">
        <v>1</v>
      </c>
      <c r="F249" s="227" t="s">
        <v>164</v>
      </c>
      <c r="G249" s="225"/>
      <c r="H249" s="228">
        <v>20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AT249" s="234" t="s">
        <v>161</v>
      </c>
      <c r="AU249" s="234" t="s">
        <v>89</v>
      </c>
      <c r="AV249" s="15" t="s">
        <v>159</v>
      </c>
      <c r="AW249" s="15" t="s">
        <v>33</v>
      </c>
      <c r="AX249" s="15" t="s">
        <v>87</v>
      </c>
      <c r="AY249" s="234" t="s">
        <v>153</v>
      </c>
    </row>
    <row r="250" spans="1:65" s="2" customFormat="1" ht="24.2" customHeight="1">
      <c r="A250" s="35"/>
      <c r="B250" s="36"/>
      <c r="C250" s="235" t="s">
        <v>312</v>
      </c>
      <c r="D250" s="235" t="s">
        <v>223</v>
      </c>
      <c r="E250" s="236" t="s">
        <v>840</v>
      </c>
      <c r="F250" s="237" t="s">
        <v>841</v>
      </c>
      <c r="G250" s="238" t="s">
        <v>465</v>
      </c>
      <c r="H250" s="239">
        <v>19</v>
      </c>
      <c r="I250" s="240"/>
      <c r="J250" s="241">
        <f>ROUND(I250*H250,2)</f>
        <v>0</v>
      </c>
      <c r="K250" s="242"/>
      <c r="L250" s="243"/>
      <c r="M250" s="244" t="s">
        <v>1</v>
      </c>
      <c r="N250" s="245" t="s">
        <v>44</v>
      </c>
      <c r="O250" s="72"/>
      <c r="P250" s="198">
        <f>O250*H250</f>
        <v>0</v>
      </c>
      <c r="Q250" s="198">
        <v>0</v>
      </c>
      <c r="R250" s="198">
        <f>Q250*H250</f>
        <v>0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204</v>
      </c>
      <c r="AT250" s="200" t="s">
        <v>223</v>
      </c>
      <c r="AU250" s="200" t="s">
        <v>89</v>
      </c>
      <c r="AY250" s="18" t="s">
        <v>153</v>
      </c>
      <c r="BE250" s="201">
        <f>IF(N250="základní",J250,0)</f>
        <v>0</v>
      </c>
      <c r="BF250" s="201">
        <f>IF(N250="snížená",J250,0)</f>
        <v>0</v>
      </c>
      <c r="BG250" s="201">
        <f>IF(N250="zákl. přenesená",J250,0)</f>
        <v>0</v>
      </c>
      <c r="BH250" s="201">
        <f>IF(N250="sníž. přenesená",J250,0)</f>
        <v>0</v>
      </c>
      <c r="BI250" s="201">
        <f>IF(N250="nulová",J250,0)</f>
        <v>0</v>
      </c>
      <c r="BJ250" s="18" t="s">
        <v>87</v>
      </c>
      <c r="BK250" s="201">
        <f>ROUND(I250*H250,2)</f>
        <v>0</v>
      </c>
      <c r="BL250" s="18" t="s">
        <v>159</v>
      </c>
      <c r="BM250" s="200" t="s">
        <v>842</v>
      </c>
    </row>
    <row r="251" spans="1:65" s="2" customFormat="1" ht="24.2" customHeight="1">
      <c r="A251" s="35"/>
      <c r="B251" s="36"/>
      <c r="C251" s="235" t="s">
        <v>316</v>
      </c>
      <c r="D251" s="235" t="s">
        <v>223</v>
      </c>
      <c r="E251" s="236" t="s">
        <v>843</v>
      </c>
      <c r="F251" s="237" t="s">
        <v>844</v>
      </c>
      <c r="G251" s="238" t="s">
        <v>465</v>
      </c>
      <c r="H251" s="239">
        <v>1</v>
      </c>
      <c r="I251" s="240"/>
      <c r="J251" s="241">
        <f>ROUND(I251*H251,2)</f>
        <v>0</v>
      </c>
      <c r="K251" s="242"/>
      <c r="L251" s="243"/>
      <c r="M251" s="244" t="s">
        <v>1</v>
      </c>
      <c r="N251" s="245" t="s">
        <v>44</v>
      </c>
      <c r="O251" s="7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204</v>
      </c>
      <c r="AT251" s="200" t="s">
        <v>223</v>
      </c>
      <c r="AU251" s="200" t="s">
        <v>89</v>
      </c>
      <c r="AY251" s="18" t="s">
        <v>153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87</v>
      </c>
      <c r="BK251" s="201">
        <f>ROUND(I251*H251,2)</f>
        <v>0</v>
      </c>
      <c r="BL251" s="18" t="s">
        <v>159</v>
      </c>
      <c r="BM251" s="200" t="s">
        <v>845</v>
      </c>
    </row>
    <row r="252" spans="1:65" s="2" customFormat="1" ht="16.5" customHeight="1">
      <c r="A252" s="35"/>
      <c r="B252" s="36"/>
      <c r="C252" s="235" t="s">
        <v>322</v>
      </c>
      <c r="D252" s="235" t="s">
        <v>223</v>
      </c>
      <c r="E252" s="236" t="s">
        <v>846</v>
      </c>
      <c r="F252" s="237" t="s">
        <v>847</v>
      </c>
      <c r="G252" s="238" t="s">
        <v>848</v>
      </c>
      <c r="H252" s="239">
        <v>1</v>
      </c>
      <c r="I252" s="240"/>
      <c r="J252" s="241">
        <f>ROUND(I252*H252,2)</f>
        <v>0</v>
      </c>
      <c r="K252" s="242"/>
      <c r="L252" s="243"/>
      <c r="M252" s="244" t="s">
        <v>1</v>
      </c>
      <c r="N252" s="245" t="s">
        <v>44</v>
      </c>
      <c r="O252" s="72"/>
      <c r="P252" s="198">
        <f>O252*H252</f>
        <v>0</v>
      </c>
      <c r="Q252" s="198">
        <v>0</v>
      </c>
      <c r="R252" s="198">
        <f>Q252*H252</f>
        <v>0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204</v>
      </c>
      <c r="AT252" s="200" t="s">
        <v>223</v>
      </c>
      <c r="AU252" s="200" t="s">
        <v>89</v>
      </c>
      <c r="AY252" s="18" t="s">
        <v>153</v>
      </c>
      <c r="BE252" s="201">
        <f>IF(N252="základní",J252,0)</f>
        <v>0</v>
      </c>
      <c r="BF252" s="201">
        <f>IF(N252="snížená",J252,0)</f>
        <v>0</v>
      </c>
      <c r="BG252" s="201">
        <f>IF(N252="zákl. přenesená",J252,0)</f>
        <v>0</v>
      </c>
      <c r="BH252" s="201">
        <f>IF(N252="sníž. přenesená",J252,0)</f>
        <v>0</v>
      </c>
      <c r="BI252" s="201">
        <f>IF(N252="nulová",J252,0)</f>
        <v>0</v>
      </c>
      <c r="BJ252" s="18" t="s">
        <v>87</v>
      </c>
      <c r="BK252" s="201">
        <f>ROUND(I252*H252,2)</f>
        <v>0</v>
      </c>
      <c r="BL252" s="18" t="s">
        <v>159</v>
      </c>
      <c r="BM252" s="200" t="s">
        <v>849</v>
      </c>
    </row>
    <row r="253" spans="1:65" s="2" customFormat="1" ht="16.5" customHeight="1">
      <c r="A253" s="35"/>
      <c r="B253" s="36"/>
      <c r="C253" s="235" t="s">
        <v>326</v>
      </c>
      <c r="D253" s="235" t="s">
        <v>223</v>
      </c>
      <c r="E253" s="236" t="s">
        <v>850</v>
      </c>
      <c r="F253" s="237" t="s">
        <v>851</v>
      </c>
      <c r="G253" s="238" t="s">
        <v>848</v>
      </c>
      <c r="H253" s="239">
        <v>1</v>
      </c>
      <c r="I253" s="240"/>
      <c r="J253" s="241">
        <f>ROUND(I253*H253,2)</f>
        <v>0</v>
      </c>
      <c r="K253" s="242"/>
      <c r="L253" s="243"/>
      <c r="M253" s="244" t="s">
        <v>1</v>
      </c>
      <c r="N253" s="245" t="s">
        <v>44</v>
      </c>
      <c r="O253" s="72"/>
      <c r="P253" s="198">
        <f>O253*H253</f>
        <v>0</v>
      </c>
      <c r="Q253" s="198">
        <v>0</v>
      </c>
      <c r="R253" s="198">
        <f>Q253*H253</f>
        <v>0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204</v>
      </c>
      <c r="AT253" s="200" t="s">
        <v>223</v>
      </c>
      <c r="AU253" s="200" t="s">
        <v>89</v>
      </c>
      <c r="AY253" s="18" t="s">
        <v>153</v>
      </c>
      <c r="BE253" s="201">
        <f>IF(N253="základní",J253,0)</f>
        <v>0</v>
      </c>
      <c r="BF253" s="201">
        <f>IF(N253="snížená",J253,0)</f>
        <v>0</v>
      </c>
      <c r="BG253" s="201">
        <f>IF(N253="zákl. přenesená",J253,0)</f>
        <v>0</v>
      </c>
      <c r="BH253" s="201">
        <f>IF(N253="sníž. přenesená",J253,0)</f>
        <v>0</v>
      </c>
      <c r="BI253" s="201">
        <f>IF(N253="nulová",J253,0)</f>
        <v>0</v>
      </c>
      <c r="BJ253" s="18" t="s">
        <v>87</v>
      </c>
      <c r="BK253" s="201">
        <f>ROUND(I253*H253,2)</f>
        <v>0</v>
      </c>
      <c r="BL253" s="18" t="s">
        <v>159</v>
      </c>
      <c r="BM253" s="200" t="s">
        <v>852</v>
      </c>
    </row>
    <row r="254" spans="1:65" s="12" customFormat="1" ht="22.9" customHeight="1">
      <c r="B254" s="172"/>
      <c r="C254" s="173"/>
      <c r="D254" s="174" t="s">
        <v>78</v>
      </c>
      <c r="E254" s="186" t="s">
        <v>506</v>
      </c>
      <c r="F254" s="186" t="s">
        <v>507</v>
      </c>
      <c r="G254" s="173"/>
      <c r="H254" s="173"/>
      <c r="I254" s="176"/>
      <c r="J254" s="187">
        <f>BK254</f>
        <v>0</v>
      </c>
      <c r="K254" s="173"/>
      <c r="L254" s="178"/>
      <c r="M254" s="179"/>
      <c r="N254" s="180"/>
      <c r="O254" s="180"/>
      <c r="P254" s="181">
        <f>P255</f>
        <v>0</v>
      </c>
      <c r="Q254" s="180"/>
      <c r="R254" s="181">
        <f>R255</f>
        <v>0</v>
      </c>
      <c r="S254" s="180"/>
      <c r="T254" s="182">
        <f>T255</f>
        <v>0</v>
      </c>
      <c r="AR254" s="183" t="s">
        <v>87</v>
      </c>
      <c r="AT254" s="184" t="s">
        <v>78</v>
      </c>
      <c r="AU254" s="184" t="s">
        <v>87</v>
      </c>
      <c r="AY254" s="183" t="s">
        <v>153</v>
      </c>
      <c r="BK254" s="185">
        <f>BK255</f>
        <v>0</v>
      </c>
    </row>
    <row r="255" spans="1:65" s="2" customFormat="1" ht="24.2" customHeight="1">
      <c r="A255" s="35"/>
      <c r="B255" s="36"/>
      <c r="C255" s="188" t="s">
        <v>333</v>
      </c>
      <c r="D255" s="188" t="s">
        <v>155</v>
      </c>
      <c r="E255" s="189" t="s">
        <v>853</v>
      </c>
      <c r="F255" s="190" t="s">
        <v>854</v>
      </c>
      <c r="G255" s="191" t="s">
        <v>201</v>
      </c>
      <c r="H255" s="192">
        <v>152.501</v>
      </c>
      <c r="I255" s="193"/>
      <c r="J255" s="194">
        <f>ROUND(I255*H255,2)</f>
        <v>0</v>
      </c>
      <c r="K255" s="195"/>
      <c r="L255" s="40"/>
      <c r="M255" s="257" t="s">
        <v>1</v>
      </c>
      <c r="N255" s="258" t="s">
        <v>44</v>
      </c>
      <c r="O255" s="259"/>
      <c r="P255" s="260">
        <f>O255*H255</f>
        <v>0</v>
      </c>
      <c r="Q255" s="260">
        <v>0</v>
      </c>
      <c r="R255" s="260">
        <f>Q255*H255</f>
        <v>0</v>
      </c>
      <c r="S255" s="260">
        <v>0</v>
      </c>
      <c r="T255" s="261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159</v>
      </c>
      <c r="AT255" s="200" t="s">
        <v>155</v>
      </c>
      <c r="AU255" s="200" t="s">
        <v>89</v>
      </c>
      <c r="AY255" s="18" t="s">
        <v>153</v>
      </c>
      <c r="BE255" s="201">
        <f>IF(N255="základní",J255,0)</f>
        <v>0</v>
      </c>
      <c r="BF255" s="201">
        <f>IF(N255="snížená",J255,0)</f>
        <v>0</v>
      </c>
      <c r="BG255" s="201">
        <f>IF(N255="zákl. přenesená",J255,0)</f>
        <v>0</v>
      </c>
      <c r="BH255" s="201">
        <f>IF(N255="sníž. přenesená",J255,0)</f>
        <v>0</v>
      </c>
      <c r="BI255" s="201">
        <f>IF(N255="nulová",J255,0)</f>
        <v>0</v>
      </c>
      <c r="BJ255" s="18" t="s">
        <v>87</v>
      </c>
      <c r="BK255" s="201">
        <f>ROUND(I255*H255,2)</f>
        <v>0</v>
      </c>
      <c r="BL255" s="18" t="s">
        <v>159</v>
      </c>
      <c r="BM255" s="200" t="s">
        <v>855</v>
      </c>
    </row>
    <row r="256" spans="1:65" s="2" customFormat="1" ht="6.95" customHeight="1">
      <c r="A256" s="35"/>
      <c r="B256" s="55"/>
      <c r="C256" s="56"/>
      <c r="D256" s="56"/>
      <c r="E256" s="56"/>
      <c r="F256" s="56"/>
      <c r="G256" s="56"/>
      <c r="H256" s="56"/>
      <c r="I256" s="56"/>
      <c r="J256" s="56"/>
      <c r="K256" s="56"/>
      <c r="L256" s="40"/>
      <c r="M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</row>
  </sheetData>
  <sheetProtection password="CC35" sheet="1" objects="1" scenarios="1" formatColumns="0" formatRows="0" autoFilter="0"/>
  <autoFilter ref="C121:K25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8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95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856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23. 1. 2025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ROUND(J126,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ROUND((SUM(BE126:BE485)),  2)</f>
        <v>0</v>
      </c>
      <c r="G33" s="35"/>
      <c r="H33" s="35"/>
      <c r="I33" s="125">
        <v>0.21</v>
      </c>
      <c r="J33" s="124">
        <f>ROUND(((SUM(BE126:BE485))*I33),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ROUND((SUM(BF126:BF485)),  2)</f>
        <v>0</v>
      </c>
      <c r="G34" s="35"/>
      <c r="H34" s="35"/>
      <c r="I34" s="125">
        <v>0.15</v>
      </c>
      <c r="J34" s="124">
        <f>ROUND(((SUM(BF126:BF485))*I34),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ROUND((SUM(BG126:BG485)),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ROUND((SUM(BH126:BH485)),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ROUND((SUM(BI126:BI485)),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01.3 - IO 01 - Přípojka vody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23. 1. 2025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J126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J127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J128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122</v>
      </c>
      <c r="E99" s="157"/>
      <c r="F99" s="157"/>
      <c r="G99" s="157"/>
      <c r="H99" s="157"/>
      <c r="I99" s="157"/>
      <c r="J99" s="158">
        <f>J237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124</v>
      </c>
      <c r="E100" s="157"/>
      <c r="F100" s="157"/>
      <c r="G100" s="157"/>
      <c r="H100" s="157"/>
      <c r="I100" s="157"/>
      <c r="J100" s="158">
        <f>J260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728</v>
      </c>
      <c r="E101" s="157"/>
      <c r="F101" s="157"/>
      <c r="G101" s="157"/>
      <c r="H101" s="157"/>
      <c r="I101" s="157"/>
      <c r="J101" s="158">
        <f>J270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126</v>
      </c>
      <c r="E102" s="157"/>
      <c r="F102" s="157"/>
      <c r="G102" s="157"/>
      <c r="H102" s="157"/>
      <c r="I102" s="157"/>
      <c r="J102" s="158">
        <f>J296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127</v>
      </c>
      <c r="E103" s="157"/>
      <c r="F103" s="157"/>
      <c r="G103" s="157"/>
      <c r="H103" s="157"/>
      <c r="I103" s="157"/>
      <c r="J103" s="158">
        <f>J451</f>
        <v>0</v>
      </c>
      <c r="K103" s="155"/>
      <c r="L103" s="159"/>
    </row>
    <row r="104" spans="1:31" s="9" customFormat="1" ht="24.95" customHeight="1">
      <c r="B104" s="148"/>
      <c r="C104" s="149"/>
      <c r="D104" s="150" t="s">
        <v>129</v>
      </c>
      <c r="E104" s="151"/>
      <c r="F104" s="151"/>
      <c r="G104" s="151"/>
      <c r="H104" s="151"/>
      <c r="I104" s="151"/>
      <c r="J104" s="152">
        <f>J476</f>
        <v>0</v>
      </c>
      <c r="K104" s="149"/>
      <c r="L104" s="153"/>
    </row>
    <row r="105" spans="1:31" s="10" customFormat="1" ht="19.899999999999999" customHeight="1">
      <c r="B105" s="154"/>
      <c r="C105" s="155"/>
      <c r="D105" s="156" t="s">
        <v>857</v>
      </c>
      <c r="E105" s="157"/>
      <c r="F105" s="157"/>
      <c r="G105" s="157"/>
      <c r="H105" s="157"/>
      <c r="I105" s="157"/>
      <c r="J105" s="158">
        <f>J477</f>
        <v>0</v>
      </c>
      <c r="K105" s="155"/>
      <c r="L105" s="159"/>
    </row>
    <row r="106" spans="1:31" s="10" customFormat="1" ht="19.899999999999999" customHeight="1">
      <c r="B106" s="154"/>
      <c r="C106" s="155"/>
      <c r="D106" s="156" t="s">
        <v>128</v>
      </c>
      <c r="E106" s="157"/>
      <c r="F106" s="157"/>
      <c r="G106" s="157"/>
      <c r="H106" s="157"/>
      <c r="I106" s="157"/>
      <c r="J106" s="158">
        <f>J484</f>
        <v>0</v>
      </c>
      <c r="K106" s="155"/>
      <c r="L106" s="159"/>
    </row>
    <row r="107" spans="1:31" s="2" customFormat="1" ht="21.7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pans="1:31" s="2" customFormat="1" ht="6.95" customHeight="1">
      <c r="A112" s="35"/>
      <c r="B112" s="57"/>
      <c r="C112" s="58"/>
      <c r="D112" s="58"/>
      <c r="E112" s="58"/>
      <c r="F112" s="58"/>
      <c r="G112" s="58"/>
      <c r="H112" s="58"/>
      <c r="I112" s="58"/>
      <c r="J112" s="58"/>
      <c r="K112" s="58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24.95" customHeight="1">
      <c r="A113" s="35"/>
      <c r="B113" s="36"/>
      <c r="C113" s="24" t="s">
        <v>138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12" customHeight="1">
      <c r="A115" s="35"/>
      <c r="B115" s="36"/>
      <c r="C115" s="30" t="s">
        <v>16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16.5" customHeight="1">
      <c r="A116" s="35"/>
      <c r="B116" s="36"/>
      <c r="C116" s="37"/>
      <c r="D116" s="37"/>
      <c r="E116" s="311" t="str">
        <f>E7</f>
        <v>Obec Řepín - Revitalizace veřejného prostranství</v>
      </c>
      <c r="F116" s="312"/>
      <c r="G116" s="312"/>
      <c r="H116" s="312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112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63" t="str">
        <f>E9</f>
        <v>01.3 - IO 01 - Přípojka vody</v>
      </c>
      <c r="F118" s="313"/>
      <c r="G118" s="313"/>
      <c r="H118" s="313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F12</f>
        <v>Řepín</v>
      </c>
      <c r="G120" s="37"/>
      <c r="H120" s="37"/>
      <c r="I120" s="30" t="s">
        <v>22</v>
      </c>
      <c r="J120" s="67" t="str">
        <f>IF(J12="","",J12)</f>
        <v>23. 1. 2025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E15</f>
        <v>Obec Řepín</v>
      </c>
      <c r="G122" s="37"/>
      <c r="H122" s="37"/>
      <c r="I122" s="30" t="s">
        <v>31</v>
      </c>
      <c r="J122" s="33" t="str">
        <f>E21</f>
        <v xml:space="preserve"> 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29</v>
      </c>
      <c r="D123" s="37"/>
      <c r="E123" s="37"/>
      <c r="F123" s="28" t="str">
        <f>IF(E18="","",E18)</f>
        <v>Vyplň údaj</v>
      </c>
      <c r="G123" s="37"/>
      <c r="H123" s="37"/>
      <c r="I123" s="30" t="s">
        <v>34</v>
      </c>
      <c r="J123" s="33" t="str">
        <f>E24</f>
        <v>Josef Beran - STAVO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1" customFormat="1" ht="29.25" customHeight="1">
      <c r="A125" s="160"/>
      <c r="B125" s="161"/>
      <c r="C125" s="162" t="s">
        <v>139</v>
      </c>
      <c r="D125" s="163" t="s">
        <v>64</v>
      </c>
      <c r="E125" s="163" t="s">
        <v>60</v>
      </c>
      <c r="F125" s="163" t="s">
        <v>61</v>
      </c>
      <c r="G125" s="163" t="s">
        <v>140</v>
      </c>
      <c r="H125" s="163" t="s">
        <v>141</v>
      </c>
      <c r="I125" s="163" t="s">
        <v>142</v>
      </c>
      <c r="J125" s="164" t="s">
        <v>117</v>
      </c>
      <c r="K125" s="165" t="s">
        <v>143</v>
      </c>
      <c r="L125" s="166"/>
      <c r="M125" s="76" t="s">
        <v>1</v>
      </c>
      <c r="N125" s="77" t="s">
        <v>43</v>
      </c>
      <c r="O125" s="77" t="s">
        <v>144</v>
      </c>
      <c r="P125" s="77" t="s">
        <v>145</v>
      </c>
      <c r="Q125" s="77" t="s">
        <v>146</v>
      </c>
      <c r="R125" s="77" t="s">
        <v>147</v>
      </c>
      <c r="S125" s="77" t="s">
        <v>148</v>
      </c>
      <c r="T125" s="78" t="s">
        <v>149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pans="1:63" s="2" customFormat="1" ht="22.9" customHeight="1">
      <c r="A126" s="35"/>
      <c r="B126" s="36"/>
      <c r="C126" s="83" t="s">
        <v>150</v>
      </c>
      <c r="D126" s="37"/>
      <c r="E126" s="37"/>
      <c r="F126" s="37"/>
      <c r="G126" s="37"/>
      <c r="H126" s="37"/>
      <c r="I126" s="37"/>
      <c r="J126" s="167">
        <f>BK126</f>
        <v>0</v>
      </c>
      <c r="K126" s="37"/>
      <c r="L126" s="40"/>
      <c r="M126" s="79"/>
      <c r="N126" s="168"/>
      <c r="O126" s="80"/>
      <c r="P126" s="169">
        <f>P127+P476</f>
        <v>0</v>
      </c>
      <c r="Q126" s="80"/>
      <c r="R126" s="169">
        <f>R127+R476</f>
        <v>125.43241765000002</v>
      </c>
      <c r="S126" s="80"/>
      <c r="T126" s="170">
        <f>T127+T476</f>
        <v>13.535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78</v>
      </c>
      <c r="AU126" s="18" t="s">
        <v>119</v>
      </c>
      <c r="BK126" s="171">
        <f>BK127+BK476</f>
        <v>0</v>
      </c>
    </row>
    <row r="127" spans="1:63" s="12" customFormat="1" ht="25.9" customHeight="1">
      <c r="B127" s="172"/>
      <c r="C127" s="173"/>
      <c r="D127" s="174" t="s">
        <v>78</v>
      </c>
      <c r="E127" s="175" t="s">
        <v>151</v>
      </c>
      <c r="F127" s="175" t="s">
        <v>152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P128+P237+P260+P270+P296+P451</f>
        <v>0</v>
      </c>
      <c r="Q127" s="180"/>
      <c r="R127" s="181">
        <f>R128+R237+R260+R270+R296+R451</f>
        <v>125.41265765000001</v>
      </c>
      <c r="S127" s="180"/>
      <c r="T127" s="182">
        <f>T128+T237+T260+T270+T296+T451</f>
        <v>13.535</v>
      </c>
      <c r="AR127" s="183" t="s">
        <v>87</v>
      </c>
      <c r="AT127" s="184" t="s">
        <v>78</v>
      </c>
      <c r="AU127" s="184" t="s">
        <v>79</v>
      </c>
      <c r="AY127" s="183" t="s">
        <v>153</v>
      </c>
      <c r="BK127" s="185">
        <f>BK128+BK237+BK260+BK270+BK296+BK451</f>
        <v>0</v>
      </c>
    </row>
    <row r="128" spans="1:63" s="12" customFormat="1" ht="22.9" customHeight="1">
      <c r="B128" s="172"/>
      <c r="C128" s="173"/>
      <c r="D128" s="174" t="s">
        <v>78</v>
      </c>
      <c r="E128" s="186" t="s">
        <v>87</v>
      </c>
      <c r="F128" s="186" t="s">
        <v>154</v>
      </c>
      <c r="G128" s="173"/>
      <c r="H128" s="173"/>
      <c r="I128" s="176"/>
      <c r="J128" s="187">
        <f>BK128</f>
        <v>0</v>
      </c>
      <c r="K128" s="173"/>
      <c r="L128" s="178"/>
      <c r="M128" s="179"/>
      <c r="N128" s="180"/>
      <c r="O128" s="180"/>
      <c r="P128" s="181">
        <f>SUM(P129:P236)</f>
        <v>0</v>
      </c>
      <c r="Q128" s="180"/>
      <c r="R128" s="181">
        <f>SUM(R129:R236)</f>
        <v>60.907799999999995</v>
      </c>
      <c r="S128" s="180"/>
      <c r="T128" s="182">
        <f>SUM(T129:T236)</f>
        <v>13.535</v>
      </c>
      <c r="AR128" s="183" t="s">
        <v>87</v>
      </c>
      <c r="AT128" s="184" t="s">
        <v>78</v>
      </c>
      <c r="AU128" s="184" t="s">
        <v>87</v>
      </c>
      <c r="AY128" s="183" t="s">
        <v>153</v>
      </c>
      <c r="BK128" s="185">
        <f>SUM(BK129:BK236)</f>
        <v>0</v>
      </c>
    </row>
    <row r="129" spans="1:65" s="2" customFormat="1" ht="33" customHeight="1">
      <c r="A129" s="35"/>
      <c r="B129" s="36"/>
      <c r="C129" s="188" t="s">
        <v>87</v>
      </c>
      <c r="D129" s="188" t="s">
        <v>155</v>
      </c>
      <c r="E129" s="189" t="s">
        <v>858</v>
      </c>
      <c r="F129" s="190" t="s">
        <v>859</v>
      </c>
      <c r="G129" s="191" t="s">
        <v>194</v>
      </c>
      <c r="H129" s="192">
        <v>4.5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44</v>
      </c>
      <c r="O129" s="72"/>
      <c r="P129" s="198">
        <f>O129*H129</f>
        <v>0</v>
      </c>
      <c r="Q129" s="198">
        <v>0</v>
      </c>
      <c r="R129" s="198">
        <f>Q129*H129</f>
        <v>0</v>
      </c>
      <c r="S129" s="198">
        <v>0.26</v>
      </c>
      <c r="T129" s="199">
        <f>S129*H129</f>
        <v>1.17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159</v>
      </c>
      <c r="AT129" s="200" t="s">
        <v>155</v>
      </c>
      <c r="AU129" s="200" t="s">
        <v>89</v>
      </c>
      <c r="AY129" s="18" t="s">
        <v>153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87</v>
      </c>
      <c r="BK129" s="201">
        <f>ROUND(I129*H129,2)</f>
        <v>0</v>
      </c>
      <c r="BL129" s="18" t="s">
        <v>159</v>
      </c>
      <c r="BM129" s="200" t="s">
        <v>860</v>
      </c>
    </row>
    <row r="130" spans="1:65" s="13" customFormat="1" ht="22.5">
      <c r="B130" s="202"/>
      <c r="C130" s="203"/>
      <c r="D130" s="204" t="s">
        <v>161</v>
      </c>
      <c r="E130" s="205" t="s">
        <v>1</v>
      </c>
      <c r="F130" s="206" t="s">
        <v>861</v>
      </c>
      <c r="G130" s="203"/>
      <c r="H130" s="205" t="s">
        <v>1</v>
      </c>
      <c r="I130" s="207"/>
      <c r="J130" s="203"/>
      <c r="K130" s="203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161</v>
      </c>
      <c r="AU130" s="212" t="s">
        <v>89</v>
      </c>
      <c r="AV130" s="13" t="s">
        <v>87</v>
      </c>
      <c r="AW130" s="13" t="s">
        <v>33</v>
      </c>
      <c r="AX130" s="13" t="s">
        <v>79</v>
      </c>
      <c r="AY130" s="212" t="s">
        <v>153</v>
      </c>
    </row>
    <row r="131" spans="1:65" s="14" customFormat="1" ht="11.25">
      <c r="B131" s="213"/>
      <c r="C131" s="214"/>
      <c r="D131" s="204" t="s">
        <v>161</v>
      </c>
      <c r="E131" s="215" t="s">
        <v>1</v>
      </c>
      <c r="F131" s="216" t="s">
        <v>862</v>
      </c>
      <c r="G131" s="214"/>
      <c r="H131" s="217">
        <v>4.5</v>
      </c>
      <c r="I131" s="218"/>
      <c r="J131" s="214"/>
      <c r="K131" s="214"/>
      <c r="L131" s="219"/>
      <c r="M131" s="220"/>
      <c r="N131" s="221"/>
      <c r="O131" s="221"/>
      <c r="P131" s="221"/>
      <c r="Q131" s="221"/>
      <c r="R131" s="221"/>
      <c r="S131" s="221"/>
      <c r="T131" s="222"/>
      <c r="AT131" s="223" t="s">
        <v>161</v>
      </c>
      <c r="AU131" s="223" t="s">
        <v>89</v>
      </c>
      <c r="AV131" s="14" t="s">
        <v>89</v>
      </c>
      <c r="AW131" s="14" t="s">
        <v>33</v>
      </c>
      <c r="AX131" s="14" t="s">
        <v>79</v>
      </c>
      <c r="AY131" s="223" t="s">
        <v>153</v>
      </c>
    </row>
    <row r="132" spans="1:65" s="15" customFormat="1" ht="11.25">
      <c r="B132" s="224"/>
      <c r="C132" s="225"/>
      <c r="D132" s="204" t="s">
        <v>161</v>
      </c>
      <c r="E132" s="226" t="s">
        <v>1</v>
      </c>
      <c r="F132" s="227" t="s">
        <v>164</v>
      </c>
      <c r="G132" s="225"/>
      <c r="H132" s="228">
        <v>4.5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AT132" s="234" t="s">
        <v>161</v>
      </c>
      <c r="AU132" s="234" t="s">
        <v>89</v>
      </c>
      <c r="AV132" s="15" t="s">
        <v>159</v>
      </c>
      <c r="AW132" s="15" t="s">
        <v>33</v>
      </c>
      <c r="AX132" s="15" t="s">
        <v>87</v>
      </c>
      <c r="AY132" s="234" t="s">
        <v>153</v>
      </c>
    </row>
    <row r="133" spans="1:65" s="2" customFormat="1" ht="24.2" customHeight="1">
      <c r="A133" s="35"/>
      <c r="B133" s="36"/>
      <c r="C133" s="188" t="s">
        <v>89</v>
      </c>
      <c r="D133" s="188" t="s">
        <v>155</v>
      </c>
      <c r="E133" s="189" t="s">
        <v>863</v>
      </c>
      <c r="F133" s="190" t="s">
        <v>864</v>
      </c>
      <c r="G133" s="191" t="s">
        <v>194</v>
      </c>
      <c r="H133" s="192">
        <v>9</v>
      </c>
      <c r="I133" s="193"/>
      <c r="J133" s="194">
        <f>ROUND(I133*H133,2)</f>
        <v>0</v>
      </c>
      <c r="K133" s="195"/>
      <c r="L133" s="40"/>
      <c r="M133" s="196" t="s">
        <v>1</v>
      </c>
      <c r="N133" s="197" t="s">
        <v>44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0.45</v>
      </c>
      <c r="T133" s="199">
        <f>S133*H133</f>
        <v>4.05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159</v>
      </c>
      <c r="AT133" s="200" t="s">
        <v>155</v>
      </c>
      <c r="AU133" s="200" t="s">
        <v>89</v>
      </c>
      <c r="AY133" s="18" t="s">
        <v>153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87</v>
      </c>
      <c r="BK133" s="201">
        <f>ROUND(I133*H133,2)</f>
        <v>0</v>
      </c>
      <c r="BL133" s="18" t="s">
        <v>159</v>
      </c>
      <c r="BM133" s="200" t="s">
        <v>865</v>
      </c>
    </row>
    <row r="134" spans="1:65" s="13" customFormat="1" ht="11.25">
      <c r="B134" s="202"/>
      <c r="C134" s="203"/>
      <c r="D134" s="204" t="s">
        <v>161</v>
      </c>
      <c r="E134" s="205" t="s">
        <v>1</v>
      </c>
      <c r="F134" s="206" t="s">
        <v>866</v>
      </c>
      <c r="G134" s="203"/>
      <c r="H134" s="205" t="s">
        <v>1</v>
      </c>
      <c r="I134" s="207"/>
      <c r="J134" s="203"/>
      <c r="K134" s="203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161</v>
      </c>
      <c r="AU134" s="212" t="s">
        <v>89</v>
      </c>
      <c r="AV134" s="13" t="s">
        <v>87</v>
      </c>
      <c r="AW134" s="13" t="s">
        <v>33</v>
      </c>
      <c r="AX134" s="13" t="s">
        <v>79</v>
      </c>
      <c r="AY134" s="212" t="s">
        <v>153</v>
      </c>
    </row>
    <row r="135" spans="1:65" s="14" customFormat="1" ht="11.25">
      <c r="B135" s="213"/>
      <c r="C135" s="214"/>
      <c r="D135" s="204" t="s">
        <v>161</v>
      </c>
      <c r="E135" s="215" t="s">
        <v>1</v>
      </c>
      <c r="F135" s="216" t="s">
        <v>867</v>
      </c>
      <c r="G135" s="214"/>
      <c r="H135" s="217">
        <v>9</v>
      </c>
      <c r="I135" s="218"/>
      <c r="J135" s="214"/>
      <c r="K135" s="214"/>
      <c r="L135" s="219"/>
      <c r="M135" s="220"/>
      <c r="N135" s="221"/>
      <c r="O135" s="221"/>
      <c r="P135" s="221"/>
      <c r="Q135" s="221"/>
      <c r="R135" s="221"/>
      <c r="S135" s="221"/>
      <c r="T135" s="222"/>
      <c r="AT135" s="223" t="s">
        <v>161</v>
      </c>
      <c r="AU135" s="223" t="s">
        <v>89</v>
      </c>
      <c r="AV135" s="14" t="s">
        <v>89</v>
      </c>
      <c r="AW135" s="14" t="s">
        <v>33</v>
      </c>
      <c r="AX135" s="14" t="s">
        <v>79</v>
      </c>
      <c r="AY135" s="223" t="s">
        <v>153</v>
      </c>
    </row>
    <row r="136" spans="1:65" s="15" customFormat="1" ht="11.25">
      <c r="B136" s="224"/>
      <c r="C136" s="225"/>
      <c r="D136" s="204" t="s">
        <v>161</v>
      </c>
      <c r="E136" s="226" t="s">
        <v>1</v>
      </c>
      <c r="F136" s="227" t="s">
        <v>164</v>
      </c>
      <c r="G136" s="225"/>
      <c r="H136" s="228">
        <v>9</v>
      </c>
      <c r="I136" s="229"/>
      <c r="J136" s="225"/>
      <c r="K136" s="225"/>
      <c r="L136" s="230"/>
      <c r="M136" s="231"/>
      <c r="N136" s="232"/>
      <c r="O136" s="232"/>
      <c r="P136" s="232"/>
      <c r="Q136" s="232"/>
      <c r="R136" s="232"/>
      <c r="S136" s="232"/>
      <c r="T136" s="233"/>
      <c r="AT136" s="234" t="s">
        <v>161</v>
      </c>
      <c r="AU136" s="234" t="s">
        <v>89</v>
      </c>
      <c r="AV136" s="15" t="s">
        <v>159</v>
      </c>
      <c r="AW136" s="15" t="s">
        <v>33</v>
      </c>
      <c r="AX136" s="15" t="s">
        <v>87</v>
      </c>
      <c r="AY136" s="234" t="s">
        <v>153</v>
      </c>
    </row>
    <row r="137" spans="1:65" s="2" customFormat="1" ht="24.2" customHeight="1">
      <c r="A137" s="35"/>
      <c r="B137" s="36"/>
      <c r="C137" s="188" t="s">
        <v>172</v>
      </c>
      <c r="D137" s="188" t="s">
        <v>155</v>
      </c>
      <c r="E137" s="189" t="s">
        <v>868</v>
      </c>
      <c r="F137" s="190" t="s">
        <v>869</v>
      </c>
      <c r="G137" s="191" t="s">
        <v>194</v>
      </c>
      <c r="H137" s="192">
        <v>4.5</v>
      </c>
      <c r="I137" s="193"/>
      <c r="J137" s="194">
        <f>ROUND(I137*H137,2)</f>
        <v>0</v>
      </c>
      <c r="K137" s="195"/>
      <c r="L137" s="40"/>
      <c r="M137" s="196" t="s">
        <v>1</v>
      </c>
      <c r="N137" s="197" t="s">
        <v>44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0.28999999999999998</v>
      </c>
      <c r="T137" s="199">
        <f>S137*H137</f>
        <v>1.3049999999999999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159</v>
      </c>
      <c r="AT137" s="200" t="s">
        <v>155</v>
      </c>
      <c r="AU137" s="200" t="s">
        <v>89</v>
      </c>
      <c r="AY137" s="18" t="s">
        <v>153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8" t="s">
        <v>87</v>
      </c>
      <c r="BK137" s="201">
        <f>ROUND(I137*H137,2)</f>
        <v>0</v>
      </c>
      <c r="BL137" s="18" t="s">
        <v>159</v>
      </c>
      <c r="BM137" s="200" t="s">
        <v>870</v>
      </c>
    </row>
    <row r="138" spans="1:65" s="13" customFormat="1" ht="22.5">
      <c r="B138" s="202"/>
      <c r="C138" s="203"/>
      <c r="D138" s="204" t="s">
        <v>161</v>
      </c>
      <c r="E138" s="205" t="s">
        <v>1</v>
      </c>
      <c r="F138" s="206" t="s">
        <v>871</v>
      </c>
      <c r="G138" s="203"/>
      <c r="H138" s="205" t="s">
        <v>1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161</v>
      </c>
      <c r="AU138" s="212" t="s">
        <v>89</v>
      </c>
      <c r="AV138" s="13" t="s">
        <v>87</v>
      </c>
      <c r="AW138" s="13" t="s">
        <v>33</v>
      </c>
      <c r="AX138" s="13" t="s">
        <v>79</v>
      </c>
      <c r="AY138" s="212" t="s">
        <v>153</v>
      </c>
    </row>
    <row r="139" spans="1:65" s="14" customFormat="1" ht="11.25">
      <c r="B139" s="213"/>
      <c r="C139" s="214"/>
      <c r="D139" s="204" t="s">
        <v>161</v>
      </c>
      <c r="E139" s="215" t="s">
        <v>1</v>
      </c>
      <c r="F139" s="216" t="s">
        <v>862</v>
      </c>
      <c r="G139" s="214"/>
      <c r="H139" s="217">
        <v>4.5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161</v>
      </c>
      <c r="AU139" s="223" t="s">
        <v>89</v>
      </c>
      <c r="AV139" s="14" t="s">
        <v>89</v>
      </c>
      <c r="AW139" s="14" t="s">
        <v>33</v>
      </c>
      <c r="AX139" s="14" t="s">
        <v>79</v>
      </c>
      <c r="AY139" s="223" t="s">
        <v>153</v>
      </c>
    </row>
    <row r="140" spans="1:65" s="15" customFormat="1" ht="11.25">
      <c r="B140" s="224"/>
      <c r="C140" s="225"/>
      <c r="D140" s="204" t="s">
        <v>161</v>
      </c>
      <c r="E140" s="226" t="s">
        <v>1</v>
      </c>
      <c r="F140" s="227" t="s">
        <v>164</v>
      </c>
      <c r="G140" s="225"/>
      <c r="H140" s="228">
        <v>4.5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AT140" s="234" t="s">
        <v>161</v>
      </c>
      <c r="AU140" s="234" t="s">
        <v>89</v>
      </c>
      <c r="AV140" s="15" t="s">
        <v>159</v>
      </c>
      <c r="AW140" s="15" t="s">
        <v>33</v>
      </c>
      <c r="AX140" s="15" t="s">
        <v>87</v>
      </c>
      <c r="AY140" s="234" t="s">
        <v>153</v>
      </c>
    </row>
    <row r="141" spans="1:65" s="2" customFormat="1" ht="24.2" customHeight="1">
      <c r="A141" s="35"/>
      <c r="B141" s="36"/>
      <c r="C141" s="188" t="s">
        <v>159</v>
      </c>
      <c r="D141" s="188" t="s">
        <v>155</v>
      </c>
      <c r="E141" s="189" t="s">
        <v>872</v>
      </c>
      <c r="F141" s="190" t="s">
        <v>873</v>
      </c>
      <c r="G141" s="191" t="s">
        <v>194</v>
      </c>
      <c r="H141" s="192">
        <v>9</v>
      </c>
      <c r="I141" s="193"/>
      <c r="J141" s="194">
        <f>ROUND(I141*H141,2)</f>
        <v>0</v>
      </c>
      <c r="K141" s="195"/>
      <c r="L141" s="40"/>
      <c r="M141" s="196" t="s">
        <v>1</v>
      </c>
      <c r="N141" s="197" t="s">
        <v>44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0.44</v>
      </c>
      <c r="T141" s="199">
        <f>S141*H141</f>
        <v>3.96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159</v>
      </c>
      <c r="AT141" s="200" t="s">
        <v>155</v>
      </c>
      <c r="AU141" s="200" t="s">
        <v>89</v>
      </c>
      <c r="AY141" s="18" t="s">
        <v>153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87</v>
      </c>
      <c r="BK141" s="201">
        <f>ROUND(I141*H141,2)</f>
        <v>0</v>
      </c>
      <c r="BL141" s="18" t="s">
        <v>159</v>
      </c>
      <c r="BM141" s="200" t="s">
        <v>874</v>
      </c>
    </row>
    <row r="142" spans="1:65" s="13" customFormat="1" ht="22.5">
      <c r="B142" s="202"/>
      <c r="C142" s="203"/>
      <c r="D142" s="204" t="s">
        <v>161</v>
      </c>
      <c r="E142" s="205" t="s">
        <v>1</v>
      </c>
      <c r="F142" s="206" t="s">
        <v>875</v>
      </c>
      <c r="G142" s="203"/>
      <c r="H142" s="205" t="s">
        <v>1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161</v>
      </c>
      <c r="AU142" s="212" t="s">
        <v>89</v>
      </c>
      <c r="AV142" s="13" t="s">
        <v>87</v>
      </c>
      <c r="AW142" s="13" t="s">
        <v>33</v>
      </c>
      <c r="AX142" s="13" t="s">
        <v>79</v>
      </c>
      <c r="AY142" s="212" t="s">
        <v>153</v>
      </c>
    </row>
    <row r="143" spans="1:65" s="14" customFormat="1" ht="11.25">
      <c r="B143" s="213"/>
      <c r="C143" s="214"/>
      <c r="D143" s="204" t="s">
        <v>161</v>
      </c>
      <c r="E143" s="215" t="s">
        <v>1</v>
      </c>
      <c r="F143" s="216" t="s">
        <v>867</v>
      </c>
      <c r="G143" s="214"/>
      <c r="H143" s="217">
        <v>9</v>
      </c>
      <c r="I143" s="218"/>
      <c r="J143" s="214"/>
      <c r="K143" s="214"/>
      <c r="L143" s="219"/>
      <c r="M143" s="220"/>
      <c r="N143" s="221"/>
      <c r="O143" s="221"/>
      <c r="P143" s="221"/>
      <c r="Q143" s="221"/>
      <c r="R143" s="221"/>
      <c r="S143" s="221"/>
      <c r="T143" s="222"/>
      <c r="AT143" s="223" t="s">
        <v>161</v>
      </c>
      <c r="AU143" s="223" t="s">
        <v>89</v>
      </c>
      <c r="AV143" s="14" t="s">
        <v>89</v>
      </c>
      <c r="AW143" s="14" t="s">
        <v>33</v>
      </c>
      <c r="AX143" s="14" t="s">
        <v>79</v>
      </c>
      <c r="AY143" s="223" t="s">
        <v>153</v>
      </c>
    </row>
    <row r="144" spans="1:65" s="15" customFormat="1" ht="11.25">
      <c r="B144" s="224"/>
      <c r="C144" s="225"/>
      <c r="D144" s="204" t="s">
        <v>161</v>
      </c>
      <c r="E144" s="226" t="s">
        <v>1</v>
      </c>
      <c r="F144" s="227" t="s">
        <v>164</v>
      </c>
      <c r="G144" s="225"/>
      <c r="H144" s="228">
        <v>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AT144" s="234" t="s">
        <v>161</v>
      </c>
      <c r="AU144" s="234" t="s">
        <v>89</v>
      </c>
      <c r="AV144" s="15" t="s">
        <v>159</v>
      </c>
      <c r="AW144" s="15" t="s">
        <v>33</v>
      </c>
      <c r="AX144" s="15" t="s">
        <v>87</v>
      </c>
      <c r="AY144" s="234" t="s">
        <v>153</v>
      </c>
    </row>
    <row r="145" spans="1:65" s="2" customFormat="1" ht="24.2" customHeight="1">
      <c r="A145" s="35"/>
      <c r="B145" s="36"/>
      <c r="C145" s="188" t="s">
        <v>186</v>
      </c>
      <c r="D145" s="188" t="s">
        <v>155</v>
      </c>
      <c r="E145" s="189" t="s">
        <v>876</v>
      </c>
      <c r="F145" s="190" t="s">
        <v>877</v>
      </c>
      <c r="G145" s="191" t="s">
        <v>194</v>
      </c>
      <c r="H145" s="192">
        <v>4.5</v>
      </c>
      <c r="I145" s="193"/>
      <c r="J145" s="194">
        <f>ROUND(I145*H145,2)</f>
        <v>0</v>
      </c>
      <c r="K145" s="195"/>
      <c r="L145" s="40"/>
      <c r="M145" s="196" t="s">
        <v>1</v>
      </c>
      <c r="N145" s="197" t="s">
        <v>44</v>
      </c>
      <c r="O145" s="72"/>
      <c r="P145" s="198">
        <f>O145*H145</f>
        <v>0</v>
      </c>
      <c r="Q145" s="198">
        <v>0</v>
      </c>
      <c r="R145" s="198">
        <f>Q145*H145</f>
        <v>0</v>
      </c>
      <c r="S145" s="198">
        <v>0.45</v>
      </c>
      <c r="T145" s="199">
        <f>S145*H145</f>
        <v>2.0249999999999999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159</v>
      </c>
      <c r="AT145" s="200" t="s">
        <v>155</v>
      </c>
      <c r="AU145" s="200" t="s">
        <v>89</v>
      </c>
      <c r="AY145" s="18" t="s">
        <v>153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8" t="s">
        <v>87</v>
      </c>
      <c r="BK145" s="201">
        <f>ROUND(I145*H145,2)</f>
        <v>0</v>
      </c>
      <c r="BL145" s="18" t="s">
        <v>159</v>
      </c>
      <c r="BM145" s="200" t="s">
        <v>878</v>
      </c>
    </row>
    <row r="146" spans="1:65" s="13" customFormat="1" ht="22.5">
      <c r="B146" s="202"/>
      <c r="C146" s="203"/>
      <c r="D146" s="204" t="s">
        <v>161</v>
      </c>
      <c r="E146" s="205" t="s">
        <v>1</v>
      </c>
      <c r="F146" s="206" t="s">
        <v>871</v>
      </c>
      <c r="G146" s="203"/>
      <c r="H146" s="205" t="s">
        <v>1</v>
      </c>
      <c r="I146" s="207"/>
      <c r="J146" s="203"/>
      <c r="K146" s="203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161</v>
      </c>
      <c r="AU146" s="212" t="s">
        <v>89</v>
      </c>
      <c r="AV146" s="13" t="s">
        <v>87</v>
      </c>
      <c r="AW146" s="13" t="s">
        <v>33</v>
      </c>
      <c r="AX146" s="13" t="s">
        <v>79</v>
      </c>
      <c r="AY146" s="212" t="s">
        <v>153</v>
      </c>
    </row>
    <row r="147" spans="1:65" s="14" customFormat="1" ht="11.25">
      <c r="B147" s="213"/>
      <c r="C147" s="214"/>
      <c r="D147" s="204" t="s">
        <v>161</v>
      </c>
      <c r="E147" s="215" t="s">
        <v>1</v>
      </c>
      <c r="F147" s="216" t="s">
        <v>862</v>
      </c>
      <c r="G147" s="214"/>
      <c r="H147" s="217">
        <v>4.5</v>
      </c>
      <c r="I147" s="218"/>
      <c r="J147" s="214"/>
      <c r="K147" s="214"/>
      <c r="L147" s="219"/>
      <c r="M147" s="220"/>
      <c r="N147" s="221"/>
      <c r="O147" s="221"/>
      <c r="P147" s="221"/>
      <c r="Q147" s="221"/>
      <c r="R147" s="221"/>
      <c r="S147" s="221"/>
      <c r="T147" s="222"/>
      <c r="AT147" s="223" t="s">
        <v>161</v>
      </c>
      <c r="AU147" s="223" t="s">
        <v>89</v>
      </c>
      <c r="AV147" s="14" t="s">
        <v>89</v>
      </c>
      <c r="AW147" s="14" t="s">
        <v>33</v>
      </c>
      <c r="AX147" s="14" t="s">
        <v>79</v>
      </c>
      <c r="AY147" s="223" t="s">
        <v>153</v>
      </c>
    </row>
    <row r="148" spans="1:65" s="15" customFormat="1" ht="11.25">
      <c r="B148" s="224"/>
      <c r="C148" s="225"/>
      <c r="D148" s="204" t="s">
        <v>161</v>
      </c>
      <c r="E148" s="226" t="s">
        <v>1</v>
      </c>
      <c r="F148" s="227" t="s">
        <v>164</v>
      </c>
      <c r="G148" s="225"/>
      <c r="H148" s="228">
        <v>4.5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AT148" s="234" t="s">
        <v>161</v>
      </c>
      <c r="AU148" s="234" t="s">
        <v>89</v>
      </c>
      <c r="AV148" s="15" t="s">
        <v>159</v>
      </c>
      <c r="AW148" s="15" t="s">
        <v>33</v>
      </c>
      <c r="AX148" s="15" t="s">
        <v>87</v>
      </c>
      <c r="AY148" s="234" t="s">
        <v>153</v>
      </c>
    </row>
    <row r="149" spans="1:65" s="2" customFormat="1" ht="16.5" customHeight="1">
      <c r="A149" s="35"/>
      <c r="B149" s="36"/>
      <c r="C149" s="188" t="s">
        <v>191</v>
      </c>
      <c r="D149" s="188" t="s">
        <v>155</v>
      </c>
      <c r="E149" s="189" t="s">
        <v>879</v>
      </c>
      <c r="F149" s="190" t="s">
        <v>880</v>
      </c>
      <c r="G149" s="191" t="s">
        <v>446</v>
      </c>
      <c r="H149" s="192">
        <v>5</v>
      </c>
      <c r="I149" s="193"/>
      <c r="J149" s="194">
        <f>ROUND(I149*H149,2)</f>
        <v>0</v>
      </c>
      <c r="K149" s="195"/>
      <c r="L149" s="40"/>
      <c r="M149" s="196" t="s">
        <v>1</v>
      </c>
      <c r="N149" s="197" t="s">
        <v>44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0.20499999999999999</v>
      </c>
      <c r="T149" s="199">
        <f>S149*H149</f>
        <v>1.0249999999999999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159</v>
      </c>
      <c r="AT149" s="200" t="s">
        <v>155</v>
      </c>
      <c r="AU149" s="200" t="s">
        <v>89</v>
      </c>
      <c r="AY149" s="18" t="s">
        <v>153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8" t="s">
        <v>87</v>
      </c>
      <c r="BK149" s="201">
        <f>ROUND(I149*H149,2)</f>
        <v>0</v>
      </c>
      <c r="BL149" s="18" t="s">
        <v>159</v>
      </c>
      <c r="BM149" s="200" t="s">
        <v>881</v>
      </c>
    </row>
    <row r="150" spans="1:65" s="13" customFormat="1" ht="22.5">
      <c r="B150" s="202"/>
      <c r="C150" s="203"/>
      <c r="D150" s="204" t="s">
        <v>161</v>
      </c>
      <c r="E150" s="205" t="s">
        <v>1</v>
      </c>
      <c r="F150" s="206" t="s">
        <v>882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161</v>
      </c>
      <c r="AU150" s="212" t="s">
        <v>89</v>
      </c>
      <c r="AV150" s="13" t="s">
        <v>87</v>
      </c>
      <c r="AW150" s="13" t="s">
        <v>33</v>
      </c>
      <c r="AX150" s="13" t="s">
        <v>79</v>
      </c>
      <c r="AY150" s="212" t="s">
        <v>153</v>
      </c>
    </row>
    <row r="151" spans="1:65" s="14" customFormat="1" ht="11.25">
      <c r="B151" s="213"/>
      <c r="C151" s="214"/>
      <c r="D151" s="204" t="s">
        <v>161</v>
      </c>
      <c r="E151" s="215" t="s">
        <v>1</v>
      </c>
      <c r="F151" s="216" t="s">
        <v>186</v>
      </c>
      <c r="G151" s="214"/>
      <c r="H151" s="217">
        <v>5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161</v>
      </c>
      <c r="AU151" s="223" t="s">
        <v>89</v>
      </c>
      <c r="AV151" s="14" t="s">
        <v>89</v>
      </c>
      <c r="AW151" s="14" t="s">
        <v>33</v>
      </c>
      <c r="AX151" s="14" t="s">
        <v>79</v>
      </c>
      <c r="AY151" s="223" t="s">
        <v>153</v>
      </c>
    </row>
    <row r="152" spans="1:65" s="15" customFormat="1" ht="11.25">
      <c r="B152" s="224"/>
      <c r="C152" s="225"/>
      <c r="D152" s="204" t="s">
        <v>161</v>
      </c>
      <c r="E152" s="226" t="s">
        <v>1</v>
      </c>
      <c r="F152" s="227" t="s">
        <v>164</v>
      </c>
      <c r="G152" s="225"/>
      <c r="H152" s="228">
        <v>5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AT152" s="234" t="s">
        <v>161</v>
      </c>
      <c r="AU152" s="234" t="s">
        <v>89</v>
      </c>
      <c r="AV152" s="15" t="s">
        <v>159</v>
      </c>
      <c r="AW152" s="15" t="s">
        <v>33</v>
      </c>
      <c r="AX152" s="15" t="s">
        <v>87</v>
      </c>
      <c r="AY152" s="234" t="s">
        <v>153</v>
      </c>
    </row>
    <row r="153" spans="1:65" s="2" customFormat="1" ht="33" customHeight="1">
      <c r="A153" s="35"/>
      <c r="B153" s="36"/>
      <c r="C153" s="188" t="s">
        <v>198</v>
      </c>
      <c r="D153" s="188" t="s">
        <v>155</v>
      </c>
      <c r="E153" s="189" t="s">
        <v>883</v>
      </c>
      <c r="F153" s="190" t="s">
        <v>884</v>
      </c>
      <c r="G153" s="191" t="s">
        <v>158</v>
      </c>
      <c r="H153" s="192">
        <v>76.5</v>
      </c>
      <c r="I153" s="193"/>
      <c r="J153" s="194">
        <f>ROUND(I153*H153,2)</f>
        <v>0</v>
      </c>
      <c r="K153" s="195"/>
      <c r="L153" s="40"/>
      <c r="M153" s="196" t="s">
        <v>1</v>
      </c>
      <c r="N153" s="197" t="s">
        <v>44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159</v>
      </c>
      <c r="AT153" s="200" t="s">
        <v>155</v>
      </c>
      <c r="AU153" s="200" t="s">
        <v>89</v>
      </c>
      <c r="AY153" s="18" t="s">
        <v>153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87</v>
      </c>
      <c r="BK153" s="201">
        <f>ROUND(I153*H153,2)</f>
        <v>0</v>
      </c>
      <c r="BL153" s="18" t="s">
        <v>159</v>
      </c>
      <c r="BM153" s="200" t="s">
        <v>885</v>
      </c>
    </row>
    <row r="154" spans="1:65" s="13" customFormat="1" ht="11.25">
      <c r="B154" s="202"/>
      <c r="C154" s="203"/>
      <c r="D154" s="204" t="s">
        <v>161</v>
      </c>
      <c r="E154" s="205" t="s">
        <v>1</v>
      </c>
      <c r="F154" s="206" t="s">
        <v>886</v>
      </c>
      <c r="G154" s="203"/>
      <c r="H154" s="205" t="s">
        <v>1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161</v>
      </c>
      <c r="AU154" s="212" t="s">
        <v>89</v>
      </c>
      <c r="AV154" s="13" t="s">
        <v>87</v>
      </c>
      <c r="AW154" s="13" t="s">
        <v>33</v>
      </c>
      <c r="AX154" s="13" t="s">
        <v>79</v>
      </c>
      <c r="AY154" s="212" t="s">
        <v>153</v>
      </c>
    </row>
    <row r="155" spans="1:65" s="13" customFormat="1" ht="11.25">
      <c r="B155" s="202"/>
      <c r="C155" s="203"/>
      <c r="D155" s="204" t="s">
        <v>161</v>
      </c>
      <c r="E155" s="205" t="s">
        <v>1</v>
      </c>
      <c r="F155" s="206" t="s">
        <v>887</v>
      </c>
      <c r="G155" s="203"/>
      <c r="H155" s="205" t="s">
        <v>1</v>
      </c>
      <c r="I155" s="207"/>
      <c r="J155" s="203"/>
      <c r="K155" s="203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161</v>
      </c>
      <c r="AU155" s="212" t="s">
        <v>89</v>
      </c>
      <c r="AV155" s="13" t="s">
        <v>87</v>
      </c>
      <c r="AW155" s="13" t="s">
        <v>33</v>
      </c>
      <c r="AX155" s="13" t="s">
        <v>79</v>
      </c>
      <c r="AY155" s="212" t="s">
        <v>153</v>
      </c>
    </row>
    <row r="156" spans="1:65" s="14" customFormat="1" ht="11.25">
      <c r="B156" s="213"/>
      <c r="C156" s="214"/>
      <c r="D156" s="204" t="s">
        <v>161</v>
      </c>
      <c r="E156" s="215" t="s">
        <v>1</v>
      </c>
      <c r="F156" s="216" t="s">
        <v>888</v>
      </c>
      <c r="G156" s="214"/>
      <c r="H156" s="217">
        <v>18</v>
      </c>
      <c r="I156" s="218"/>
      <c r="J156" s="214"/>
      <c r="K156" s="214"/>
      <c r="L156" s="219"/>
      <c r="M156" s="220"/>
      <c r="N156" s="221"/>
      <c r="O156" s="221"/>
      <c r="P156" s="221"/>
      <c r="Q156" s="221"/>
      <c r="R156" s="221"/>
      <c r="S156" s="221"/>
      <c r="T156" s="222"/>
      <c r="AT156" s="223" t="s">
        <v>161</v>
      </c>
      <c r="AU156" s="223" t="s">
        <v>89</v>
      </c>
      <c r="AV156" s="14" t="s">
        <v>89</v>
      </c>
      <c r="AW156" s="14" t="s">
        <v>33</v>
      </c>
      <c r="AX156" s="14" t="s">
        <v>79</v>
      </c>
      <c r="AY156" s="223" t="s">
        <v>153</v>
      </c>
    </row>
    <row r="157" spans="1:65" s="13" customFormat="1" ht="11.25">
      <c r="B157" s="202"/>
      <c r="C157" s="203"/>
      <c r="D157" s="204" t="s">
        <v>161</v>
      </c>
      <c r="E157" s="205" t="s">
        <v>1</v>
      </c>
      <c r="F157" s="206" t="s">
        <v>889</v>
      </c>
      <c r="G157" s="203"/>
      <c r="H157" s="205" t="s">
        <v>1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161</v>
      </c>
      <c r="AU157" s="212" t="s">
        <v>89</v>
      </c>
      <c r="AV157" s="13" t="s">
        <v>87</v>
      </c>
      <c r="AW157" s="13" t="s">
        <v>33</v>
      </c>
      <c r="AX157" s="13" t="s">
        <v>79</v>
      </c>
      <c r="AY157" s="212" t="s">
        <v>153</v>
      </c>
    </row>
    <row r="158" spans="1:65" s="14" customFormat="1" ht="11.25">
      <c r="B158" s="213"/>
      <c r="C158" s="214"/>
      <c r="D158" s="204" t="s">
        <v>161</v>
      </c>
      <c r="E158" s="215" t="s">
        <v>1</v>
      </c>
      <c r="F158" s="216" t="s">
        <v>888</v>
      </c>
      <c r="G158" s="214"/>
      <c r="H158" s="217">
        <v>18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161</v>
      </c>
      <c r="AU158" s="223" t="s">
        <v>89</v>
      </c>
      <c r="AV158" s="14" t="s">
        <v>89</v>
      </c>
      <c r="AW158" s="14" t="s">
        <v>33</v>
      </c>
      <c r="AX158" s="14" t="s">
        <v>79</v>
      </c>
      <c r="AY158" s="223" t="s">
        <v>153</v>
      </c>
    </row>
    <row r="159" spans="1:65" s="13" customFormat="1" ht="11.25">
      <c r="B159" s="202"/>
      <c r="C159" s="203"/>
      <c r="D159" s="204" t="s">
        <v>161</v>
      </c>
      <c r="E159" s="205" t="s">
        <v>1</v>
      </c>
      <c r="F159" s="206" t="s">
        <v>890</v>
      </c>
      <c r="G159" s="203"/>
      <c r="H159" s="205" t="s">
        <v>1</v>
      </c>
      <c r="I159" s="207"/>
      <c r="J159" s="203"/>
      <c r="K159" s="203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161</v>
      </c>
      <c r="AU159" s="212" t="s">
        <v>89</v>
      </c>
      <c r="AV159" s="13" t="s">
        <v>87</v>
      </c>
      <c r="AW159" s="13" t="s">
        <v>33</v>
      </c>
      <c r="AX159" s="13" t="s">
        <v>79</v>
      </c>
      <c r="AY159" s="212" t="s">
        <v>153</v>
      </c>
    </row>
    <row r="160" spans="1:65" s="14" customFormat="1" ht="11.25">
      <c r="B160" s="213"/>
      <c r="C160" s="214"/>
      <c r="D160" s="204" t="s">
        <v>161</v>
      </c>
      <c r="E160" s="215" t="s">
        <v>1</v>
      </c>
      <c r="F160" s="216" t="s">
        <v>891</v>
      </c>
      <c r="G160" s="214"/>
      <c r="H160" s="217">
        <v>40.5</v>
      </c>
      <c r="I160" s="218"/>
      <c r="J160" s="214"/>
      <c r="K160" s="214"/>
      <c r="L160" s="219"/>
      <c r="M160" s="220"/>
      <c r="N160" s="221"/>
      <c r="O160" s="221"/>
      <c r="P160" s="221"/>
      <c r="Q160" s="221"/>
      <c r="R160" s="221"/>
      <c r="S160" s="221"/>
      <c r="T160" s="222"/>
      <c r="AT160" s="223" t="s">
        <v>161</v>
      </c>
      <c r="AU160" s="223" t="s">
        <v>89</v>
      </c>
      <c r="AV160" s="14" t="s">
        <v>89</v>
      </c>
      <c r="AW160" s="14" t="s">
        <v>33</v>
      </c>
      <c r="AX160" s="14" t="s">
        <v>79</v>
      </c>
      <c r="AY160" s="223" t="s">
        <v>153</v>
      </c>
    </row>
    <row r="161" spans="1:65" s="15" customFormat="1" ht="11.25">
      <c r="B161" s="224"/>
      <c r="C161" s="225"/>
      <c r="D161" s="204" t="s">
        <v>161</v>
      </c>
      <c r="E161" s="226" t="s">
        <v>1</v>
      </c>
      <c r="F161" s="227" t="s">
        <v>164</v>
      </c>
      <c r="G161" s="225"/>
      <c r="H161" s="228">
        <v>76.5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AT161" s="234" t="s">
        <v>161</v>
      </c>
      <c r="AU161" s="234" t="s">
        <v>89</v>
      </c>
      <c r="AV161" s="15" t="s">
        <v>159</v>
      </c>
      <c r="AW161" s="15" t="s">
        <v>33</v>
      </c>
      <c r="AX161" s="15" t="s">
        <v>87</v>
      </c>
      <c r="AY161" s="234" t="s">
        <v>153</v>
      </c>
    </row>
    <row r="162" spans="1:65" s="2" customFormat="1" ht="33" customHeight="1">
      <c r="A162" s="35"/>
      <c r="B162" s="36"/>
      <c r="C162" s="188" t="s">
        <v>204</v>
      </c>
      <c r="D162" s="188" t="s">
        <v>155</v>
      </c>
      <c r="E162" s="189" t="s">
        <v>892</v>
      </c>
      <c r="F162" s="190" t="s">
        <v>893</v>
      </c>
      <c r="G162" s="191" t="s">
        <v>158</v>
      </c>
      <c r="H162" s="192">
        <v>107.04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44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159</v>
      </c>
      <c r="AT162" s="200" t="s">
        <v>155</v>
      </c>
      <c r="AU162" s="200" t="s">
        <v>89</v>
      </c>
      <c r="AY162" s="18" t="s">
        <v>153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87</v>
      </c>
      <c r="BK162" s="201">
        <f>ROUND(I162*H162,2)</f>
        <v>0</v>
      </c>
      <c r="BL162" s="18" t="s">
        <v>159</v>
      </c>
      <c r="BM162" s="200" t="s">
        <v>894</v>
      </c>
    </row>
    <row r="163" spans="1:65" s="13" customFormat="1" ht="22.5">
      <c r="B163" s="202"/>
      <c r="C163" s="203"/>
      <c r="D163" s="204" t="s">
        <v>161</v>
      </c>
      <c r="E163" s="205" t="s">
        <v>1</v>
      </c>
      <c r="F163" s="206" t="s">
        <v>895</v>
      </c>
      <c r="G163" s="203"/>
      <c r="H163" s="205" t="s">
        <v>1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161</v>
      </c>
      <c r="AU163" s="212" t="s">
        <v>89</v>
      </c>
      <c r="AV163" s="13" t="s">
        <v>87</v>
      </c>
      <c r="AW163" s="13" t="s">
        <v>33</v>
      </c>
      <c r="AX163" s="13" t="s">
        <v>79</v>
      </c>
      <c r="AY163" s="212" t="s">
        <v>153</v>
      </c>
    </row>
    <row r="164" spans="1:65" s="13" customFormat="1" ht="11.25">
      <c r="B164" s="202"/>
      <c r="C164" s="203"/>
      <c r="D164" s="204" t="s">
        <v>161</v>
      </c>
      <c r="E164" s="205" t="s">
        <v>1</v>
      </c>
      <c r="F164" s="206" t="s">
        <v>896</v>
      </c>
      <c r="G164" s="203"/>
      <c r="H164" s="205" t="s">
        <v>1</v>
      </c>
      <c r="I164" s="207"/>
      <c r="J164" s="203"/>
      <c r="K164" s="203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161</v>
      </c>
      <c r="AU164" s="212" t="s">
        <v>89</v>
      </c>
      <c r="AV164" s="13" t="s">
        <v>87</v>
      </c>
      <c r="AW164" s="13" t="s">
        <v>33</v>
      </c>
      <c r="AX164" s="13" t="s">
        <v>79</v>
      </c>
      <c r="AY164" s="212" t="s">
        <v>153</v>
      </c>
    </row>
    <row r="165" spans="1:65" s="14" customFormat="1" ht="11.25">
      <c r="B165" s="213"/>
      <c r="C165" s="214"/>
      <c r="D165" s="204" t="s">
        <v>161</v>
      </c>
      <c r="E165" s="215" t="s">
        <v>1</v>
      </c>
      <c r="F165" s="216" t="s">
        <v>897</v>
      </c>
      <c r="G165" s="214"/>
      <c r="H165" s="217">
        <v>5.76</v>
      </c>
      <c r="I165" s="218"/>
      <c r="J165" s="214"/>
      <c r="K165" s="214"/>
      <c r="L165" s="219"/>
      <c r="M165" s="220"/>
      <c r="N165" s="221"/>
      <c r="O165" s="221"/>
      <c r="P165" s="221"/>
      <c r="Q165" s="221"/>
      <c r="R165" s="221"/>
      <c r="S165" s="221"/>
      <c r="T165" s="222"/>
      <c r="AT165" s="223" t="s">
        <v>161</v>
      </c>
      <c r="AU165" s="223" t="s">
        <v>89</v>
      </c>
      <c r="AV165" s="14" t="s">
        <v>89</v>
      </c>
      <c r="AW165" s="14" t="s">
        <v>33</v>
      </c>
      <c r="AX165" s="14" t="s">
        <v>79</v>
      </c>
      <c r="AY165" s="223" t="s">
        <v>153</v>
      </c>
    </row>
    <row r="166" spans="1:65" s="13" customFormat="1" ht="11.25">
      <c r="B166" s="202"/>
      <c r="C166" s="203"/>
      <c r="D166" s="204" t="s">
        <v>161</v>
      </c>
      <c r="E166" s="205" t="s">
        <v>1</v>
      </c>
      <c r="F166" s="206" t="s">
        <v>898</v>
      </c>
      <c r="G166" s="203"/>
      <c r="H166" s="205" t="s">
        <v>1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161</v>
      </c>
      <c r="AU166" s="212" t="s">
        <v>89</v>
      </c>
      <c r="AV166" s="13" t="s">
        <v>87</v>
      </c>
      <c r="AW166" s="13" t="s">
        <v>33</v>
      </c>
      <c r="AX166" s="13" t="s">
        <v>79</v>
      </c>
      <c r="AY166" s="212" t="s">
        <v>153</v>
      </c>
    </row>
    <row r="167" spans="1:65" s="14" customFormat="1" ht="11.25">
      <c r="B167" s="213"/>
      <c r="C167" s="214"/>
      <c r="D167" s="204" t="s">
        <v>161</v>
      </c>
      <c r="E167" s="215" t="s">
        <v>1</v>
      </c>
      <c r="F167" s="216" t="s">
        <v>899</v>
      </c>
      <c r="G167" s="214"/>
      <c r="H167" s="217">
        <v>83.52</v>
      </c>
      <c r="I167" s="218"/>
      <c r="J167" s="214"/>
      <c r="K167" s="214"/>
      <c r="L167" s="219"/>
      <c r="M167" s="220"/>
      <c r="N167" s="221"/>
      <c r="O167" s="221"/>
      <c r="P167" s="221"/>
      <c r="Q167" s="221"/>
      <c r="R167" s="221"/>
      <c r="S167" s="221"/>
      <c r="T167" s="222"/>
      <c r="AT167" s="223" t="s">
        <v>161</v>
      </c>
      <c r="AU167" s="223" t="s">
        <v>89</v>
      </c>
      <c r="AV167" s="14" t="s">
        <v>89</v>
      </c>
      <c r="AW167" s="14" t="s">
        <v>33</v>
      </c>
      <c r="AX167" s="14" t="s">
        <v>79</v>
      </c>
      <c r="AY167" s="223" t="s">
        <v>153</v>
      </c>
    </row>
    <row r="168" spans="1:65" s="13" customFormat="1" ht="11.25">
      <c r="B168" s="202"/>
      <c r="C168" s="203"/>
      <c r="D168" s="204" t="s">
        <v>161</v>
      </c>
      <c r="E168" s="205" t="s">
        <v>1</v>
      </c>
      <c r="F168" s="206" t="s">
        <v>900</v>
      </c>
      <c r="G168" s="203"/>
      <c r="H168" s="205" t="s">
        <v>1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161</v>
      </c>
      <c r="AU168" s="212" t="s">
        <v>89</v>
      </c>
      <c r="AV168" s="13" t="s">
        <v>87</v>
      </c>
      <c r="AW168" s="13" t="s">
        <v>33</v>
      </c>
      <c r="AX168" s="13" t="s">
        <v>79</v>
      </c>
      <c r="AY168" s="212" t="s">
        <v>153</v>
      </c>
    </row>
    <row r="169" spans="1:65" s="14" customFormat="1" ht="11.25">
      <c r="B169" s="213"/>
      <c r="C169" s="214"/>
      <c r="D169" s="204" t="s">
        <v>161</v>
      </c>
      <c r="E169" s="215" t="s">
        <v>1</v>
      </c>
      <c r="F169" s="216" t="s">
        <v>901</v>
      </c>
      <c r="G169" s="214"/>
      <c r="H169" s="217">
        <v>17.760000000000002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161</v>
      </c>
      <c r="AU169" s="223" t="s">
        <v>89</v>
      </c>
      <c r="AV169" s="14" t="s">
        <v>89</v>
      </c>
      <c r="AW169" s="14" t="s">
        <v>33</v>
      </c>
      <c r="AX169" s="14" t="s">
        <v>79</v>
      </c>
      <c r="AY169" s="223" t="s">
        <v>153</v>
      </c>
    </row>
    <row r="170" spans="1:65" s="15" customFormat="1" ht="11.25">
      <c r="B170" s="224"/>
      <c r="C170" s="225"/>
      <c r="D170" s="204" t="s">
        <v>161</v>
      </c>
      <c r="E170" s="226" t="s">
        <v>1</v>
      </c>
      <c r="F170" s="227" t="s">
        <v>164</v>
      </c>
      <c r="G170" s="225"/>
      <c r="H170" s="228">
        <v>107.04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AT170" s="234" t="s">
        <v>161</v>
      </c>
      <c r="AU170" s="234" t="s">
        <v>89</v>
      </c>
      <c r="AV170" s="15" t="s">
        <v>159</v>
      </c>
      <c r="AW170" s="15" t="s">
        <v>33</v>
      </c>
      <c r="AX170" s="15" t="s">
        <v>87</v>
      </c>
      <c r="AY170" s="234" t="s">
        <v>153</v>
      </c>
    </row>
    <row r="171" spans="1:65" s="2" customFormat="1" ht="44.25" customHeight="1">
      <c r="A171" s="35"/>
      <c r="B171" s="36"/>
      <c r="C171" s="188" t="s">
        <v>208</v>
      </c>
      <c r="D171" s="188" t="s">
        <v>155</v>
      </c>
      <c r="E171" s="189" t="s">
        <v>902</v>
      </c>
      <c r="F171" s="190" t="s">
        <v>903</v>
      </c>
      <c r="G171" s="191" t="s">
        <v>446</v>
      </c>
      <c r="H171" s="192">
        <v>9</v>
      </c>
      <c r="I171" s="193"/>
      <c r="J171" s="194">
        <f>ROUND(I171*H171,2)</f>
        <v>0</v>
      </c>
      <c r="K171" s="195"/>
      <c r="L171" s="40"/>
      <c r="M171" s="196" t="s">
        <v>1</v>
      </c>
      <c r="N171" s="197" t="s">
        <v>44</v>
      </c>
      <c r="O171" s="72"/>
      <c r="P171" s="198">
        <f>O171*H171</f>
        <v>0</v>
      </c>
      <c r="Q171" s="198">
        <v>3.2000000000000002E-3</v>
      </c>
      <c r="R171" s="198">
        <f>Q171*H171</f>
        <v>2.8800000000000003E-2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159</v>
      </c>
      <c r="AT171" s="200" t="s">
        <v>155</v>
      </c>
      <c r="AU171" s="200" t="s">
        <v>89</v>
      </c>
      <c r="AY171" s="18" t="s">
        <v>153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87</v>
      </c>
      <c r="BK171" s="201">
        <f>ROUND(I171*H171,2)</f>
        <v>0</v>
      </c>
      <c r="BL171" s="18" t="s">
        <v>159</v>
      </c>
      <c r="BM171" s="200" t="s">
        <v>904</v>
      </c>
    </row>
    <row r="172" spans="1:65" s="13" customFormat="1" ht="11.25">
      <c r="B172" s="202"/>
      <c r="C172" s="203"/>
      <c r="D172" s="204" t="s">
        <v>161</v>
      </c>
      <c r="E172" s="205" t="s">
        <v>1</v>
      </c>
      <c r="F172" s="206" t="s">
        <v>905</v>
      </c>
      <c r="G172" s="203"/>
      <c r="H172" s="205" t="s">
        <v>1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161</v>
      </c>
      <c r="AU172" s="212" t="s">
        <v>89</v>
      </c>
      <c r="AV172" s="13" t="s">
        <v>87</v>
      </c>
      <c r="AW172" s="13" t="s">
        <v>33</v>
      </c>
      <c r="AX172" s="13" t="s">
        <v>79</v>
      </c>
      <c r="AY172" s="212" t="s">
        <v>153</v>
      </c>
    </row>
    <row r="173" spans="1:65" s="14" customFormat="1" ht="11.25">
      <c r="B173" s="213"/>
      <c r="C173" s="214"/>
      <c r="D173" s="204" t="s">
        <v>161</v>
      </c>
      <c r="E173" s="215" t="s">
        <v>1</v>
      </c>
      <c r="F173" s="216" t="s">
        <v>208</v>
      </c>
      <c r="G173" s="214"/>
      <c r="H173" s="217">
        <v>9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161</v>
      </c>
      <c r="AU173" s="223" t="s">
        <v>89</v>
      </c>
      <c r="AV173" s="14" t="s">
        <v>89</v>
      </c>
      <c r="AW173" s="14" t="s">
        <v>33</v>
      </c>
      <c r="AX173" s="14" t="s">
        <v>79</v>
      </c>
      <c r="AY173" s="223" t="s">
        <v>153</v>
      </c>
    </row>
    <row r="174" spans="1:65" s="15" customFormat="1" ht="11.25">
      <c r="B174" s="224"/>
      <c r="C174" s="225"/>
      <c r="D174" s="204" t="s">
        <v>161</v>
      </c>
      <c r="E174" s="226" t="s">
        <v>1</v>
      </c>
      <c r="F174" s="227" t="s">
        <v>164</v>
      </c>
      <c r="G174" s="225"/>
      <c r="H174" s="228">
        <v>9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AT174" s="234" t="s">
        <v>161</v>
      </c>
      <c r="AU174" s="234" t="s">
        <v>89</v>
      </c>
      <c r="AV174" s="15" t="s">
        <v>159</v>
      </c>
      <c r="AW174" s="15" t="s">
        <v>33</v>
      </c>
      <c r="AX174" s="15" t="s">
        <v>87</v>
      </c>
      <c r="AY174" s="234" t="s">
        <v>153</v>
      </c>
    </row>
    <row r="175" spans="1:65" s="2" customFormat="1" ht="33" customHeight="1">
      <c r="A175" s="35"/>
      <c r="B175" s="36"/>
      <c r="C175" s="188" t="s">
        <v>216</v>
      </c>
      <c r="D175" s="188" t="s">
        <v>155</v>
      </c>
      <c r="E175" s="189" t="s">
        <v>173</v>
      </c>
      <c r="F175" s="190" t="s">
        <v>174</v>
      </c>
      <c r="G175" s="191" t="s">
        <v>158</v>
      </c>
      <c r="H175" s="192">
        <v>80.28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44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159</v>
      </c>
      <c r="AT175" s="200" t="s">
        <v>155</v>
      </c>
      <c r="AU175" s="200" t="s">
        <v>89</v>
      </c>
      <c r="AY175" s="18" t="s">
        <v>153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87</v>
      </c>
      <c r="BK175" s="201">
        <f>ROUND(I175*H175,2)</f>
        <v>0</v>
      </c>
      <c r="BL175" s="18" t="s">
        <v>159</v>
      </c>
      <c r="BM175" s="200" t="s">
        <v>906</v>
      </c>
    </row>
    <row r="176" spans="1:65" s="13" customFormat="1" ht="11.25">
      <c r="B176" s="202"/>
      <c r="C176" s="203"/>
      <c r="D176" s="204" t="s">
        <v>161</v>
      </c>
      <c r="E176" s="205" t="s">
        <v>1</v>
      </c>
      <c r="F176" s="206" t="s">
        <v>907</v>
      </c>
      <c r="G176" s="203"/>
      <c r="H176" s="205" t="s">
        <v>1</v>
      </c>
      <c r="I176" s="207"/>
      <c r="J176" s="203"/>
      <c r="K176" s="203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161</v>
      </c>
      <c r="AU176" s="212" t="s">
        <v>89</v>
      </c>
      <c r="AV176" s="13" t="s">
        <v>87</v>
      </c>
      <c r="AW176" s="13" t="s">
        <v>33</v>
      </c>
      <c r="AX176" s="13" t="s">
        <v>79</v>
      </c>
      <c r="AY176" s="212" t="s">
        <v>153</v>
      </c>
    </row>
    <row r="177" spans="1:65" s="14" customFormat="1" ht="11.25">
      <c r="B177" s="213"/>
      <c r="C177" s="214"/>
      <c r="D177" s="204" t="s">
        <v>161</v>
      </c>
      <c r="E177" s="215" t="s">
        <v>1</v>
      </c>
      <c r="F177" s="216" t="s">
        <v>908</v>
      </c>
      <c r="G177" s="214"/>
      <c r="H177" s="217">
        <v>76.5</v>
      </c>
      <c r="I177" s="218"/>
      <c r="J177" s="214"/>
      <c r="K177" s="214"/>
      <c r="L177" s="219"/>
      <c r="M177" s="220"/>
      <c r="N177" s="221"/>
      <c r="O177" s="221"/>
      <c r="P177" s="221"/>
      <c r="Q177" s="221"/>
      <c r="R177" s="221"/>
      <c r="S177" s="221"/>
      <c r="T177" s="222"/>
      <c r="AT177" s="223" t="s">
        <v>161</v>
      </c>
      <c r="AU177" s="223" t="s">
        <v>89</v>
      </c>
      <c r="AV177" s="14" t="s">
        <v>89</v>
      </c>
      <c r="AW177" s="14" t="s">
        <v>33</v>
      </c>
      <c r="AX177" s="14" t="s">
        <v>79</v>
      </c>
      <c r="AY177" s="223" t="s">
        <v>153</v>
      </c>
    </row>
    <row r="178" spans="1:65" s="13" customFormat="1" ht="11.25">
      <c r="B178" s="202"/>
      <c r="C178" s="203"/>
      <c r="D178" s="204" t="s">
        <v>161</v>
      </c>
      <c r="E178" s="205" t="s">
        <v>1</v>
      </c>
      <c r="F178" s="206" t="s">
        <v>909</v>
      </c>
      <c r="G178" s="203"/>
      <c r="H178" s="205" t="s">
        <v>1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161</v>
      </c>
      <c r="AU178" s="212" t="s">
        <v>89</v>
      </c>
      <c r="AV178" s="13" t="s">
        <v>87</v>
      </c>
      <c r="AW178" s="13" t="s">
        <v>33</v>
      </c>
      <c r="AX178" s="13" t="s">
        <v>79</v>
      </c>
      <c r="AY178" s="212" t="s">
        <v>153</v>
      </c>
    </row>
    <row r="179" spans="1:65" s="14" customFormat="1" ht="11.25">
      <c r="B179" s="213"/>
      <c r="C179" s="214"/>
      <c r="D179" s="204" t="s">
        <v>161</v>
      </c>
      <c r="E179" s="215" t="s">
        <v>1</v>
      </c>
      <c r="F179" s="216" t="s">
        <v>910</v>
      </c>
      <c r="G179" s="214"/>
      <c r="H179" s="217">
        <v>107.04</v>
      </c>
      <c r="I179" s="218"/>
      <c r="J179" s="214"/>
      <c r="K179" s="214"/>
      <c r="L179" s="219"/>
      <c r="M179" s="220"/>
      <c r="N179" s="221"/>
      <c r="O179" s="221"/>
      <c r="P179" s="221"/>
      <c r="Q179" s="221"/>
      <c r="R179" s="221"/>
      <c r="S179" s="221"/>
      <c r="T179" s="222"/>
      <c r="AT179" s="223" t="s">
        <v>161</v>
      </c>
      <c r="AU179" s="223" t="s">
        <v>89</v>
      </c>
      <c r="AV179" s="14" t="s">
        <v>89</v>
      </c>
      <c r="AW179" s="14" t="s">
        <v>33</v>
      </c>
      <c r="AX179" s="14" t="s">
        <v>79</v>
      </c>
      <c r="AY179" s="223" t="s">
        <v>153</v>
      </c>
    </row>
    <row r="180" spans="1:65" s="13" customFormat="1" ht="11.25">
      <c r="B180" s="202"/>
      <c r="C180" s="203"/>
      <c r="D180" s="204" t="s">
        <v>161</v>
      </c>
      <c r="E180" s="205" t="s">
        <v>1</v>
      </c>
      <c r="F180" s="206" t="s">
        <v>911</v>
      </c>
      <c r="G180" s="203"/>
      <c r="H180" s="205" t="s">
        <v>1</v>
      </c>
      <c r="I180" s="207"/>
      <c r="J180" s="203"/>
      <c r="K180" s="203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161</v>
      </c>
      <c r="AU180" s="212" t="s">
        <v>89</v>
      </c>
      <c r="AV180" s="13" t="s">
        <v>87</v>
      </c>
      <c r="AW180" s="13" t="s">
        <v>33</v>
      </c>
      <c r="AX180" s="13" t="s">
        <v>79</v>
      </c>
      <c r="AY180" s="212" t="s">
        <v>153</v>
      </c>
    </row>
    <row r="181" spans="1:65" s="14" customFormat="1" ht="11.25">
      <c r="B181" s="213"/>
      <c r="C181" s="214"/>
      <c r="D181" s="204" t="s">
        <v>161</v>
      </c>
      <c r="E181" s="215" t="s">
        <v>1</v>
      </c>
      <c r="F181" s="216" t="s">
        <v>912</v>
      </c>
      <c r="G181" s="214"/>
      <c r="H181" s="217">
        <v>8.92</v>
      </c>
      <c r="I181" s="218"/>
      <c r="J181" s="214"/>
      <c r="K181" s="214"/>
      <c r="L181" s="219"/>
      <c r="M181" s="220"/>
      <c r="N181" s="221"/>
      <c r="O181" s="221"/>
      <c r="P181" s="221"/>
      <c r="Q181" s="221"/>
      <c r="R181" s="221"/>
      <c r="S181" s="221"/>
      <c r="T181" s="222"/>
      <c r="AT181" s="223" t="s">
        <v>161</v>
      </c>
      <c r="AU181" s="223" t="s">
        <v>89</v>
      </c>
      <c r="AV181" s="14" t="s">
        <v>89</v>
      </c>
      <c r="AW181" s="14" t="s">
        <v>33</v>
      </c>
      <c r="AX181" s="14" t="s">
        <v>79</v>
      </c>
      <c r="AY181" s="223" t="s">
        <v>153</v>
      </c>
    </row>
    <row r="182" spans="1:65" s="13" customFormat="1" ht="11.25">
      <c r="B182" s="202"/>
      <c r="C182" s="203"/>
      <c r="D182" s="204" t="s">
        <v>161</v>
      </c>
      <c r="E182" s="205" t="s">
        <v>1</v>
      </c>
      <c r="F182" s="206" t="s">
        <v>913</v>
      </c>
      <c r="G182" s="203"/>
      <c r="H182" s="205" t="s">
        <v>1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161</v>
      </c>
      <c r="AU182" s="212" t="s">
        <v>89</v>
      </c>
      <c r="AV182" s="13" t="s">
        <v>87</v>
      </c>
      <c r="AW182" s="13" t="s">
        <v>33</v>
      </c>
      <c r="AX182" s="13" t="s">
        <v>79</v>
      </c>
      <c r="AY182" s="212" t="s">
        <v>153</v>
      </c>
    </row>
    <row r="183" spans="1:65" s="14" customFormat="1" ht="11.25">
      <c r="B183" s="213"/>
      <c r="C183" s="214"/>
      <c r="D183" s="204" t="s">
        <v>161</v>
      </c>
      <c r="E183" s="215" t="s">
        <v>1</v>
      </c>
      <c r="F183" s="216" t="s">
        <v>914</v>
      </c>
      <c r="G183" s="214"/>
      <c r="H183" s="217">
        <v>31.22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161</v>
      </c>
      <c r="AU183" s="223" t="s">
        <v>89</v>
      </c>
      <c r="AV183" s="14" t="s">
        <v>89</v>
      </c>
      <c r="AW183" s="14" t="s">
        <v>33</v>
      </c>
      <c r="AX183" s="14" t="s">
        <v>79</v>
      </c>
      <c r="AY183" s="223" t="s">
        <v>153</v>
      </c>
    </row>
    <row r="184" spans="1:65" s="13" customFormat="1" ht="11.25">
      <c r="B184" s="202"/>
      <c r="C184" s="203"/>
      <c r="D184" s="204" t="s">
        <v>161</v>
      </c>
      <c r="E184" s="205" t="s">
        <v>1</v>
      </c>
      <c r="F184" s="206" t="s">
        <v>180</v>
      </c>
      <c r="G184" s="203"/>
      <c r="H184" s="205" t="s">
        <v>1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161</v>
      </c>
      <c r="AU184" s="212" t="s">
        <v>89</v>
      </c>
      <c r="AV184" s="13" t="s">
        <v>87</v>
      </c>
      <c r="AW184" s="13" t="s">
        <v>33</v>
      </c>
      <c r="AX184" s="13" t="s">
        <v>79</v>
      </c>
      <c r="AY184" s="212" t="s">
        <v>153</v>
      </c>
    </row>
    <row r="185" spans="1:65" s="14" customFormat="1" ht="11.25">
      <c r="B185" s="213"/>
      <c r="C185" s="214"/>
      <c r="D185" s="204" t="s">
        <v>161</v>
      </c>
      <c r="E185" s="215" t="s">
        <v>1</v>
      </c>
      <c r="F185" s="216" t="s">
        <v>915</v>
      </c>
      <c r="G185" s="214"/>
      <c r="H185" s="217">
        <v>-143.4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161</v>
      </c>
      <c r="AU185" s="223" t="s">
        <v>89</v>
      </c>
      <c r="AV185" s="14" t="s">
        <v>89</v>
      </c>
      <c r="AW185" s="14" t="s">
        <v>33</v>
      </c>
      <c r="AX185" s="14" t="s">
        <v>79</v>
      </c>
      <c r="AY185" s="223" t="s">
        <v>153</v>
      </c>
    </row>
    <row r="186" spans="1:65" s="15" customFormat="1" ht="11.25">
      <c r="B186" s="224"/>
      <c r="C186" s="225"/>
      <c r="D186" s="204" t="s">
        <v>161</v>
      </c>
      <c r="E186" s="226" t="s">
        <v>1</v>
      </c>
      <c r="F186" s="227" t="s">
        <v>164</v>
      </c>
      <c r="G186" s="225"/>
      <c r="H186" s="228">
        <v>80.28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AT186" s="234" t="s">
        <v>161</v>
      </c>
      <c r="AU186" s="234" t="s">
        <v>89</v>
      </c>
      <c r="AV186" s="15" t="s">
        <v>159</v>
      </c>
      <c r="AW186" s="15" t="s">
        <v>33</v>
      </c>
      <c r="AX186" s="15" t="s">
        <v>87</v>
      </c>
      <c r="AY186" s="234" t="s">
        <v>153</v>
      </c>
    </row>
    <row r="187" spans="1:65" s="2" customFormat="1" ht="24.2" customHeight="1">
      <c r="A187" s="35"/>
      <c r="B187" s="36"/>
      <c r="C187" s="188" t="s">
        <v>222</v>
      </c>
      <c r="D187" s="188" t="s">
        <v>155</v>
      </c>
      <c r="E187" s="189" t="s">
        <v>182</v>
      </c>
      <c r="F187" s="190" t="s">
        <v>183</v>
      </c>
      <c r="G187" s="191" t="s">
        <v>158</v>
      </c>
      <c r="H187" s="192">
        <v>80.28</v>
      </c>
      <c r="I187" s="193"/>
      <c r="J187" s="194">
        <f>ROUND(I187*H187,2)</f>
        <v>0</v>
      </c>
      <c r="K187" s="195"/>
      <c r="L187" s="40"/>
      <c r="M187" s="196" t="s">
        <v>1</v>
      </c>
      <c r="N187" s="197" t="s">
        <v>44</v>
      </c>
      <c r="O187" s="72"/>
      <c r="P187" s="198">
        <f>O187*H187</f>
        <v>0</v>
      </c>
      <c r="Q187" s="198">
        <v>0</v>
      </c>
      <c r="R187" s="198">
        <f>Q187*H187</f>
        <v>0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159</v>
      </c>
      <c r="AT187" s="200" t="s">
        <v>155</v>
      </c>
      <c r="AU187" s="200" t="s">
        <v>89</v>
      </c>
      <c r="AY187" s="18" t="s">
        <v>153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87</v>
      </c>
      <c r="BK187" s="201">
        <f>ROUND(I187*H187,2)</f>
        <v>0</v>
      </c>
      <c r="BL187" s="18" t="s">
        <v>159</v>
      </c>
      <c r="BM187" s="200" t="s">
        <v>916</v>
      </c>
    </row>
    <row r="188" spans="1:65" s="2" customFormat="1" ht="24.2" customHeight="1">
      <c r="A188" s="35"/>
      <c r="B188" s="36"/>
      <c r="C188" s="188" t="s">
        <v>228</v>
      </c>
      <c r="D188" s="188" t="s">
        <v>155</v>
      </c>
      <c r="E188" s="189" t="s">
        <v>187</v>
      </c>
      <c r="F188" s="190" t="s">
        <v>188</v>
      </c>
      <c r="G188" s="191" t="s">
        <v>158</v>
      </c>
      <c r="H188" s="192">
        <v>80.28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44</v>
      </c>
      <c r="O188" s="7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159</v>
      </c>
      <c r="AT188" s="200" t="s">
        <v>155</v>
      </c>
      <c r="AU188" s="200" t="s">
        <v>89</v>
      </c>
      <c r="AY188" s="18" t="s">
        <v>153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87</v>
      </c>
      <c r="BK188" s="201">
        <f>ROUND(I188*H188,2)</f>
        <v>0</v>
      </c>
      <c r="BL188" s="18" t="s">
        <v>159</v>
      </c>
      <c r="BM188" s="200" t="s">
        <v>917</v>
      </c>
    </row>
    <row r="189" spans="1:65" s="14" customFormat="1" ht="11.25">
      <c r="B189" s="213"/>
      <c r="C189" s="214"/>
      <c r="D189" s="204" t="s">
        <v>161</v>
      </c>
      <c r="E189" s="215" t="s">
        <v>1</v>
      </c>
      <c r="F189" s="216" t="s">
        <v>918</v>
      </c>
      <c r="G189" s="214"/>
      <c r="H189" s="217">
        <v>80.28</v>
      </c>
      <c r="I189" s="218"/>
      <c r="J189" s="214"/>
      <c r="K189" s="214"/>
      <c r="L189" s="219"/>
      <c r="M189" s="220"/>
      <c r="N189" s="221"/>
      <c r="O189" s="221"/>
      <c r="P189" s="221"/>
      <c r="Q189" s="221"/>
      <c r="R189" s="221"/>
      <c r="S189" s="221"/>
      <c r="T189" s="222"/>
      <c r="AT189" s="223" t="s">
        <v>161</v>
      </c>
      <c r="AU189" s="223" t="s">
        <v>89</v>
      </c>
      <c r="AV189" s="14" t="s">
        <v>89</v>
      </c>
      <c r="AW189" s="14" t="s">
        <v>33</v>
      </c>
      <c r="AX189" s="14" t="s">
        <v>79</v>
      </c>
      <c r="AY189" s="223" t="s">
        <v>153</v>
      </c>
    </row>
    <row r="190" spans="1:65" s="15" customFormat="1" ht="11.25">
      <c r="B190" s="224"/>
      <c r="C190" s="225"/>
      <c r="D190" s="204" t="s">
        <v>161</v>
      </c>
      <c r="E190" s="226" t="s">
        <v>1</v>
      </c>
      <c r="F190" s="227" t="s">
        <v>164</v>
      </c>
      <c r="G190" s="225"/>
      <c r="H190" s="228">
        <v>80.28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AT190" s="234" t="s">
        <v>161</v>
      </c>
      <c r="AU190" s="234" t="s">
        <v>89</v>
      </c>
      <c r="AV190" s="15" t="s">
        <v>159</v>
      </c>
      <c r="AW190" s="15" t="s">
        <v>33</v>
      </c>
      <c r="AX190" s="15" t="s">
        <v>87</v>
      </c>
      <c r="AY190" s="234" t="s">
        <v>153</v>
      </c>
    </row>
    <row r="191" spans="1:65" s="2" customFormat="1" ht="33" customHeight="1">
      <c r="A191" s="35"/>
      <c r="B191" s="36"/>
      <c r="C191" s="188" t="s">
        <v>235</v>
      </c>
      <c r="D191" s="188" t="s">
        <v>155</v>
      </c>
      <c r="E191" s="189" t="s">
        <v>199</v>
      </c>
      <c r="F191" s="190" t="s">
        <v>200</v>
      </c>
      <c r="G191" s="191" t="s">
        <v>201</v>
      </c>
      <c r="H191" s="192">
        <v>156.54599999999999</v>
      </c>
      <c r="I191" s="193"/>
      <c r="J191" s="194">
        <f>ROUND(I191*H191,2)</f>
        <v>0</v>
      </c>
      <c r="K191" s="195"/>
      <c r="L191" s="40"/>
      <c r="M191" s="196" t="s">
        <v>1</v>
      </c>
      <c r="N191" s="197" t="s">
        <v>44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159</v>
      </c>
      <c r="AT191" s="200" t="s">
        <v>155</v>
      </c>
      <c r="AU191" s="200" t="s">
        <v>89</v>
      </c>
      <c r="AY191" s="18" t="s">
        <v>153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8" t="s">
        <v>87</v>
      </c>
      <c r="BK191" s="201">
        <f>ROUND(I191*H191,2)</f>
        <v>0</v>
      </c>
      <c r="BL191" s="18" t="s">
        <v>159</v>
      </c>
      <c r="BM191" s="200" t="s">
        <v>919</v>
      </c>
    </row>
    <row r="192" spans="1:65" s="14" customFormat="1" ht="11.25">
      <c r="B192" s="213"/>
      <c r="C192" s="214"/>
      <c r="D192" s="204" t="s">
        <v>161</v>
      </c>
      <c r="E192" s="215" t="s">
        <v>1</v>
      </c>
      <c r="F192" s="216" t="s">
        <v>920</v>
      </c>
      <c r="G192" s="214"/>
      <c r="H192" s="217">
        <v>156.54599999999999</v>
      </c>
      <c r="I192" s="218"/>
      <c r="J192" s="214"/>
      <c r="K192" s="214"/>
      <c r="L192" s="219"/>
      <c r="M192" s="220"/>
      <c r="N192" s="221"/>
      <c r="O192" s="221"/>
      <c r="P192" s="221"/>
      <c r="Q192" s="221"/>
      <c r="R192" s="221"/>
      <c r="S192" s="221"/>
      <c r="T192" s="222"/>
      <c r="AT192" s="223" t="s">
        <v>161</v>
      </c>
      <c r="AU192" s="223" t="s">
        <v>89</v>
      </c>
      <c r="AV192" s="14" t="s">
        <v>89</v>
      </c>
      <c r="AW192" s="14" t="s">
        <v>33</v>
      </c>
      <c r="AX192" s="14" t="s">
        <v>79</v>
      </c>
      <c r="AY192" s="223" t="s">
        <v>153</v>
      </c>
    </row>
    <row r="193" spans="1:65" s="15" customFormat="1" ht="11.25">
      <c r="B193" s="224"/>
      <c r="C193" s="225"/>
      <c r="D193" s="204" t="s">
        <v>161</v>
      </c>
      <c r="E193" s="226" t="s">
        <v>1</v>
      </c>
      <c r="F193" s="227" t="s">
        <v>164</v>
      </c>
      <c r="G193" s="225"/>
      <c r="H193" s="228">
        <v>156.54599999999999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AT193" s="234" t="s">
        <v>161</v>
      </c>
      <c r="AU193" s="234" t="s">
        <v>89</v>
      </c>
      <c r="AV193" s="15" t="s">
        <v>159</v>
      </c>
      <c r="AW193" s="15" t="s">
        <v>33</v>
      </c>
      <c r="AX193" s="15" t="s">
        <v>87</v>
      </c>
      <c r="AY193" s="234" t="s">
        <v>153</v>
      </c>
    </row>
    <row r="194" spans="1:65" s="2" customFormat="1" ht="16.5" customHeight="1">
      <c r="A194" s="35"/>
      <c r="B194" s="36"/>
      <c r="C194" s="188" t="s">
        <v>241</v>
      </c>
      <c r="D194" s="188" t="s">
        <v>155</v>
      </c>
      <c r="E194" s="189" t="s">
        <v>205</v>
      </c>
      <c r="F194" s="190" t="s">
        <v>206</v>
      </c>
      <c r="G194" s="191" t="s">
        <v>158</v>
      </c>
      <c r="H194" s="192">
        <v>183.54</v>
      </c>
      <c r="I194" s="193"/>
      <c r="J194" s="194">
        <f>ROUND(I194*H194,2)</f>
        <v>0</v>
      </c>
      <c r="K194" s="195"/>
      <c r="L194" s="40"/>
      <c r="M194" s="196" t="s">
        <v>1</v>
      </c>
      <c r="N194" s="197" t="s">
        <v>44</v>
      </c>
      <c r="O194" s="72"/>
      <c r="P194" s="198">
        <f>O194*H194</f>
        <v>0</v>
      </c>
      <c r="Q194" s="198">
        <v>0</v>
      </c>
      <c r="R194" s="198">
        <f>Q194*H194</f>
        <v>0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159</v>
      </c>
      <c r="AT194" s="200" t="s">
        <v>155</v>
      </c>
      <c r="AU194" s="200" t="s">
        <v>89</v>
      </c>
      <c r="AY194" s="18" t="s">
        <v>153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87</v>
      </c>
      <c r="BK194" s="201">
        <f>ROUND(I194*H194,2)</f>
        <v>0</v>
      </c>
      <c r="BL194" s="18" t="s">
        <v>159</v>
      </c>
      <c r="BM194" s="200" t="s">
        <v>921</v>
      </c>
    </row>
    <row r="195" spans="1:65" s="2" customFormat="1" ht="24.2" customHeight="1">
      <c r="A195" s="35"/>
      <c r="B195" s="36"/>
      <c r="C195" s="188" t="s">
        <v>8</v>
      </c>
      <c r="D195" s="188" t="s">
        <v>155</v>
      </c>
      <c r="E195" s="189" t="s">
        <v>209</v>
      </c>
      <c r="F195" s="190" t="s">
        <v>210</v>
      </c>
      <c r="G195" s="191" t="s">
        <v>158</v>
      </c>
      <c r="H195" s="192">
        <v>143.4</v>
      </c>
      <c r="I195" s="193"/>
      <c r="J195" s="194">
        <f>ROUND(I195*H195,2)</f>
        <v>0</v>
      </c>
      <c r="K195" s="195"/>
      <c r="L195" s="40"/>
      <c r="M195" s="196" t="s">
        <v>1</v>
      </c>
      <c r="N195" s="197" t="s">
        <v>44</v>
      </c>
      <c r="O195" s="72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0" t="s">
        <v>159</v>
      </c>
      <c r="AT195" s="200" t="s">
        <v>155</v>
      </c>
      <c r="AU195" s="200" t="s">
        <v>89</v>
      </c>
      <c r="AY195" s="18" t="s">
        <v>153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8" t="s">
        <v>87</v>
      </c>
      <c r="BK195" s="201">
        <f>ROUND(I195*H195,2)</f>
        <v>0</v>
      </c>
      <c r="BL195" s="18" t="s">
        <v>159</v>
      </c>
      <c r="BM195" s="200" t="s">
        <v>922</v>
      </c>
    </row>
    <row r="196" spans="1:65" s="13" customFormat="1" ht="11.25">
      <c r="B196" s="202"/>
      <c r="C196" s="203"/>
      <c r="D196" s="204" t="s">
        <v>161</v>
      </c>
      <c r="E196" s="205" t="s">
        <v>1</v>
      </c>
      <c r="F196" s="206" t="s">
        <v>923</v>
      </c>
      <c r="G196" s="203"/>
      <c r="H196" s="205" t="s">
        <v>1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161</v>
      </c>
      <c r="AU196" s="212" t="s">
        <v>89</v>
      </c>
      <c r="AV196" s="13" t="s">
        <v>87</v>
      </c>
      <c r="AW196" s="13" t="s">
        <v>33</v>
      </c>
      <c r="AX196" s="13" t="s">
        <v>79</v>
      </c>
      <c r="AY196" s="212" t="s">
        <v>153</v>
      </c>
    </row>
    <row r="197" spans="1:65" s="13" customFormat="1" ht="11.25">
      <c r="B197" s="202"/>
      <c r="C197" s="203"/>
      <c r="D197" s="204" t="s">
        <v>161</v>
      </c>
      <c r="E197" s="205" t="s">
        <v>1</v>
      </c>
      <c r="F197" s="206" t="s">
        <v>924</v>
      </c>
      <c r="G197" s="203"/>
      <c r="H197" s="205" t="s">
        <v>1</v>
      </c>
      <c r="I197" s="207"/>
      <c r="J197" s="203"/>
      <c r="K197" s="203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161</v>
      </c>
      <c r="AU197" s="212" t="s">
        <v>89</v>
      </c>
      <c r="AV197" s="13" t="s">
        <v>87</v>
      </c>
      <c r="AW197" s="13" t="s">
        <v>33</v>
      </c>
      <c r="AX197" s="13" t="s">
        <v>79</v>
      </c>
      <c r="AY197" s="212" t="s">
        <v>153</v>
      </c>
    </row>
    <row r="198" spans="1:65" s="13" customFormat="1" ht="11.25">
      <c r="B198" s="202"/>
      <c r="C198" s="203"/>
      <c r="D198" s="204" t="s">
        <v>161</v>
      </c>
      <c r="E198" s="205" t="s">
        <v>1</v>
      </c>
      <c r="F198" s="206" t="s">
        <v>925</v>
      </c>
      <c r="G198" s="203"/>
      <c r="H198" s="205" t="s">
        <v>1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161</v>
      </c>
      <c r="AU198" s="212" t="s">
        <v>89</v>
      </c>
      <c r="AV198" s="13" t="s">
        <v>87</v>
      </c>
      <c r="AW198" s="13" t="s">
        <v>33</v>
      </c>
      <c r="AX198" s="13" t="s">
        <v>79</v>
      </c>
      <c r="AY198" s="212" t="s">
        <v>153</v>
      </c>
    </row>
    <row r="199" spans="1:65" s="13" customFormat="1" ht="11.25">
      <c r="B199" s="202"/>
      <c r="C199" s="203"/>
      <c r="D199" s="204" t="s">
        <v>161</v>
      </c>
      <c r="E199" s="205" t="s">
        <v>1</v>
      </c>
      <c r="F199" s="206" t="s">
        <v>887</v>
      </c>
      <c r="G199" s="203"/>
      <c r="H199" s="205" t="s">
        <v>1</v>
      </c>
      <c r="I199" s="207"/>
      <c r="J199" s="203"/>
      <c r="K199" s="203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161</v>
      </c>
      <c r="AU199" s="212" t="s">
        <v>89</v>
      </c>
      <c r="AV199" s="13" t="s">
        <v>87</v>
      </c>
      <c r="AW199" s="13" t="s">
        <v>33</v>
      </c>
      <c r="AX199" s="13" t="s">
        <v>79</v>
      </c>
      <c r="AY199" s="212" t="s">
        <v>153</v>
      </c>
    </row>
    <row r="200" spans="1:65" s="14" customFormat="1" ht="11.25">
      <c r="B200" s="213"/>
      <c r="C200" s="214"/>
      <c r="D200" s="204" t="s">
        <v>161</v>
      </c>
      <c r="E200" s="215" t="s">
        <v>1</v>
      </c>
      <c r="F200" s="216" t="s">
        <v>888</v>
      </c>
      <c r="G200" s="214"/>
      <c r="H200" s="217">
        <v>18</v>
      </c>
      <c r="I200" s="218"/>
      <c r="J200" s="214"/>
      <c r="K200" s="214"/>
      <c r="L200" s="219"/>
      <c r="M200" s="220"/>
      <c r="N200" s="221"/>
      <c r="O200" s="221"/>
      <c r="P200" s="221"/>
      <c r="Q200" s="221"/>
      <c r="R200" s="221"/>
      <c r="S200" s="221"/>
      <c r="T200" s="222"/>
      <c r="AT200" s="223" t="s">
        <v>161</v>
      </c>
      <c r="AU200" s="223" t="s">
        <v>89</v>
      </c>
      <c r="AV200" s="14" t="s">
        <v>89</v>
      </c>
      <c r="AW200" s="14" t="s">
        <v>33</v>
      </c>
      <c r="AX200" s="14" t="s">
        <v>79</v>
      </c>
      <c r="AY200" s="223" t="s">
        <v>153</v>
      </c>
    </row>
    <row r="201" spans="1:65" s="13" customFormat="1" ht="11.25">
      <c r="B201" s="202"/>
      <c r="C201" s="203"/>
      <c r="D201" s="204" t="s">
        <v>161</v>
      </c>
      <c r="E201" s="205" t="s">
        <v>1</v>
      </c>
      <c r="F201" s="206" t="s">
        <v>889</v>
      </c>
      <c r="G201" s="203"/>
      <c r="H201" s="205" t="s">
        <v>1</v>
      </c>
      <c r="I201" s="207"/>
      <c r="J201" s="203"/>
      <c r="K201" s="203"/>
      <c r="L201" s="208"/>
      <c r="M201" s="209"/>
      <c r="N201" s="210"/>
      <c r="O201" s="210"/>
      <c r="P201" s="210"/>
      <c r="Q201" s="210"/>
      <c r="R201" s="210"/>
      <c r="S201" s="210"/>
      <c r="T201" s="211"/>
      <c r="AT201" s="212" t="s">
        <v>161</v>
      </c>
      <c r="AU201" s="212" t="s">
        <v>89</v>
      </c>
      <c r="AV201" s="13" t="s">
        <v>87</v>
      </c>
      <c r="AW201" s="13" t="s">
        <v>33</v>
      </c>
      <c r="AX201" s="13" t="s">
        <v>79</v>
      </c>
      <c r="AY201" s="212" t="s">
        <v>153</v>
      </c>
    </row>
    <row r="202" spans="1:65" s="14" customFormat="1" ht="11.25">
      <c r="B202" s="213"/>
      <c r="C202" s="214"/>
      <c r="D202" s="204" t="s">
        <v>161</v>
      </c>
      <c r="E202" s="215" t="s">
        <v>1</v>
      </c>
      <c r="F202" s="216" t="s">
        <v>888</v>
      </c>
      <c r="G202" s="214"/>
      <c r="H202" s="217">
        <v>18</v>
      </c>
      <c r="I202" s="218"/>
      <c r="J202" s="214"/>
      <c r="K202" s="214"/>
      <c r="L202" s="219"/>
      <c r="M202" s="220"/>
      <c r="N202" s="221"/>
      <c r="O202" s="221"/>
      <c r="P202" s="221"/>
      <c r="Q202" s="221"/>
      <c r="R202" s="221"/>
      <c r="S202" s="221"/>
      <c r="T202" s="222"/>
      <c r="AT202" s="223" t="s">
        <v>161</v>
      </c>
      <c r="AU202" s="223" t="s">
        <v>89</v>
      </c>
      <c r="AV202" s="14" t="s">
        <v>89</v>
      </c>
      <c r="AW202" s="14" t="s">
        <v>33</v>
      </c>
      <c r="AX202" s="14" t="s">
        <v>79</v>
      </c>
      <c r="AY202" s="223" t="s">
        <v>153</v>
      </c>
    </row>
    <row r="203" spans="1:65" s="13" customFormat="1" ht="11.25">
      <c r="B203" s="202"/>
      <c r="C203" s="203"/>
      <c r="D203" s="204" t="s">
        <v>161</v>
      </c>
      <c r="E203" s="205" t="s">
        <v>1</v>
      </c>
      <c r="F203" s="206" t="s">
        <v>890</v>
      </c>
      <c r="G203" s="203"/>
      <c r="H203" s="205" t="s">
        <v>1</v>
      </c>
      <c r="I203" s="207"/>
      <c r="J203" s="203"/>
      <c r="K203" s="203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161</v>
      </c>
      <c r="AU203" s="212" t="s">
        <v>89</v>
      </c>
      <c r="AV203" s="13" t="s">
        <v>87</v>
      </c>
      <c r="AW203" s="13" t="s">
        <v>33</v>
      </c>
      <c r="AX203" s="13" t="s">
        <v>79</v>
      </c>
      <c r="AY203" s="212" t="s">
        <v>153</v>
      </c>
    </row>
    <row r="204" spans="1:65" s="14" customFormat="1" ht="11.25">
      <c r="B204" s="213"/>
      <c r="C204" s="214"/>
      <c r="D204" s="204" t="s">
        <v>161</v>
      </c>
      <c r="E204" s="215" t="s">
        <v>1</v>
      </c>
      <c r="F204" s="216" t="s">
        <v>891</v>
      </c>
      <c r="G204" s="214"/>
      <c r="H204" s="217">
        <v>40.5</v>
      </c>
      <c r="I204" s="218"/>
      <c r="J204" s="214"/>
      <c r="K204" s="214"/>
      <c r="L204" s="219"/>
      <c r="M204" s="220"/>
      <c r="N204" s="221"/>
      <c r="O204" s="221"/>
      <c r="P204" s="221"/>
      <c r="Q204" s="221"/>
      <c r="R204" s="221"/>
      <c r="S204" s="221"/>
      <c r="T204" s="222"/>
      <c r="AT204" s="223" t="s">
        <v>161</v>
      </c>
      <c r="AU204" s="223" t="s">
        <v>89</v>
      </c>
      <c r="AV204" s="14" t="s">
        <v>89</v>
      </c>
      <c r="AW204" s="14" t="s">
        <v>33</v>
      </c>
      <c r="AX204" s="14" t="s">
        <v>79</v>
      </c>
      <c r="AY204" s="223" t="s">
        <v>153</v>
      </c>
    </row>
    <row r="205" spans="1:65" s="16" customFormat="1" ht="11.25">
      <c r="B205" s="246"/>
      <c r="C205" s="247"/>
      <c r="D205" s="204" t="s">
        <v>161</v>
      </c>
      <c r="E205" s="248" t="s">
        <v>1</v>
      </c>
      <c r="F205" s="249" t="s">
        <v>384</v>
      </c>
      <c r="G205" s="247"/>
      <c r="H205" s="250">
        <v>76.5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AT205" s="256" t="s">
        <v>161</v>
      </c>
      <c r="AU205" s="256" t="s">
        <v>89</v>
      </c>
      <c r="AV205" s="16" t="s">
        <v>172</v>
      </c>
      <c r="AW205" s="16" t="s">
        <v>33</v>
      </c>
      <c r="AX205" s="16" t="s">
        <v>79</v>
      </c>
      <c r="AY205" s="256" t="s">
        <v>153</v>
      </c>
    </row>
    <row r="206" spans="1:65" s="13" customFormat="1" ht="11.25">
      <c r="B206" s="202"/>
      <c r="C206" s="203"/>
      <c r="D206" s="204" t="s">
        <v>161</v>
      </c>
      <c r="E206" s="205" t="s">
        <v>1</v>
      </c>
      <c r="F206" s="206" t="s">
        <v>926</v>
      </c>
      <c r="G206" s="203"/>
      <c r="H206" s="205" t="s">
        <v>1</v>
      </c>
      <c r="I206" s="207"/>
      <c r="J206" s="203"/>
      <c r="K206" s="203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161</v>
      </c>
      <c r="AU206" s="212" t="s">
        <v>89</v>
      </c>
      <c r="AV206" s="13" t="s">
        <v>87</v>
      </c>
      <c r="AW206" s="13" t="s">
        <v>33</v>
      </c>
      <c r="AX206" s="13" t="s">
        <v>79</v>
      </c>
      <c r="AY206" s="212" t="s">
        <v>153</v>
      </c>
    </row>
    <row r="207" spans="1:65" s="13" customFormat="1" ht="11.25">
      <c r="B207" s="202"/>
      <c r="C207" s="203"/>
      <c r="D207" s="204" t="s">
        <v>161</v>
      </c>
      <c r="E207" s="205" t="s">
        <v>1</v>
      </c>
      <c r="F207" s="206" t="s">
        <v>927</v>
      </c>
      <c r="G207" s="203"/>
      <c r="H207" s="205" t="s">
        <v>1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161</v>
      </c>
      <c r="AU207" s="212" t="s">
        <v>89</v>
      </c>
      <c r="AV207" s="13" t="s">
        <v>87</v>
      </c>
      <c r="AW207" s="13" t="s">
        <v>33</v>
      </c>
      <c r="AX207" s="13" t="s">
        <v>79</v>
      </c>
      <c r="AY207" s="212" t="s">
        <v>153</v>
      </c>
    </row>
    <row r="208" spans="1:65" s="14" customFormat="1" ht="11.25">
      <c r="B208" s="213"/>
      <c r="C208" s="214"/>
      <c r="D208" s="204" t="s">
        <v>161</v>
      </c>
      <c r="E208" s="215" t="s">
        <v>1</v>
      </c>
      <c r="F208" s="216" t="s">
        <v>910</v>
      </c>
      <c r="G208" s="214"/>
      <c r="H208" s="217">
        <v>107.04</v>
      </c>
      <c r="I208" s="218"/>
      <c r="J208" s="214"/>
      <c r="K208" s="214"/>
      <c r="L208" s="219"/>
      <c r="M208" s="220"/>
      <c r="N208" s="221"/>
      <c r="O208" s="221"/>
      <c r="P208" s="221"/>
      <c r="Q208" s="221"/>
      <c r="R208" s="221"/>
      <c r="S208" s="221"/>
      <c r="T208" s="222"/>
      <c r="AT208" s="223" t="s">
        <v>161</v>
      </c>
      <c r="AU208" s="223" t="s">
        <v>89</v>
      </c>
      <c r="AV208" s="14" t="s">
        <v>89</v>
      </c>
      <c r="AW208" s="14" t="s">
        <v>33</v>
      </c>
      <c r="AX208" s="14" t="s">
        <v>79</v>
      </c>
      <c r="AY208" s="223" t="s">
        <v>153</v>
      </c>
    </row>
    <row r="209" spans="1:65" s="13" customFormat="1" ht="11.25">
      <c r="B209" s="202"/>
      <c r="C209" s="203"/>
      <c r="D209" s="204" t="s">
        <v>161</v>
      </c>
      <c r="E209" s="205" t="s">
        <v>1</v>
      </c>
      <c r="F209" s="206" t="s">
        <v>928</v>
      </c>
      <c r="G209" s="203"/>
      <c r="H209" s="205" t="s">
        <v>1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161</v>
      </c>
      <c r="AU209" s="212" t="s">
        <v>89</v>
      </c>
      <c r="AV209" s="13" t="s">
        <v>87</v>
      </c>
      <c r="AW209" s="13" t="s">
        <v>33</v>
      </c>
      <c r="AX209" s="13" t="s">
        <v>79</v>
      </c>
      <c r="AY209" s="212" t="s">
        <v>153</v>
      </c>
    </row>
    <row r="210" spans="1:65" s="13" customFormat="1" ht="11.25">
      <c r="B210" s="202"/>
      <c r="C210" s="203"/>
      <c r="D210" s="204" t="s">
        <v>161</v>
      </c>
      <c r="E210" s="205" t="s">
        <v>1</v>
      </c>
      <c r="F210" s="206" t="s">
        <v>911</v>
      </c>
      <c r="G210" s="203"/>
      <c r="H210" s="205" t="s">
        <v>1</v>
      </c>
      <c r="I210" s="207"/>
      <c r="J210" s="203"/>
      <c r="K210" s="203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161</v>
      </c>
      <c r="AU210" s="212" t="s">
        <v>89</v>
      </c>
      <c r="AV210" s="13" t="s">
        <v>87</v>
      </c>
      <c r="AW210" s="13" t="s">
        <v>33</v>
      </c>
      <c r="AX210" s="13" t="s">
        <v>79</v>
      </c>
      <c r="AY210" s="212" t="s">
        <v>153</v>
      </c>
    </row>
    <row r="211" spans="1:65" s="14" customFormat="1" ht="11.25">
      <c r="B211" s="213"/>
      <c r="C211" s="214"/>
      <c r="D211" s="204" t="s">
        <v>161</v>
      </c>
      <c r="E211" s="215" t="s">
        <v>1</v>
      </c>
      <c r="F211" s="216" t="s">
        <v>929</v>
      </c>
      <c r="G211" s="214"/>
      <c r="H211" s="217">
        <v>-8.92</v>
      </c>
      <c r="I211" s="218"/>
      <c r="J211" s="214"/>
      <c r="K211" s="214"/>
      <c r="L211" s="219"/>
      <c r="M211" s="220"/>
      <c r="N211" s="221"/>
      <c r="O211" s="221"/>
      <c r="P211" s="221"/>
      <c r="Q211" s="221"/>
      <c r="R211" s="221"/>
      <c r="S211" s="221"/>
      <c r="T211" s="222"/>
      <c r="AT211" s="223" t="s">
        <v>161</v>
      </c>
      <c r="AU211" s="223" t="s">
        <v>89</v>
      </c>
      <c r="AV211" s="14" t="s">
        <v>89</v>
      </c>
      <c r="AW211" s="14" t="s">
        <v>33</v>
      </c>
      <c r="AX211" s="14" t="s">
        <v>79</v>
      </c>
      <c r="AY211" s="223" t="s">
        <v>153</v>
      </c>
    </row>
    <row r="212" spans="1:65" s="13" customFormat="1" ht="11.25">
      <c r="B212" s="202"/>
      <c r="C212" s="203"/>
      <c r="D212" s="204" t="s">
        <v>161</v>
      </c>
      <c r="E212" s="205" t="s">
        <v>1</v>
      </c>
      <c r="F212" s="206" t="s">
        <v>913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1:65" s="14" customFormat="1" ht="11.25">
      <c r="B213" s="213"/>
      <c r="C213" s="214"/>
      <c r="D213" s="204" t="s">
        <v>161</v>
      </c>
      <c r="E213" s="215" t="s">
        <v>1</v>
      </c>
      <c r="F213" s="216" t="s">
        <v>930</v>
      </c>
      <c r="G213" s="214"/>
      <c r="H213" s="217">
        <v>-31.22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161</v>
      </c>
      <c r="AU213" s="223" t="s">
        <v>89</v>
      </c>
      <c r="AV213" s="14" t="s">
        <v>89</v>
      </c>
      <c r="AW213" s="14" t="s">
        <v>33</v>
      </c>
      <c r="AX213" s="14" t="s">
        <v>79</v>
      </c>
      <c r="AY213" s="223" t="s">
        <v>153</v>
      </c>
    </row>
    <row r="214" spans="1:65" s="16" customFormat="1" ht="11.25">
      <c r="B214" s="246"/>
      <c r="C214" s="247"/>
      <c r="D214" s="204" t="s">
        <v>161</v>
      </c>
      <c r="E214" s="248" t="s">
        <v>1</v>
      </c>
      <c r="F214" s="249" t="s">
        <v>384</v>
      </c>
      <c r="G214" s="247"/>
      <c r="H214" s="250">
        <v>66.900000000000006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AT214" s="256" t="s">
        <v>161</v>
      </c>
      <c r="AU214" s="256" t="s">
        <v>89</v>
      </c>
      <c r="AV214" s="16" t="s">
        <v>172</v>
      </c>
      <c r="AW214" s="16" t="s">
        <v>33</v>
      </c>
      <c r="AX214" s="16" t="s">
        <v>79</v>
      </c>
      <c r="AY214" s="256" t="s">
        <v>153</v>
      </c>
    </row>
    <row r="215" spans="1:65" s="15" customFormat="1" ht="11.25">
      <c r="B215" s="224"/>
      <c r="C215" s="225"/>
      <c r="D215" s="204" t="s">
        <v>161</v>
      </c>
      <c r="E215" s="226" t="s">
        <v>1</v>
      </c>
      <c r="F215" s="227" t="s">
        <v>164</v>
      </c>
      <c r="G215" s="225"/>
      <c r="H215" s="228">
        <v>143.40000000000003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AT215" s="234" t="s">
        <v>161</v>
      </c>
      <c r="AU215" s="234" t="s">
        <v>89</v>
      </c>
      <c r="AV215" s="15" t="s">
        <v>159</v>
      </c>
      <c r="AW215" s="15" t="s">
        <v>33</v>
      </c>
      <c r="AX215" s="15" t="s">
        <v>87</v>
      </c>
      <c r="AY215" s="234" t="s">
        <v>153</v>
      </c>
    </row>
    <row r="216" spans="1:65" s="2" customFormat="1" ht="33" customHeight="1">
      <c r="A216" s="35"/>
      <c r="B216" s="36"/>
      <c r="C216" s="188" t="s">
        <v>251</v>
      </c>
      <c r="D216" s="188" t="s">
        <v>155</v>
      </c>
      <c r="E216" s="189" t="s">
        <v>931</v>
      </c>
      <c r="F216" s="190" t="s">
        <v>932</v>
      </c>
      <c r="G216" s="191" t="s">
        <v>158</v>
      </c>
      <c r="H216" s="192">
        <v>34.356000000000002</v>
      </c>
      <c r="I216" s="193"/>
      <c r="J216" s="194">
        <f>ROUND(I216*H216,2)</f>
        <v>0</v>
      </c>
      <c r="K216" s="195"/>
      <c r="L216" s="40"/>
      <c r="M216" s="196" t="s">
        <v>1</v>
      </c>
      <c r="N216" s="197" t="s">
        <v>44</v>
      </c>
      <c r="O216" s="72"/>
      <c r="P216" s="198">
        <f>O216*H216</f>
        <v>0</v>
      </c>
      <c r="Q216" s="198">
        <v>0</v>
      </c>
      <c r="R216" s="198">
        <f>Q216*H216</f>
        <v>0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159</v>
      </c>
      <c r="AT216" s="200" t="s">
        <v>155</v>
      </c>
      <c r="AU216" s="200" t="s">
        <v>89</v>
      </c>
      <c r="AY216" s="18" t="s">
        <v>153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87</v>
      </c>
      <c r="BK216" s="201">
        <f>ROUND(I216*H216,2)</f>
        <v>0</v>
      </c>
      <c r="BL216" s="18" t="s">
        <v>159</v>
      </c>
      <c r="BM216" s="200" t="s">
        <v>933</v>
      </c>
    </row>
    <row r="217" spans="1:65" s="13" customFormat="1" ht="11.25">
      <c r="B217" s="202"/>
      <c r="C217" s="203"/>
      <c r="D217" s="204" t="s">
        <v>161</v>
      </c>
      <c r="E217" s="205" t="s">
        <v>1</v>
      </c>
      <c r="F217" s="206" t="s">
        <v>934</v>
      </c>
      <c r="G217" s="203"/>
      <c r="H217" s="205" t="s">
        <v>1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161</v>
      </c>
      <c r="AU217" s="212" t="s">
        <v>89</v>
      </c>
      <c r="AV217" s="13" t="s">
        <v>87</v>
      </c>
      <c r="AW217" s="13" t="s">
        <v>33</v>
      </c>
      <c r="AX217" s="13" t="s">
        <v>79</v>
      </c>
      <c r="AY217" s="212" t="s">
        <v>153</v>
      </c>
    </row>
    <row r="218" spans="1:65" s="13" customFormat="1" ht="11.25">
      <c r="B218" s="202"/>
      <c r="C218" s="203"/>
      <c r="D218" s="204" t="s">
        <v>161</v>
      </c>
      <c r="E218" s="205" t="s">
        <v>1</v>
      </c>
      <c r="F218" s="206" t="s">
        <v>890</v>
      </c>
      <c r="G218" s="203"/>
      <c r="H218" s="205" t="s">
        <v>1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161</v>
      </c>
      <c r="AU218" s="212" t="s">
        <v>89</v>
      </c>
      <c r="AV218" s="13" t="s">
        <v>87</v>
      </c>
      <c r="AW218" s="13" t="s">
        <v>33</v>
      </c>
      <c r="AX218" s="13" t="s">
        <v>79</v>
      </c>
      <c r="AY218" s="212" t="s">
        <v>153</v>
      </c>
    </row>
    <row r="219" spans="1:65" s="14" customFormat="1" ht="11.25">
      <c r="B219" s="213"/>
      <c r="C219" s="214"/>
      <c r="D219" s="204" t="s">
        <v>161</v>
      </c>
      <c r="E219" s="215" t="s">
        <v>1</v>
      </c>
      <c r="F219" s="216" t="s">
        <v>891</v>
      </c>
      <c r="G219" s="214"/>
      <c r="H219" s="217">
        <v>40.5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AT219" s="223" t="s">
        <v>161</v>
      </c>
      <c r="AU219" s="223" t="s">
        <v>89</v>
      </c>
      <c r="AV219" s="14" t="s">
        <v>89</v>
      </c>
      <c r="AW219" s="14" t="s">
        <v>33</v>
      </c>
      <c r="AX219" s="14" t="s">
        <v>79</v>
      </c>
      <c r="AY219" s="223" t="s">
        <v>153</v>
      </c>
    </row>
    <row r="220" spans="1:65" s="13" customFormat="1" ht="11.25">
      <c r="B220" s="202"/>
      <c r="C220" s="203"/>
      <c r="D220" s="204" t="s">
        <v>161</v>
      </c>
      <c r="E220" s="205" t="s">
        <v>1</v>
      </c>
      <c r="F220" s="206" t="s">
        <v>935</v>
      </c>
      <c r="G220" s="203"/>
      <c r="H220" s="205" t="s">
        <v>1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161</v>
      </c>
      <c r="AU220" s="212" t="s">
        <v>89</v>
      </c>
      <c r="AV220" s="13" t="s">
        <v>87</v>
      </c>
      <c r="AW220" s="13" t="s">
        <v>33</v>
      </c>
      <c r="AX220" s="13" t="s">
        <v>79</v>
      </c>
      <c r="AY220" s="212" t="s">
        <v>153</v>
      </c>
    </row>
    <row r="221" spans="1:65" s="14" customFormat="1" ht="11.25">
      <c r="B221" s="213"/>
      <c r="C221" s="214"/>
      <c r="D221" s="204" t="s">
        <v>161</v>
      </c>
      <c r="E221" s="215" t="s">
        <v>1</v>
      </c>
      <c r="F221" s="216" t="s">
        <v>936</v>
      </c>
      <c r="G221" s="214"/>
      <c r="H221" s="217">
        <v>-2.6880000000000002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AT221" s="223" t="s">
        <v>161</v>
      </c>
      <c r="AU221" s="223" t="s">
        <v>89</v>
      </c>
      <c r="AV221" s="14" t="s">
        <v>89</v>
      </c>
      <c r="AW221" s="14" t="s">
        <v>33</v>
      </c>
      <c r="AX221" s="14" t="s">
        <v>79</v>
      </c>
      <c r="AY221" s="223" t="s">
        <v>153</v>
      </c>
    </row>
    <row r="222" spans="1:65" s="13" customFormat="1" ht="11.25">
      <c r="B222" s="202"/>
      <c r="C222" s="203"/>
      <c r="D222" s="204" t="s">
        <v>161</v>
      </c>
      <c r="E222" s="205" t="s">
        <v>1</v>
      </c>
      <c r="F222" s="206" t="s">
        <v>937</v>
      </c>
      <c r="G222" s="203"/>
      <c r="H222" s="205" t="s">
        <v>1</v>
      </c>
      <c r="I222" s="207"/>
      <c r="J222" s="203"/>
      <c r="K222" s="203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161</v>
      </c>
      <c r="AU222" s="212" t="s">
        <v>89</v>
      </c>
      <c r="AV222" s="13" t="s">
        <v>87</v>
      </c>
      <c r="AW222" s="13" t="s">
        <v>33</v>
      </c>
      <c r="AX222" s="13" t="s">
        <v>79</v>
      </c>
      <c r="AY222" s="212" t="s">
        <v>153</v>
      </c>
    </row>
    <row r="223" spans="1:65" s="14" customFormat="1" ht="11.25">
      <c r="B223" s="213"/>
      <c r="C223" s="214"/>
      <c r="D223" s="204" t="s">
        <v>161</v>
      </c>
      <c r="E223" s="215" t="s">
        <v>1</v>
      </c>
      <c r="F223" s="216" t="s">
        <v>938</v>
      </c>
      <c r="G223" s="214"/>
      <c r="H223" s="217">
        <v>-3.456</v>
      </c>
      <c r="I223" s="218"/>
      <c r="J223" s="214"/>
      <c r="K223" s="214"/>
      <c r="L223" s="219"/>
      <c r="M223" s="220"/>
      <c r="N223" s="221"/>
      <c r="O223" s="221"/>
      <c r="P223" s="221"/>
      <c r="Q223" s="221"/>
      <c r="R223" s="221"/>
      <c r="S223" s="221"/>
      <c r="T223" s="222"/>
      <c r="AT223" s="223" t="s">
        <v>161</v>
      </c>
      <c r="AU223" s="223" t="s">
        <v>89</v>
      </c>
      <c r="AV223" s="14" t="s">
        <v>89</v>
      </c>
      <c r="AW223" s="14" t="s">
        <v>33</v>
      </c>
      <c r="AX223" s="14" t="s">
        <v>79</v>
      </c>
      <c r="AY223" s="223" t="s">
        <v>153</v>
      </c>
    </row>
    <row r="224" spans="1:65" s="15" customFormat="1" ht="11.25">
      <c r="B224" s="224"/>
      <c r="C224" s="225"/>
      <c r="D224" s="204" t="s">
        <v>161</v>
      </c>
      <c r="E224" s="226" t="s">
        <v>1</v>
      </c>
      <c r="F224" s="227" t="s">
        <v>164</v>
      </c>
      <c r="G224" s="225"/>
      <c r="H224" s="228">
        <v>34.355999999999995</v>
      </c>
      <c r="I224" s="229"/>
      <c r="J224" s="225"/>
      <c r="K224" s="225"/>
      <c r="L224" s="230"/>
      <c r="M224" s="231"/>
      <c r="N224" s="232"/>
      <c r="O224" s="232"/>
      <c r="P224" s="232"/>
      <c r="Q224" s="232"/>
      <c r="R224" s="232"/>
      <c r="S224" s="232"/>
      <c r="T224" s="233"/>
      <c r="AT224" s="234" t="s">
        <v>161</v>
      </c>
      <c r="AU224" s="234" t="s">
        <v>89</v>
      </c>
      <c r="AV224" s="15" t="s">
        <v>159</v>
      </c>
      <c r="AW224" s="15" t="s">
        <v>33</v>
      </c>
      <c r="AX224" s="15" t="s">
        <v>87</v>
      </c>
      <c r="AY224" s="234" t="s">
        <v>153</v>
      </c>
    </row>
    <row r="225" spans="1:65" s="2" customFormat="1" ht="24.2" customHeight="1">
      <c r="A225" s="35"/>
      <c r="B225" s="36"/>
      <c r="C225" s="188" t="s">
        <v>256</v>
      </c>
      <c r="D225" s="188" t="s">
        <v>155</v>
      </c>
      <c r="E225" s="189" t="s">
        <v>217</v>
      </c>
      <c r="F225" s="190" t="s">
        <v>218</v>
      </c>
      <c r="G225" s="191" t="s">
        <v>158</v>
      </c>
      <c r="H225" s="192">
        <v>31.22</v>
      </c>
      <c r="I225" s="193"/>
      <c r="J225" s="194">
        <f>ROUND(I225*H225,2)</f>
        <v>0</v>
      </c>
      <c r="K225" s="195"/>
      <c r="L225" s="40"/>
      <c r="M225" s="196" t="s">
        <v>1</v>
      </c>
      <c r="N225" s="197" t="s">
        <v>44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159</v>
      </c>
      <c r="AT225" s="200" t="s">
        <v>155</v>
      </c>
      <c r="AU225" s="200" t="s">
        <v>89</v>
      </c>
      <c r="AY225" s="18" t="s">
        <v>153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18" t="s">
        <v>87</v>
      </c>
      <c r="BK225" s="201">
        <f>ROUND(I225*H225,2)</f>
        <v>0</v>
      </c>
      <c r="BL225" s="18" t="s">
        <v>159</v>
      </c>
      <c r="BM225" s="200" t="s">
        <v>939</v>
      </c>
    </row>
    <row r="226" spans="1:65" s="13" customFormat="1" ht="11.25">
      <c r="B226" s="202"/>
      <c r="C226" s="203"/>
      <c r="D226" s="204" t="s">
        <v>161</v>
      </c>
      <c r="E226" s="205" t="s">
        <v>1</v>
      </c>
      <c r="F226" s="206" t="s">
        <v>940</v>
      </c>
      <c r="G226" s="203"/>
      <c r="H226" s="205" t="s">
        <v>1</v>
      </c>
      <c r="I226" s="207"/>
      <c r="J226" s="203"/>
      <c r="K226" s="203"/>
      <c r="L226" s="208"/>
      <c r="M226" s="209"/>
      <c r="N226" s="210"/>
      <c r="O226" s="210"/>
      <c r="P226" s="210"/>
      <c r="Q226" s="210"/>
      <c r="R226" s="210"/>
      <c r="S226" s="210"/>
      <c r="T226" s="211"/>
      <c r="AT226" s="212" t="s">
        <v>161</v>
      </c>
      <c r="AU226" s="212" t="s">
        <v>89</v>
      </c>
      <c r="AV226" s="13" t="s">
        <v>87</v>
      </c>
      <c r="AW226" s="13" t="s">
        <v>33</v>
      </c>
      <c r="AX226" s="13" t="s">
        <v>79</v>
      </c>
      <c r="AY226" s="212" t="s">
        <v>153</v>
      </c>
    </row>
    <row r="227" spans="1:65" s="13" customFormat="1" ht="11.25">
      <c r="B227" s="202"/>
      <c r="C227" s="203"/>
      <c r="D227" s="204" t="s">
        <v>161</v>
      </c>
      <c r="E227" s="205" t="s">
        <v>1</v>
      </c>
      <c r="F227" s="206" t="s">
        <v>941</v>
      </c>
      <c r="G227" s="203"/>
      <c r="H227" s="205" t="s">
        <v>1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161</v>
      </c>
      <c r="AU227" s="212" t="s">
        <v>89</v>
      </c>
      <c r="AV227" s="13" t="s">
        <v>87</v>
      </c>
      <c r="AW227" s="13" t="s">
        <v>33</v>
      </c>
      <c r="AX227" s="13" t="s">
        <v>79</v>
      </c>
      <c r="AY227" s="212" t="s">
        <v>153</v>
      </c>
    </row>
    <row r="228" spans="1:65" s="14" customFormat="1" ht="11.25">
      <c r="B228" s="213"/>
      <c r="C228" s="214"/>
      <c r="D228" s="204" t="s">
        <v>161</v>
      </c>
      <c r="E228" s="215" t="s">
        <v>1</v>
      </c>
      <c r="F228" s="216" t="s">
        <v>942</v>
      </c>
      <c r="G228" s="214"/>
      <c r="H228" s="217">
        <v>1.68</v>
      </c>
      <c r="I228" s="218"/>
      <c r="J228" s="214"/>
      <c r="K228" s="214"/>
      <c r="L228" s="219"/>
      <c r="M228" s="220"/>
      <c r="N228" s="221"/>
      <c r="O228" s="221"/>
      <c r="P228" s="221"/>
      <c r="Q228" s="221"/>
      <c r="R228" s="221"/>
      <c r="S228" s="221"/>
      <c r="T228" s="222"/>
      <c r="AT228" s="223" t="s">
        <v>161</v>
      </c>
      <c r="AU228" s="223" t="s">
        <v>89</v>
      </c>
      <c r="AV228" s="14" t="s">
        <v>89</v>
      </c>
      <c r="AW228" s="14" t="s">
        <v>33</v>
      </c>
      <c r="AX228" s="14" t="s">
        <v>79</v>
      </c>
      <c r="AY228" s="223" t="s">
        <v>153</v>
      </c>
    </row>
    <row r="229" spans="1:65" s="13" customFormat="1" ht="11.25">
      <c r="B229" s="202"/>
      <c r="C229" s="203"/>
      <c r="D229" s="204" t="s">
        <v>161</v>
      </c>
      <c r="E229" s="205" t="s">
        <v>1</v>
      </c>
      <c r="F229" s="206" t="s">
        <v>943</v>
      </c>
      <c r="G229" s="203"/>
      <c r="H229" s="205" t="s">
        <v>1</v>
      </c>
      <c r="I229" s="207"/>
      <c r="J229" s="203"/>
      <c r="K229" s="203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161</v>
      </c>
      <c r="AU229" s="212" t="s">
        <v>89</v>
      </c>
      <c r="AV229" s="13" t="s">
        <v>87</v>
      </c>
      <c r="AW229" s="13" t="s">
        <v>33</v>
      </c>
      <c r="AX229" s="13" t="s">
        <v>79</v>
      </c>
      <c r="AY229" s="212" t="s">
        <v>153</v>
      </c>
    </row>
    <row r="230" spans="1:65" s="14" customFormat="1" ht="11.25">
      <c r="B230" s="213"/>
      <c r="C230" s="214"/>
      <c r="D230" s="204" t="s">
        <v>161</v>
      </c>
      <c r="E230" s="215" t="s">
        <v>1</v>
      </c>
      <c r="F230" s="216" t="s">
        <v>944</v>
      </c>
      <c r="G230" s="214"/>
      <c r="H230" s="217">
        <v>24.36</v>
      </c>
      <c r="I230" s="218"/>
      <c r="J230" s="214"/>
      <c r="K230" s="214"/>
      <c r="L230" s="219"/>
      <c r="M230" s="220"/>
      <c r="N230" s="221"/>
      <c r="O230" s="221"/>
      <c r="P230" s="221"/>
      <c r="Q230" s="221"/>
      <c r="R230" s="221"/>
      <c r="S230" s="221"/>
      <c r="T230" s="222"/>
      <c r="AT230" s="223" t="s">
        <v>161</v>
      </c>
      <c r="AU230" s="223" t="s">
        <v>89</v>
      </c>
      <c r="AV230" s="14" t="s">
        <v>89</v>
      </c>
      <c r="AW230" s="14" t="s">
        <v>33</v>
      </c>
      <c r="AX230" s="14" t="s">
        <v>79</v>
      </c>
      <c r="AY230" s="223" t="s">
        <v>153</v>
      </c>
    </row>
    <row r="231" spans="1:65" s="13" customFormat="1" ht="11.25">
      <c r="B231" s="202"/>
      <c r="C231" s="203"/>
      <c r="D231" s="204" t="s">
        <v>161</v>
      </c>
      <c r="E231" s="205" t="s">
        <v>1</v>
      </c>
      <c r="F231" s="206" t="s">
        <v>945</v>
      </c>
      <c r="G231" s="203"/>
      <c r="H231" s="205" t="s">
        <v>1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161</v>
      </c>
      <c r="AU231" s="212" t="s">
        <v>89</v>
      </c>
      <c r="AV231" s="13" t="s">
        <v>87</v>
      </c>
      <c r="AW231" s="13" t="s">
        <v>33</v>
      </c>
      <c r="AX231" s="13" t="s">
        <v>79</v>
      </c>
      <c r="AY231" s="212" t="s">
        <v>153</v>
      </c>
    </row>
    <row r="232" spans="1:65" s="14" customFormat="1" ht="11.25">
      <c r="B232" s="213"/>
      <c r="C232" s="214"/>
      <c r="D232" s="204" t="s">
        <v>161</v>
      </c>
      <c r="E232" s="215" t="s">
        <v>1</v>
      </c>
      <c r="F232" s="216" t="s">
        <v>946</v>
      </c>
      <c r="G232" s="214"/>
      <c r="H232" s="217">
        <v>5.18</v>
      </c>
      <c r="I232" s="218"/>
      <c r="J232" s="214"/>
      <c r="K232" s="214"/>
      <c r="L232" s="219"/>
      <c r="M232" s="220"/>
      <c r="N232" s="221"/>
      <c r="O232" s="221"/>
      <c r="P232" s="221"/>
      <c r="Q232" s="221"/>
      <c r="R232" s="221"/>
      <c r="S232" s="221"/>
      <c r="T232" s="222"/>
      <c r="AT232" s="223" t="s">
        <v>161</v>
      </c>
      <c r="AU232" s="223" t="s">
        <v>89</v>
      </c>
      <c r="AV232" s="14" t="s">
        <v>89</v>
      </c>
      <c r="AW232" s="14" t="s">
        <v>33</v>
      </c>
      <c r="AX232" s="14" t="s">
        <v>79</v>
      </c>
      <c r="AY232" s="223" t="s">
        <v>153</v>
      </c>
    </row>
    <row r="233" spans="1:65" s="15" customFormat="1" ht="11.25">
      <c r="B233" s="224"/>
      <c r="C233" s="225"/>
      <c r="D233" s="204" t="s">
        <v>161</v>
      </c>
      <c r="E233" s="226" t="s">
        <v>1</v>
      </c>
      <c r="F233" s="227" t="s">
        <v>164</v>
      </c>
      <c r="G233" s="225"/>
      <c r="H233" s="228">
        <v>31.22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AT233" s="234" t="s">
        <v>161</v>
      </c>
      <c r="AU233" s="234" t="s">
        <v>89</v>
      </c>
      <c r="AV233" s="15" t="s">
        <v>159</v>
      </c>
      <c r="AW233" s="15" t="s">
        <v>33</v>
      </c>
      <c r="AX233" s="15" t="s">
        <v>87</v>
      </c>
      <c r="AY233" s="234" t="s">
        <v>153</v>
      </c>
    </row>
    <row r="234" spans="1:65" s="2" customFormat="1" ht="16.5" customHeight="1">
      <c r="A234" s="35"/>
      <c r="B234" s="36"/>
      <c r="C234" s="235" t="s">
        <v>260</v>
      </c>
      <c r="D234" s="235" t="s">
        <v>223</v>
      </c>
      <c r="E234" s="236" t="s">
        <v>224</v>
      </c>
      <c r="F234" s="237" t="s">
        <v>225</v>
      </c>
      <c r="G234" s="238" t="s">
        <v>201</v>
      </c>
      <c r="H234" s="239">
        <v>60.878999999999998</v>
      </c>
      <c r="I234" s="240"/>
      <c r="J234" s="241">
        <f>ROUND(I234*H234,2)</f>
        <v>0</v>
      </c>
      <c r="K234" s="242"/>
      <c r="L234" s="243"/>
      <c r="M234" s="244" t="s">
        <v>1</v>
      </c>
      <c r="N234" s="245" t="s">
        <v>44</v>
      </c>
      <c r="O234" s="72"/>
      <c r="P234" s="198">
        <f>O234*H234</f>
        <v>0</v>
      </c>
      <c r="Q234" s="198">
        <v>1</v>
      </c>
      <c r="R234" s="198">
        <f>Q234*H234</f>
        <v>60.878999999999998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204</v>
      </c>
      <c r="AT234" s="200" t="s">
        <v>223</v>
      </c>
      <c r="AU234" s="200" t="s">
        <v>89</v>
      </c>
      <c r="AY234" s="18" t="s">
        <v>153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18" t="s">
        <v>87</v>
      </c>
      <c r="BK234" s="201">
        <f>ROUND(I234*H234,2)</f>
        <v>0</v>
      </c>
      <c r="BL234" s="18" t="s">
        <v>159</v>
      </c>
      <c r="BM234" s="200" t="s">
        <v>947</v>
      </c>
    </row>
    <row r="235" spans="1:65" s="14" customFormat="1" ht="11.25">
      <c r="B235" s="213"/>
      <c r="C235" s="214"/>
      <c r="D235" s="204" t="s">
        <v>161</v>
      </c>
      <c r="E235" s="215" t="s">
        <v>1</v>
      </c>
      <c r="F235" s="216" t="s">
        <v>948</v>
      </c>
      <c r="G235" s="214"/>
      <c r="H235" s="217">
        <v>60.878999999999998</v>
      </c>
      <c r="I235" s="218"/>
      <c r="J235" s="214"/>
      <c r="K235" s="214"/>
      <c r="L235" s="219"/>
      <c r="M235" s="220"/>
      <c r="N235" s="221"/>
      <c r="O235" s="221"/>
      <c r="P235" s="221"/>
      <c r="Q235" s="221"/>
      <c r="R235" s="221"/>
      <c r="S235" s="221"/>
      <c r="T235" s="222"/>
      <c r="AT235" s="223" t="s">
        <v>161</v>
      </c>
      <c r="AU235" s="223" t="s">
        <v>89</v>
      </c>
      <c r="AV235" s="14" t="s">
        <v>89</v>
      </c>
      <c r="AW235" s="14" t="s">
        <v>33</v>
      </c>
      <c r="AX235" s="14" t="s">
        <v>79</v>
      </c>
      <c r="AY235" s="223" t="s">
        <v>153</v>
      </c>
    </row>
    <row r="236" spans="1:65" s="15" customFormat="1" ht="11.25">
      <c r="B236" s="224"/>
      <c r="C236" s="225"/>
      <c r="D236" s="204" t="s">
        <v>161</v>
      </c>
      <c r="E236" s="226" t="s">
        <v>1</v>
      </c>
      <c r="F236" s="227" t="s">
        <v>164</v>
      </c>
      <c r="G236" s="225"/>
      <c r="H236" s="228">
        <v>60.878999999999998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AT236" s="234" t="s">
        <v>161</v>
      </c>
      <c r="AU236" s="234" t="s">
        <v>89</v>
      </c>
      <c r="AV236" s="15" t="s">
        <v>159</v>
      </c>
      <c r="AW236" s="15" t="s">
        <v>33</v>
      </c>
      <c r="AX236" s="15" t="s">
        <v>87</v>
      </c>
      <c r="AY236" s="234" t="s">
        <v>153</v>
      </c>
    </row>
    <row r="237" spans="1:65" s="12" customFormat="1" ht="22.9" customHeight="1">
      <c r="B237" s="172"/>
      <c r="C237" s="173"/>
      <c r="D237" s="174" t="s">
        <v>78</v>
      </c>
      <c r="E237" s="186" t="s">
        <v>89</v>
      </c>
      <c r="F237" s="186" t="s">
        <v>234</v>
      </c>
      <c r="G237" s="173"/>
      <c r="H237" s="173"/>
      <c r="I237" s="176"/>
      <c r="J237" s="187">
        <f>BK237</f>
        <v>0</v>
      </c>
      <c r="K237" s="173"/>
      <c r="L237" s="178"/>
      <c r="M237" s="179"/>
      <c r="N237" s="180"/>
      <c r="O237" s="180"/>
      <c r="P237" s="181">
        <f>SUM(P238:P259)</f>
        <v>0</v>
      </c>
      <c r="Q237" s="180"/>
      <c r="R237" s="181">
        <f>SUM(R238:R259)</f>
        <v>18.851264150000002</v>
      </c>
      <c r="S237" s="180"/>
      <c r="T237" s="182">
        <f>SUM(T238:T259)</f>
        <v>0</v>
      </c>
      <c r="AR237" s="183" t="s">
        <v>87</v>
      </c>
      <c r="AT237" s="184" t="s">
        <v>78</v>
      </c>
      <c r="AU237" s="184" t="s">
        <v>87</v>
      </c>
      <c r="AY237" s="183" t="s">
        <v>153</v>
      </c>
      <c r="BK237" s="185">
        <f>SUM(BK238:BK259)</f>
        <v>0</v>
      </c>
    </row>
    <row r="238" spans="1:65" s="2" customFormat="1" ht="24.2" customHeight="1">
      <c r="A238" s="35"/>
      <c r="B238" s="36"/>
      <c r="C238" s="188" t="s">
        <v>267</v>
      </c>
      <c r="D238" s="188" t="s">
        <v>155</v>
      </c>
      <c r="E238" s="189" t="s">
        <v>236</v>
      </c>
      <c r="F238" s="190" t="s">
        <v>237</v>
      </c>
      <c r="G238" s="191" t="s">
        <v>158</v>
      </c>
      <c r="H238" s="192">
        <v>4.05</v>
      </c>
      <c r="I238" s="193"/>
      <c r="J238" s="194">
        <f>ROUND(I238*H238,2)</f>
        <v>0</v>
      </c>
      <c r="K238" s="195"/>
      <c r="L238" s="40"/>
      <c r="M238" s="196" t="s">
        <v>1</v>
      </c>
      <c r="N238" s="197" t="s">
        <v>44</v>
      </c>
      <c r="O238" s="72"/>
      <c r="P238" s="198">
        <f>O238*H238</f>
        <v>0</v>
      </c>
      <c r="Q238" s="198">
        <v>2.16</v>
      </c>
      <c r="R238" s="198">
        <f>Q238*H238</f>
        <v>8.7479999999999993</v>
      </c>
      <c r="S238" s="198">
        <v>0</v>
      </c>
      <c r="T238" s="199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0" t="s">
        <v>159</v>
      </c>
      <c r="AT238" s="200" t="s">
        <v>155</v>
      </c>
      <c r="AU238" s="200" t="s">
        <v>89</v>
      </c>
      <c r="AY238" s="18" t="s">
        <v>153</v>
      </c>
      <c r="BE238" s="201">
        <f>IF(N238="základní",J238,0)</f>
        <v>0</v>
      </c>
      <c r="BF238" s="201">
        <f>IF(N238="snížená",J238,0)</f>
        <v>0</v>
      </c>
      <c r="BG238" s="201">
        <f>IF(N238="zákl. přenesená",J238,0)</f>
        <v>0</v>
      </c>
      <c r="BH238" s="201">
        <f>IF(N238="sníž. přenesená",J238,0)</f>
        <v>0</v>
      </c>
      <c r="BI238" s="201">
        <f>IF(N238="nulová",J238,0)</f>
        <v>0</v>
      </c>
      <c r="BJ238" s="18" t="s">
        <v>87</v>
      </c>
      <c r="BK238" s="201">
        <f>ROUND(I238*H238,2)</f>
        <v>0</v>
      </c>
      <c r="BL238" s="18" t="s">
        <v>159</v>
      </c>
      <c r="BM238" s="200" t="s">
        <v>949</v>
      </c>
    </row>
    <row r="239" spans="1:65" s="13" customFormat="1" ht="22.5">
      <c r="B239" s="202"/>
      <c r="C239" s="203"/>
      <c r="D239" s="204" t="s">
        <v>161</v>
      </c>
      <c r="E239" s="205" t="s">
        <v>1</v>
      </c>
      <c r="F239" s="206" t="s">
        <v>950</v>
      </c>
      <c r="G239" s="203"/>
      <c r="H239" s="205" t="s">
        <v>1</v>
      </c>
      <c r="I239" s="207"/>
      <c r="J239" s="203"/>
      <c r="K239" s="203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161</v>
      </c>
      <c r="AU239" s="212" t="s">
        <v>89</v>
      </c>
      <c r="AV239" s="13" t="s">
        <v>87</v>
      </c>
      <c r="AW239" s="13" t="s">
        <v>33</v>
      </c>
      <c r="AX239" s="13" t="s">
        <v>79</v>
      </c>
      <c r="AY239" s="212" t="s">
        <v>153</v>
      </c>
    </row>
    <row r="240" spans="1:65" s="13" customFormat="1" ht="11.25">
      <c r="B240" s="202"/>
      <c r="C240" s="203"/>
      <c r="D240" s="204" t="s">
        <v>161</v>
      </c>
      <c r="E240" s="205" t="s">
        <v>1</v>
      </c>
      <c r="F240" s="206" t="s">
        <v>890</v>
      </c>
      <c r="G240" s="203"/>
      <c r="H240" s="205" t="s">
        <v>1</v>
      </c>
      <c r="I240" s="207"/>
      <c r="J240" s="203"/>
      <c r="K240" s="203"/>
      <c r="L240" s="208"/>
      <c r="M240" s="209"/>
      <c r="N240" s="210"/>
      <c r="O240" s="210"/>
      <c r="P240" s="210"/>
      <c r="Q240" s="210"/>
      <c r="R240" s="210"/>
      <c r="S240" s="210"/>
      <c r="T240" s="211"/>
      <c r="AT240" s="212" t="s">
        <v>161</v>
      </c>
      <c r="AU240" s="212" t="s">
        <v>89</v>
      </c>
      <c r="AV240" s="13" t="s">
        <v>87</v>
      </c>
      <c r="AW240" s="13" t="s">
        <v>33</v>
      </c>
      <c r="AX240" s="13" t="s">
        <v>79</v>
      </c>
      <c r="AY240" s="212" t="s">
        <v>153</v>
      </c>
    </row>
    <row r="241" spans="1:65" s="14" customFormat="1" ht="11.25">
      <c r="B241" s="213"/>
      <c r="C241" s="214"/>
      <c r="D241" s="204" t="s">
        <v>161</v>
      </c>
      <c r="E241" s="215" t="s">
        <v>1</v>
      </c>
      <c r="F241" s="216" t="s">
        <v>951</v>
      </c>
      <c r="G241" s="214"/>
      <c r="H241" s="217">
        <v>4.05</v>
      </c>
      <c r="I241" s="218"/>
      <c r="J241" s="214"/>
      <c r="K241" s="214"/>
      <c r="L241" s="219"/>
      <c r="M241" s="220"/>
      <c r="N241" s="221"/>
      <c r="O241" s="221"/>
      <c r="P241" s="221"/>
      <c r="Q241" s="221"/>
      <c r="R241" s="221"/>
      <c r="S241" s="221"/>
      <c r="T241" s="222"/>
      <c r="AT241" s="223" t="s">
        <v>161</v>
      </c>
      <c r="AU241" s="223" t="s">
        <v>89</v>
      </c>
      <c r="AV241" s="14" t="s">
        <v>89</v>
      </c>
      <c r="AW241" s="14" t="s">
        <v>33</v>
      </c>
      <c r="AX241" s="14" t="s">
        <v>79</v>
      </c>
      <c r="AY241" s="223" t="s">
        <v>153</v>
      </c>
    </row>
    <row r="242" spans="1:65" s="15" customFormat="1" ht="11.25">
      <c r="B242" s="224"/>
      <c r="C242" s="225"/>
      <c r="D242" s="204" t="s">
        <v>161</v>
      </c>
      <c r="E242" s="226" t="s">
        <v>1</v>
      </c>
      <c r="F242" s="227" t="s">
        <v>164</v>
      </c>
      <c r="G242" s="225"/>
      <c r="H242" s="228">
        <v>4.05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AT242" s="234" t="s">
        <v>161</v>
      </c>
      <c r="AU242" s="234" t="s">
        <v>89</v>
      </c>
      <c r="AV242" s="15" t="s">
        <v>159</v>
      </c>
      <c r="AW242" s="15" t="s">
        <v>33</v>
      </c>
      <c r="AX242" s="15" t="s">
        <v>87</v>
      </c>
      <c r="AY242" s="234" t="s">
        <v>153</v>
      </c>
    </row>
    <row r="243" spans="1:65" s="2" customFormat="1" ht="24.2" customHeight="1">
      <c r="A243" s="35"/>
      <c r="B243" s="36"/>
      <c r="C243" s="188" t="s">
        <v>273</v>
      </c>
      <c r="D243" s="188" t="s">
        <v>155</v>
      </c>
      <c r="E243" s="189" t="s">
        <v>246</v>
      </c>
      <c r="F243" s="190" t="s">
        <v>247</v>
      </c>
      <c r="G243" s="191" t="s">
        <v>158</v>
      </c>
      <c r="H243" s="192">
        <v>4.05</v>
      </c>
      <c r="I243" s="193"/>
      <c r="J243" s="194">
        <f>ROUND(I243*H243,2)</f>
        <v>0</v>
      </c>
      <c r="K243" s="195"/>
      <c r="L243" s="40"/>
      <c r="M243" s="196" t="s">
        <v>1</v>
      </c>
      <c r="N243" s="197" t="s">
        <v>44</v>
      </c>
      <c r="O243" s="72"/>
      <c r="P243" s="198">
        <f>O243*H243</f>
        <v>0</v>
      </c>
      <c r="Q243" s="198">
        <v>2.45329</v>
      </c>
      <c r="R243" s="198">
        <f>Q243*H243</f>
        <v>9.9358244999999989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159</v>
      </c>
      <c r="AT243" s="200" t="s">
        <v>155</v>
      </c>
      <c r="AU243" s="200" t="s">
        <v>89</v>
      </c>
      <c r="AY243" s="18" t="s">
        <v>153</v>
      </c>
      <c r="BE243" s="201">
        <f>IF(N243="základní",J243,0)</f>
        <v>0</v>
      </c>
      <c r="BF243" s="201">
        <f>IF(N243="snížená",J243,0)</f>
        <v>0</v>
      </c>
      <c r="BG243" s="201">
        <f>IF(N243="zákl. přenesená",J243,0)</f>
        <v>0</v>
      </c>
      <c r="BH243" s="201">
        <f>IF(N243="sníž. přenesená",J243,0)</f>
        <v>0</v>
      </c>
      <c r="BI243" s="201">
        <f>IF(N243="nulová",J243,0)</f>
        <v>0</v>
      </c>
      <c r="BJ243" s="18" t="s">
        <v>87</v>
      </c>
      <c r="BK243" s="201">
        <f>ROUND(I243*H243,2)</f>
        <v>0</v>
      </c>
      <c r="BL243" s="18" t="s">
        <v>159</v>
      </c>
      <c r="BM243" s="200" t="s">
        <v>952</v>
      </c>
    </row>
    <row r="244" spans="1:65" s="13" customFormat="1" ht="11.25">
      <c r="B244" s="202"/>
      <c r="C244" s="203"/>
      <c r="D244" s="204" t="s">
        <v>161</v>
      </c>
      <c r="E244" s="205" t="s">
        <v>1</v>
      </c>
      <c r="F244" s="206" t="s">
        <v>953</v>
      </c>
      <c r="G244" s="203"/>
      <c r="H244" s="205" t="s">
        <v>1</v>
      </c>
      <c r="I244" s="207"/>
      <c r="J244" s="203"/>
      <c r="K244" s="203"/>
      <c r="L244" s="208"/>
      <c r="M244" s="209"/>
      <c r="N244" s="210"/>
      <c r="O244" s="210"/>
      <c r="P244" s="210"/>
      <c r="Q244" s="210"/>
      <c r="R244" s="210"/>
      <c r="S244" s="210"/>
      <c r="T244" s="211"/>
      <c r="AT244" s="212" t="s">
        <v>161</v>
      </c>
      <c r="AU244" s="212" t="s">
        <v>89</v>
      </c>
      <c r="AV244" s="13" t="s">
        <v>87</v>
      </c>
      <c r="AW244" s="13" t="s">
        <v>33</v>
      </c>
      <c r="AX244" s="13" t="s">
        <v>79</v>
      </c>
      <c r="AY244" s="212" t="s">
        <v>153</v>
      </c>
    </row>
    <row r="245" spans="1:65" s="13" customFormat="1" ht="11.25">
      <c r="B245" s="202"/>
      <c r="C245" s="203"/>
      <c r="D245" s="204" t="s">
        <v>161</v>
      </c>
      <c r="E245" s="205" t="s">
        <v>1</v>
      </c>
      <c r="F245" s="206" t="s">
        <v>890</v>
      </c>
      <c r="G245" s="203"/>
      <c r="H245" s="205" t="s">
        <v>1</v>
      </c>
      <c r="I245" s="207"/>
      <c r="J245" s="203"/>
      <c r="K245" s="203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161</v>
      </c>
      <c r="AU245" s="212" t="s">
        <v>89</v>
      </c>
      <c r="AV245" s="13" t="s">
        <v>87</v>
      </c>
      <c r="AW245" s="13" t="s">
        <v>33</v>
      </c>
      <c r="AX245" s="13" t="s">
        <v>79</v>
      </c>
      <c r="AY245" s="212" t="s">
        <v>153</v>
      </c>
    </row>
    <row r="246" spans="1:65" s="14" customFormat="1" ht="11.25">
      <c r="B246" s="213"/>
      <c r="C246" s="214"/>
      <c r="D246" s="204" t="s">
        <v>161</v>
      </c>
      <c r="E246" s="215" t="s">
        <v>1</v>
      </c>
      <c r="F246" s="216" t="s">
        <v>951</v>
      </c>
      <c r="G246" s="214"/>
      <c r="H246" s="217">
        <v>4.05</v>
      </c>
      <c r="I246" s="218"/>
      <c r="J246" s="214"/>
      <c r="K246" s="214"/>
      <c r="L246" s="219"/>
      <c r="M246" s="220"/>
      <c r="N246" s="221"/>
      <c r="O246" s="221"/>
      <c r="P246" s="221"/>
      <c r="Q246" s="221"/>
      <c r="R246" s="221"/>
      <c r="S246" s="221"/>
      <c r="T246" s="222"/>
      <c r="AT246" s="223" t="s">
        <v>161</v>
      </c>
      <c r="AU246" s="223" t="s">
        <v>89</v>
      </c>
      <c r="AV246" s="14" t="s">
        <v>89</v>
      </c>
      <c r="AW246" s="14" t="s">
        <v>33</v>
      </c>
      <c r="AX246" s="14" t="s">
        <v>79</v>
      </c>
      <c r="AY246" s="223" t="s">
        <v>153</v>
      </c>
    </row>
    <row r="247" spans="1:65" s="15" customFormat="1" ht="11.25">
      <c r="B247" s="224"/>
      <c r="C247" s="225"/>
      <c r="D247" s="204" t="s">
        <v>161</v>
      </c>
      <c r="E247" s="226" t="s">
        <v>1</v>
      </c>
      <c r="F247" s="227" t="s">
        <v>164</v>
      </c>
      <c r="G247" s="225"/>
      <c r="H247" s="228">
        <v>4.05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AT247" s="234" t="s">
        <v>161</v>
      </c>
      <c r="AU247" s="234" t="s">
        <v>89</v>
      </c>
      <c r="AV247" s="15" t="s">
        <v>159</v>
      </c>
      <c r="AW247" s="15" t="s">
        <v>33</v>
      </c>
      <c r="AX247" s="15" t="s">
        <v>87</v>
      </c>
      <c r="AY247" s="234" t="s">
        <v>153</v>
      </c>
    </row>
    <row r="248" spans="1:65" s="2" customFormat="1" ht="16.5" customHeight="1">
      <c r="A248" s="35"/>
      <c r="B248" s="36"/>
      <c r="C248" s="188" t="s">
        <v>7</v>
      </c>
      <c r="D248" s="188" t="s">
        <v>155</v>
      </c>
      <c r="E248" s="189" t="s">
        <v>252</v>
      </c>
      <c r="F248" s="190" t="s">
        <v>253</v>
      </c>
      <c r="G248" s="191" t="s">
        <v>194</v>
      </c>
      <c r="H248" s="192">
        <v>5.4</v>
      </c>
      <c r="I248" s="193"/>
      <c r="J248" s="194">
        <f>ROUND(I248*H248,2)</f>
        <v>0</v>
      </c>
      <c r="K248" s="195"/>
      <c r="L248" s="40"/>
      <c r="M248" s="196" t="s">
        <v>1</v>
      </c>
      <c r="N248" s="197" t="s">
        <v>44</v>
      </c>
      <c r="O248" s="72"/>
      <c r="P248" s="198">
        <f>O248*H248</f>
        <v>0</v>
      </c>
      <c r="Q248" s="198">
        <v>2.47E-3</v>
      </c>
      <c r="R248" s="198">
        <f>Q248*H248</f>
        <v>1.3338000000000001E-2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159</v>
      </c>
      <c r="AT248" s="200" t="s">
        <v>155</v>
      </c>
      <c r="AU248" s="200" t="s">
        <v>89</v>
      </c>
      <c r="AY248" s="18" t="s">
        <v>153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8" t="s">
        <v>87</v>
      </c>
      <c r="BK248" s="201">
        <f>ROUND(I248*H248,2)</f>
        <v>0</v>
      </c>
      <c r="BL248" s="18" t="s">
        <v>159</v>
      </c>
      <c r="BM248" s="200" t="s">
        <v>954</v>
      </c>
    </row>
    <row r="249" spans="1:65" s="13" customFormat="1" ht="11.25">
      <c r="B249" s="202"/>
      <c r="C249" s="203"/>
      <c r="D249" s="204" t="s">
        <v>161</v>
      </c>
      <c r="E249" s="205" t="s">
        <v>1</v>
      </c>
      <c r="F249" s="206" t="s">
        <v>953</v>
      </c>
      <c r="G249" s="203"/>
      <c r="H249" s="205" t="s">
        <v>1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161</v>
      </c>
      <c r="AU249" s="212" t="s">
        <v>89</v>
      </c>
      <c r="AV249" s="13" t="s">
        <v>87</v>
      </c>
      <c r="AW249" s="13" t="s">
        <v>33</v>
      </c>
      <c r="AX249" s="13" t="s">
        <v>79</v>
      </c>
      <c r="AY249" s="212" t="s">
        <v>153</v>
      </c>
    </row>
    <row r="250" spans="1:65" s="13" customFormat="1" ht="11.25">
      <c r="B250" s="202"/>
      <c r="C250" s="203"/>
      <c r="D250" s="204" t="s">
        <v>161</v>
      </c>
      <c r="E250" s="205" t="s">
        <v>1</v>
      </c>
      <c r="F250" s="206" t="s">
        <v>890</v>
      </c>
      <c r="G250" s="203"/>
      <c r="H250" s="205" t="s">
        <v>1</v>
      </c>
      <c r="I250" s="207"/>
      <c r="J250" s="203"/>
      <c r="K250" s="203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161</v>
      </c>
      <c r="AU250" s="212" t="s">
        <v>89</v>
      </c>
      <c r="AV250" s="13" t="s">
        <v>87</v>
      </c>
      <c r="AW250" s="13" t="s">
        <v>33</v>
      </c>
      <c r="AX250" s="13" t="s">
        <v>79</v>
      </c>
      <c r="AY250" s="212" t="s">
        <v>153</v>
      </c>
    </row>
    <row r="251" spans="1:65" s="14" customFormat="1" ht="11.25">
      <c r="B251" s="213"/>
      <c r="C251" s="214"/>
      <c r="D251" s="204" t="s">
        <v>161</v>
      </c>
      <c r="E251" s="215" t="s">
        <v>1</v>
      </c>
      <c r="F251" s="216" t="s">
        <v>955</v>
      </c>
      <c r="G251" s="214"/>
      <c r="H251" s="217">
        <v>5.4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161</v>
      </c>
      <c r="AU251" s="223" t="s">
        <v>89</v>
      </c>
      <c r="AV251" s="14" t="s">
        <v>89</v>
      </c>
      <c r="AW251" s="14" t="s">
        <v>33</v>
      </c>
      <c r="AX251" s="14" t="s">
        <v>79</v>
      </c>
      <c r="AY251" s="223" t="s">
        <v>153</v>
      </c>
    </row>
    <row r="252" spans="1:65" s="15" customFormat="1" ht="11.25">
      <c r="B252" s="224"/>
      <c r="C252" s="225"/>
      <c r="D252" s="204" t="s">
        <v>161</v>
      </c>
      <c r="E252" s="226" t="s">
        <v>1</v>
      </c>
      <c r="F252" s="227" t="s">
        <v>164</v>
      </c>
      <c r="G252" s="225"/>
      <c r="H252" s="228">
        <v>5.4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AT252" s="234" t="s">
        <v>161</v>
      </c>
      <c r="AU252" s="234" t="s">
        <v>89</v>
      </c>
      <c r="AV252" s="15" t="s">
        <v>159</v>
      </c>
      <c r="AW252" s="15" t="s">
        <v>33</v>
      </c>
      <c r="AX252" s="15" t="s">
        <v>87</v>
      </c>
      <c r="AY252" s="234" t="s">
        <v>153</v>
      </c>
    </row>
    <row r="253" spans="1:65" s="2" customFormat="1" ht="16.5" customHeight="1">
      <c r="A253" s="35"/>
      <c r="B253" s="36"/>
      <c r="C253" s="188" t="s">
        <v>285</v>
      </c>
      <c r="D253" s="188" t="s">
        <v>155</v>
      </c>
      <c r="E253" s="189" t="s">
        <v>257</v>
      </c>
      <c r="F253" s="190" t="s">
        <v>258</v>
      </c>
      <c r="G253" s="191" t="s">
        <v>194</v>
      </c>
      <c r="H253" s="192">
        <v>5.4</v>
      </c>
      <c r="I253" s="193"/>
      <c r="J253" s="194">
        <f>ROUND(I253*H253,2)</f>
        <v>0</v>
      </c>
      <c r="K253" s="195"/>
      <c r="L253" s="40"/>
      <c r="M253" s="196" t="s">
        <v>1</v>
      </c>
      <c r="N253" s="197" t="s">
        <v>44</v>
      </c>
      <c r="O253" s="72"/>
      <c r="P253" s="198">
        <f>O253*H253</f>
        <v>0</v>
      </c>
      <c r="Q253" s="198">
        <v>0</v>
      </c>
      <c r="R253" s="198">
        <f>Q253*H253</f>
        <v>0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159</v>
      </c>
      <c r="AT253" s="200" t="s">
        <v>155</v>
      </c>
      <c r="AU253" s="200" t="s">
        <v>89</v>
      </c>
      <c r="AY253" s="18" t="s">
        <v>153</v>
      </c>
      <c r="BE253" s="201">
        <f>IF(N253="základní",J253,0)</f>
        <v>0</v>
      </c>
      <c r="BF253" s="201">
        <f>IF(N253="snížená",J253,0)</f>
        <v>0</v>
      </c>
      <c r="BG253" s="201">
        <f>IF(N253="zákl. přenesená",J253,0)</f>
        <v>0</v>
      </c>
      <c r="BH253" s="201">
        <f>IF(N253="sníž. přenesená",J253,0)</f>
        <v>0</v>
      </c>
      <c r="BI253" s="201">
        <f>IF(N253="nulová",J253,0)</f>
        <v>0</v>
      </c>
      <c r="BJ253" s="18" t="s">
        <v>87</v>
      </c>
      <c r="BK253" s="201">
        <f>ROUND(I253*H253,2)</f>
        <v>0</v>
      </c>
      <c r="BL253" s="18" t="s">
        <v>159</v>
      </c>
      <c r="BM253" s="200" t="s">
        <v>956</v>
      </c>
    </row>
    <row r="254" spans="1:65" s="2" customFormat="1" ht="16.5" customHeight="1">
      <c r="A254" s="35"/>
      <c r="B254" s="36"/>
      <c r="C254" s="188" t="s">
        <v>291</v>
      </c>
      <c r="D254" s="188" t="s">
        <v>155</v>
      </c>
      <c r="E254" s="189" t="s">
        <v>261</v>
      </c>
      <c r="F254" s="190" t="s">
        <v>262</v>
      </c>
      <c r="G254" s="191" t="s">
        <v>201</v>
      </c>
      <c r="H254" s="192">
        <v>0.14499999999999999</v>
      </c>
      <c r="I254" s="193"/>
      <c r="J254" s="194">
        <f>ROUND(I254*H254,2)</f>
        <v>0</v>
      </c>
      <c r="K254" s="195"/>
      <c r="L254" s="40"/>
      <c r="M254" s="196" t="s">
        <v>1</v>
      </c>
      <c r="N254" s="197" t="s">
        <v>44</v>
      </c>
      <c r="O254" s="72"/>
      <c r="P254" s="198">
        <f>O254*H254</f>
        <v>0</v>
      </c>
      <c r="Q254" s="198">
        <v>1.06277</v>
      </c>
      <c r="R254" s="198">
        <f>Q254*H254</f>
        <v>0.15410164999999998</v>
      </c>
      <c r="S254" s="198">
        <v>0</v>
      </c>
      <c r="T254" s="19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0" t="s">
        <v>159</v>
      </c>
      <c r="AT254" s="200" t="s">
        <v>155</v>
      </c>
      <c r="AU254" s="200" t="s">
        <v>89</v>
      </c>
      <c r="AY254" s="18" t="s">
        <v>153</v>
      </c>
      <c r="BE254" s="201">
        <f>IF(N254="základní",J254,0)</f>
        <v>0</v>
      </c>
      <c r="BF254" s="201">
        <f>IF(N254="snížená",J254,0)</f>
        <v>0</v>
      </c>
      <c r="BG254" s="201">
        <f>IF(N254="zákl. přenesená",J254,0)</f>
        <v>0</v>
      </c>
      <c r="BH254" s="201">
        <f>IF(N254="sníž. přenesená",J254,0)</f>
        <v>0</v>
      </c>
      <c r="BI254" s="201">
        <f>IF(N254="nulová",J254,0)</f>
        <v>0</v>
      </c>
      <c r="BJ254" s="18" t="s">
        <v>87</v>
      </c>
      <c r="BK254" s="201">
        <f>ROUND(I254*H254,2)</f>
        <v>0</v>
      </c>
      <c r="BL254" s="18" t="s">
        <v>159</v>
      </c>
      <c r="BM254" s="200" t="s">
        <v>957</v>
      </c>
    </row>
    <row r="255" spans="1:65" s="13" customFormat="1" ht="11.25">
      <c r="B255" s="202"/>
      <c r="C255" s="203"/>
      <c r="D255" s="204" t="s">
        <v>161</v>
      </c>
      <c r="E255" s="205" t="s">
        <v>1</v>
      </c>
      <c r="F255" s="206" t="s">
        <v>953</v>
      </c>
      <c r="G255" s="203"/>
      <c r="H255" s="205" t="s">
        <v>1</v>
      </c>
      <c r="I255" s="207"/>
      <c r="J255" s="203"/>
      <c r="K255" s="203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161</v>
      </c>
      <c r="AU255" s="212" t="s">
        <v>89</v>
      </c>
      <c r="AV255" s="13" t="s">
        <v>87</v>
      </c>
      <c r="AW255" s="13" t="s">
        <v>33</v>
      </c>
      <c r="AX255" s="13" t="s">
        <v>79</v>
      </c>
      <c r="AY255" s="212" t="s">
        <v>153</v>
      </c>
    </row>
    <row r="256" spans="1:65" s="13" customFormat="1" ht="11.25">
      <c r="B256" s="202"/>
      <c r="C256" s="203"/>
      <c r="D256" s="204" t="s">
        <v>161</v>
      </c>
      <c r="E256" s="205" t="s">
        <v>1</v>
      </c>
      <c r="F256" s="206" t="s">
        <v>890</v>
      </c>
      <c r="G256" s="203"/>
      <c r="H256" s="205" t="s">
        <v>1</v>
      </c>
      <c r="I256" s="207"/>
      <c r="J256" s="203"/>
      <c r="K256" s="203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161</v>
      </c>
      <c r="AU256" s="212" t="s">
        <v>89</v>
      </c>
      <c r="AV256" s="13" t="s">
        <v>87</v>
      </c>
      <c r="AW256" s="13" t="s">
        <v>33</v>
      </c>
      <c r="AX256" s="13" t="s">
        <v>79</v>
      </c>
      <c r="AY256" s="212" t="s">
        <v>153</v>
      </c>
    </row>
    <row r="257" spans="1:65" s="13" customFormat="1" ht="11.25">
      <c r="B257" s="202"/>
      <c r="C257" s="203"/>
      <c r="D257" s="204" t="s">
        <v>161</v>
      </c>
      <c r="E257" s="205" t="s">
        <v>1</v>
      </c>
      <c r="F257" s="206" t="s">
        <v>958</v>
      </c>
      <c r="G257" s="203"/>
      <c r="H257" s="205" t="s">
        <v>1</v>
      </c>
      <c r="I257" s="207"/>
      <c r="J257" s="203"/>
      <c r="K257" s="203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161</v>
      </c>
      <c r="AU257" s="212" t="s">
        <v>89</v>
      </c>
      <c r="AV257" s="13" t="s">
        <v>87</v>
      </c>
      <c r="AW257" s="13" t="s">
        <v>33</v>
      </c>
      <c r="AX257" s="13" t="s">
        <v>79</v>
      </c>
      <c r="AY257" s="212" t="s">
        <v>153</v>
      </c>
    </row>
    <row r="258" spans="1:65" s="14" customFormat="1" ht="11.25">
      <c r="B258" s="213"/>
      <c r="C258" s="214"/>
      <c r="D258" s="204" t="s">
        <v>161</v>
      </c>
      <c r="E258" s="215" t="s">
        <v>1</v>
      </c>
      <c r="F258" s="216" t="s">
        <v>959</v>
      </c>
      <c r="G258" s="214"/>
      <c r="H258" s="217">
        <v>0.14499999999999999</v>
      </c>
      <c r="I258" s="218"/>
      <c r="J258" s="214"/>
      <c r="K258" s="214"/>
      <c r="L258" s="219"/>
      <c r="M258" s="220"/>
      <c r="N258" s="221"/>
      <c r="O258" s="221"/>
      <c r="P258" s="221"/>
      <c r="Q258" s="221"/>
      <c r="R258" s="221"/>
      <c r="S258" s="221"/>
      <c r="T258" s="222"/>
      <c r="AT258" s="223" t="s">
        <v>161</v>
      </c>
      <c r="AU258" s="223" t="s">
        <v>89</v>
      </c>
      <c r="AV258" s="14" t="s">
        <v>89</v>
      </c>
      <c r="AW258" s="14" t="s">
        <v>33</v>
      </c>
      <c r="AX258" s="14" t="s">
        <v>79</v>
      </c>
      <c r="AY258" s="223" t="s">
        <v>153</v>
      </c>
    </row>
    <row r="259" spans="1:65" s="15" customFormat="1" ht="11.25">
      <c r="B259" s="224"/>
      <c r="C259" s="225"/>
      <c r="D259" s="204" t="s">
        <v>161</v>
      </c>
      <c r="E259" s="226" t="s">
        <v>1</v>
      </c>
      <c r="F259" s="227" t="s">
        <v>164</v>
      </c>
      <c r="G259" s="225"/>
      <c r="H259" s="228">
        <v>0.14499999999999999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AT259" s="234" t="s">
        <v>161</v>
      </c>
      <c r="AU259" s="234" t="s">
        <v>89</v>
      </c>
      <c r="AV259" s="15" t="s">
        <v>159</v>
      </c>
      <c r="AW259" s="15" t="s">
        <v>33</v>
      </c>
      <c r="AX259" s="15" t="s">
        <v>87</v>
      </c>
      <c r="AY259" s="234" t="s">
        <v>153</v>
      </c>
    </row>
    <row r="260" spans="1:65" s="12" customFormat="1" ht="22.9" customHeight="1">
      <c r="B260" s="172"/>
      <c r="C260" s="173"/>
      <c r="D260" s="174" t="s">
        <v>78</v>
      </c>
      <c r="E260" s="186" t="s">
        <v>159</v>
      </c>
      <c r="F260" s="186" t="s">
        <v>297</v>
      </c>
      <c r="G260" s="173"/>
      <c r="H260" s="173"/>
      <c r="I260" s="176"/>
      <c r="J260" s="187">
        <f>BK260</f>
        <v>0</v>
      </c>
      <c r="K260" s="173"/>
      <c r="L260" s="178"/>
      <c r="M260" s="179"/>
      <c r="N260" s="180"/>
      <c r="O260" s="180"/>
      <c r="P260" s="181">
        <f>SUM(P261:P269)</f>
        <v>0</v>
      </c>
      <c r="Q260" s="180"/>
      <c r="R260" s="181">
        <f>SUM(R261:R269)</f>
        <v>16.865668400000001</v>
      </c>
      <c r="S260" s="180"/>
      <c r="T260" s="182">
        <f>SUM(T261:T269)</f>
        <v>0</v>
      </c>
      <c r="AR260" s="183" t="s">
        <v>87</v>
      </c>
      <c r="AT260" s="184" t="s">
        <v>78</v>
      </c>
      <c r="AU260" s="184" t="s">
        <v>87</v>
      </c>
      <c r="AY260" s="183" t="s">
        <v>153</v>
      </c>
      <c r="BK260" s="185">
        <f>SUM(BK261:BK269)</f>
        <v>0</v>
      </c>
    </row>
    <row r="261" spans="1:65" s="2" customFormat="1" ht="16.5" customHeight="1">
      <c r="A261" s="35"/>
      <c r="B261" s="36"/>
      <c r="C261" s="188" t="s">
        <v>298</v>
      </c>
      <c r="D261" s="188" t="s">
        <v>155</v>
      </c>
      <c r="E261" s="189" t="s">
        <v>369</v>
      </c>
      <c r="F261" s="190" t="s">
        <v>370</v>
      </c>
      <c r="G261" s="191" t="s">
        <v>158</v>
      </c>
      <c r="H261" s="192">
        <v>8.92</v>
      </c>
      <c r="I261" s="193"/>
      <c r="J261" s="194">
        <f>ROUND(I261*H261,2)</f>
        <v>0</v>
      </c>
      <c r="K261" s="195"/>
      <c r="L261" s="40"/>
      <c r="M261" s="196" t="s">
        <v>1</v>
      </c>
      <c r="N261" s="197" t="s">
        <v>44</v>
      </c>
      <c r="O261" s="72"/>
      <c r="P261" s="198">
        <f>O261*H261</f>
        <v>0</v>
      </c>
      <c r="Q261" s="198">
        <v>1.8907700000000001</v>
      </c>
      <c r="R261" s="198">
        <f>Q261*H261</f>
        <v>16.865668400000001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159</v>
      </c>
      <c r="AT261" s="200" t="s">
        <v>155</v>
      </c>
      <c r="AU261" s="200" t="s">
        <v>89</v>
      </c>
      <c r="AY261" s="18" t="s">
        <v>153</v>
      </c>
      <c r="BE261" s="201">
        <f>IF(N261="základní",J261,0)</f>
        <v>0</v>
      </c>
      <c r="BF261" s="201">
        <f>IF(N261="snížená",J261,0)</f>
        <v>0</v>
      </c>
      <c r="BG261" s="201">
        <f>IF(N261="zákl. přenesená",J261,0)</f>
        <v>0</v>
      </c>
      <c r="BH261" s="201">
        <f>IF(N261="sníž. přenesená",J261,0)</f>
        <v>0</v>
      </c>
      <c r="BI261" s="201">
        <f>IF(N261="nulová",J261,0)</f>
        <v>0</v>
      </c>
      <c r="BJ261" s="18" t="s">
        <v>87</v>
      </c>
      <c r="BK261" s="201">
        <f>ROUND(I261*H261,2)</f>
        <v>0</v>
      </c>
      <c r="BL261" s="18" t="s">
        <v>159</v>
      </c>
      <c r="BM261" s="200" t="s">
        <v>960</v>
      </c>
    </row>
    <row r="262" spans="1:65" s="13" customFormat="1" ht="11.25">
      <c r="B262" s="202"/>
      <c r="C262" s="203"/>
      <c r="D262" s="204" t="s">
        <v>161</v>
      </c>
      <c r="E262" s="205" t="s">
        <v>1</v>
      </c>
      <c r="F262" s="206" t="s">
        <v>940</v>
      </c>
      <c r="G262" s="203"/>
      <c r="H262" s="205" t="s">
        <v>1</v>
      </c>
      <c r="I262" s="207"/>
      <c r="J262" s="203"/>
      <c r="K262" s="203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161</v>
      </c>
      <c r="AU262" s="212" t="s">
        <v>89</v>
      </c>
      <c r="AV262" s="13" t="s">
        <v>87</v>
      </c>
      <c r="AW262" s="13" t="s">
        <v>33</v>
      </c>
      <c r="AX262" s="13" t="s">
        <v>79</v>
      </c>
      <c r="AY262" s="212" t="s">
        <v>153</v>
      </c>
    </row>
    <row r="263" spans="1:65" s="13" customFormat="1" ht="11.25">
      <c r="B263" s="202"/>
      <c r="C263" s="203"/>
      <c r="D263" s="204" t="s">
        <v>161</v>
      </c>
      <c r="E263" s="205" t="s">
        <v>1</v>
      </c>
      <c r="F263" s="206" t="s">
        <v>961</v>
      </c>
      <c r="G263" s="203"/>
      <c r="H263" s="205" t="s">
        <v>1</v>
      </c>
      <c r="I263" s="207"/>
      <c r="J263" s="203"/>
      <c r="K263" s="203"/>
      <c r="L263" s="208"/>
      <c r="M263" s="209"/>
      <c r="N263" s="210"/>
      <c r="O263" s="210"/>
      <c r="P263" s="210"/>
      <c r="Q263" s="210"/>
      <c r="R263" s="210"/>
      <c r="S263" s="210"/>
      <c r="T263" s="211"/>
      <c r="AT263" s="212" t="s">
        <v>161</v>
      </c>
      <c r="AU263" s="212" t="s">
        <v>89</v>
      </c>
      <c r="AV263" s="13" t="s">
        <v>87</v>
      </c>
      <c r="AW263" s="13" t="s">
        <v>33</v>
      </c>
      <c r="AX263" s="13" t="s">
        <v>79</v>
      </c>
      <c r="AY263" s="212" t="s">
        <v>153</v>
      </c>
    </row>
    <row r="264" spans="1:65" s="14" customFormat="1" ht="11.25">
      <c r="B264" s="213"/>
      <c r="C264" s="214"/>
      <c r="D264" s="204" t="s">
        <v>161</v>
      </c>
      <c r="E264" s="215" t="s">
        <v>1</v>
      </c>
      <c r="F264" s="216" t="s">
        <v>962</v>
      </c>
      <c r="G264" s="214"/>
      <c r="H264" s="217">
        <v>0.48</v>
      </c>
      <c r="I264" s="218"/>
      <c r="J264" s="214"/>
      <c r="K264" s="214"/>
      <c r="L264" s="219"/>
      <c r="M264" s="220"/>
      <c r="N264" s="221"/>
      <c r="O264" s="221"/>
      <c r="P264" s="221"/>
      <c r="Q264" s="221"/>
      <c r="R264" s="221"/>
      <c r="S264" s="221"/>
      <c r="T264" s="222"/>
      <c r="AT264" s="223" t="s">
        <v>161</v>
      </c>
      <c r="AU264" s="223" t="s">
        <v>89</v>
      </c>
      <c r="AV264" s="14" t="s">
        <v>89</v>
      </c>
      <c r="AW264" s="14" t="s">
        <v>33</v>
      </c>
      <c r="AX264" s="14" t="s">
        <v>79</v>
      </c>
      <c r="AY264" s="223" t="s">
        <v>153</v>
      </c>
    </row>
    <row r="265" spans="1:65" s="13" customFormat="1" ht="11.25">
      <c r="B265" s="202"/>
      <c r="C265" s="203"/>
      <c r="D265" s="204" t="s">
        <v>161</v>
      </c>
      <c r="E265" s="205" t="s">
        <v>1</v>
      </c>
      <c r="F265" s="206" t="s">
        <v>963</v>
      </c>
      <c r="G265" s="203"/>
      <c r="H265" s="205" t="s">
        <v>1</v>
      </c>
      <c r="I265" s="207"/>
      <c r="J265" s="203"/>
      <c r="K265" s="203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161</v>
      </c>
      <c r="AU265" s="212" t="s">
        <v>89</v>
      </c>
      <c r="AV265" s="13" t="s">
        <v>87</v>
      </c>
      <c r="AW265" s="13" t="s">
        <v>33</v>
      </c>
      <c r="AX265" s="13" t="s">
        <v>79</v>
      </c>
      <c r="AY265" s="212" t="s">
        <v>153</v>
      </c>
    </row>
    <row r="266" spans="1:65" s="14" customFormat="1" ht="11.25">
      <c r="B266" s="213"/>
      <c r="C266" s="214"/>
      <c r="D266" s="204" t="s">
        <v>161</v>
      </c>
      <c r="E266" s="215" t="s">
        <v>1</v>
      </c>
      <c r="F266" s="216" t="s">
        <v>964</v>
      </c>
      <c r="G266" s="214"/>
      <c r="H266" s="217">
        <v>6.96</v>
      </c>
      <c r="I266" s="218"/>
      <c r="J266" s="214"/>
      <c r="K266" s="214"/>
      <c r="L266" s="219"/>
      <c r="M266" s="220"/>
      <c r="N266" s="221"/>
      <c r="O266" s="221"/>
      <c r="P266" s="221"/>
      <c r="Q266" s="221"/>
      <c r="R266" s="221"/>
      <c r="S266" s="221"/>
      <c r="T266" s="222"/>
      <c r="AT266" s="223" t="s">
        <v>161</v>
      </c>
      <c r="AU266" s="223" t="s">
        <v>89</v>
      </c>
      <c r="AV266" s="14" t="s">
        <v>89</v>
      </c>
      <c r="AW266" s="14" t="s">
        <v>33</v>
      </c>
      <c r="AX266" s="14" t="s">
        <v>79</v>
      </c>
      <c r="AY266" s="223" t="s">
        <v>153</v>
      </c>
    </row>
    <row r="267" spans="1:65" s="13" customFormat="1" ht="11.25">
      <c r="B267" s="202"/>
      <c r="C267" s="203"/>
      <c r="D267" s="204" t="s">
        <v>161</v>
      </c>
      <c r="E267" s="205" t="s">
        <v>1</v>
      </c>
      <c r="F267" s="206" t="s">
        <v>965</v>
      </c>
      <c r="G267" s="203"/>
      <c r="H267" s="205" t="s">
        <v>1</v>
      </c>
      <c r="I267" s="207"/>
      <c r="J267" s="203"/>
      <c r="K267" s="203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161</v>
      </c>
      <c r="AU267" s="212" t="s">
        <v>89</v>
      </c>
      <c r="AV267" s="13" t="s">
        <v>87</v>
      </c>
      <c r="AW267" s="13" t="s">
        <v>33</v>
      </c>
      <c r="AX267" s="13" t="s">
        <v>79</v>
      </c>
      <c r="AY267" s="212" t="s">
        <v>153</v>
      </c>
    </row>
    <row r="268" spans="1:65" s="14" customFormat="1" ht="11.25">
      <c r="B268" s="213"/>
      <c r="C268" s="214"/>
      <c r="D268" s="204" t="s">
        <v>161</v>
      </c>
      <c r="E268" s="215" t="s">
        <v>1</v>
      </c>
      <c r="F268" s="216" t="s">
        <v>966</v>
      </c>
      <c r="G268" s="214"/>
      <c r="H268" s="217">
        <v>1.48</v>
      </c>
      <c r="I268" s="218"/>
      <c r="J268" s="214"/>
      <c r="K268" s="214"/>
      <c r="L268" s="219"/>
      <c r="M268" s="220"/>
      <c r="N268" s="221"/>
      <c r="O268" s="221"/>
      <c r="P268" s="221"/>
      <c r="Q268" s="221"/>
      <c r="R268" s="221"/>
      <c r="S268" s="221"/>
      <c r="T268" s="222"/>
      <c r="AT268" s="223" t="s">
        <v>161</v>
      </c>
      <c r="AU268" s="223" t="s">
        <v>89</v>
      </c>
      <c r="AV268" s="14" t="s">
        <v>89</v>
      </c>
      <c r="AW268" s="14" t="s">
        <v>33</v>
      </c>
      <c r="AX268" s="14" t="s">
        <v>79</v>
      </c>
      <c r="AY268" s="223" t="s">
        <v>153</v>
      </c>
    </row>
    <row r="269" spans="1:65" s="15" customFormat="1" ht="11.25">
      <c r="B269" s="224"/>
      <c r="C269" s="225"/>
      <c r="D269" s="204" t="s">
        <v>161</v>
      </c>
      <c r="E269" s="226" t="s">
        <v>1</v>
      </c>
      <c r="F269" s="227" t="s">
        <v>164</v>
      </c>
      <c r="G269" s="225"/>
      <c r="H269" s="228">
        <v>8.92</v>
      </c>
      <c r="I269" s="229"/>
      <c r="J269" s="225"/>
      <c r="K269" s="225"/>
      <c r="L269" s="230"/>
      <c r="M269" s="231"/>
      <c r="N269" s="232"/>
      <c r="O269" s="232"/>
      <c r="P269" s="232"/>
      <c r="Q269" s="232"/>
      <c r="R269" s="232"/>
      <c r="S269" s="232"/>
      <c r="T269" s="233"/>
      <c r="AT269" s="234" t="s">
        <v>161</v>
      </c>
      <c r="AU269" s="234" t="s">
        <v>89</v>
      </c>
      <c r="AV269" s="15" t="s">
        <v>159</v>
      </c>
      <c r="AW269" s="15" t="s">
        <v>33</v>
      </c>
      <c r="AX269" s="15" t="s">
        <v>87</v>
      </c>
      <c r="AY269" s="234" t="s">
        <v>153</v>
      </c>
    </row>
    <row r="270" spans="1:65" s="12" customFormat="1" ht="22.9" customHeight="1">
      <c r="B270" s="172"/>
      <c r="C270" s="173"/>
      <c r="D270" s="174" t="s">
        <v>78</v>
      </c>
      <c r="E270" s="186" t="s">
        <v>186</v>
      </c>
      <c r="F270" s="186" t="s">
        <v>795</v>
      </c>
      <c r="G270" s="173"/>
      <c r="H270" s="173"/>
      <c r="I270" s="176"/>
      <c r="J270" s="187">
        <f>BK270</f>
        <v>0</v>
      </c>
      <c r="K270" s="173"/>
      <c r="L270" s="178"/>
      <c r="M270" s="179"/>
      <c r="N270" s="180"/>
      <c r="O270" s="180"/>
      <c r="P270" s="181">
        <f>SUM(P271:P295)</f>
        <v>0</v>
      </c>
      <c r="Q270" s="180"/>
      <c r="R270" s="181">
        <f>SUM(R271:R295)</f>
        <v>12.9321</v>
      </c>
      <c r="S270" s="180"/>
      <c r="T270" s="182">
        <f>SUM(T271:T295)</f>
        <v>0</v>
      </c>
      <c r="AR270" s="183" t="s">
        <v>87</v>
      </c>
      <c r="AT270" s="184" t="s">
        <v>78</v>
      </c>
      <c r="AU270" s="184" t="s">
        <v>87</v>
      </c>
      <c r="AY270" s="183" t="s">
        <v>153</v>
      </c>
      <c r="BK270" s="185">
        <f>SUM(BK271:BK295)</f>
        <v>0</v>
      </c>
    </row>
    <row r="271" spans="1:65" s="2" customFormat="1" ht="24.2" customHeight="1">
      <c r="A271" s="35"/>
      <c r="B271" s="36"/>
      <c r="C271" s="188" t="s">
        <v>306</v>
      </c>
      <c r="D271" s="188" t="s">
        <v>155</v>
      </c>
      <c r="E271" s="189" t="s">
        <v>967</v>
      </c>
      <c r="F271" s="190" t="s">
        <v>968</v>
      </c>
      <c r="G271" s="191" t="s">
        <v>194</v>
      </c>
      <c r="H271" s="192">
        <v>9</v>
      </c>
      <c r="I271" s="193"/>
      <c r="J271" s="194">
        <f>ROUND(I271*H271,2)</f>
        <v>0</v>
      </c>
      <c r="K271" s="195"/>
      <c r="L271" s="40"/>
      <c r="M271" s="196" t="s">
        <v>1</v>
      </c>
      <c r="N271" s="197" t="s">
        <v>44</v>
      </c>
      <c r="O271" s="72"/>
      <c r="P271" s="198">
        <f>O271*H271</f>
        <v>0</v>
      </c>
      <c r="Q271" s="198">
        <v>0.38625999999999999</v>
      </c>
      <c r="R271" s="198">
        <f>Q271*H271</f>
        <v>3.47634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159</v>
      </c>
      <c r="AT271" s="200" t="s">
        <v>155</v>
      </c>
      <c r="AU271" s="200" t="s">
        <v>89</v>
      </c>
      <c r="AY271" s="18" t="s">
        <v>153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87</v>
      </c>
      <c r="BK271" s="201">
        <f>ROUND(I271*H271,2)</f>
        <v>0</v>
      </c>
      <c r="BL271" s="18" t="s">
        <v>159</v>
      </c>
      <c r="BM271" s="200" t="s">
        <v>969</v>
      </c>
    </row>
    <row r="272" spans="1:65" s="13" customFormat="1" ht="11.25">
      <c r="B272" s="202"/>
      <c r="C272" s="203"/>
      <c r="D272" s="204" t="s">
        <v>161</v>
      </c>
      <c r="E272" s="205" t="s">
        <v>1</v>
      </c>
      <c r="F272" s="206" t="s">
        <v>970</v>
      </c>
      <c r="G272" s="203"/>
      <c r="H272" s="205" t="s">
        <v>1</v>
      </c>
      <c r="I272" s="207"/>
      <c r="J272" s="203"/>
      <c r="K272" s="203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161</v>
      </c>
      <c r="AU272" s="212" t="s">
        <v>89</v>
      </c>
      <c r="AV272" s="13" t="s">
        <v>87</v>
      </c>
      <c r="AW272" s="13" t="s">
        <v>33</v>
      </c>
      <c r="AX272" s="13" t="s">
        <v>79</v>
      </c>
      <c r="AY272" s="212" t="s">
        <v>153</v>
      </c>
    </row>
    <row r="273" spans="1:65" s="14" customFormat="1" ht="11.25">
      <c r="B273" s="213"/>
      <c r="C273" s="214"/>
      <c r="D273" s="204" t="s">
        <v>161</v>
      </c>
      <c r="E273" s="215" t="s">
        <v>1</v>
      </c>
      <c r="F273" s="216" t="s">
        <v>867</v>
      </c>
      <c r="G273" s="214"/>
      <c r="H273" s="217">
        <v>9</v>
      </c>
      <c r="I273" s="218"/>
      <c r="J273" s="214"/>
      <c r="K273" s="214"/>
      <c r="L273" s="219"/>
      <c r="M273" s="220"/>
      <c r="N273" s="221"/>
      <c r="O273" s="221"/>
      <c r="P273" s="221"/>
      <c r="Q273" s="221"/>
      <c r="R273" s="221"/>
      <c r="S273" s="221"/>
      <c r="T273" s="222"/>
      <c r="AT273" s="223" t="s">
        <v>161</v>
      </c>
      <c r="AU273" s="223" t="s">
        <v>89</v>
      </c>
      <c r="AV273" s="14" t="s">
        <v>89</v>
      </c>
      <c r="AW273" s="14" t="s">
        <v>33</v>
      </c>
      <c r="AX273" s="14" t="s">
        <v>79</v>
      </c>
      <c r="AY273" s="223" t="s">
        <v>153</v>
      </c>
    </row>
    <row r="274" spans="1:65" s="15" customFormat="1" ht="11.25">
      <c r="B274" s="224"/>
      <c r="C274" s="225"/>
      <c r="D274" s="204" t="s">
        <v>161</v>
      </c>
      <c r="E274" s="226" t="s">
        <v>1</v>
      </c>
      <c r="F274" s="227" t="s">
        <v>164</v>
      </c>
      <c r="G274" s="225"/>
      <c r="H274" s="228">
        <v>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AT274" s="234" t="s">
        <v>161</v>
      </c>
      <c r="AU274" s="234" t="s">
        <v>89</v>
      </c>
      <c r="AV274" s="15" t="s">
        <v>159</v>
      </c>
      <c r="AW274" s="15" t="s">
        <v>33</v>
      </c>
      <c r="AX274" s="15" t="s">
        <v>87</v>
      </c>
      <c r="AY274" s="234" t="s">
        <v>153</v>
      </c>
    </row>
    <row r="275" spans="1:65" s="2" customFormat="1" ht="24.2" customHeight="1">
      <c r="A275" s="35"/>
      <c r="B275" s="36"/>
      <c r="C275" s="188" t="s">
        <v>312</v>
      </c>
      <c r="D275" s="188" t="s">
        <v>155</v>
      </c>
      <c r="E275" s="189" t="s">
        <v>971</v>
      </c>
      <c r="F275" s="190" t="s">
        <v>972</v>
      </c>
      <c r="G275" s="191" t="s">
        <v>194</v>
      </c>
      <c r="H275" s="192">
        <v>9</v>
      </c>
      <c r="I275" s="193"/>
      <c r="J275" s="194">
        <f>ROUND(I275*H275,2)</f>
        <v>0</v>
      </c>
      <c r="K275" s="195"/>
      <c r="L275" s="40"/>
      <c r="M275" s="196" t="s">
        <v>1</v>
      </c>
      <c r="N275" s="197" t="s">
        <v>44</v>
      </c>
      <c r="O275" s="72"/>
      <c r="P275" s="198">
        <f>O275*H275</f>
        <v>0</v>
      </c>
      <c r="Q275" s="198">
        <v>0.19800000000000001</v>
      </c>
      <c r="R275" s="198">
        <f>Q275*H275</f>
        <v>1.782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159</v>
      </c>
      <c r="AT275" s="200" t="s">
        <v>155</v>
      </c>
      <c r="AU275" s="200" t="s">
        <v>89</v>
      </c>
      <c r="AY275" s="18" t="s">
        <v>153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87</v>
      </c>
      <c r="BK275" s="201">
        <f>ROUND(I275*H275,2)</f>
        <v>0</v>
      </c>
      <c r="BL275" s="18" t="s">
        <v>159</v>
      </c>
      <c r="BM275" s="200" t="s">
        <v>973</v>
      </c>
    </row>
    <row r="276" spans="1:65" s="13" customFormat="1" ht="11.25">
      <c r="B276" s="202"/>
      <c r="C276" s="203"/>
      <c r="D276" s="204" t="s">
        <v>161</v>
      </c>
      <c r="E276" s="205" t="s">
        <v>1</v>
      </c>
      <c r="F276" s="206" t="s">
        <v>970</v>
      </c>
      <c r="G276" s="203"/>
      <c r="H276" s="205" t="s">
        <v>1</v>
      </c>
      <c r="I276" s="207"/>
      <c r="J276" s="203"/>
      <c r="K276" s="203"/>
      <c r="L276" s="208"/>
      <c r="M276" s="209"/>
      <c r="N276" s="210"/>
      <c r="O276" s="210"/>
      <c r="P276" s="210"/>
      <c r="Q276" s="210"/>
      <c r="R276" s="210"/>
      <c r="S276" s="210"/>
      <c r="T276" s="211"/>
      <c r="AT276" s="212" t="s">
        <v>161</v>
      </c>
      <c r="AU276" s="212" t="s">
        <v>89</v>
      </c>
      <c r="AV276" s="13" t="s">
        <v>87</v>
      </c>
      <c r="AW276" s="13" t="s">
        <v>33</v>
      </c>
      <c r="AX276" s="13" t="s">
        <v>79</v>
      </c>
      <c r="AY276" s="212" t="s">
        <v>153</v>
      </c>
    </row>
    <row r="277" spans="1:65" s="14" customFormat="1" ht="11.25">
      <c r="B277" s="213"/>
      <c r="C277" s="214"/>
      <c r="D277" s="204" t="s">
        <v>161</v>
      </c>
      <c r="E277" s="215" t="s">
        <v>1</v>
      </c>
      <c r="F277" s="216" t="s">
        <v>867</v>
      </c>
      <c r="G277" s="214"/>
      <c r="H277" s="217">
        <v>9</v>
      </c>
      <c r="I277" s="218"/>
      <c r="J277" s="214"/>
      <c r="K277" s="214"/>
      <c r="L277" s="219"/>
      <c r="M277" s="220"/>
      <c r="N277" s="221"/>
      <c r="O277" s="221"/>
      <c r="P277" s="221"/>
      <c r="Q277" s="221"/>
      <c r="R277" s="221"/>
      <c r="S277" s="221"/>
      <c r="T277" s="222"/>
      <c r="AT277" s="223" t="s">
        <v>161</v>
      </c>
      <c r="AU277" s="223" t="s">
        <v>89</v>
      </c>
      <c r="AV277" s="14" t="s">
        <v>89</v>
      </c>
      <c r="AW277" s="14" t="s">
        <v>33</v>
      </c>
      <c r="AX277" s="14" t="s">
        <v>79</v>
      </c>
      <c r="AY277" s="223" t="s">
        <v>153</v>
      </c>
    </row>
    <row r="278" spans="1:65" s="15" customFormat="1" ht="11.25">
      <c r="B278" s="224"/>
      <c r="C278" s="225"/>
      <c r="D278" s="204" t="s">
        <v>161</v>
      </c>
      <c r="E278" s="226" t="s">
        <v>1</v>
      </c>
      <c r="F278" s="227" t="s">
        <v>164</v>
      </c>
      <c r="G278" s="225"/>
      <c r="H278" s="228">
        <v>9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AT278" s="234" t="s">
        <v>161</v>
      </c>
      <c r="AU278" s="234" t="s">
        <v>89</v>
      </c>
      <c r="AV278" s="15" t="s">
        <v>159</v>
      </c>
      <c r="AW278" s="15" t="s">
        <v>33</v>
      </c>
      <c r="AX278" s="15" t="s">
        <v>87</v>
      </c>
      <c r="AY278" s="234" t="s">
        <v>153</v>
      </c>
    </row>
    <row r="279" spans="1:65" s="2" customFormat="1" ht="24.2" customHeight="1">
      <c r="A279" s="35"/>
      <c r="B279" s="36"/>
      <c r="C279" s="188" t="s">
        <v>316</v>
      </c>
      <c r="D279" s="188" t="s">
        <v>155</v>
      </c>
      <c r="E279" s="189" t="s">
        <v>974</v>
      </c>
      <c r="F279" s="190" t="s">
        <v>975</v>
      </c>
      <c r="G279" s="191" t="s">
        <v>194</v>
      </c>
      <c r="H279" s="192">
        <v>4.5</v>
      </c>
      <c r="I279" s="193"/>
      <c r="J279" s="194">
        <f>ROUND(I279*H279,2)</f>
        <v>0</v>
      </c>
      <c r="K279" s="195"/>
      <c r="L279" s="40"/>
      <c r="M279" s="196" t="s">
        <v>1</v>
      </c>
      <c r="N279" s="197" t="s">
        <v>44</v>
      </c>
      <c r="O279" s="72"/>
      <c r="P279" s="198">
        <f>O279*H279</f>
        <v>0</v>
      </c>
      <c r="Q279" s="198">
        <v>0.39600000000000002</v>
      </c>
      <c r="R279" s="198">
        <f>Q279*H279</f>
        <v>1.782</v>
      </c>
      <c r="S279" s="198">
        <v>0</v>
      </c>
      <c r="T279" s="199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0" t="s">
        <v>159</v>
      </c>
      <c r="AT279" s="200" t="s">
        <v>155</v>
      </c>
      <c r="AU279" s="200" t="s">
        <v>89</v>
      </c>
      <c r="AY279" s="18" t="s">
        <v>153</v>
      </c>
      <c r="BE279" s="201">
        <f>IF(N279="základní",J279,0)</f>
        <v>0</v>
      </c>
      <c r="BF279" s="201">
        <f>IF(N279="snížená",J279,0)</f>
        <v>0</v>
      </c>
      <c r="BG279" s="201">
        <f>IF(N279="zákl. přenesená",J279,0)</f>
        <v>0</v>
      </c>
      <c r="BH279" s="201">
        <f>IF(N279="sníž. přenesená",J279,0)</f>
        <v>0</v>
      </c>
      <c r="BI279" s="201">
        <f>IF(N279="nulová",J279,0)</f>
        <v>0</v>
      </c>
      <c r="BJ279" s="18" t="s">
        <v>87</v>
      </c>
      <c r="BK279" s="201">
        <f>ROUND(I279*H279,2)</f>
        <v>0</v>
      </c>
      <c r="BL279" s="18" t="s">
        <v>159</v>
      </c>
      <c r="BM279" s="200" t="s">
        <v>976</v>
      </c>
    </row>
    <row r="280" spans="1:65" s="13" customFormat="1" ht="11.25">
      <c r="B280" s="202"/>
      <c r="C280" s="203"/>
      <c r="D280" s="204" t="s">
        <v>161</v>
      </c>
      <c r="E280" s="205" t="s">
        <v>1</v>
      </c>
      <c r="F280" s="206" t="s">
        <v>977</v>
      </c>
      <c r="G280" s="203"/>
      <c r="H280" s="205" t="s">
        <v>1</v>
      </c>
      <c r="I280" s="207"/>
      <c r="J280" s="203"/>
      <c r="K280" s="203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161</v>
      </c>
      <c r="AU280" s="212" t="s">
        <v>89</v>
      </c>
      <c r="AV280" s="13" t="s">
        <v>87</v>
      </c>
      <c r="AW280" s="13" t="s">
        <v>33</v>
      </c>
      <c r="AX280" s="13" t="s">
        <v>79</v>
      </c>
      <c r="AY280" s="212" t="s">
        <v>153</v>
      </c>
    </row>
    <row r="281" spans="1:65" s="14" customFormat="1" ht="11.25">
      <c r="B281" s="213"/>
      <c r="C281" s="214"/>
      <c r="D281" s="204" t="s">
        <v>161</v>
      </c>
      <c r="E281" s="215" t="s">
        <v>1</v>
      </c>
      <c r="F281" s="216" t="s">
        <v>978</v>
      </c>
      <c r="G281" s="214"/>
      <c r="H281" s="217">
        <v>4.5</v>
      </c>
      <c r="I281" s="218"/>
      <c r="J281" s="214"/>
      <c r="K281" s="214"/>
      <c r="L281" s="219"/>
      <c r="M281" s="220"/>
      <c r="N281" s="221"/>
      <c r="O281" s="221"/>
      <c r="P281" s="221"/>
      <c r="Q281" s="221"/>
      <c r="R281" s="221"/>
      <c r="S281" s="221"/>
      <c r="T281" s="222"/>
      <c r="AT281" s="223" t="s">
        <v>161</v>
      </c>
      <c r="AU281" s="223" t="s">
        <v>89</v>
      </c>
      <c r="AV281" s="14" t="s">
        <v>89</v>
      </c>
      <c r="AW281" s="14" t="s">
        <v>33</v>
      </c>
      <c r="AX281" s="14" t="s">
        <v>79</v>
      </c>
      <c r="AY281" s="223" t="s">
        <v>153</v>
      </c>
    </row>
    <row r="282" spans="1:65" s="15" customFormat="1" ht="11.25">
      <c r="B282" s="224"/>
      <c r="C282" s="225"/>
      <c r="D282" s="204" t="s">
        <v>161</v>
      </c>
      <c r="E282" s="226" t="s">
        <v>1</v>
      </c>
      <c r="F282" s="227" t="s">
        <v>164</v>
      </c>
      <c r="G282" s="225"/>
      <c r="H282" s="228">
        <v>4.5</v>
      </c>
      <c r="I282" s="229"/>
      <c r="J282" s="225"/>
      <c r="K282" s="225"/>
      <c r="L282" s="230"/>
      <c r="M282" s="231"/>
      <c r="N282" s="232"/>
      <c r="O282" s="232"/>
      <c r="P282" s="232"/>
      <c r="Q282" s="232"/>
      <c r="R282" s="232"/>
      <c r="S282" s="232"/>
      <c r="T282" s="233"/>
      <c r="AT282" s="234" t="s">
        <v>161</v>
      </c>
      <c r="AU282" s="234" t="s">
        <v>89</v>
      </c>
      <c r="AV282" s="15" t="s">
        <v>159</v>
      </c>
      <c r="AW282" s="15" t="s">
        <v>33</v>
      </c>
      <c r="AX282" s="15" t="s">
        <v>87</v>
      </c>
      <c r="AY282" s="234" t="s">
        <v>153</v>
      </c>
    </row>
    <row r="283" spans="1:65" s="2" customFormat="1" ht="16.5" customHeight="1">
      <c r="A283" s="35"/>
      <c r="B283" s="36"/>
      <c r="C283" s="188" t="s">
        <v>322</v>
      </c>
      <c r="D283" s="188" t="s">
        <v>155</v>
      </c>
      <c r="E283" s="189" t="s">
        <v>796</v>
      </c>
      <c r="F283" s="190" t="s">
        <v>797</v>
      </c>
      <c r="G283" s="191" t="s">
        <v>194</v>
      </c>
      <c r="H283" s="192">
        <v>4.5</v>
      </c>
      <c r="I283" s="193"/>
      <c r="J283" s="194">
        <f>ROUND(I283*H283,2)</f>
        <v>0</v>
      </c>
      <c r="K283" s="195"/>
      <c r="L283" s="40"/>
      <c r="M283" s="196" t="s">
        <v>1</v>
      </c>
      <c r="N283" s="197" t="s">
        <v>44</v>
      </c>
      <c r="O283" s="72"/>
      <c r="P283" s="198">
        <f>O283*H283</f>
        <v>0</v>
      </c>
      <c r="Q283" s="198">
        <v>9.1999999999999998E-2</v>
      </c>
      <c r="R283" s="198">
        <f>Q283*H283</f>
        <v>0.41399999999999998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159</v>
      </c>
      <c r="AT283" s="200" t="s">
        <v>155</v>
      </c>
      <c r="AU283" s="200" t="s">
        <v>89</v>
      </c>
      <c r="AY283" s="18" t="s">
        <v>153</v>
      </c>
      <c r="BE283" s="201">
        <f>IF(N283="základní",J283,0)</f>
        <v>0</v>
      </c>
      <c r="BF283" s="201">
        <f>IF(N283="snížená",J283,0)</f>
        <v>0</v>
      </c>
      <c r="BG283" s="201">
        <f>IF(N283="zákl. přenesená",J283,0)</f>
        <v>0</v>
      </c>
      <c r="BH283" s="201">
        <f>IF(N283="sníž. přenesená",J283,0)</f>
        <v>0</v>
      </c>
      <c r="BI283" s="201">
        <f>IF(N283="nulová",J283,0)</f>
        <v>0</v>
      </c>
      <c r="BJ283" s="18" t="s">
        <v>87</v>
      </c>
      <c r="BK283" s="201">
        <f>ROUND(I283*H283,2)</f>
        <v>0</v>
      </c>
      <c r="BL283" s="18" t="s">
        <v>159</v>
      </c>
      <c r="BM283" s="200" t="s">
        <v>979</v>
      </c>
    </row>
    <row r="284" spans="1:65" s="13" customFormat="1" ht="11.25">
      <c r="B284" s="202"/>
      <c r="C284" s="203"/>
      <c r="D284" s="204" t="s">
        <v>161</v>
      </c>
      <c r="E284" s="205" t="s">
        <v>1</v>
      </c>
      <c r="F284" s="206" t="s">
        <v>980</v>
      </c>
      <c r="G284" s="203"/>
      <c r="H284" s="205" t="s">
        <v>1</v>
      </c>
      <c r="I284" s="207"/>
      <c r="J284" s="203"/>
      <c r="K284" s="203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161</v>
      </c>
      <c r="AU284" s="212" t="s">
        <v>89</v>
      </c>
      <c r="AV284" s="13" t="s">
        <v>87</v>
      </c>
      <c r="AW284" s="13" t="s">
        <v>33</v>
      </c>
      <c r="AX284" s="13" t="s">
        <v>79</v>
      </c>
      <c r="AY284" s="212" t="s">
        <v>153</v>
      </c>
    </row>
    <row r="285" spans="1:65" s="14" customFormat="1" ht="11.25">
      <c r="B285" s="213"/>
      <c r="C285" s="214"/>
      <c r="D285" s="204" t="s">
        <v>161</v>
      </c>
      <c r="E285" s="215" t="s">
        <v>1</v>
      </c>
      <c r="F285" s="216" t="s">
        <v>978</v>
      </c>
      <c r="G285" s="214"/>
      <c r="H285" s="217">
        <v>4.5</v>
      </c>
      <c r="I285" s="218"/>
      <c r="J285" s="214"/>
      <c r="K285" s="214"/>
      <c r="L285" s="219"/>
      <c r="M285" s="220"/>
      <c r="N285" s="221"/>
      <c r="O285" s="221"/>
      <c r="P285" s="221"/>
      <c r="Q285" s="221"/>
      <c r="R285" s="221"/>
      <c r="S285" s="221"/>
      <c r="T285" s="222"/>
      <c r="AT285" s="223" t="s">
        <v>161</v>
      </c>
      <c r="AU285" s="223" t="s">
        <v>89</v>
      </c>
      <c r="AV285" s="14" t="s">
        <v>89</v>
      </c>
      <c r="AW285" s="14" t="s">
        <v>33</v>
      </c>
      <c r="AX285" s="14" t="s">
        <v>79</v>
      </c>
      <c r="AY285" s="223" t="s">
        <v>153</v>
      </c>
    </row>
    <row r="286" spans="1:65" s="15" customFormat="1" ht="11.25">
      <c r="B286" s="224"/>
      <c r="C286" s="225"/>
      <c r="D286" s="204" t="s">
        <v>161</v>
      </c>
      <c r="E286" s="226" t="s">
        <v>1</v>
      </c>
      <c r="F286" s="227" t="s">
        <v>164</v>
      </c>
      <c r="G286" s="225"/>
      <c r="H286" s="228">
        <v>4.5</v>
      </c>
      <c r="I286" s="229"/>
      <c r="J286" s="225"/>
      <c r="K286" s="225"/>
      <c r="L286" s="230"/>
      <c r="M286" s="231"/>
      <c r="N286" s="232"/>
      <c r="O286" s="232"/>
      <c r="P286" s="232"/>
      <c r="Q286" s="232"/>
      <c r="R286" s="232"/>
      <c r="S286" s="232"/>
      <c r="T286" s="233"/>
      <c r="AT286" s="234" t="s">
        <v>161</v>
      </c>
      <c r="AU286" s="234" t="s">
        <v>89</v>
      </c>
      <c r="AV286" s="15" t="s">
        <v>159</v>
      </c>
      <c r="AW286" s="15" t="s">
        <v>33</v>
      </c>
      <c r="AX286" s="15" t="s">
        <v>87</v>
      </c>
      <c r="AY286" s="234" t="s">
        <v>153</v>
      </c>
    </row>
    <row r="287" spans="1:65" s="2" customFormat="1" ht="33" customHeight="1">
      <c r="A287" s="35"/>
      <c r="B287" s="36"/>
      <c r="C287" s="188" t="s">
        <v>326</v>
      </c>
      <c r="D287" s="188" t="s">
        <v>155</v>
      </c>
      <c r="E287" s="189" t="s">
        <v>981</v>
      </c>
      <c r="F287" s="190" t="s">
        <v>982</v>
      </c>
      <c r="G287" s="191" t="s">
        <v>194</v>
      </c>
      <c r="H287" s="192">
        <v>9</v>
      </c>
      <c r="I287" s="193"/>
      <c r="J287" s="194">
        <f>ROUND(I287*H287,2)</f>
        <v>0</v>
      </c>
      <c r="K287" s="195"/>
      <c r="L287" s="40"/>
      <c r="M287" s="196" t="s">
        <v>1</v>
      </c>
      <c r="N287" s="197" t="s">
        <v>44</v>
      </c>
      <c r="O287" s="72"/>
      <c r="P287" s="198">
        <f>O287*H287</f>
        <v>0</v>
      </c>
      <c r="Q287" s="198">
        <v>0.34287000000000001</v>
      </c>
      <c r="R287" s="198">
        <f>Q287*H287</f>
        <v>3.0858300000000001</v>
      </c>
      <c r="S287" s="198">
        <v>0</v>
      </c>
      <c r="T287" s="19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0" t="s">
        <v>159</v>
      </c>
      <c r="AT287" s="200" t="s">
        <v>155</v>
      </c>
      <c r="AU287" s="200" t="s">
        <v>89</v>
      </c>
      <c r="AY287" s="18" t="s">
        <v>153</v>
      </c>
      <c r="BE287" s="201">
        <f>IF(N287="základní",J287,0)</f>
        <v>0</v>
      </c>
      <c r="BF287" s="201">
        <f>IF(N287="snížená",J287,0)</f>
        <v>0</v>
      </c>
      <c r="BG287" s="201">
        <f>IF(N287="zákl. přenesená",J287,0)</f>
        <v>0</v>
      </c>
      <c r="BH287" s="201">
        <f>IF(N287="sníž. přenesená",J287,0)</f>
        <v>0</v>
      </c>
      <c r="BI287" s="201">
        <f>IF(N287="nulová",J287,0)</f>
        <v>0</v>
      </c>
      <c r="BJ287" s="18" t="s">
        <v>87</v>
      </c>
      <c r="BK287" s="201">
        <f>ROUND(I287*H287,2)</f>
        <v>0</v>
      </c>
      <c r="BL287" s="18" t="s">
        <v>159</v>
      </c>
      <c r="BM287" s="200" t="s">
        <v>983</v>
      </c>
    </row>
    <row r="288" spans="1:65" s="13" customFormat="1" ht="11.25">
      <c r="B288" s="202"/>
      <c r="C288" s="203"/>
      <c r="D288" s="204" t="s">
        <v>161</v>
      </c>
      <c r="E288" s="205" t="s">
        <v>1</v>
      </c>
      <c r="F288" s="206" t="s">
        <v>970</v>
      </c>
      <c r="G288" s="203"/>
      <c r="H288" s="205" t="s">
        <v>1</v>
      </c>
      <c r="I288" s="207"/>
      <c r="J288" s="203"/>
      <c r="K288" s="203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161</v>
      </c>
      <c r="AU288" s="212" t="s">
        <v>89</v>
      </c>
      <c r="AV288" s="13" t="s">
        <v>87</v>
      </c>
      <c r="AW288" s="13" t="s">
        <v>33</v>
      </c>
      <c r="AX288" s="13" t="s">
        <v>79</v>
      </c>
      <c r="AY288" s="212" t="s">
        <v>153</v>
      </c>
    </row>
    <row r="289" spans="1:65" s="14" customFormat="1" ht="11.25">
      <c r="B289" s="213"/>
      <c r="C289" s="214"/>
      <c r="D289" s="204" t="s">
        <v>161</v>
      </c>
      <c r="E289" s="215" t="s">
        <v>1</v>
      </c>
      <c r="F289" s="216" t="s">
        <v>867</v>
      </c>
      <c r="G289" s="214"/>
      <c r="H289" s="217">
        <v>9</v>
      </c>
      <c r="I289" s="218"/>
      <c r="J289" s="214"/>
      <c r="K289" s="214"/>
      <c r="L289" s="219"/>
      <c r="M289" s="220"/>
      <c r="N289" s="221"/>
      <c r="O289" s="221"/>
      <c r="P289" s="221"/>
      <c r="Q289" s="221"/>
      <c r="R289" s="221"/>
      <c r="S289" s="221"/>
      <c r="T289" s="222"/>
      <c r="AT289" s="223" t="s">
        <v>161</v>
      </c>
      <c r="AU289" s="223" t="s">
        <v>89</v>
      </c>
      <c r="AV289" s="14" t="s">
        <v>89</v>
      </c>
      <c r="AW289" s="14" t="s">
        <v>33</v>
      </c>
      <c r="AX289" s="14" t="s">
        <v>79</v>
      </c>
      <c r="AY289" s="223" t="s">
        <v>153</v>
      </c>
    </row>
    <row r="290" spans="1:65" s="15" customFormat="1" ht="11.25">
      <c r="B290" s="224"/>
      <c r="C290" s="225"/>
      <c r="D290" s="204" t="s">
        <v>161</v>
      </c>
      <c r="E290" s="226" t="s">
        <v>1</v>
      </c>
      <c r="F290" s="227" t="s">
        <v>164</v>
      </c>
      <c r="G290" s="225"/>
      <c r="H290" s="228">
        <v>9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AT290" s="234" t="s">
        <v>161</v>
      </c>
      <c r="AU290" s="234" t="s">
        <v>89</v>
      </c>
      <c r="AV290" s="15" t="s">
        <v>159</v>
      </c>
      <c r="AW290" s="15" t="s">
        <v>33</v>
      </c>
      <c r="AX290" s="15" t="s">
        <v>87</v>
      </c>
      <c r="AY290" s="234" t="s">
        <v>153</v>
      </c>
    </row>
    <row r="291" spans="1:65" s="2" customFormat="1" ht="33" customHeight="1">
      <c r="A291" s="35"/>
      <c r="B291" s="36"/>
      <c r="C291" s="188" t="s">
        <v>333</v>
      </c>
      <c r="D291" s="188" t="s">
        <v>155</v>
      </c>
      <c r="E291" s="189" t="s">
        <v>984</v>
      </c>
      <c r="F291" s="190" t="s">
        <v>985</v>
      </c>
      <c r="G291" s="191" t="s">
        <v>194</v>
      </c>
      <c r="H291" s="192">
        <v>9</v>
      </c>
      <c r="I291" s="193"/>
      <c r="J291" s="194">
        <f>ROUND(I291*H291,2)</f>
        <v>0</v>
      </c>
      <c r="K291" s="195"/>
      <c r="L291" s="40"/>
      <c r="M291" s="196" t="s">
        <v>1</v>
      </c>
      <c r="N291" s="197" t="s">
        <v>44</v>
      </c>
      <c r="O291" s="72"/>
      <c r="P291" s="198">
        <f>O291*H291</f>
        <v>0</v>
      </c>
      <c r="Q291" s="198">
        <v>0.18151999999999999</v>
      </c>
      <c r="R291" s="198">
        <f>Q291*H291</f>
        <v>1.6336799999999998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159</v>
      </c>
      <c r="AT291" s="200" t="s">
        <v>155</v>
      </c>
      <c r="AU291" s="200" t="s">
        <v>89</v>
      </c>
      <c r="AY291" s="18" t="s">
        <v>153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87</v>
      </c>
      <c r="BK291" s="201">
        <f>ROUND(I291*H291,2)</f>
        <v>0</v>
      </c>
      <c r="BL291" s="18" t="s">
        <v>159</v>
      </c>
      <c r="BM291" s="200" t="s">
        <v>986</v>
      </c>
    </row>
    <row r="292" spans="1:65" s="13" customFormat="1" ht="11.25">
      <c r="B292" s="202"/>
      <c r="C292" s="203"/>
      <c r="D292" s="204" t="s">
        <v>161</v>
      </c>
      <c r="E292" s="205" t="s">
        <v>1</v>
      </c>
      <c r="F292" s="206" t="s">
        <v>970</v>
      </c>
      <c r="G292" s="203"/>
      <c r="H292" s="205" t="s">
        <v>1</v>
      </c>
      <c r="I292" s="207"/>
      <c r="J292" s="203"/>
      <c r="K292" s="203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161</v>
      </c>
      <c r="AU292" s="212" t="s">
        <v>89</v>
      </c>
      <c r="AV292" s="13" t="s">
        <v>87</v>
      </c>
      <c r="AW292" s="13" t="s">
        <v>33</v>
      </c>
      <c r="AX292" s="13" t="s">
        <v>79</v>
      </c>
      <c r="AY292" s="212" t="s">
        <v>153</v>
      </c>
    </row>
    <row r="293" spans="1:65" s="14" customFormat="1" ht="11.25">
      <c r="B293" s="213"/>
      <c r="C293" s="214"/>
      <c r="D293" s="204" t="s">
        <v>161</v>
      </c>
      <c r="E293" s="215" t="s">
        <v>1</v>
      </c>
      <c r="F293" s="216" t="s">
        <v>867</v>
      </c>
      <c r="G293" s="214"/>
      <c r="H293" s="217">
        <v>9</v>
      </c>
      <c r="I293" s="218"/>
      <c r="J293" s="214"/>
      <c r="K293" s="214"/>
      <c r="L293" s="219"/>
      <c r="M293" s="220"/>
      <c r="N293" s="221"/>
      <c r="O293" s="221"/>
      <c r="P293" s="221"/>
      <c r="Q293" s="221"/>
      <c r="R293" s="221"/>
      <c r="S293" s="221"/>
      <c r="T293" s="222"/>
      <c r="AT293" s="223" t="s">
        <v>161</v>
      </c>
      <c r="AU293" s="223" t="s">
        <v>89</v>
      </c>
      <c r="AV293" s="14" t="s">
        <v>89</v>
      </c>
      <c r="AW293" s="14" t="s">
        <v>33</v>
      </c>
      <c r="AX293" s="14" t="s">
        <v>79</v>
      </c>
      <c r="AY293" s="223" t="s">
        <v>153</v>
      </c>
    </row>
    <row r="294" spans="1:65" s="15" customFormat="1" ht="11.25">
      <c r="B294" s="224"/>
      <c r="C294" s="225"/>
      <c r="D294" s="204" t="s">
        <v>161</v>
      </c>
      <c r="E294" s="226" t="s">
        <v>1</v>
      </c>
      <c r="F294" s="227" t="s">
        <v>164</v>
      </c>
      <c r="G294" s="225"/>
      <c r="H294" s="228">
        <v>9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AT294" s="234" t="s">
        <v>161</v>
      </c>
      <c r="AU294" s="234" t="s">
        <v>89</v>
      </c>
      <c r="AV294" s="15" t="s">
        <v>159</v>
      </c>
      <c r="AW294" s="15" t="s">
        <v>33</v>
      </c>
      <c r="AX294" s="15" t="s">
        <v>87</v>
      </c>
      <c r="AY294" s="234" t="s">
        <v>153</v>
      </c>
    </row>
    <row r="295" spans="1:65" s="2" customFormat="1" ht="24.2" customHeight="1">
      <c r="A295" s="35"/>
      <c r="B295" s="36"/>
      <c r="C295" s="188" t="s">
        <v>341</v>
      </c>
      <c r="D295" s="188" t="s">
        <v>155</v>
      </c>
      <c r="E295" s="189" t="s">
        <v>808</v>
      </c>
      <c r="F295" s="190" t="s">
        <v>809</v>
      </c>
      <c r="G295" s="191" t="s">
        <v>194</v>
      </c>
      <c r="H295" s="192">
        <v>9</v>
      </c>
      <c r="I295" s="193"/>
      <c r="J295" s="194">
        <f>ROUND(I295*H295,2)</f>
        <v>0</v>
      </c>
      <c r="K295" s="195"/>
      <c r="L295" s="40"/>
      <c r="M295" s="196" t="s">
        <v>1</v>
      </c>
      <c r="N295" s="197" t="s">
        <v>44</v>
      </c>
      <c r="O295" s="72"/>
      <c r="P295" s="198">
        <f>O295*H295</f>
        <v>0</v>
      </c>
      <c r="Q295" s="198">
        <v>8.4250000000000005E-2</v>
      </c>
      <c r="R295" s="198">
        <f>Q295*H295</f>
        <v>0.75825000000000009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159</v>
      </c>
      <c r="AT295" s="200" t="s">
        <v>155</v>
      </c>
      <c r="AU295" s="200" t="s">
        <v>89</v>
      </c>
      <c r="AY295" s="18" t="s">
        <v>153</v>
      </c>
      <c r="BE295" s="201">
        <f>IF(N295="základní",J295,0)</f>
        <v>0</v>
      </c>
      <c r="BF295" s="201">
        <f>IF(N295="snížená",J295,0)</f>
        <v>0</v>
      </c>
      <c r="BG295" s="201">
        <f>IF(N295="zákl. přenesená",J295,0)</f>
        <v>0</v>
      </c>
      <c r="BH295" s="201">
        <f>IF(N295="sníž. přenesená",J295,0)</f>
        <v>0</v>
      </c>
      <c r="BI295" s="201">
        <f>IF(N295="nulová",J295,0)</f>
        <v>0</v>
      </c>
      <c r="BJ295" s="18" t="s">
        <v>87</v>
      </c>
      <c r="BK295" s="201">
        <f>ROUND(I295*H295,2)</f>
        <v>0</v>
      </c>
      <c r="BL295" s="18" t="s">
        <v>159</v>
      </c>
      <c r="BM295" s="200" t="s">
        <v>987</v>
      </c>
    </row>
    <row r="296" spans="1:65" s="12" customFormat="1" ht="22.9" customHeight="1">
      <c r="B296" s="172"/>
      <c r="C296" s="173"/>
      <c r="D296" s="174" t="s">
        <v>78</v>
      </c>
      <c r="E296" s="186" t="s">
        <v>204</v>
      </c>
      <c r="F296" s="186" t="s">
        <v>449</v>
      </c>
      <c r="G296" s="173"/>
      <c r="H296" s="173"/>
      <c r="I296" s="176"/>
      <c r="J296" s="187">
        <f>BK296</f>
        <v>0</v>
      </c>
      <c r="K296" s="173"/>
      <c r="L296" s="178"/>
      <c r="M296" s="179"/>
      <c r="N296" s="180"/>
      <c r="O296" s="180"/>
      <c r="P296" s="181">
        <f>SUM(P297:P450)</f>
        <v>0</v>
      </c>
      <c r="Q296" s="180"/>
      <c r="R296" s="181">
        <f>SUM(R297:R450)</f>
        <v>14.449313179999997</v>
      </c>
      <c r="S296" s="180"/>
      <c r="T296" s="182">
        <f>SUM(T297:T450)</f>
        <v>0</v>
      </c>
      <c r="AR296" s="183" t="s">
        <v>87</v>
      </c>
      <c r="AT296" s="184" t="s">
        <v>78</v>
      </c>
      <c r="AU296" s="184" t="s">
        <v>87</v>
      </c>
      <c r="AY296" s="183" t="s">
        <v>153</v>
      </c>
      <c r="BK296" s="185">
        <f>SUM(BK297:BK450)</f>
        <v>0</v>
      </c>
    </row>
    <row r="297" spans="1:65" s="2" customFormat="1" ht="24.2" customHeight="1">
      <c r="A297" s="35"/>
      <c r="B297" s="36"/>
      <c r="C297" s="188" t="s">
        <v>347</v>
      </c>
      <c r="D297" s="188" t="s">
        <v>155</v>
      </c>
      <c r="E297" s="189" t="s">
        <v>988</v>
      </c>
      <c r="F297" s="190" t="s">
        <v>989</v>
      </c>
      <c r="G297" s="191" t="s">
        <v>446</v>
      </c>
      <c r="H297" s="192">
        <v>24.5</v>
      </c>
      <c r="I297" s="193"/>
      <c r="J297" s="194">
        <f>ROUND(I297*H297,2)</f>
        <v>0</v>
      </c>
      <c r="K297" s="195"/>
      <c r="L297" s="40"/>
      <c r="M297" s="196" t="s">
        <v>1</v>
      </c>
      <c r="N297" s="197" t="s">
        <v>44</v>
      </c>
      <c r="O297" s="72"/>
      <c r="P297" s="198">
        <f>O297*H297</f>
        <v>0</v>
      </c>
      <c r="Q297" s="198">
        <v>0</v>
      </c>
      <c r="R297" s="198">
        <f>Q297*H297</f>
        <v>0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159</v>
      </c>
      <c r="AT297" s="200" t="s">
        <v>155</v>
      </c>
      <c r="AU297" s="200" t="s">
        <v>89</v>
      </c>
      <c r="AY297" s="18" t="s">
        <v>153</v>
      </c>
      <c r="BE297" s="201">
        <f>IF(N297="základní",J297,0)</f>
        <v>0</v>
      </c>
      <c r="BF297" s="201">
        <f>IF(N297="snížená",J297,0)</f>
        <v>0</v>
      </c>
      <c r="BG297" s="201">
        <f>IF(N297="zákl. přenesená",J297,0)</f>
        <v>0</v>
      </c>
      <c r="BH297" s="201">
        <f>IF(N297="sníž. přenesená",J297,0)</f>
        <v>0</v>
      </c>
      <c r="BI297" s="201">
        <f>IF(N297="nulová",J297,0)</f>
        <v>0</v>
      </c>
      <c r="BJ297" s="18" t="s">
        <v>87</v>
      </c>
      <c r="BK297" s="201">
        <f>ROUND(I297*H297,2)</f>
        <v>0</v>
      </c>
      <c r="BL297" s="18" t="s">
        <v>159</v>
      </c>
      <c r="BM297" s="200" t="s">
        <v>990</v>
      </c>
    </row>
    <row r="298" spans="1:65" s="13" customFormat="1" ht="33.75">
      <c r="B298" s="202"/>
      <c r="C298" s="203"/>
      <c r="D298" s="204" t="s">
        <v>161</v>
      </c>
      <c r="E298" s="205" t="s">
        <v>1</v>
      </c>
      <c r="F298" s="206" t="s">
        <v>991</v>
      </c>
      <c r="G298" s="203"/>
      <c r="H298" s="205" t="s">
        <v>1</v>
      </c>
      <c r="I298" s="207"/>
      <c r="J298" s="203"/>
      <c r="K298" s="203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161</v>
      </c>
      <c r="AU298" s="212" t="s">
        <v>89</v>
      </c>
      <c r="AV298" s="13" t="s">
        <v>87</v>
      </c>
      <c r="AW298" s="13" t="s">
        <v>33</v>
      </c>
      <c r="AX298" s="13" t="s">
        <v>79</v>
      </c>
      <c r="AY298" s="212" t="s">
        <v>153</v>
      </c>
    </row>
    <row r="299" spans="1:65" s="13" customFormat="1" ht="11.25">
      <c r="B299" s="202"/>
      <c r="C299" s="203"/>
      <c r="D299" s="204" t="s">
        <v>161</v>
      </c>
      <c r="E299" s="205" t="s">
        <v>1</v>
      </c>
      <c r="F299" s="206" t="s">
        <v>940</v>
      </c>
      <c r="G299" s="203"/>
      <c r="H299" s="205" t="s">
        <v>1</v>
      </c>
      <c r="I299" s="207"/>
      <c r="J299" s="203"/>
      <c r="K299" s="203"/>
      <c r="L299" s="208"/>
      <c r="M299" s="209"/>
      <c r="N299" s="210"/>
      <c r="O299" s="210"/>
      <c r="P299" s="210"/>
      <c r="Q299" s="210"/>
      <c r="R299" s="210"/>
      <c r="S299" s="210"/>
      <c r="T299" s="211"/>
      <c r="AT299" s="212" t="s">
        <v>161</v>
      </c>
      <c r="AU299" s="212" t="s">
        <v>89</v>
      </c>
      <c r="AV299" s="13" t="s">
        <v>87</v>
      </c>
      <c r="AW299" s="13" t="s">
        <v>33</v>
      </c>
      <c r="AX299" s="13" t="s">
        <v>79</v>
      </c>
      <c r="AY299" s="212" t="s">
        <v>153</v>
      </c>
    </row>
    <row r="300" spans="1:65" s="13" customFormat="1" ht="11.25">
      <c r="B300" s="202"/>
      <c r="C300" s="203"/>
      <c r="D300" s="204" t="s">
        <v>161</v>
      </c>
      <c r="E300" s="205" t="s">
        <v>1</v>
      </c>
      <c r="F300" s="206" t="s">
        <v>961</v>
      </c>
      <c r="G300" s="203"/>
      <c r="H300" s="205" t="s">
        <v>1</v>
      </c>
      <c r="I300" s="207"/>
      <c r="J300" s="203"/>
      <c r="K300" s="203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161</v>
      </c>
      <c r="AU300" s="212" t="s">
        <v>89</v>
      </c>
      <c r="AV300" s="13" t="s">
        <v>87</v>
      </c>
      <c r="AW300" s="13" t="s">
        <v>33</v>
      </c>
      <c r="AX300" s="13" t="s">
        <v>79</v>
      </c>
      <c r="AY300" s="212" t="s">
        <v>153</v>
      </c>
    </row>
    <row r="301" spans="1:65" s="14" customFormat="1" ht="11.25">
      <c r="B301" s="213"/>
      <c r="C301" s="214"/>
      <c r="D301" s="204" t="s">
        <v>161</v>
      </c>
      <c r="E301" s="215" t="s">
        <v>1</v>
      </c>
      <c r="F301" s="216" t="s">
        <v>191</v>
      </c>
      <c r="G301" s="214"/>
      <c r="H301" s="217">
        <v>6</v>
      </c>
      <c r="I301" s="218"/>
      <c r="J301" s="214"/>
      <c r="K301" s="214"/>
      <c r="L301" s="219"/>
      <c r="M301" s="220"/>
      <c r="N301" s="221"/>
      <c r="O301" s="221"/>
      <c r="P301" s="221"/>
      <c r="Q301" s="221"/>
      <c r="R301" s="221"/>
      <c r="S301" s="221"/>
      <c r="T301" s="222"/>
      <c r="AT301" s="223" t="s">
        <v>161</v>
      </c>
      <c r="AU301" s="223" t="s">
        <v>89</v>
      </c>
      <c r="AV301" s="14" t="s">
        <v>89</v>
      </c>
      <c r="AW301" s="14" t="s">
        <v>33</v>
      </c>
      <c r="AX301" s="14" t="s">
        <v>79</v>
      </c>
      <c r="AY301" s="223" t="s">
        <v>153</v>
      </c>
    </row>
    <row r="302" spans="1:65" s="13" customFormat="1" ht="11.25">
      <c r="B302" s="202"/>
      <c r="C302" s="203"/>
      <c r="D302" s="204" t="s">
        <v>161</v>
      </c>
      <c r="E302" s="205" t="s">
        <v>1</v>
      </c>
      <c r="F302" s="206" t="s">
        <v>965</v>
      </c>
      <c r="G302" s="203"/>
      <c r="H302" s="205" t="s">
        <v>1</v>
      </c>
      <c r="I302" s="207"/>
      <c r="J302" s="203"/>
      <c r="K302" s="203"/>
      <c r="L302" s="208"/>
      <c r="M302" s="209"/>
      <c r="N302" s="210"/>
      <c r="O302" s="210"/>
      <c r="P302" s="210"/>
      <c r="Q302" s="210"/>
      <c r="R302" s="210"/>
      <c r="S302" s="210"/>
      <c r="T302" s="211"/>
      <c r="AT302" s="212" t="s">
        <v>161</v>
      </c>
      <c r="AU302" s="212" t="s">
        <v>89</v>
      </c>
      <c r="AV302" s="13" t="s">
        <v>87</v>
      </c>
      <c r="AW302" s="13" t="s">
        <v>33</v>
      </c>
      <c r="AX302" s="13" t="s">
        <v>79</v>
      </c>
      <c r="AY302" s="212" t="s">
        <v>153</v>
      </c>
    </row>
    <row r="303" spans="1:65" s="14" customFormat="1" ht="11.25">
      <c r="B303" s="213"/>
      <c r="C303" s="214"/>
      <c r="D303" s="204" t="s">
        <v>161</v>
      </c>
      <c r="E303" s="215" t="s">
        <v>1</v>
      </c>
      <c r="F303" s="216" t="s">
        <v>992</v>
      </c>
      <c r="G303" s="214"/>
      <c r="H303" s="217">
        <v>18.5</v>
      </c>
      <c r="I303" s="218"/>
      <c r="J303" s="214"/>
      <c r="K303" s="214"/>
      <c r="L303" s="219"/>
      <c r="M303" s="220"/>
      <c r="N303" s="221"/>
      <c r="O303" s="221"/>
      <c r="P303" s="221"/>
      <c r="Q303" s="221"/>
      <c r="R303" s="221"/>
      <c r="S303" s="221"/>
      <c r="T303" s="222"/>
      <c r="AT303" s="223" t="s">
        <v>161</v>
      </c>
      <c r="AU303" s="223" t="s">
        <v>89</v>
      </c>
      <c r="AV303" s="14" t="s">
        <v>89</v>
      </c>
      <c r="AW303" s="14" t="s">
        <v>33</v>
      </c>
      <c r="AX303" s="14" t="s">
        <v>79</v>
      </c>
      <c r="AY303" s="223" t="s">
        <v>153</v>
      </c>
    </row>
    <row r="304" spans="1:65" s="15" customFormat="1" ht="11.25">
      <c r="B304" s="224"/>
      <c r="C304" s="225"/>
      <c r="D304" s="204" t="s">
        <v>161</v>
      </c>
      <c r="E304" s="226" t="s">
        <v>1</v>
      </c>
      <c r="F304" s="227" t="s">
        <v>164</v>
      </c>
      <c r="G304" s="225"/>
      <c r="H304" s="228">
        <v>24.5</v>
      </c>
      <c r="I304" s="229"/>
      <c r="J304" s="225"/>
      <c r="K304" s="225"/>
      <c r="L304" s="230"/>
      <c r="M304" s="231"/>
      <c r="N304" s="232"/>
      <c r="O304" s="232"/>
      <c r="P304" s="232"/>
      <c r="Q304" s="232"/>
      <c r="R304" s="232"/>
      <c r="S304" s="232"/>
      <c r="T304" s="233"/>
      <c r="AT304" s="234" t="s">
        <v>161</v>
      </c>
      <c r="AU304" s="234" t="s">
        <v>89</v>
      </c>
      <c r="AV304" s="15" t="s">
        <v>159</v>
      </c>
      <c r="AW304" s="15" t="s">
        <v>33</v>
      </c>
      <c r="AX304" s="15" t="s">
        <v>87</v>
      </c>
      <c r="AY304" s="234" t="s">
        <v>153</v>
      </c>
    </row>
    <row r="305" spans="1:65" s="2" customFormat="1" ht="24.2" customHeight="1">
      <c r="A305" s="35"/>
      <c r="B305" s="36"/>
      <c r="C305" s="235" t="s">
        <v>352</v>
      </c>
      <c r="D305" s="235" t="s">
        <v>223</v>
      </c>
      <c r="E305" s="236" t="s">
        <v>993</v>
      </c>
      <c r="F305" s="237" t="s">
        <v>994</v>
      </c>
      <c r="G305" s="238" t="s">
        <v>446</v>
      </c>
      <c r="H305" s="239">
        <v>25.725000000000001</v>
      </c>
      <c r="I305" s="240"/>
      <c r="J305" s="241">
        <f>ROUND(I305*H305,2)</f>
        <v>0</v>
      </c>
      <c r="K305" s="242"/>
      <c r="L305" s="243"/>
      <c r="M305" s="244" t="s">
        <v>1</v>
      </c>
      <c r="N305" s="245" t="s">
        <v>44</v>
      </c>
      <c r="O305" s="72"/>
      <c r="P305" s="198">
        <f>O305*H305</f>
        <v>0</v>
      </c>
      <c r="Q305" s="198">
        <v>6.7000000000000002E-4</v>
      </c>
      <c r="R305" s="198">
        <f>Q305*H305</f>
        <v>1.7235750000000001E-2</v>
      </c>
      <c r="S305" s="198">
        <v>0</v>
      </c>
      <c r="T305" s="199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0" t="s">
        <v>204</v>
      </c>
      <c r="AT305" s="200" t="s">
        <v>223</v>
      </c>
      <c r="AU305" s="200" t="s">
        <v>89</v>
      </c>
      <c r="AY305" s="18" t="s">
        <v>153</v>
      </c>
      <c r="BE305" s="201">
        <f>IF(N305="základní",J305,0)</f>
        <v>0</v>
      </c>
      <c r="BF305" s="201">
        <f>IF(N305="snížená",J305,0)</f>
        <v>0</v>
      </c>
      <c r="BG305" s="201">
        <f>IF(N305="zákl. přenesená",J305,0)</f>
        <v>0</v>
      </c>
      <c r="BH305" s="201">
        <f>IF(N305="sníž. přenesená",J305,0)</f>
        <v>0</v>
      </c>
      <c r="BI305" s="201">
        <f>IF(N305="nulová",J305,0)</f>
        <v>0</v>
      </c>
      <c r="BJ305" s="18" t="s">
        <v>87</v>
      </c>
      <c r="BK305" s="201">
        <f>ROUND(I305*H305,2)</f>
        <v>0</v>
      </c>
      <c r="BL305" s="18" t="s">
        <v>159</v>
      </c>
      <c r="BM305" s="200" t="s">
        <v>995</v>
      </c>
    </row>
    <row r="306" spans="1:65" s="13" customFormat="1" ht="11.25">
      <c r="B306" s="202"/>
      <c r="C306" s="203"/>
      <c r="D306" s="204" t="s">
        <v>161</v>
      </c>
      <c r="E306" s="205" t="s">
        <v>1</v>
      </c>
      <c r="F306" s="206" t="s">
        <v>940</v>
      </c>
      <c r="G306" s="203"/>
      <c r="H306" s="205" t="s">
        <v>1</v>
      </c>
      <c r="I306" s="207"/>
      <c r="J306" s="203"/>
      <c r="K306" s="203"/>
      <c r="L306" s="208"/>
      <c r="M306" s="209"/>
      <c r="N306" s="210"/>
      <c r="O306" s="210"/>
      <c r="P306" s="210"/>
      <c r="Q306" s="210"/>
      <c r="R306" s="210"/>
      <c r="S306" s="210"/>
      <c r="T306" s="211"/>
      <c r="AT306" s="212" t="s">
        <v>161</v>
      </c>
      <c r="AU306" s="212" t="s">
        <v>89</v>
      </c>
      <c r="AV306" s="13" t="s">
        <v>87</v>
      </c>
      <c r="AW306" s="13" t="s">
        <v>33</v>
      </c>
      <c r="AX306" s="13" t="s">
        <v>79</v>
      </c>
      <c r="AY306" s="212" t="s">
        <v>153</v>
      </c>
    </row>
    <row r="307" spans="1:65" s="13" customFormat="1" ht="11.25">
      <c r="B307" s="202"/>
      <c r="C307" s="203"/>
      <c r="D307" s="204" t="s">
        <v>161</v>
      </c>
      <c r="E307" s="205" t="s">
        <v>1</v>
      </c>
      <c r="F307" s="206" t="s">
        <v>961</v>
      </c>
      <c r="G307" s="203"/>
      <c r="H307" s="205" t="s">
        <v>1</v>
      </c>
      <c r="I307" s="207"/>
      <c r="J307" s="203"/>
      <c r="K307" s="203"/>
      <c r="L307" s="208"/>
      <c r="M307" s="209"/>
      <c r="N307" s="210"/>
      <c r="O307" s="210"/>
      <c r="P307" s="210"/>
      <c r="Q307" s="210"/>
      <c r="R307" s="210"/>
      <c r="S307" s="210"/>
      <c r="T307" s="211"/>
      <c r="AT307" s="212" t="s">
        <v>161</v>
      </c>
      <c r="AU307" s="212" t="s">
        <v>89</v>
      </c>
      <c r="AV307" s="13" t="s">
        <v>87</v>
      </c>
      <c r="AW307" s="13" t="s">
        <v>33</v>
      </c>
      <c r="AX307" s="13" t="s">
        <v>79</v>
      </c>
      <c r="AY307" s="212" t="s">
        <v>153</v>
      </c>
    </row>
    <row r="308" spans="1:65" s="14" customFormat="1" ht="11.25">
      <c r="B308" s="213"/>
      <c r="C308" s="214"/>
      <c r="D308" s="204" t="s">
        <v>161</v>
      </c>
      <c r="E308" s="215" t="s">
        <v>1</v>
      </c>
      <c r="F308" s="216" t="s">
        <v>191</v>
      </c>
      <c r="G308" s="214"/>
      <c r="H308" s="217">
        <v>6</v>
      </c>
      <c r="I308" s="218"/>
      <c r="J308" s="214"/>
      <c r="K308" s="214"/>
      <c r="L308" s="219"/>
      <c r="M308" s="220"/>
      <c r="N308" s="221"/>
      <c r="O308" s="221"/>
      <c r="P308" s="221"/>
      <c r="Q308" s="221"/>
      <c r="R308" s="221"/>
      <c r="S308" s="221"/>
      <c r="T308" s="222"/>
      <c r="AT308" s="223" t="s">
        <v>161</v>
      </c>
      <c r="AU308" s="223" t="s">
        <v>89</v>
      </c>
      <c r="AV308" s="14" t="s">
        <v>89</v>
      </c>
      <c r="AW308" s="14" t="s">
        <v>33</v>
      </c>
      <c r="AX308" s="14" t="s">
        <v>79</v>
      </c>
      <c r="AY308" s="223" t="s">
        <v>153</v>
      </c>
    </row>
    <row r="309" spans="1:65" s="13" customFormat="1" ht="11.25">
      <c r="B309" s="202"/>
      <c r="C309" s="203"/>
      <c r="D309" s="204" t="s">
        <v>161</v>
      </c>
      <c r="E309" s="205" t="s">
        <v>1</v>
      </c>
      <c r="F309" s="206" t="s">
        <v>965</v>
      </c>
      <c r="G309" s="203"/>
      <c r="H309" s="205" t="s">
        <v>1</v>
      </c>
      <c r="I309" s="207"/>
      <c r="J309" s="203"/>
      <c r="K309" s="203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161</v>
      </c>
      <c r="AU309" s="212" t="s">
        <v>89</v>
      </c>
      <c r="AV309" s="13" t="s">
        <v>87</v>
      </c>
      <c r="AW309" s="13" t="s">
        <v>33</v>
      </c>
      <c r="AX309" s="13" t="s">
        <v>79</v>
      </c>
      <c r="AY309" s="212" t="s">
        <v>153</v>
      </c>
    </row>
    <row r="310" spans="1:65" s="14" customFormat="1" ht="11.25">
      <c r="B310" s="213"/>
      <c r="C310" s="214"/>
      <c r="D310" s="204" t="s">
        <v>161</v>
      </c>
      <c r="E310" s="215" t="s">
        <v>1</v>
      </c>
      <c r="F310" s="216" t="s">
        <v>992</v>
      </c>
      <c r="G310" s="214"/>
      <c r="H310" s="217">
        <v>18.5</v>
      </c>
      <c r="I310" s="218"/>
      <c r="J310" s="214"/>
      <c r="K310" s="214"/>
      <c r="L310" s="219"/>
      <c r="M310" s="220"/>
      <c r="N310" s="221"/>
      <c r="O310" s="221"/>
      <c r="P310" s="221"/>
      <c r="Q310" s="221"/>
      <c r="R310" s="221"/>
      <c r="S310" s="221"/>
      <c r="T310" s="222"/>
      <c r="AT310" s="223" t="s">
        <v>161</v>
      </c>
      <c r="AU310" s="223" t="s">
        <v>89</v>
      </c>
      <c r="AV310" s="14" t="s">
        <v>89</v>
      </c>
      <c r="AW310" s="14" t="s">
        <v>33</v>
      </c>
      <c r="AX310" s="14" t="s">
        <v>79</v>
      </c>
      <c r="AY310" s="223" t="s">
        <v>153</v>
      </c>
    </row>
    <row r="311" spans="1:65" s="15" customFormat="1" ht="11.25">
      <c r="B311" s="224"/>
      <c r="C311" s="225"/>
      <c r="D311" s="204" t="s">
        <v>161</v>
      </c>
      <c r="E311" s="226" t="s">
        <v>1</v>
      </c>
      <c r="F311" s="227" t="s">
        <v>164</v>
      </c>
      <c r="G311" s="225"/>
      <c r="H311" s="228">
        <v>24.5</v>
      </c>
      <c r="I311" s="229"/>
      <c r="J311" s="225"/>
      <c r="K311" s="225"/>
      <c r="L311" s="230"/>
      <c r="M311" s="231"/>
      <c r="N311" s="232"/>
      <c r="O311" s="232"/>
      <c r="P311" s="232"/>
      <c r="Q311" s="232"/>
      <c r="R311" s="232"/>
      <c r="S311" s="232"/>
      <c r="T311" s="233"/>
      <c r="AT311" s="234" t="s">
        <v>161</v>
      </c>
      <c r="AU311" s="234" t="s">
        <v>89</v>
      </c>
      <c r="AV311" s="15" t="s">
        <v>159</v>
      </c>
      <c r="AW311" s="15" t="s">
        <v>33</v>
      </c>
      <c r="AX311" s="15" t="s">
        <v>87</v>
      </c>
      <c r="AY311" s="234" t="s">
        <v>153</v>
      </c>
    </row>
    <row r="312" spans="1:65" s="14" customFormat="1" ht="11.25">
      <c r="B312" s="213"/>
      <c r="C312" s="214"/>
      <c r="D312" s="204" t="s">
        <v>161</v>
      </c>
      <c r="E312" s="214"/>
      <c r="F312" s="216" t="s">
        <v>996</v>
      </c>
      <c r="G312" s="214"/>
      <c r="H312" s="217">
        <v>25.725000000000001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161</v>
      </c>
      <c r="AU312" s="223" t="s">
        <v>89</v>
      </c>
      <c r="AV312" s="14" t="s">
        <v>89</v>
      </c>
      <c r="AW312" s="14" t="s">
        <v>4</v>
      </c>
      <c r="AX312" s="14" t="s">
        <v>87</v>
      </c>
      <c r="AY312" s="223" t="s">
        <v>153</v>
      </c>
    </row>
    <row r="313" spans="1:65" s="2" customFormat="1" ht="24.2" customHeight="1">
      <c r="A313" s="35"/>
      <c r="B313" s="36"/>
      <c r="C313" s="188" t="s">
        <v>359</v>
      </c>
      <c r="D313" s="188" t="s">
        <v>155</v>
      </c>
      <c r="E313" s="189" t="s">
        <v>997</v>
      </c>
      <c r="F313" s="190" t="s">
        <v>998</v>
      </c>
      <c r="G313" s="191" t="s">
        <v>446</v>
      </c>
      <c r="H313" s="192">
        <v>105</v>
      </c>
      <c r="I313" s="193"/>
      <c r="J313" s="194">
        <f>ROUND(I313*H313,2)</f>
        <v>0</v>
      </c>
      <c r="K313" s="195"/>
      <c r="L313" s="40"/>
      <c r="M313" s="196" t="s">
        <v>1</v>
      </c>
      <c r="N313" s="197" t="s">
        <v>44</v>
      </c>
      <c r="O313" s="72"/>
      <c r="P313" s="198">
        <f>O313*H313</f>
        <v>0</v>
      </c>
      <c r="Q313" s="198">
        <v>0</v>
      </c>
      <c r="R313" s="198">
        <f>Q313*H313</f>
        <v>0</v>
      </c>
      <c r="S313" s="198">
        <v>0</v>
      </c>
      <c r="T313" s="199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0" t="s">
        <v>159</v>
      </c>
      <c r="AT313" s="200" t="s">
        <v>155</v>
      </c>
      <c r="AU313" s="200" t="s">
        <v>89</v>
      </c>
      <c r="AY313" s="18" t="s">
        <v>153</v>
      </c>
      <c r="BE313" s="201">
        <f>IF(N313="základní",J313,0)</f>
        <v>0</v>
      </c>
      <c r="BF313" s="201">
        <f>IF(N313="snížená",J313,0)</f>
        <v>0</v>
      </c>
      <c r="BG313" s="201">
        <f>IF(N313="zákl. přenesená",J313,0)</f>
        <v>0</v>
      </c>
      <c r="BH313" s="201">
        <f>IF(N313="sníž. přenesená",J313,0)</f>
        <v>0</v>
      </c>
      <c r="BI313" s="201">
        <f>IF(N313="nulová",J313,0)</f>
        <v>0</v>
      </c>
      <c r="BJ313" s="18" t="s">
        <v>87</v>
      </c>
      <c r="BK313" s="201">
        <f>ROUND(I313*H313,2)</f>
        <v>0</v>
      </c>
      <c r="BL313" s="18" t="s">
        <v>159</v>
      </c>
      <c r="BM313" s="200" t="s">
        <v>999</v>
      </c>
    </row>
    <row r="314" spans="1:65" s="13" customFormat="1" ht="22.5">
      <c r="B314" s="202"/>
      <c r="C314" s="203"/>
      <c r="D314" s="204" t="s">
        <v>161</v>
      </c>
      <c r="E314" s="205" t="s">
        <v>1</v>
      </c>
      <c r="F314" s="206" t="s">
        <v>1000</v>
      </c>
      <c r="G314" s="203"/>
      <c r="H314" s="205" t="s">
        <v>1</v>
      </c>
      <c r="I314" s="207"/>
      <c r="J314" s="203"/>
      <c r="K314" s="203"/>
      <c r="L314" s="208"/>
      <c r="M314" s="209"/>
      <c r="N314" s="210"/>
      <c r="O314" s="210"/>
      <c r="P314" s="210"/>
      <c r="Q314" s="210"/>
      <c r="R314" s="210"/>
      <c r="S314" s="210"/>
      <c r="T314" s="211"/>
      <c r="AT314" s="212" t="s">
        <v>161</v>
      </c>
      <c r="AU314" s="212" t="s">
        <v>89</v>
      </c>
      <c r="AV314" s="13" t="s">
        <v>87</v>
      </c>
      <c r="AW314" s="13" t="s">
        <v>33</v>
      </c>
      <c r="AX314" s="13" t="s">
        <v>79</v>
      </c>
      <c r="AY314" s="212" t="s">
        <v>153</v>
      </c>
    </row>
    <row r="315" spans="1:65" s="13" customFormat="1" ht="11.25">
      <c r="B315" s="202"/>
      <c r="C315" s="203"/>
      <c r="D315" s="204" t="s">
        <v>161</v>
      </c>
      <c r="E315" s="205" t="s">
        <v>1</v>
      </c>
      <c r="F315" s="206" t="s">
        <v>1001</v>
      </c>
      <c r="G315" s="203"/>
      <c r="H315" s="205" t="s">
        <v>1</v>
      </c>
      <c r="I315" s="207"/>
      <c r="J315" s="203"/>
      <c r="K315" s="203"/>
      <c r="L315" s="208"/>
      <c r="M315" s="209"/>
      <c r="N315" s="210"/>
      <c r="O315" s="210"/>
      <c r="P315" s="210"/>
      <c r="Q315" s="210"/>
      <c r="R315" s="210"/>
      <c r="S315" s="210"/>
      <c r="T315" s="211"/>
      <c r="AT315" s="212" t="s">
        <v>161</v>
      </c>
      <c r="AU315" s="212" t="s">
        <v>89</v>
      </c>
      <c r="AV315" s="13" t="s">
        <v>87</v>
      </c>
      <c r="AW315" s="13" t="s">
        <v>33</v>
      </c>
      <c r="AX315" s="13" t="s">
        <v>79</v>
      </c>
      <c r="AY315" s="212" t="s">
        <v>153</v>
      </c>
    </row>
    <row r="316" spans="1:65" s="14" customFormat="1" ht="11.25">
      <c r="B316" s="213"/>
      <c r="C316" s="214"/>
      <c r="D316" s="204" t="s">
        <v>161</v>
      </c>
      <c r="E316" s="215" t="s">
        <v>1</v>
      </c>
      <c r="F316" s="216" t="s">
        <v>1002</v>
      </c>
      <c r="G316" s="214"/>
      <c r="H316" s="217">
        <v>18</v>
      </c>
      <c r="I316" s="218"/>
      <c r="J316" s="214"/>
      <c r="K316" s="214"/>
      <c r="L316" s="219"/>
      <c r="M316" s="220"/>
      <c r="N316" s="221"/>
      <c r="O316" s="221"/>
      <c r="P316" s="221"/>
      <c r="Q316" s="221"/>
      <c r="R316" s="221"/>
      <c r="S316" s="221"/>
      <c r="T316" s="222"/>
      <c r="AT316" s="223" t="s">
        <v>161</v>
      </c>
      <c r="AU316" s="223" t="s">
        <v>89</v>
      </c>
      <c r="AV316" s="14" t="s">
        <v>89</v>
      </c>
      <c r="AW316" s="14" t="s">
        <v>33</v>
      </c>
      <c r="AX316" s="14" t="s">
        <v>79</v>
      </c>
      <c r="AY316" s="223" t="s">
        <v>153</v>
      </c>
    </row>
    <row r="317" spans="1:65" s="16" customFormat="1" ht="11.25">
      <c r="B317" s="246"/>
      <c r="C317" s="247"/>
      <c r="D317" s="204" t="s">
        <v>161</v>
      </c>
      <c r="E317" s="248" t="s">
        <v>1</v>
      </c>
      <c r="F317" s="249" t="s">
        <v>384</v>
      </c>
      <c r="G317" s="247"/>
      <c r="H317" s="250">
        <v>18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AT317" s="256" t="s">
        <v>161</v>
      </c>
      <c r="AU317" s="256" t="s">
        <v>89</v>
      </c>
      <c r="AV317" s="16" t="s">
        <v>172</v>
      </c>
      <c r="AW317" s="16" t="s">
        <v>33</v>
      </c>
      <c r="AX317" s="16" t="s">
        <v>79</v>
      </c>
      <c r="AY317" s="256" t="s">
        <v>153</v>
      </c>
    </row>
    <row r="318" spans="1:65" s="13" customFormat="1" ht="33.75">
      <c r="B318" s="202"/>
      <c r="C318" s="203"/>
      <c r="D318" s="204" t="s">
        <v>161</v>
      </c>
      <c r="E318" s="205" t="s">
        <v>1</v>
      </c>
      <c r="F318" s="206" t="s">
        <v>1003</v>
      </c>
      <c r="G318" s="203"/>
      <c r="H318" s="205" t="s">
        <v>1</v>
      </c>
      <c r="I318" s="207"/>
      <c r="J318" s="203"/>
      <c r="K318" s="203"/>
      <c r="L318" s="208"/>
      <c r="M318" s="209"/>
      <c r="N318" s="210"/>
      <c r="O318" s="210"/>
      <c r="P318" s="210"/>
      <c r="Q318" s="210"/>
      <c r="R318" s="210"/>
      <c r="S318" s="210"/>
      <c r="T318" s="211"/>
      <c r="AT318" s="212" t="s">
        <v>161</v>
      </c>
      <c r="AU318" s="212" t="s">
        <v>89</v>
      </c>
      <c r="AV318" s="13" t="s">
        <v>87</v>
      </c>
      <c r="AW318" s="13" t="s">
        <v>33</v>
      </c>
      <c r="AX318" s="13" t="s">
        <v>79</v>
      </c>
      <c r="AY318" s="212" t="s">
        <v>153</v>
      </c>
    </row>
    <row r="319" spans="1:65" s="13" customFormat="1" ht="11.25">
      <c r="B319" s="202"/>
      <c r="C319" s="203"/>
      <c r="D319" s="204" t="s">
        <v>161</v>
      </c>
      <c r="E319" s="205" t="s">
        <v>1</v>
      </c>
      <c r="F319" s="206" t="s">
        <v>1004</v>
      </c>
      <c r="G319" s="203"/>
      <c r="H319" s="205" t="s">
        <v>1</v>
      </c>
      <c r="I319" s="207"/>
      <c r="J319" s="203"/>
      <c r="K319" s="203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161</v>
      </c>
      <c r="AU319" s="212" t="s">
        <v>89</v>
      </c>
      <c r="AV319" s="13" t="s">
        <v>87</v>
      </c>
      <c r="AW319" s="13" t="s">
        <v>33</v>
      </c>
      <c r="AX319" s="13" t="s">
        <v>79</v>
      </c>
      <c r="AY319" s="212" t="s">
        <v>153</v>
      </c>
    </row>
    <row r="320" spans="1:65" s="13" customFormat="1" ht="11.25">
      <c r="B320" s="202"/>
      <c r="C320" s="203"/>
      <c r="D320" s="204" t="s">
        <v>161</v>
      </c>
      <c r="E320" s="205" t="s">
        <v>1</v>
      </c>
      <c r="F320" s="206" t="s">
        <v>963</v>
      </c>
      <c r="G320" s="203"/>
      <c r="H320" s="205" t="s">
        <v>1</v>
      </c>
      <c r="I320" s="207"/>
      <c r="J320" s="203"/>
      <c r="K320" s="203"/>
      <c r="L320" s="208"/>
      <c r="M320" s="209"/>
      <c r="N320" s="210"/>
      <c r="O320" s="210"/>
      <c r="P320" s="210"/>
      <c r="Q320" s="210"/>
      <c r="R320" s="210"/>
      <c r="S320" s="210"/>
      <c r="T320" s="211"/>
      <c r="AT320" s="212" t="s">
        <v>161</v>
      </c>
      <c r="AU320" s="212" t="s">
        <v>89</v>
      </c>
      <c r="AV320" s="13" t="s">
        <v>87</v>
      </c>
      <c r="AW320" s="13" t="s">
        <v>33</v>
      </c>
      <c r="AX320" s="13" t="s">
        <v>79</v>
      </c>
      <c r="AY320" s="212" t="s">
        <v>153</v>
      </c>
    </row>
    <row r="321" spans="1:65" s="14" customFormat="1" ht="11.25">
      <c r="B321" s="213"/>
      <c r="C321" s="214"/>
      <c r="D321" s="204" t="s">
        <v>161</v>
      </c>
      <c r="E321" s="215" t="s">
        <v>1</v>
      </c>
      <c r="F321" s="216" t="s">
        <v>1005</v>
      </c>
      <c r="G321" s="214"/>
      <c r="H321" s="217">
        <v>87</v>
      </c>
      <c r="I321" s="218"/>
      <c r="J321" s="214"/>
      <c r="K321" s="214"/>
      <c r="L321" s="219"/>
      <c r="M321" s="220"/>
      <c r="N321" s="221"/>
      <c r="O321" s="221"/>
      <c r="P321" s="221"/>
      <c r="Q321" s="221"/>
      <c r="R321" s="221"/>
      <c r="S321" s="221"/>
      <c r="T321" s="222"/>
      <c r="AT321" s="223" t="s">
        <v>161</v>
      </c>
      <c r="AU321" s="223" t="s">
        <v>89</v>
      </c>
      <c r="AV321" s="14" t="s">
        <v>89</v>
      </c>
      <c r="AW321" s="14" t="s">
        <v>33</v>
      </c>
      <c r="AX321" s="14" t="s">
        <v>79</v>
      </c>
      <c r="AY321" s="223" t="s">
        <v>153</v>
      </c>
    </row>
    <row r="322" spans="1:65" s="16" customFormat="1" ht="11.25">
      <c r="B322" s="246"/>
      <c r="C322" s="247"/>
      <c r="D322" s="204" t="s">
        <v>161</v>
      </c>
      <c r="E322" s="248" t="s">
        <v>1</v>
      </c>
      <c r="F322" s="249" t="s">
        <v>384</v>
      </c>
      <c r="G322" s="247"/>
      <c r="H322" s="250">
        <v>87</v>
      </c>
      <c r="I322" s="251"/>
      <c r="J322" s="247"/>
      <c r="K322" s="247"/>
      <c r="L322" s="252"/>
      <c r="M322" s="253"/>
      <c r="N322" s="254"/>
      <c r="O322" s="254"/>
      <c r="P322" s="254"/>
      <c r="Q322" s="254"/>
      <c r="R322" s="254"/>
      <c r="S322" s="254"/>
      <c r="T322" s="255"/>
      <c r="AT322" s="256" t="s">
        <v>161</v>
      </c>
      <c r="AU322" s="256" t="s">
        <v>89</v>
      </c>
      <c r="AV322" s="16" t="s">
        <v>172</v>
      </c>
      <c r="AW322" s="16" t="s">
        <v>33</v>
      </c>
      <c r="AX322" s="16" t="s">
        <v>79</v>
      </c>
      <c r="AY322" s="256" t="s">
        <v>153</v>
      </c>
    </row>
    <row r="323" spans="1:65" s="15" customFormat="1" ht="11.25">
      <c r="B323" s="224"/>
      <c r="C323" s="225"/>
      <c r="D323" s="204" t="s">
        <v>161</v>
      </c>
      <c r="E323" s="226" t="s">
        <v>1</v>
      </c>
      <c r="F323" s="227" t="s">
        <v>164</v>
      </c>
      <c r="G323" s="225"/>
      <c r="H323" s="228">
        <v>105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AT323" s="234" t="s">
        <v>161</v>
      </c>
      <c r="AU323" s="234" t="s">
        <v>89</v>
      </c>
      <c r="AV323" s="15" t="s">
        <v>159</v>
      </c>
      <c r="AW323" s="15" t="s">
        <v>33</v>
      </c>
      <c r="AX323" s="15" t="s">
        <v>87</v>
      </c>
      <c r="AY323" s="234" t="s">
        <v>153</v>
      </c>
    </row>
    <row r="324" spans="1:65" s="2" customFormat="1" ht="24.2" customHeight="1">
      <c r="A324" s="35"/>
      <c r="B324" s="36"/>
      <c r="C324" s="235" t="s">
        <v>363</v>
      </c>
      <c r="D324" s="235" t="s">
        <v>223</v>
      </c>
      <c r="E324" s="236" t="s">
        <v>1006</v>
      </c>
      <c r="F324" s="237" t="s">
        <v>1007</v>
      </c>
      <c r="G324" s="238" t="s">
        <v>446</v>
      </c>
      <c r="H324" s="239">
        <v>110.25</v>
      </c>
      <c r="I324" s="240"/>
      <c r="J324" s="241">
        <f>ROUND(I324*H324,2)</f>
        <v>0</v>
      </c>
      <c r="K324" s="242"/>
      <c r="L324" s="243"/>
      <c r="M324" s="244" t="s">
        <v>1</v>
      </c>
      <c r="N324" s="245" t="s">
        <v>44</v>
      </c>
      <c r="O324" s="72"/>
      <c r="P324" s="198">
        <f>O324*H324</f>
        <v>0</v>
      </c>
      <c r="Q324" s="198">
        <v>1.06E-3</v>
      </c>
      <c r="R324" s="198">
        <f>Q324*H324</f>
        <v>0.116865</v>
      </c>
      <c r="S324" s="198">
        <v>0</v>
      </c>
      <c r="T324" s="19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0" t="s">
        <v>204</v>
      </c>
      <c r="AT324" s="200" t="s">
        <v>223</v>
      </c>
      <c r="AU324" s="200" t="s">
        <v>89</v>
      </c>
      <c r="AY324" s="18" t="s">
        <v>153</v>
      </c>
      <c r="BE324" s="201">
        <f>IF(N324="základní",J324,0)</f>
        <v>0</v>
      </c>
      <c r="BF324" s="201">
        <f>IF(N324="snížená",J324,0)</f>
        <v>0</v>
      </c>
      <c r="BG324" s="201">
        <f>IF(N324="zákl. přenesená",J324,0)</f>
        <v>0</v>
      </c>
      <c r="BH324" s="201">
        <f>IF(N324="sníž. přenesená",J324,0)</f>
        <v>0</v>
      </c>
      <c r="BI324" s="201">
        <f>IF(N324="nulová",J324,0)</f>
        <v>0</v>
      </c>
      <c r="BJ324" s="18" t="s">
        <v>87</v>
      </c>
      <c r="BK324" s="201">
        <f>ROUND(I324*H324,2)</f>
        <v>0</v>
      </c>
      <c r="BL324" s="18" t="s">
        <v>159</v>
      </c>
      <c r="BM324" s="200" t="s">
        <v>1008</v>
      </c>
    </row>
    <row r="325" spans="1:65" s="13" customFormat="1" ht="11.25">
      <c r="B325" s="202"/>
      <c r="C325" s="203"/>
      <c r="D325" s="204" t="s">
        <v>161</v>
      </c>
      <c r="E325" s="205" t="s">
        <v>1</v>
      </c>
      <c r="F325" s="206" t="s">
        <v>1009</v>
      </c>
      <c r="G325" s="203"/>
      <c r="H325" s="205" t="s">
        <v>1</v>
      </c>
      <c r="I325" s="207"/>
      <c r="J325" s="203"/>
      <c r="K325" s="203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161</v>
      </c>
      <c r="AU325" s="212" t="s">
        <v>89</v>
      </c>
      <c r="AV325" s="13" t="s">
        <v>87</v>
      </c>
      <c r="AW325" s="13" t="s">
        <v>33</v>
      </c>
      <c r="AX325" s="13" t="s">
        <v>79</v>
      </c>
      <c r="AY325" s="212" t="s">
        <v>153</v>
      </c>
    </row>
    <row r="326" spans="1:65" s="13" customFormat="1" ht="11.25">
      <c r="B326" s="202"/>
      <c r="C326" s="203"/>
      <c r="D326" s="204" t="s">
        <v>161</v>
      </c>
      <c r="E326" s="205" t="s">
        <v>1</v>
      </c>
      <c r="F326" s="206" t="s">
        <v>1001</v>
      </c>
      <c r="G326" s="203"/>
      <c r="H326" s="205" t="s">
        <v>1</v>
      </c>
      <c r="I326" s="207"/>
      <c r="J326" s="203"/>
      <c r="K326" s="203"/>
      <c r="L326" s="208"/>
      <c r="M326" s="209"/>
      <c r="N326" s="210"/>
      <c r="O326" s="210"/>
      <c r="P326" s="210"/>
      <c r="Q326" s="210"/>
      <c r="R326" s="210"/>
      <c r="S326" s="210"/>
      <c r="T326" s="211"/>
      <c r="AT326" s="212" t="s">
        <v>161</v>
      </c>
      <c r="AU326" s="212" t="s">
        <v>89</v>
      </c>
      <c r="AV326" s="13" t="s">
        <v>87</v>
      </c>
      <c r="AW326" s="13" t="s">
        <v>33</v>
      </c>
      <c r="AX326" s="13" t="s">
        <v>79</v>
      </c>
      <c r="AY326" s="212" t="s">
        <v>153</v>
      </c>
    </row>
    <row r="327" spans="1:65" s="14" customFormat="1" ht="11.25">
      <c r="B327" s="213"/>
      <c r="C327" s="214"/>
      <c r="D327" s="204" t="s">
        <v>161</v>
      </c>
      <c r="E327" s="215" t="s">
        <v>1</v>
      </c>
      <c r="F327" s="216" t="s">
        <v>1002</v>
      </c>
      <c r="G327" s="214"/>
      <c r="H327" s="217">
        <v>18</v>
      </c>
      <c r="I327" s="218"/>
      <c r="J327" s="214"/>
      <c r="K327" s="214"/>
      <c r="L327" s="219"/>
      <c r="M327" s="220"/>
      <c r="N327" s="221"/>
      <c r="O327" s="221"/>
      <c r="P327" s="221"/>
      <c r="Q327" s="221"/>
      <c r="R327" s="221"/>
      <c r="S327" s="221"/>
      <c r="T327" s="222"/>
      <c r="AT327" s="223" t="s">
        <v>161</v>
      </c>
      <c r="AU327" s="223" t="s">
        <v>89</v>
      </c>
      <c r="AV327" s="14" t="s">
        <v>89</v>
      </c>
      <c r="AW327" s="14" t="s">
        <v>33</v>
      </c>
      <c r="AX327" s="14" t="s">
        <v>79</v>
      </c>
      <c r="AY327" s="223" t="s">
        <v>153</v>
      </c>
    </row>
    <row r="328" spans="1:65" s="16" customFormat="1" ht="11.25">
      <c r="B328" s="246"/>
      <c r="C328" s="247"/>
      <c r="D328" s="204" t="s">
        <v>161</v>
      </c>
      <c r="E328" s="248" t="s">
        <v>1</v>
      </c>
      <c r="F328" s="249" t="s">
        <v>384</v>
      </c>
      <c r="G328" s="247"/>
      <c r="H328" s="250">
        <v>18</v>
      </c>
      <c r="I328" s="251"/>
      <c r="J328" s="247"/>
      <c r="K328" s="247"/>
      <c r="L328" s="252"/>
      <c r="M328" s="253"/>
      <c r="N328" s="254"/>
      <c r="O328" s="254"/>
      <c r="P328" s="254"/>
      <c r="Q328" s="254"/>
      <c r="R328" s="254"/>
      <c r="S328" s="254"/>
      <c r="T328" s="255"/>
      <c r="AT328" s="256" t="s">
        <v>161</v>
      </c>
      <c r="AU328" s="256" t="s">
        <v>89</v>
      </c>
      <c r="AV328" s="16" t="s">
        <v>172</v>
      </c>
      <c r="AW328" s="16" t="s">
        <v>33</v>
      </c>
      <c r="AX328" s="16" t="s">
        <v>79</v>
      </c>
      <c r="AY328" s="256" t="s">
        <v>153</v>
      </c>
    </row>
    <row r="329" spans="1:65" s="13" customFormat="1" ht="33.75">
      <c r="B329" s="202"/>
      <c r="C329" s="203"/>
      <c r="D329" s="204" t="s">
        <v>161</v>
      </c>
      <c r="E329" s="205" t="s">
        <v>1</v>
      </c>
      <c r="F329" s="206" t="s">
        <v>1003</v>
      </c>
      <c r="G329" s="203"/>
      <c r="H329" s="205" t="s">
        <v>1</v>
      </c>
      <c r="I329" s="207"/>
      <c r="J329" s="203"/>
      <c r="K329" s="203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161</v>
      </c>
      <c r="AU329" s="212" t="s">
        <v>89</v>
      </c>
      <c r="AV329" s="13" t="s">
        <v>87</v>
      </c>
      <c r="AW329" s="13" t="s">
        <v>33</v>
      </c>
      <c r="AX329" s="13" t="s">
        <v>79</v>
      </c>
      <c r="AY329" s="212" t="s">
        <v>153</v>
      </c>
    </row>
    <row r="330" spans="1:65" s="13" customFormat="1" ht="11.25">
      <c r="B330" s="202"/>
      <c r="C330" s="203"/>
      <c r="D330" s="204" t="s">
        <v>161</v>
      </c>
      <c r="E330" s="205" t="s">
        <v>1</v>
      </c>
      <c r="F330" s="206" t="s">
        <v>1004</v>
      </c>
      <c r="G330" s="203"/>
      <c r="H330" s="205" t="s">
        <v>1</v>
      </c>
      <c r="I330" s="207"/>
      <c r="J330" s="203"/>
      <c r="K330" s="203"/>
      <c r="L330" s="208"/>
      <c r="M330" s="209"/>
      <c r="N330" s="210"/>
      <c r="O330" s="210"/>
      <c r="P330" s="210"/>
      <c r="Q330" s="210"/>
      <c r="R330" s="210"/>
      <c r="S330" s="210"/>
      <c r="T330" s="211"/>
      <c r="AT330" s="212" t="s">
        <v>161</v>
      </c>
      <c r="AU330" s="212" t="s">
        <v>89</v>
      </c>
      <c r="AV330" s="13" t="s">
        <v>87</v>
      </c>
      <c r="AW330" s="13" t="s">
        <v>33</v>
      </c>
      <c r="AX330" s="13" t="s">
        <v>79</v>
      </c>
      <c r="AY330" s="212" t="s">
        <v>153</v>
      </c>
    </row>
    <row r="331" spans="1:65" s="13" customFormat="1" ht="11.25">
      <c r="B331" s="202"/>
      <c r="C331" s="203"/>
      <c r="D331" s="204" t="s">
        <v>161</v>
      </c>
      <c r="E331" s="205" t="s">
        <v>1</v>
      </c>
      <c r="F331" s="206" t="s">
        <v>963</v>
      </c>
      <c r="G331" s="203"/>
      <c r="H331" s="205" t="s">
        <v>1</v>
      </c>
      <c r="I331" s="207"/>
      <c r="J331" s="203"/>
      <c r="K331" s="203"/>
      <c r="L331" s="208"/>
      <c r="M331" s="209"/>
      <c r="N331" s="210"/>
      <c r="O331" s="210"/>
      <c r="P331" s="210"/>
      <c r="Q331" s="210"/>
      <c r="R331" s="210"/>
      <c r="S331" s="210"/>
      <c r="T331" s="211"/>
      <c r="AT331" s="212" t="s">
        <v>161</v>
      </c>
      <c r="AU331" s="212" t="s">
        <v>89</v>
      </c>
      <c r="AV331" s="13" t="s">
        <v>87</v>
      </c>
      <c r="AW331" s="13" t="s">
        <v>33</v>
      </c>
      <c r="AX331" s="13" t="s">
        <v>79</v>
      </c>
      <c r="AY331" s="212" t="s">
        <v>153</v>
      </c>
    </row>
    <row r="332" spans="1:65" s="14" customFormat="1" ht="11.25">
      <c r="B332" s="213"/>
      <c r="C332" s="214"/>
      <c r="D332" s="204" t="s">
        <v>161</v>
      </c>
      <c r="E332" s="215" t="s">
        <v>1</v>
      </c>
      <c r="F332" s="216" t="s">
        <v>1005</v>
      </c>
      <c r="G332" s="214"/>
      <c r="H332" s="217">
        <v>87</v>
      </c>
      <c r="I332" s="218"/>
      <c r="J332" s="214"/>
      <c r="K332" s="214"/>
      <c r="L332" s="219"/>
      <c r="M332" s="220"/>
      <c r="N332" s="221"/>
      <c r="O332" s="221"/>
      <c r="P332" s="221"/>
      <c r="Q332" s="221"/>
      <c r="R332" s="221"/>
      <c r="S332" s="221"/>
      <c r="T332" s="222"/>
      <c r="AT332" s="223" t="s">
        <v>161</v>
      </c>
      <c r="AU332" s="223" t="s">
        <v>89</v>
      </c>
      <c r="AV332" s="14" t="s">
        <v>89</v>
      </c>
      <c r="AW332" s="14" t="s">
        <v>33</v>
      </c>
      <c r="AX332" s="14" t="s">
        <v>79</v>
      </c>
      <c r="AY332" s="223" t="s">
        <v>153</v>
      </c>
    </row>
    <row r="333" spans="1:65" s="16" customFormat="1" ht="11.25">
      <c r="B333" s="246"/>
      <c r="C333" s="247"/>
      <c r="D333" s="204" t="s">
        <v>161</v>
      </c>
      <c r="E333" s="248" t="s">
        <v>1</v>
      </c>
      <c r="F333" s="249" t="s">
        <v>384</v>
      </c>
      <c r="G333" s="247"/>
      <c r="H333" s="250">
        <v>87</v>
      </c>
      <c r="I333" s="251"/>
      <c r="J333" s="247"/>
      <c r="K333" s="247"/>
      <c r="L333" s="252"/>
      <c r="M333" s="253"/>
      <c r="N333" s="254"/>
      <c r="O333" s="254"/>
      <c r="P333" s="254"/>
      <c r="Q333" s="254"/>
      <c r="R333" s="254"/>
      <c r="S333" s="254"/>
      <c r="T333" s="255"/>
      <c r="AT333" s="256" t="s">
        <v>161</v>
      </c>
      <c r="AU333" s="256" t="s">
        <v>89</v>
      </c>
      <c r="AV333" s="16" t="s">
        <v>172</v>
      </c>
      <c r="AW333" s="16" t="s">
        <v>33</v>
      </c>
      <c r="AX333" s="16" t="s">
        <v>79</v>
      </c>
      <c r="AY333" s="256" t="s">
        <v>153</v>
      </c>
    </row>
    <row r="334" spans="1:65" s="15" customFormat="1" ht="11.25">
      <c r="B334" s="224"/>
      <c r="C334" s="225"/>
      <c r="D334" s="204" t="s">
        <v>161</v>
      </c>
      <c r="E334" s="226" t="s">
        <v>1</v>
      </c>
      <c r="F334" s="227" t="s">
        <v>164</v>
      </c>
      <c r="G334" s="225"/>
      <c r="H334" s="228">
        <v>105</v>
      </c>
      <c r="I334" s="229"/>
      <c r="J334" s="225"/>
      <c r="K334" s="225"/>
      <c r="L334" s="230"/>
      <c r="M334" s="231"/>
      <c r="N334" s="232"/>
      <c r="O334" s="232"/>
      <c r="P334" s="232"/>
      <c r="Q334" s="232"/>
      <c r="R334" s="232"/>
      <c r="S334" s="232"/>
      <c r="T334" s="233"/>
      <c r="AT334" s="234" t="s">
        <v>161</v>
      </c>
      <c r="AU334" s="234" t="s">
        <v>89</v>
      </c>
      <c r="AV334" s="15" t="s">
        <v>159</v>
      </c>
      <c r="AW334" s="15" t="s">
        <v>33</v>
      </c>
      <c r="AX334" s="15" t="s">
        <v>87</v>
      </c>
      <c r="AY334" s="234" t="s">
        <v>153</v>
      </c>
    </row>
    <row r="335" spans="1:65" s="14" customFormat="1" ht="11.25">
      <c r="B335" s="213"/>
      <c r="C335" s="214"/>
      <c r="D335" s="204" t="s">
        <v>161</v>
      </c>
      <c r="E335" s="214"/>
      <c r="F335" s="216" t="s">
        <v>1010</v>
      </c>
      <c r="G335" s="214"/>
      <c r="H335" s="217">
        <v>110.25</v>
      </c>
      <c r="I335" s="218"/>
      <c r="J335" s="214"/>
      <c r="K335" s="214"/>
      <c r="L335" s="219"/>
      <c r="M335" s="220"/>
      <c r="N335" s="221"/>
      <c r="O335" s="221"/>
      <c r="P335" s="221"/>
      <c r="Q335" s="221"/>
      <c r="R335" s="221"/>
      <c r="S335" s="221"/>
      <c r="T335" s="222"/>
      <c r="AT335" s="223" t="s">
        <v>161</v>
      </c>
      <c r="AU335" s="223" t="s">
        <v>89</v>
      </c>
      <c r="AV335" s="14" t="s">
        <v>89</v>
      </c>
      <c r="AW335" s="14" t="s">
        <v>4</v>
      </c>
      <c r="AX335" s="14" t="s">
        <v>87</v>
      </c>
      <c r="AY335" s="223" t="s">
        <v>153</v>
      </c>
    </row>
    <row r="336" spans="1:65" s="2" customFormat="1" ht="24.2" customHeight="1">
      <c r="A336" s="35"/>
      <c r="B336" s="36"/>
      <c r="C336" s="188" t="s">
        <v>368</v>
      </c>
      <c r="D336" s="188" t="s">
        <v>155</v>
      </c>
      <c r="E336" s="189" t="s">
        <v>1011</v>
      </c>
      <c r="F336" s="190" t="s">
        <v>1012</v>
      </c>
      <c r="G336" s="191" t="s">
        <v>465</v>
      </c>
      <c r="H336" s="192">
        <v>10</v>
      </c>
      <c r="I336" s="193"/>
      <c r="J336" s="194">
        <f>ROUND(I336*H336,2)</f>
        <v>0</v>
      </c>
      <c r="K336" s="195"/>
      <c r="L336" s="40"/>
      <c r="M336" s="196" t="s">
        <v>1</v>
      </c>
      <c r="N336" s="197" t="s">
        <v>44</v>
      </c>
      <c r="O336" s="72"/>
      <c r="P336" s="198">
        <f>O336*H336</f>
        <v>0</v>
      </c>
      <c r="Q336" s="198">
        <v>0</v>
      </c>
      <c r="R336" s="198">
        <f>Q336*H336</f>
        <v>0</v>
      </c>
      <c r="S336" s="198">
        <v>0</v>
      </c>
      <c r="T336" s="19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0" t="s">
        <v>159</v>
      </c>
      <c r="AT336" s="200" t="s">
        <v>155</v>
      </c>
      <c r="AU336" s="200" t="s">
        <v>89</v>
      </c>
      <c r="AY336" s="18" t="s">
        <v>153</v>
      </c>
      <c r="BE336" s="201">
        <f>IF(N336="základní",J336,0)</f>
        <v>0</v>
      </c>
      <c r="BF336" s="201">
        <f>IF(N336="snížená",J336,0)</f>
        <v>0</v>
      </c>
      <c r="BG336" s="201">
        <f>IF(N336="zákl. přenesená",J336,0)</f>
        <v>0</v>
      </c>
      <c r="BH336" s="201">
        <f>IF(N336="sníž. přenesená",J336,0)</f>
        <v>0</v>
      </c>
      <c r="BI336" s="201">
        <f>IF(N336="nulová",J336,0)</f>
        <v>0</v>
      </c>
      <c r="BJ336" s="18" t="s">
        <v>87</v>
      </c>
      <c r="BK336" s="201">
        <f>ROUND(I336*H336,2)</f>
        <v>0</v>
      </c>
      <c r="BL336" s="18" t="s">
        <v>159</v>
      </c>
      <c r="BM336" s="200" t="s">
        <v>1013</v>
      </c>
    </row>
    <row r="337" spans="1:65" s="13" customFormat="1" ht="11.25">
      <c r="B337" s="202"/>
      <c r="C337" s="203"/>
      <c r="D337" s="204" t="s">
        <v>161</v>
      </c>
      <c r="E337" s="205" t="s">
        <v>1</v>
      </c>
      <c r="F337" s="206" t="s">
        <v>1014</v>
      </c>
      <c r="G337" s="203"/>
      <c r="H337" s="205" t="s">
        <v>1</v>
      </c>
      <c r="I337" s="207"/>
      <c r="J337" s="203"/>
      <c r="K337" s="203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161</v>
      </c>
      <c r="AU337" s="212" t="s">
        <v>89</v>
      </c>
      <c r="AV337" s="13" t="s">
        <v>87</v>
      </c>
      <c r="AW337" s="13" t="s">
        <v>33</v>
      </c>
      <c r="AX337" s="13" t="s">
        <v>79</v>
      </c>
      <c r="AY337" s="212" t="s">
        <v>153</v>
      </c>
    </row>
    <row r="338" spans="1:65" s="14" customFormat="1" ht="11.25">
      <c r="B338" s="213"/>
      <c r="C338" s="214"/>
      <c r="D338" s="204" t="s">
        <v>161</v>
      </c>
      <c r="E338" s="215" t="s">
        <v>1</v>
      </c>
      <c r="F338" s="216" t="s">
        <v>216</v>
      </c>
      <c r="G338" s="214"/>
      <c r="H338" s="217">
        <v>10</v>
      </c>
      <c r="I338" s="218"/>
      <c r="J338" s="214"/>
      <c r="K338" s="214"/>
      <c r="L338" s="219"/>
      <c r="M338" s="220"/>
      <c r="N338" s="221"/>
      <c r="O338" s="221"/>
      <c r="P338" s="221"/>
      <c r="Q338" s="221"/>
      <c r="R338" s="221"/>
      <c r="S338" s="221"/>
      <c r="T338" s="222"/>
      <c r="AT338" s="223" t="s">
        <v>161</v>
      </c>
      <c r="AU338" s="223" t="s">
        <v>89</v>
      </c>
      <c r="AV338" s="14" t="s">
        <v>89</v>
      </c>
      <c r="AW338" s="14" t="s">
        <v>33</v>
      </c>
      <c r="AX338" s="14" t="s">
        <v>79</v>
      </c>
      <c r="AY338" s="223" t="s">
        <v>153</v>
      </c>
    </row>
    <row r="339" spans="1:65" s="15" customFormat="1" ht="11.25">
      <c r="B339" s="224"/>
      <c r="C339" s="225"/>
      <c r="D339" s="204" t="s">
        <v>161</v>
      </c>
      <c r="E339" s="226" t="s">
        <v>1</v>
      </c>
      <c r="F339" s="227" t="s">
        <v>164</v>
      </c>
      <c r="G339" s="225"/>
      <c r="H339" s="228">
        <v>10</v>
      </c>
      <c r="I339" s="229"/>
      <c r="J339" s="225"/>
      <c r="K339" s="225"/>
      <c r="L339" s="230"/>
      <c r="M339" s="231"/>
      <c r="N339" s="232"/>
      <c r="O339" s="232"/>
      <c r="P339" s="232"/>
      <c r="Q339" s="232"/>
      <c r="R339" s="232"/>
      <c r="S339" s="232"/>
      <c r="T339" s="233"/>
      <c r="AT339" s="234" t="s">
        <v>161</v>
      </c>
      <c r="AU339" s="234" t="s">
        <v>89</v>
      </c>
      <c r="AV339" s="15" t="s">
        <v>159</v>
      </c>
      <c r="AW339" s="15" t="s">
        <v>33</v>
      </c>
      <c r="AX339" s="15" t="s">
        <v>87</v>
      </c>
      <c r="AY339" s="234" t="s">
        <v>153</v>
      </c>
    </row>
    <row r="340" spans="1:65" s="2" customFormat="1" ht="16.5" customHeight="1">
      <c r="A340" s="35"/>
      <c r="B340" s="36"/>
      <c r="C340" s="235" t="s">
        <v>375</v>
      </c>
      <c r="D340" s="235" t="s">
        <v>223</v>
      </c>
      <c r="E340" s="236" t="s">
        <v>1015</v>
      </c>
      <c r="F340" s="237" t="s">
        <v>1016</v>
      </c>
      <c r="G340" s="238" t="s">
        <v>465</v>
      </c>
      <c r="H340" s="239">
        <v>10</v>
      </c>
      <c r="I340" s="240"/>
      <c r="J340" s="241">
        <f>ROUND(I340*H340,2)</f>
        <v>0</v>
      </c>
      <c r="K340" s="242"/>
      <c r="L340" s="243"/>
      <c r="M340" s="244" t="s">
        <v>1</v>
      </c>
      <c r="N340" s="245" t="s">
        <v>44</v>
      </c>
      <c r="O340" s="72"/>
      <c r="P340" s="198">
        <f>O340*H340</f>
        <v>0</v>
      </c>
      <c r="Q340" s="198">
        <v>1.2999999999999999E-4</v>
      </c>
      <c r="R340" s="198">
        <f>Q340*H340</f>
        <v>1.2999999999999999E-3</v>
      </c>
      <c r="S340" s="198">
        <v>0</v>
      </c>
      <c r="T340" s="199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0" t="s">
        <v>204</v>
      </c>
      <c r="AT340" s="200" t="s">
        <v>223</v>
      </c>
      <c r="AU340" s="200" t="s">
        <v>89</v>
      </c>
      <c r="AY340" s="18" t="s">
        <v>153</v>
      </c>
      <c r="BE340" s="201">
        <f>IF(N340="základní",J340,0)</f>
        <v>0</v>
      </c>
      <c r="BF340" s="201">
        <f>IF(N340="snížená",J340,0)</f>
        <v>0</v>
      </c>
      <c r="BG340" s="201">
        <f>IF(N340="zákl. přenesená",J340,0)</f>
        <v>0</v>
      </c>
      <c r="BH340" s="201">
        <f>IF(N340="sníž. přenesená",J340,0)</f>
        <v>0</v>
      </c>
      <c r="BI340" s="201">
        <f>IF(N340="nulová",J340,0)</f>
        <v>0</v>
      </c>
      <c r="BJ340" s="18" t="s">
        <v>87</v>
      </c>
      <c r="BK340" s="201">
        <f>ROUND(I340*H340,2)</f>
        <v>0</v>
      </c>
      <c r="BL340" s="18" t="s">
        <v>159</v>
      </c>
      <c r="BM340" s="200" t="s">
        <v>1017</v>
      </c>
    </row>
    <row r="341" spans="1:65" s="2" customFormat="1" ht="24.2" customHeight="1">
      <c r="A341" s="35"/>
      <c r="B341" s="36"/>
      <c r="C341" s="188" t="s">
        <v>387</v>
      </c>
      <c r="D341" s="188" t="s">
        <v>155</v>
      </c>
      <c r="E341" s="189" t="s">
        <v>1018</v>
      </c>
      <c r="F341" s="190" t="s">
        <v>1019</v>
      </c>
      <c r="G341" s="191" t="s">
        <v>465</v>
      </c>
      <c r="H341" s="192">
        <v>2</v>
      </c>
      <c r="I341" s="193"/>
      <c r="J341" s="194">
        <f>ROUND(I341*H341,2)</f>
        <v>0</v>
      </c>
      <c r="K341" s="195"/>
      <c r="L341" s="40"/>
      <c r="M341" s="196" t="s">
        <v>1</v>
      </c>
      <c r="N341" s="197" t="s">
        <v>44</v>
      </c>
      <c r="O341" s="72"/>
      <c r="P341" s="198">
        <f>O341*H341</f>
        <v>0</v>
      </c>
      <c r="Q341" s="198">
        <v>0</v>
      </c>
      <c r="R341" s="198">
        <f>Q341*H341</f>
        <v>0</v>
      </c>
      <c r="S341" s="198">
        <v>0</v>
      </c>
      <c r="T341" s="19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0" t="s">
        <v>159</v>
      </c>
      <c r="AT341" s="200" t="s">
        <v>155</v>
      </c>
      <c r="AU341" s="200" t="s">
        <v>89</v>
      </c>
      <c r="AY341" s="18" t="s">
        <v>153</v>
      </c>
      <c r="BE341" s="201">
        <f>IF(N341="základní",J341,0)</f>
        <v>0</v>
      </c>
      <c r="BF341" s="201">
        <f>IF(N341="snížená",J341,0)</f>
        <v>0</v>
      </c>
      <c r="BG341" s="201">
        <f>IF(N341="zákl. přenesená",J341,0)</f>
        <v>0</v>
      </c>
      <c r="BH341" s="201">
        <f>IF(N341="sníž. přenesená",J341,0)</f>
        <v>0</v>
      </c>
      <c r="BI341" s="201">
        <f>IF(N341="nulová",J341,0)</f>
        <v>0</v>
      </c>
      <c r="BJ341" s="18" t="s">
        <v>87</v>
      </c>
      <c r="BK341" s="201">
        <f>ROUND(I341*H341,2)</f>
        <v>0</v>
      </c>
      <c r="BL341" s="18" t="s">
        <v>159</v>
      </c>
      <c r="BM341" s="200" t="s">
        <v>1020</v>
      </c>
    </row>
    <row r="342" spans="1:65" s="14" customFormat="1" ht="11.25">
      <c r="B342" s="213"/>
      <c r="C342" s="214"/>
      <c r="D342" s="204" t="s">
        <v>161</v>
      </c>
      <c r="E342" s="215" t="s">
        <v>1</v>
      </c>
      <c r="F342" s="216" t="s">
        <v>89</v>
      </c>
      <c r="G342" s="214"/>
      <c r="H342" s="217">
        <v>2</v>
      </c>
      <c r="I342" s="218"/>
      <c r="J342" s="214"/>
      <c r="K342" s="214"/>
      <c r="L342" s="219"/>
      <c r="M342" s="220"/>
      <c r="N342" s="221"/>
      <c r="O342" s="221"/>
      <c r="P342" s="221"/>
      <c r="Q342" s="221"/>
      <c r="R342" s="221"/>
      <c r="S342" s="221"/>
      <c r="T342" s="222"/>
      <c r="AT342" s="223" t="s">
        <v>161</v>
      </c>
      <c r="AU342" s="223" t="s">
        <v>89</v>
      </c>
      <c r="AV342" s="14" t="s">
        <v>89</v>
      </c>
      <c r="AW342" s="14" t="s">
        <v>33</v>
      </c>
      <c r="AX342" s="14" t="s">
        <v>79</v>
      </c>
      <c r="AY342" s="223" t="s">
        <v>153</v>
      </c>
    </row>
    <row r="343" spans="1:65" s="15" customFormat="1" ht="11.25">
      <c r="B343" s="224"/>
      <c r="C343" s="225"/>
      <c r="D343" s="204" t="s">
        <v>161</v>
      </c>
      <c r="E343" s="226" t="s">
        <v>1</v>
      </c>
      <c r="F343" s="227" t="s">
        <v>164</v>
      </c>
      <c r="G343" s="225"/>
      <c r="H343" s="228">
        <v>2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AT343" s="234" t="s">
        <v>161</v>
      </c>
      <c r="AU343" s="234" t="s">
        <v>89</v>
      </c>
      <c r="AV343" s="15" t="s">
        <v>159</v>
      </c>
      <c r="AW343" s="15" t="s">
        <v>33</v>
      </c>
      <c r="AX343" s="15" t="s">
        <v>87</v>
      </c>
      <c r="AY343" s="234" t="s">
        <v>153</v>
      </c>
    </row>
    <row r="344" spans="1:65" s="2" customFormat="1" ht="16.5" customHeight="1">
      <c r="A344" s="35"/>
      <c r="B344" s="36"/>
      <c r="C344" s="235" t="s">
        <v>391</v>
      </c>
      <c r="D344" s="235" t="s">
        <v>223</v>
      </c>
      <c r="E344" s="236" t="s">
        <v>1021</v>
      </c>
      <c r="F344" s="237" t="s">
        <v>1022</v>
      </c>
      <c r="G344" s="238" t="s">
        <v>465</v>
      </c>
      <c r="H344" s="239">
        <v>2</v>
      </c>
      <c r="I344" s="240"/>
      <c r="J344" s="241">
        <f>ROUND(I344*H344,2)</f>
        <v>0</v>
      </c>
      <c r="K344" s="242"/>
      <c r="L344" s="243"/>
      <c r="M344" s="244" t="s">
        <v>1</v>
      </c>
      <c r="N344" s="245" t="s">
        <v>44</v>
      </c>
      <c r="O344" s="72"/>
      <c r="P344" s="198">
        <f>O344*H344</f>
        <v>0</v>
      </c>
      <c r="Q344" s="198">
        <v>1.6000000000000001E-4</v>
      </c>
      <c r="R344" s="198">
        <f>Q344*H344</f>
        <v>3.2000000000000003E-4</v>
      </c>
      <c r="S344" s="198">
        <v>0</v>
      </c>
      <c r="T344" s="199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0" t="s">
        <v>204</v>
      </c>
      <c r="AT344" s="200" t="s">
        <v>223</v>
      </c>
      <c r="AU344" s="200" t="s">
        <v>89</v>
      </c>
      <c r="AY344" s="18" t="s">
        <v>153</v>
      </c>
      <c r="BE344" s="201">
        <f>IF(N344="základní",J344,0)</f>
        <v>0</v>
      </c>
      <c r="BF344" s="201">
        <f>IF(N344="snížená",J344,0)</f>
        <v>0</v>
      </c>
      <c r="BG344" s="201">
        <f>IF(N344="zákl. přenesená",J344,0)</f>
        <v>0</v>
      </c>
      <c r="BH344" s="201">
        <f>IF(N344="sníž. přenesená",J344,0)</f>
        <v>0</v>
      </c>
      <c r="BI344" s="201">
        <f>IF(N344="nulová",J344,0)</f>
        <v>0</v>
      </c>
      <c r="BJ344" s="18" t="s">
        <v>87</v>
      </c>
      <c r="BK344" s="201">
        <f>ROUND(I344*H344,2)</f>
        <v>0</v>
      </c>
      <c r="BL344" s="18" t="s">
        <v>159</v>
      </c>
      <c r="BM344" s="200" t="s">
        <v>1023</v>
      </c>
    </row>
    <row r="345" spans="1:65" s="2" customFormat="1" ht="24.2" customHeight="1">
      <c r="A345" s="35"/>
      <c r="B345" s="36"/>
      <c r="C345" s="188" t="s">
        <v>395</v>
      </c>
      <c r="D345" s="188" t="s">
        <v>155</v>
      </c>
      <c r="E345" s="189" t="s">
        <v>1024</v>
      </c>
      <c r="F345" s="190" t="s">
        <v>1025</v>
      </c>
      <c r="G345" s="191" t="s">
        <v>465</v>
      </c>
      <c r="H345" s="192">
        <v>2</v>
      </c>
      <c r="I345" s="193"/>
      <c r="J345" s="194">
        <f>ROUND(I345*H345,2)</f>
        <v>0</v>
      </c>
      <c r="K345" s="195"/>
      <c r="L345" s="40"/>
      <c r="M345" s="196" t="s">
        <v>1</v>
      </c>
      <c r="N345" s="197" t="s">
        <v>44</v>
      </c>
      <c r="O345" s="72"/>
      <c r="P345" s="198">
        <f>O345*H345</f>
        <v>0</v>
      </c>
      <c r="Q345" s="198">
        <v>0</v>
      </c>
      <c r="R345" s="198">
        <f>Q345*H345</f>
        <v>0</v>
      </c>
      <c r="S345" s="198">
        <v>0</v>
      </c>
      <c r="T345" s="199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0" t="s">
        <v>159</v>
      </c>
      <c r="AT345" s="200" t="s">
        <v>155</v>
      </c>
      <c r="AU345" s="200" t="s">
        <v>89</v>
      </c>
      <c r="AY345" s="18" t="s">
        <v>153</v>
      </c>
      <c r="BE345" s="201">
        <f>IF(N345="základní",J345,0)</f>
        <v>0</v>
      </c>
      <c r="BF345" s="201">
        <f>IF(N345="snížená",J345,0)</f>
        <v>0</v>
      </c>
      <c r="BG345" s="201">
        <f>IF(N345="zákl. přenesená",J345,0)</f>
        <v>0</v>
      </c>
      <c r="BH345" s="201">
        <f>IF(N345="sníž. přenesená",J345,0)</f>
        <v>0</v>
      </c>
      <c r="BI345" s="201">
        <f>IF(N345="nulová",J345,0)</f>
        <v>0</v>
      </c>
      <c r="BJ345" s="18" t="s">
        <v>87</v>
      </c>
      <c r="BK345" s="201">
        <f>ROUND(I345*H345,2)</f>
        <v>0</v>
      </c>
      <c r="BL345" s="18" t="s">
        <v>159</v>
      </c>
      <c r="BM345" s="200" t="s">
        <v>1026</v>
      </c>
    </row>
    <row r="346" spans="1:65" s="14" customFormat="1" ht="11.25">
      <c r="B346" s="213"/>
      <c r="C346" s="214"/>
      <c r="D346" s="204" t="s">
        <v>161</v>
      </c>
      <c r="E346" s="215" t="s">
        <v>1</v>
      </c>
      <c r="F346" s="216" t="s">
        <v>89</v>
      </c>
      <c r="G346" s="214"/>
      <c r="H346" s="217">
        <v>2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161</v>
      </c>
      <c r="AU346" s="223" t="s">
        <v>89</v>
      </c>
      <c r="AV346" s="14" t="s">
        <v>89</v>
      </c>
      <c r="AW346" s="14" t="s">
        <v>33</v>
      </c>
      <c r="AX346" s="14" t="s">
        <v>79</v>
      </c>
      <c r="AY346" s="223" t="s">
        <v>153</v>
      </c>
    </row>
    <row r="347" spans="1:65" s="15" customFormat="1" ht="11.25">
      <c r="B347" s="224"/>
      <c r="C347" s="225"/>
      <c r="D347" s="204" t="s">
        <v>161</v>
      </c>
      <c r="E347" s="226" t="s">
        <v>1</v>
      </c>
      <c r="F347" s="227" t="s">
        <v>164</v>
      </c>
      <c r="G347" s="225"/>
      <c r="H347" s="228">
        <v>2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AT347" s="234" t="s">
        <v>161</v>
      </c>
      <c r="AU347" s="234" t="s">
        <v>89</v>
      </c>
      <c r="AV347" s="15" t="s">
        <v>159</v>
      </c>
      <c r="AW347" s="15" t="s">
        <v>33</v>
      </c>
      <c r="AX347" s="15" t="s">
        <v>87</v>
      </c>
      <c r="AY347" s="234" t="s">
        <v>153</v>
      </c>
    </row>
    <row r="348" spans="1:65" s="2" customFormat="1" ht="16.5" customHeight="1">
      <c r="A348" s="35"/>
      <c r="B348" s="36"/>
      <c r="C348" s="235" t="s">
        <v>407</v>
      </c>
      <c r="D348" s="235" t="s">
        <v>223</v>
      </c>
      <c r="E348" s="236" t="s">
        <v>1027</v>
      </c>
      <c r="F348" s="237" t="s">
        <v>1028</v>
      </c>
      <c r="G348" s="238" t="s">
        <v>465</v>
      </c>
      <c r="H348" s="239">
        <v>2</v>
      </c>
      <c r="I348" s="240"/>
      <c r="J348" s="241">
        <f>ROUND(I348*H348,2)</f>
        <v>0</v>
      </c>
      <c r="K348" s="242"/>
      <c r="L348" s="243"/>
      <c r="M348" s="244" t="s">
        <v>1</v>
      </c>
      <c r="N348" s="245" t="s">
        <v>44</v>
      </c>
      <c r="O348" s="72"/>
      <c r="P348" s="198">
        <f>O348*H348</f>
        <v>0</v>
      </c>
      <c r="Q348" s="198">
        <v>2.0000000000000001E-4</v>
      </c>
      <c r="R348" s="198">
        <f>Q348*H348</f>
        <v>4.0000000000000002E-4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204</v>
      </c>
      <c r="AT348" s="200" t="s">
        <v>223</v>
      </c>
      <c r="AU348" s="200" t="s">
        <v>89</v>
      </c>
      <c r="AY348" s="18" t="s">
        <v>153</v>
      </c>
      <c r="BE348" s="201">
        <f>IF(N348="základní",J348,0)</f>
        <v>0</v>
      </c>
      <c r="BF348" s="201">
        <f>IF(N348="snížená",J348,0)</f>
        <v>0</v>
      </c>
      <c r="BG348" s="201">
        <f>IF(N348="zákl. přenesená",J348,0)</f>
        <v>0</v>
      </c>
      <c r="BH348" s="201">
        <f>IF(N348="sníž. přenesená",J348,0)</f>
        <v>0</v>
      </c>
      <c r="BI348" s="201">
        <f>IF(N348="nulová",J348,0)</f>
        <v>0</v>
      </c>
      <c r="BJ348" s="18" t="s">
        <v>87</v>
      </c>
      <c r="BK348" s="201">
        <f>ROUND(I348*H348,2)</f>
        <v>0</v>
      </c>
      <c r="BL348" s="18" t="s">
        <v>159</v>
      </c>
      <c r="BM348" s="200" t="s">
        <v>1029</v>
      </c>
    </row>
    <row r="349" spans="1:65" s="2" customFormat="1" ht="24.2" customHeight="1">
      <c r="A349" s="35"/>
      <c r="B349" s="36"/>
      <c r="C349" s="188" t="s">
        <v>411</v>
      </c>
      <c r="D349" s="188" t="s">
        <v>155</v>
      </c>
      <c r="E349" s="189" t="s">
        <v>1030</v>
      </c>
      <c r="F349" s="190" t="s">
        <v>1031</v>
      </c>
      <c r="G349" s="191" t="s">
        <v>465</v>
      </c>
      <c r="H349" s="192">
        <v>25</v>
      </c>
      <c r="I349" s="193"/>
      <c r="J349" s="194">
        <f>ROUND(I349*H349,2)</f>
        <v>0</v>
      </c>
      <c r="K349" s="195"/>
      <c r="L349" s="40"/>
      <c r="M349" s="196" t="s">
        <v>1</v>
      </c>
      <c r="N349" s="197" t="s">
        <v>44</v>
      </c>
      <c r="O349" s="72"/>
      <c r="P349" s="198">
        <f>O349*H349</f>
        <v>0</v>
      </c>
      <c r="Q349" s="198">
        <v>0</v>
      </c>
      <c r="R349" s="198">
        <f>Q349*H349</f>
        <v>0</v>
      </c>
      <c r="S349" s="198">
        <v>0</v>
      </c>
      <c r="T349" s="19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0" t="s">
        <v>159</v>
      </c>
      <c r="AT349" s="200" t="s">
        <v>155</v>
      </c>
      <c r="AU349" s="200" t="s">
        <v>89</v>
      </c>
      <c r="AY349" s="18" t="s">
        <v>153</v>
      </c>
      <c r="BE349" s="201">
        <f>IF(N349="základní",J349,0)</f>
        <v>0</v>
      </c>
      <c r="BF349" s="201">
        <f>IF(N349="snížená",J349,0)</f>
        <v>0</v>
      </c>
      <c r="BG349" s="201">
        <f>IF(N349="zákl. přenesená",J349,0)</f>
        <v>0</v>
      </c>
      <c r="BH349" s="201">
        <f>IF(N349="sníž. přenesená",J349,0)</f>
        <v>0</v>
      </c>
      <c r="BI349" s="201">
        <f>IF(N349="nulová",J349,0)</f>
        <v>0</v>
      </c>
      <c r="BJ349" s="18" t="s">
        <v>87</v>
      </c>
      <c r="BK349" s="201">
        <f>ROUND(I349*H349,2)</f>
        <v>0</v>
      </c>
      <c r="BL349" s="18" t="s">
        <v>159</v>
      </c>
      <c r="BM349" s="200" t="s">
        <v>1032</v>
      </c>
    </row>
    <row r="350" spans="1:65" s="14" customFormat="1" ht="11.25">
      <c r="B350" s="213"/>
      <c r="C350" s="214"/>
      <c r="D350" s="204" t="s">
        <v>161</v>
      </c>
      <c r="E350" s="215" t="s">
        <v>1</v>
      </c>
      <c r="F350" s="216" t="s">
        <v>306</v>
      </c>
      <c r="G350" s="214"/>
      <c r="H350" s="217">
        <v>25</v>
      </c>
      <c r="I350" s="218"/>
      <c r="J350" s="214"/>
      <c r="K350" s="214"/>
      <c r="L350" s="219"/>
      <c r="M350" s="220"/>
      <c r="N350" s="221"/>
      <c r="O350" s="221"/>
      <c r="P350" s="221"/>
      <c r="Q350" s="221"/>
      <c r="R350" s="221"/>
      <c r="S350" s="221"/>
      <c r="T350" s="222"/>
      <c r="AT350" s="223" t="s">
        <v>161</v>
      </c>
      <c r="AU350" s="223" t="s">
        <v>89</v>
      </c>
      <c r="AV350" s="14" t="s">
        <v>89</v>
      </c>
      <c r="AW350" s="14" t="s">
        <v>33</v>
      </c>
      <c r="AX350" s="14" t="s">
        <v>79</v>
      </c>
      <c r="AY350" s="223" t="s">
        <v>153</v>
      </c>
    </row>
    <row r="351" spans="1:65" s="15" customFormat="1" ht="11.25">
      <c r="B351" s="224"/>
      <c r="C351" s="225"/>
      <c r="D351" s="204" t="s">
        <v>161</v>
      </c>
      <c r="E351" s="226" t="s">
        <v>1</v>
      </c>
      <c r="F351" s="227" t="s">
        <v>164</v>
      </c>
      <c r="G351" s="225"/>
      <c r="H351" s="228">
        <v>25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AT351" s="234" t="s">
        <v>161</v>
      </c>
      <c r="AU351" s="234" t="s">
        <v>89</v>
      </c>
      <c r="AV351" s="15" t="s">
        <v>159</v>
      </c>
      <c r="AW351" s="15" t="s">
        <v>33</v>
      </c>
      <c r="AX351" s="15" t="s">
        <v>87</v>
      </c>
      <c r="AY351" s="234" t="s">
        <v>153</v>
      </c>
    </row>
    <row r="352" spans="1:65" s="2" customFormat="1" ht="16.5" customHeight="1">
      <c r="A352" s="35"/>
      <c r="B352" s="36"/>
      <c r="C352" s="235" t="s">
        <v>419</v>
      </c>
      <c r="D352" s="235" t="s">
        <v>223</v>
      </c>
      <c r="E352" s="236" t="s">
        <v>1033</v>
      </c>
      <c r="F352" s="237" t="s">
        <v>1034</v>
      </c>
      <c r="G352" s="238" t="s">
        <v>465</v>
      </c>
      <c r="H352" s="239">
        <v>25</v>
      </c>
      <c r="I352" s="240"/>
      <c r="J352" s="241">
        <f>ROUND(I352*H352,2)</f>
        <v>0</v>
      </c>
      <c r="K352" s="242"/>
      <c r="L352" s="243"/>
      <c r="M352" s="244" t="s">
        <v>1</v>
      </c>
      <c r="N352" s="245" t="s">
        <v>44</v>
      </c>
      <c r="O352" s="72"/>
      <c r="P352" s="198">
        <f>O352*H352</f>
        <v>0</v>
      </c>
      <c r="Q352" s="198">
        <v>2.2000000000000001E-4</v>
      </c>
      <c r="R352" s="198">
        <f>Q352*H352</f>
        <v>5.5000000000000005E-3</v>
      </c>
      <c r="S352" s="198">
        <v>0</v>
      </c>
      <c r="T352" s="199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0" t="s">
        <v>204</v>
      </c>
      <c r="AT352" s="200" t="s">
        <v>223</v>
      </c>
      <c r="AU352" s="200" t="s">
        <v>89</v>
      </c>
      <c r="AY352" s="18" t="s">
        <v>153</v>
      </c>
      <c r="BE352" s="201">
        <f>IF(N352="základní",J352,0)</f>
        <v>0</v>
      </c>
      <c r="BF352" s="201">
        <f>IF(N352="snížená",J352,0)</f>
        <v>0</v>
      </c>
      <c r="BG352" s="201">
        <f>IF(N352="zákl. přenesená",J352,0)</f>
        <v>0</v>
      </c>
      <c r="BH352" s="201">
        <f>IF(N352="sníž. přenesená",J352,0)</f>
        <v>0</v>
      </c>
      <c r="BI352" s="201">
        <f>IF(N352="nulová",J352,0)</f>
        <v>0</v>
      </c>
      <c r="BJ352" s="18" t="s">
        <v>87</v>
      </c>
      <c r="BK352" s="201">
        <f>ROUND(I352*H352,2)</f>
        <v>0</v>
      </c>
      <c r="BL352" s="18" t="s">
        <v>159</v>
      </c>
      <c r="BM352" s="200" t="s">
        <v>1035</v>
      </c>
    </row>
    <row r="353" spans="1:65" s="2" customFormat="1" ht="24.2" customHeight="1">
      <c r="A353" s="35"/>
      <c r="B353" s="36"/>
      <c r="C353" s="188" t="s">
        <v>427</v>
      </c>
      <c r="D353" s="188" t="s">
        <v>155</v>
      </c>
      <c r="E353" s="189" t="s">
        <v>1036</v>
      </c>
      <c r="F353" s="190" t="s">
        <v>1037</v>
      </c>
      <c r="G353" s="191" t="s">
        <v>465</v>
      </c>
      <c r="H353" s="192">
        <v>2</v>
      </c>
      <c r="I353" s="193"/>
      <c r="J353" s="194">
        <f>ROUND(I353*H353,2)</f>
        <v>0</v>
      </c>
      <c r="K353" s="195"/>
      <c r="L353" s="40"/>
      <c r="M353" s="196" t="s">
        <v>1</v>
      </c>
      <c r="N353" s="197" t="s">
        <v>44</v>
      </c>
      <c r="O353" s="72"/>
      <c r="P353" s="198">
        <f>O353*H353</f>
        <v>0</v>
      </c>
      <c r="Q353" s="198">
        <v>0</v>
      </c>
      <c r="R353" s="198">
        <f>Q353*H353</f>
        <v>0</v>
      </c>
      <c r="S353" s="198">
        <v>0</v>
      </c>
      <c r="T353" s="199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0" t="s">
        <v>159</v>
      </c>
      <c r="AT353" s="200" t="s">
        <v>155</v>
      </c>
      <c r="AU353" s="200" t="s">
        <v>89</v>
      </c>
      <c r="AY353" s="18" t="s">
        <v>153</v>
      </c>
      <c r="BE353" s="201">
        <f>IF(N353="základní",J353,0)</f>
        <v>0</v>
      </c>
      <c r="BF353" s="201">
        <f>IF(N353="snížená",J353,0)</f>
        <v>0</v>
      </c>
      <c r="BG353" s="201">
        <f>IF(N353="zákl. přenesená",J353,0)</f>
        <v>0</v>
      </c>
      <c r="BH353" s="201">
        <f>IF(N353="sníž. přenesená",J353,0)</f>
        <v>0</v>
      </c>
      <c r="BI353" s="201">
        <f>IF(N353="nulová",J353,0)</f>
        <v>0</v>
      </c>
      <c r="BJ353" s="18" t="s">
        <v>87</v>
      </c>
      <c r="BK353" s="201">
        <f>ROUND(I353*H353,2)</f>
        <v>0</v>
      </c>
      <c r="BL353" s="18" t="s">
        <v>159</v>
      </c>
      <c r="BM353" s="200" t="s">
        <v>1038</v>
      </c>
    </row>
    <row r="354" spans="1:65" s="14" customFormat="1" ht="11.25">
      <c r="B354" s="213"/>
      <c r="C354" s="214"/>
      <c r="D354" s="204" t="s">
        <v>161</v>
      </c>
      <c r="E354" s="215" t="s">
        <v>1</v>
      </c>
      <c r="F354" s="216" t="s">
        <v>89</v>
      </c>
      <c r="G354" s="214"/>
      <c r="H354" s="217">
        <v>2</v>
      </c>
      <c r="I354" s="218"/>
      <c r="J354" s="214"/>
      <c r="K354" s="214"/>
      <c r="L354" s="219"/>
      <c r="M354" s="220"/>
      <c r="N354" s="221"/>
      <c r="O354" s="221"/>
      <c r="P354" s="221"/>
      <c r="Q354" s="221"/>
      <c r="R354" s="221"/>
      <c r="S354" s="221"/>
      <c r="T354" s="222"/>
      <c r="AT354" s="223" t="s">
        <v>161</v>
      </c>
      <c r="AU354" s="223" t="s">
        <v>89</v>
      </c>
      <c r="AV354" s="14" t="s">
        <v>89</v>
      </c>
      <c r="AW354" s="14" t="s">
        <v>33</v>
      </c>
      <c r="AX354" s="14" t="s">
        <v>79</v>
      </c>
      <c r="AY354" s="223" t="s">
        <v>153</v>
      </c>
    </row>
    <row r="355" spans="1:65" s="15" customFormat="1" ht="11.25">
      <c r="B355" s="224"/>
      <c r="C355" s="225"/>
      <c r="D355" s="204" t="s">
        <v>161</v>
      </c>
      <c r="E355" s="226" t="s">
        <v>1</v>
      </c>
      <c r="F355" s="227" t="s">
        <v>164</v>
      </c>
      <c r="G355" s="225"/>
      <c r="H355" s="228">
        <v>2</v>
      </c>
      <c r="I355" s="229"/>
      <c r="J355" s="225"/>
      <c r="K355" s="225"/>
      <c r="L355" s="230"/>
      <c r="M355" s="231"/>
      <c r="N355" s="232"/>
      <c r="O355" s="232"/>
      <c r="P355" s="232"/>
      <c r="Q355" s="232"/>
      <c r="R355" s="232"/>
      <c r="S355" s="232"/>
      <c r="T355" s="233"/>
      <c r="AT355" s="234" t="s">
        <v>161</v>
      </c>
      <c r="AU355" s="234" t="s">
        <v>89</v>
      </c>
      <c r="AV355" s="15" t="s">
        <v>159</v>
      </c>
      <c r="AW355" s="15" t="s">
        <v>33</v>
      </c>
      <c r="AX355" s="15" t="s">
        <v>87</v>
      </c>
      <c r="AY355" s="234" t="s">
        <v>153</v>
      </c>
    </row>
    <row r="356" spans="1:65" s="2" customFormat="1" ht="24.2" customHeight="1">
      <c r="A356" s="35"/>
      <c r="B356" s="36"/>
      <c r="C356" s="235" t="s">
        <v>431</v>
      </c>
      <c r="D356" s="235" t="s">
        <v>223</v>
      </c>
      <c r="E356" s="236" t="s">
        <v>1039</v>
      </c>
      <c r="F356" s="237" t="s">
        <v>1040</v>
      </c>
      <c r="G356" s="238" t="s">
        <v>465</v>
      </c>
      <c r="H356" s="239">
        <v>2</v>
      </c>
      <c r="I356" s="240"/>
      <c r="J356" s="241">
        <f>ROUND(I356*H356,2)</f>
        <v>0</v>
      </c>
      <c r="K356" s="242"/>
      <c r="L356" s="243"/>
      <c r="M356" s="244" t="s">
        <v>1</v>
      </c>
      <c r="N356" s="245" t="s">
        <v>44</v>
      </c>
      <c r="O356" s="72"/>
      <c r="P356" s="198">
        <f>O356*H356</f>
        <v>0</v>
      </c>
      <c r="Q356" s="198">
        <v>4.8999999999999998E-4</v>
      </c>
      <c r="R356" s="198">
        <f>Q356*H356</f>
        <v>9.7999999999999997E-4</v>
      </c>
      <c r="S356" s="198">
        <v>0</v>
      </c>
      <c r="T356" s="199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00" t="s">
        <v>204</v>
      </c>
      <c r="AT356" s="200" t="s">
        <v>223</v>
      </c>
      <c r="AU356" s="200" t="s">
        <v>89</v>
      </c>
      <c r="AY356" s="18" t="s">
        <v>153</v>
      </c>
      <c r="BE356" s="201">
        <f>IF(N356="základní",J356,0)</f>
        <v>0</v>
      </c>
      <c r="BF356" s="201">
        <f>IF(N356="snížená",J356,0)</f>
        <v>0</v>
      </c>
      <c r="BG356" s="201">
        <f>IF(N356="zákl. přenesená",J356,0)</f>
        <v>0</v>
      </c>
      <c r="BH356" s="201">
        <f>IF(N356="sníž. přenesená",J356,0)</f>
        <v>0</v>
      </c>
      <c r="BI356" s="201">
        <f>IF(N356="nulová",J356,0)</f>
        <v>0</v>
      </c>
      <c r="BJ356" s="18" t="s">
        <v>87</v>
      </c>
      <c r="BK356" s="201">
        <f>ROUND(I356*H356,2)</f>
        <v>0</v>
      </c>
      <c r="BL356" s="18" t="s">
        <v>159</v>
      </c>
      <c r="BM356" s="200" t="s">
        <v>1041</v>
      </c>
    </row>
    <row r="357" spans="1:65" s="2" customFormat="1" ht="16.5" customHeight="1">
      <c r="A357" s="35"/>
      <c r="B357" s="36"/>
      <c r="C357" s="188" t="s">
        <v>437</v>
      </c>
      <c r="D357" s="188" t="s">
        <v>155</v>
      </c>
      <c r="E357" s="189" t="s">
        <v>1042</v>
      </c>
      <c r="F357" s="190" t="s">
        <v>1043</v>
      </c>
      <c r="G357" s="191" t="s">
        <v>465</v>
      </c>
      <c r="H357" s="192">
        <v>2</v>
      </c>
      <c r="I357" s="193"/>
      <c r="J357" s="194">
        <f>ROUND(I357*H357,2)</f>
        <v>0</v>
      </c>
      <c r="K357" s="195"/>
      <c r="L357" s="40"/>
      <c r="M357" s="196" t="s">
        <v>1</v>
      </c>
      <c r="N357" s="197" t="s">
        <v>44</v>
      </c>
      <c r="O357" s="72"/>
      <c r="P357" s="198">
        <f>O357*H357</f>
        <v>0</v>
      </c>
      <c r="Q357" s="198">
        <v>1.6299999999999999E-3</v>
      </c>
      <c r="R357" s="198">
        <f>Q357*H357</f>
        <v>3.2599999999999999E-3</v>
      </c>
      <c r="S357" s="198">
        <v>0</v>
      </c>
      <c r="T357" s="199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00" t="s">
        <v>159</v>
      </c>
      <c r="AT357" s="200" t="s">
        <v>155</v>
      </c>
      <c r="AU357" s="200" t="s">
        <v>89</v>
      </c>
      <c r="AY357" s="18" t="s">
        <v>153</v>
      </c>
      <c r="BE357" s="201">
        <f>IF(N357="základní",J357,0)</f>
        <v>0</v>
      </c>
      <c r="BF357" s="201">
        <f>IF(N357="snížená",J357,0)</f>
        <v>0</v>
      </c>
      <c r="BG357" s="201">
        <f>IF(N357="zákl. přenesená",J357,0)</f>
        <v>0</v>
      </c>
      <c r="BH357" s="201">
        <f>IF(N357="sníž. přenesená",J357,0)</f>
        <v>0</v>
      </c>
      <c r="BI357" s="201">
        <f>IF(N357="nulová",J357,0)</f>
        <v>0</v>
      </c>
      <c r="BJ357" s="18" t="s">
        <v>87</v>
      </c>
      <c r="BK357" s="201">
        <f>ROUND(I357*H357,2)</f>
        <v>0</v>
      </c>
      <c r="BL357" s="18" t="s">
        <v>159</v>
      </c>
      <c r="BM357" s="200" t="s">
        <v>1044</v>
      </c>
    </row>
    <row r="358" spans="1:65" s="14" customFormat="1" ht="11.25">
      <c r="B358" s="213"/>
      <c r="C358" s="214"/>
      <c r="D358" s="204" t="s">
        <v>161</v>
      </c>
      <c r="E358" s="215" t="s">
        <v>1</v>
      </c>
      <c r="F358" s="216" t="s">
        <v>89</v>
      </c>
      <c r="G358" s="214"/>
      <c r="H358" s="217">
        <v>2</v>
      </c>
      <c r="I358" s="218"/>
      <c r="J358" s="214"/>
      <c r="K358" s="214"/>
      <c r="L358" s="219"/>
      <c r="M358" s="220"/>
      <c r="N358" s="221"/>
      <c r="O358" s="221"/>
      <c r="P358" s="221"/>
      <c r="Q358" s="221"/>
      <c r="R358" s="221"/>
      <c r="S358" s="221"/>
      <c r="T358" s="222"/>
      <c r="AT358" s="223" t="s">
        <v>161</v>
      </c>
      <c r="AU358" s="223" t="s">
        <v>89</v>
      </c>
      <c r="AV358" s="14" t="s">
        <v>89</v>
      </c>
      <c r="AW358" s="14" t="s">
        <v>33</v>
      </c>
      <c r="AX358" s="14" t="s">
        <v>79</v>
      </c>
      <c r="AY358" s="223" t="s">
        <v>153</v>
      </c>
    </row>
    <row r="359" spans="1:65" s="15" customFormat="1" ht="11.25">
      <c r="B359" s="224"/>
      <c r="C359" s="225"/>
      <c r="D359" s="204" t="s">
        <v>161</v>
      </c>
      <c r="E359" s="226" t="s">
        <v>1</v>
      </c>
      <c r="F359" s="227" t="s">
        <v>164</v>
      </c>
      <c r="G359" s="225"/>
      <c r="H359" s="228">
        <v>2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AT359" s="234" t="s">
        <v>161</v>
      </c>
      <c r="AU359" s="234" t="s">
        <v>89</v>
      </c>
      <c r="AV359" s="15" t="s">
        <v>159</v>
      </c>
      <c r="AW359" s="15" t="s">
        <v>33</v>
      </c>
      <c r="AX359" s="15" t="s">
        <v>87</v>
      </c>
      <c r="AY359" s="234" t="s">
        <v>153</v>
      </c>
    </row>
    <row r="360" spans="1:65" s="2" customFormat="1" ht="21.75" customHeight="1">
      <c r="A360" s="35"/>
      <c r="B360" s="36"/>
      <c r="C360" s="188" t="s">
        <v>443</v>
      </c>
      <c r="D360" s="188" t="s">
        <v>155</v>
      </c>
      <c r="E360" s="189" t="s">
        <v>1045</v>
      </c>
      <c r="F360" s="190" t="s">
        <v>1046</v>
      </c>
      <c r="G360" s="191" t="s">
        <v>465</v>
      </c>
      <c r="H360" s="192">
        <v>2</v>
      </c>
      <c r="I360" s="193"/>
      <c r="J360" s="194">
        <f>ROUND(I360*H360,2)</f>
        <v>0</v>
      </c>
      <c r="K360" s="195"/>
      <c r="L360" s="40"/>
      <c r="M360" s="196" t="s">
        <v>1</v>
      </c>
      <c r="N360" s="197" t="s">
        <v>44</v>
      </c>
      <c r="O360" s="72"/>
      <c r="P360" s="198">
        <f>O360*H360</f>
        <v>0</v>
      </c>
      <c r="Q360" s="198">
        <v>0</v>
      </c>
      <c r="R360" s="198">
        <f>Q360*H360</f>
        <v>0</v>
      </c>
      <c r="S360" s="198">
        <v>0</v>
      </c>
      <c r="T360" s="199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0" t="s">
        <v>159</v>
      </c>
      <c r="AT360" s="200" t="s">
        <v>155</v>
      </c>
      <c r="AU360" s="200" t="s">
        <v>89</v>
      </c>
      <c r="AY360" s="18" t="s">
        <v>153</v>
      </c>
      <c r="BE360" s="201">
        <f>IF(N360="základní",J360,0)</f>
        <v>0</v>
      </c>
      <c r="BF360" s="201">
        <f>IF(N360="snížená",J360,0)</f>
        <v>0</v>
      </c>
      <c r="BG360" s="201">
        <f>IF(N360="zákl. přenesená",J360,0)</f>
        <v>0</v>
      </c>
      <c r="BH360" s="201">
        <f>IF(N360="sníž. přenesená",J360,0)</f>
        <v>0</v>
      </c>
      <c r="BI360" s="201">
        <f>IF(N360="nulová",J360,0)</f>
        <v>0</v>
      </c>
      <c r="BJ360" s="18" t="s">
        <v>87</v>
      </c>
      <c r="BK360" s="201">
        <f>ROUND(I360*H360,2)</f>
        <v>0</v>
      </c>
      <c r="BL360" s="18" t="s">
        <v>159</v>
      </c>
      <c r="BM360" s="200" t="s">
        <v>1047</v>
      </c>
    </row>
    <row r="361" spans="1:65" s="2" customFormat="1" ht="21.75" customHeight="1">
      <c r="A361" s="35"/>
      <c r="B361" s="36"/>
      <c r="C361" s="235" t="s">
        <v>450</v>
      </c>
      <c r="D361" s="235" t="s">
        <v>223</v>
      </c>
      <c r="E361" s="236" t="s">
        <v>1048</v>
      </c>
      <c r="F361" s="237" t="s">
        <v>1049</v>
      </c>
      <c r="G361" s="238" t="s">
        <v>465</v>
      </c>
      <c r="H361" s="239">
        <v>2</v>
      </c>
      <c r="I361" s="240"/>
      <c r="J361" s="241">
        <f>ROUND(I361*H361,2)</f>
        <v>0</v>
      </c>
      <c r="K361" s="242"/>
      <c r="L361" s="243"/>
      <c r="M361" s="244" t="s">
        <v>1</v>
      </c>
      <c r="N361" s="245" t="s">
        <v>44</v>
      </c>
      <c r="O361" s="72"/>
      <c r="P361" s="198">
        <f>O361*H361</f>
        <v>0</v>
      </c>
      <c r="Q361" s="198">
        <v>0</v>
      </c>
      <c r="R361" s="198">
        <f>Q361*H361</f>
        <v>0</v>
      </c>
      <c r="S361" s="198">
        <v>0</v>
      </c>
      <c r="T361" s="199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00" t="s">
        <v>204</v>
      </c>
      <c r="AT361" s="200" t="s">
        <v>223</v>
      </c>
      <c r="AU361" s="200" t="s">
        <v>89</v>
      </c>
      <c r="AY361" s="18" t="s">
        <v>153</v>
      </c>
      <c r="BE361" s="201">
        <f>IF(N361="základní",J361,0)</f>
        <v>0</v>
      </c>
      <c r="BF361" s="201">
        <f>IF(N361="snížená",J361,0)</f>
        <v>0</v>
      </c>
      <c r="BG361" s="201">
        <f>IF(N361="zákl. přenesená",J361,0)</f>
        <v>0</v>
      </c>
      <c r="BH361" s="201">
        <f>IF(N361="sníž. přenesená",J361,0)</f>
        <v>0</v>
      </c>
      <c r="BI361" s="201">
        <f>IF(N361="nulová",J361,0)</f>
        <v>0</v>
      </c>
      <c r="BJ361" s="18" t="s">
        <v>87</v>
      </c>
      <c r="BK361" s="201">
        <f>ROUND(I361*H361,2)</f>
        <v>0</v>
      </c>
      <c r="BL361" s="18" t="s">
        <v>159</v>
      </c>
      <c r="BM361" s="200" t="s">
        <v>1050</v>
      </c>
    </row>
    <row r="362" spans="1:65" s="2" customFormat="1" ht="21.75" customHeight="1">
      <c r="A362" s="35"/>
      <c r="B362" s="36"/>
      <c r="C362" s="188" t="s">
        <v>456</v>
      </c>
      <c r="D362" s="188" t="s">
        <v>155</v>
      </c>
      <c r="E362" s="189" t="s">
        <v>1051</v>
      </c>
      <c r="F362" s="190" t="s">
        <v>1052</v>
      </c>
      <c r="G362" s="191" t="s">
        <v>465</v>
      </c>
      <c r="H362" s="192">
        <v>2</v>
      </c>
      <c r="I362" s="193"/>
      <c r="J362" s="194">
        <f>ROUND(I362*H362,2)</f>
        <v>0</v>
      </c>
      <c r="K362" s="195"/>
      <c r="L362" s="40"/>
      <c r="M362" s="196" t="s">
        <v>1</v>
      </c>
      <c r="N362" s="197" t="s">
        <v>44</v>
      </c>
      <c r="O362" s="72"/>
      <c r="P362" s="198">
        <f>O362*H362</f>
        <v>0</v>
      </c>
      <c r="Q362" s="198">
        <v>0</v>
      </c>
      <c r="R362" s="198">
        <f>Q362*H362</f>
        <v>0</v>
      </c>
      <c r="S362" s="198">
        <v>0</v>
      </c>
      <c r="T362" s="199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0" t="s">
        <v>159</v>
      </c>
      <c r="AT362" s="200" t="s">
        <v>155</v>
      </c>
      <c r="AU362" s="200" t="s">
        <v>89</v>
      </c>
      <c r="AY362" s="18" t="s">
        <v>153</v>
      </c>
      <c r="BE362" s="201">
        <f>IF(N362="základní",J362,0)</f>
        <v>0</v>
      </c>
      <c r="BF362" s="201">
        <f>IF(N362="snížená",J362,0)</f>
        <v>0</v>
      </c>
      <c r="BG362" s="201">
        <f>IF(N362="zákl. přenesená",J362,0)</f>
        <v>0</v>
      </c>
      <c r="BH362" s="201">
        <f>IF(N362="sníž. přenesená",J362,0)</f>
        <v>0</v>
      </c>
      <c r="BI362" s="201">
        <f>IF(N362="nulová",J362,0)</f>
        <v>0</v>
      </c>
      <c r="BJ362" s="18" t="s">
        <v>87</v>
      </c>
      <c r="BK362" s="201">
        <f>ROUND(I362*H362,2)</f>
        <v>0</v>
      </c>
      <c r="BL362" s="18" t="s">
        <v>159</v>
      </c>
      <c r="BM362" s="200" t="s">
        <v>1053</v>
      </c>
    </row>
    <row r="363" spans="1:65" s="2" customFormat="1" ht="21.75" customHeight="1">
      <c r="A363" s="35"/>
      <c r="B363" s="36"/>
      <c r="C363" s="235" t="s">
        <v>462</v>
      </c>
      <c r="D363" s="235" t="s">
        <v>223</v>
      </c>
      <c r="E363" s="236" t="s">
        <v>1054</v>
      </c>
      <c r="F363" s="237" t="s">
        <v>1055</v>
      </c>
      <c r="G363" s="238" t="s">
        <v>465</v>
      </c>
      <c r="H363" s="239">
        <v>2</v>
      </c>
      <c r="I363" s="240"/>
      <c r="J363" s="241">
        <f>ROUND(I363*H363,2)</f>
        <v>0</v>
      </c>
      <c r="K363" s="242"/>
      <c r="L363" s="243"/>
      <c r="M363" s="244" t="s">
        <v>1</v>
      </c>
      <c r="N363" s="245" t="s">
        <v>44</v>
      </c>
      <c r="O363" s="72"/>
      <c r="P363" s="198">
        <f>O363*H363</f>
        <v>0</v>
      </c>
      <c r="Q363" s="198">
        <v>0</v>
      </c>
      <c r="R363" s="198">
        <f>Q363*H363</f>
        <v>0</v>
      </c>
      <c r="S363" s="198">
        <v>0</v>
      </c>
      <c r="T363" s="199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0" t="s">
        <v>204</v>
      </c>
      <c r="AT363" s="200" t="s">
        <v>223</v>
      </c>
      <c r="AU363" s="200" t="s">
        <v>89</v>
      </c>
      <c r="AY363" s="18" t="s">
        <v>153</v>
      </c>
      <c r="BE363" s="201">
        <f>IF(N363="základní",J363,0)</f>
        <v>0</v>
      </c>
      <c r="BF363" s="201">
        <f>IF(N363="snížená",J363,0)</f>
        <v>0</v>
      </c>
      <c r="BG363" s="201">
        <f>IF(N363="zákl. přenesená",J363,0)</f>
        <v>0</v>
      </c>
      <c r="BH363" s="201">
        <f>IF(N363="sníž. přenesená",J363,0)</f>
        <v>0</v>
      </c>
      <c r="BI363" s="201">
        <f>IF(N363="nulová",J363,0)</f>
        <v>0</v>
      </c>
      <c r="BJ363" s="18" t="s">
        <v>87</v>
      </c>
      <c r="BK363" s="201">
        <f>ROUND(I363*H363,2)</f>
        <v>0</v>
      </c>
      <c r="BL363" s="18" t="s">
        <v>159</v>
      </c>
      <c r="BM363" s="200" t="s">
        <v>1056</v>
      </c>
    </row>
    <row r="364" spans="1:65" s="2" customFormat="1" ht="24.2" customHeight="1">
      <c r="A364" s="35"/>
      <c r="B364" s="36"/>
      <c r="C364" s="188" t="s">
        <v>467</v>
      </c>
      <c r="D364" s="188" t="s">
        <v>155</v>
      </c>
      <c r="E364" s="189" t="s">
        <v>1057</v>
      </c>
      <c r="F364" s="190" t="s">
        <v>1058</v>
      </c>
      <c r="G364" s="191" t="s">
        <v>465</v>
      </c>
      <c r="H364" s="192">
        <v>3</v>
      </c>
      <c r="I364" s="193"/>
      <c r="J364" s="194">
        <f>ROUND(I364*H364,2)</f>
        <v>0</v>
      </c>
      <c r="K364" s="195"/>
      <c r="L364" s="40"/>
      <c r="M364" s="196" t="s">
        <v>1</v>
      </c>
      <c r="N364" s="197" t="s">
        <v>44</v>
      </c>
      <c r="O364" s="72"/>
      <c r="P364" s="198">
        <f>O364*H364</f>
        <v>0</v>
      </c>
      <c r="Q364" s="198">
        <v>7.2000000000000005E-4</v>
      </c>
      <c r="R364" s="198">
        <f>Q364*H364</f>
        <v>2.16E-3</v>
      </c>
      <c r="S364" s="198">
        <v>0</v>
      </c>
      <c r="T364" s="199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0" t="s">
        <v>159</v>
      </c>
      <c r="AT364" s="200" t="s">
        <v>155</v>
      </c>
      <c r="AU364" s="200" t="s">
        <v>89</v>
      </c>
      <c r="AY364" s="18" t="s">
        <v>153</v>
      </c>
      <c r="BE364" s="201">
        <f>IF(N364="základní",J364,0)</f>
        <v>0</v>
      </c>
      <c r="BF364" s="201">
        <f>IF(N364="snížená",J364,0)</f>
        <v>0</v>
      </c>
      <c r="BG364" s="201">
        <f>IF(N364="zákl. přenesená",J364,0)</f>
        <v>0</v>
      </c>
      <c r="BH364" s="201">
        <f>IF(N364="sníž. přenesená",J364,0)</f>
        <v>0</v>
      </c>
      <c r="BI364" s="201">
        <f>IF(N364="nulová",J364,0)</f>
        <v>0</v>
      </c>
      <c r="BJ364" s="18" t="s">
        <v>87</v>
      </c>
      <c r="BK364" s="201">
        <f>ROUND(I364*H364,2)</f>
        <v>0</v>
      </c>
      <c r="BL364" s="18" t="s">
        <v>159</v>
      </c>
      <c r="BM364" s="200" t="s">
        <v>1059</v>
      </c>
    </row>
    <row r="365" spans="1:65" s="13" customFormat="1" ht="11.25">
      <c r="B365" s="202"/>
      <c r="C365" s="203"/>
      <c r="D365" s="204" t="s">
        <v>161</v>
      </c>
      <c r="E365" s="205" t="s">
        <v>1</v>
      </c>
      <c r="F365" s="206" t="s">
        <v>1060</v>
      </c>
      <c r="G365" s="203"/>
      <c r="H365" s="205" t="s">
        <v>1</v>
      </c>
      <c r="I365" s="207"/>
      <c r="J365" s="203"/>
      <c r="K365" s="203"/>
      <c r="L365" s="208"/>
      <c r="M365" s="209"/>
      <c r="N365" s="210"/>
      <c r="O365" s="210"/>
      <c r="P365" s="210"/>
      <c r="Q365" s="210"/>
      <c r="R365" s="210"/>
      <c r="S365" s="210"/>
      <c r="T365" s="211"/>
      <c r="AT365" s="212" t="s">
        <v>161</v>
      </c>
      <c r="AU365" s="212" t="s">
        <v>89</v>
      </c>
      <c r="AV365" s="13" t="s">
        <v>87</v>
      </c>
      <c r="AW365" s="13" t="s">
        <v>33</v>
      </c>
      <c r="AX365" s="13" t="s">
        <v>79</v>
      </c>
      <c r="AY365" s="212" t="s">
        <v>153</v>
      </c>
    </row>
    <row r="366" spans="1:65" s="14" customFormat="1" ht="11.25">
      <c r="B366" s="213"/>
      <c r="C366" s="214"/>
      <c r="D366" s="204" t="s">
        <v>161</v>
      </c>
      <c r="E366" s="215" t="s">
        <v>1</v>
      </c>
      <c r="F366" s="216" t="s">
        <v>87</v>
      </c>
      <c r="G366" s="214"/>
      <c r="H366" s="217">
        <v>1</v>
      </c>
      <c r="I366" s="218"/>
      <c r="J366" s="214"/>
      <c r="K366" s="214"/>
      <c r="L366" s="219"/>
      <c r="M366" s="220"/>
      <c r="N366" s="221"/>
      <c r="O366" s="221"/>
      <c r="P366" s="221"/>
      <c r="Q366" s="221"/>
      <c r="R366" s="221"/>
      <c r="S366" s="221"/>
      <c r="T366" s="222"/>
      <c r="AT366" s="223" t="s">
        <v>161</v>
      </c>
      <c r="AU366" s="223" t="s">
        <v>89</v>
      </c>
      <c r="AV366" s="14" t="s">
        <v>89</v>
      </c>
      <c r="AW366" s="14" t="s">
        <v>33</v>
      </c>
      <c r="AX366" s="14" t="s">
        <v>79</v>
      </c>
      <c r="AY366" s="223" t="s">
        <v>153</v>
      </c>
    </row>
    <row r="367" spans="1:65" s="13" customFormat="1" ht="11.25">
      <c r="B367" s="202"/>
      <c r="C367" s="203"/>
      <c r="D367" s="204" t="s">
        <v>161</v>
      </c>
      <c r="E367" s="205" t="s">
        <v>1</v>
      </c>
      <c r="F367" s="206" t="s">
        <v>1061</v>
      </c>
      <c r="G367" s="203"/>
      <c r="H367" s="205" t="s">
        <v>1</v>
      </c>
      <c r="I367" s="207"/>
      <c r="J367" s="203"/>
      <c r="K367" s="203"/>
      <c r="L367" s="208"/>
      <c r="M367" s="209"/>
      <c r="N367" s="210"/>
      <c r="O367" s="210"/>
      <c r="P367" s="210"/>
      <c r="Q367" s="210"/>
      <c r="R367" s="210"/>
      <c r="S367" s="210"/>
      <c r="T367" s="211"/>
      <c r="AT367" s="212" t="s">
        <v>161</v>
      </c>
      <c r="AU367" s="212" t="s">
        <v>89</v>
      </c>
      <c r="AV367" s="13" t="s">
        <v>87</v>
      </c>
      <c r="AW367" s="13" t="s">
        <v>33</v>
      </c>
      <c r="AX367" s="13" t="s">
        <v>79</v>
      </c>
      <c r="AY367" s="212" t="s">
        <v>153</v>
      </c>
    </row>
    <row r="368" spans="1:65" s="14" customFormat="1" ht="11.25">
      <c r="B368" s="213"/>
      <c r="C368" s="214"/>
      <c r="D368" s="204" t="s">
        <v>161</v>
      </c>
      <c r="E368" s="215" t="s">
        <v>1</v>
      </c>
      <c r="F368" s="216" t="s">
        <v>87</v>
      </c>
      <c r="G368" s="214"/>
      <c r="H368" s="217">
        <v>1</v>
      </c>
      <c r="I368" s="218"/>
      <c r="J368" s="214"/>
      <c r="K368" s="214"/>
      <c r="L368" s="219"/>
      <c r="M368" s="220"/>
      <c r="N368" s="221"/>
      <c r="O368" s="221"/>
      <c r="P368" s="221"/>
      <c r="Q368" s="221"/>
      <c r="R368" s="221"/>
      <c r="S368" s="221"/>
      <c r="T368" s="222"/>
      <c r="AT368" s="223" t="s">
        <v>161</v>
      </c>
      <c r="AU368" s="223" t="s">
        <v>89</v>
      </c>
      <c r="AV368" s="14" t="s">
        <v>89</v>
      </c>
      <c r="AW368" s="14" t="s">
        <v>33</v>
      </c>
      <c r="AX368" s="14" t="s">
        <v>79</v>
      </c>
      <c r="AY368" s="223" t="s">
        <v>153</v>
      </c>
    </row>
    <row r="369" spans="1:65" s="13" customFormat="1" ht="11.25">
      <c r="B369" s="202"/>
      <c r="C369" s="203"/>
      <c r="D369" s="204" t="s">
        <v>161</v>
      </c>
      <c r="E369" s="205" t="s">
        <v>1</v>
      </c>
      <c r="F369" s="206" t="s">
        <v>1062</v>
      </c>
      <c r="G369" s="203"/>
      <c r="H369" s="205" t="s">
        <v>1</v>
      </c>
      <c r="I369" s="207"/>
      <c r="J369" s="203"/>
      <c r="K369" s="203"/>
      <c r="L369" s="208"/>
      <c r="M369" s="209"/>
      <c r="N369" s="210"/>
      <c r="O369" s="210"/>
      <c r="P369" s="210"/>
      <c r="Q369" s="210"/>
      <c r="R369" s="210"/>
      <c r="S369" s="210"/>
      <c r="T369" s="211"/>
      <c r="AT369" s="212" t="s">
        <v>161</v>
      </c>
      <c r="AU369" s="212" t="s">
        <v>89</v>
      </c>
      <c r="AV369" s="13" t="s">
        <v>87</v>
      </c>
      <c r="AW369" s="13" t="s">
        <v>33</v>
      </c>
      <c r="AX369" s="13" t="s">
        <v>79</v>
      </c>
      <c r="AY369" s="212" t="s">
        <v>153</v>
      </c>
    </row>
    <row r="370" spans="1:65" s="14" customFormat="1" ht="11.25">
      <c r="B370" s="213"/>
      <c r="C370" s="214"/>
      <c r="D370" s="204" t="s">
        <v>161</v>
      </c>
      <c r="E370" s="215" t="s">
        <v>1</v>
      </c>
      <c r="F370" s="216" t="s">
        <v>87</v>
      </c>
      <c r="G370" s="214"/>
      <c r="H370" s="217">
        <v>1</v>
      </c>
      <c r="I370" s="218"/>
      <c r="J370" s="214"/>
      <c r="K370" s="214"/>
      <c r="L370" s="219"/>
      <c r="M370" s="220"/>
      <c r="N370" s="221"/>
      <c r="O370" s="221"/>
      <c r="P370" s="221"/>
      <c r="Q370" s="221"/>
      <c r="R370" s="221"/>
      <c r="S370" s="221"/>
      <c r="T370" s="222"/>
      <c r="AT370" s="223" t="s">
        <v>161</v>
      </c>
      <c r="AU370" s="223" t="s">
        <v>89</v>
      </c>
      <c r="AV370" s="14" t="s">
        <v>89</v>
      </c>
      <c r="AW370" s="14" t="s">
        <v>33</v>
      </c>
      <c r="AX370" s="14" t="s">
        <v>79</v>
      </c>
      <c r="AY370" s="223" t="s">
        <v>153</v>
      </c>
    </row>
    <row r="371" spans="1:65" s="15" customFormat="1" ht="11.25">
      <c r="B371" s="224"/>
      <c r="C371" s="225"/>
      <c r="D371" s="204" t="s">
        <v>161</v>
      </c>
      <c r="E371" s="226" t="s">
        <v>1</v>
      </c>
      <c r="F371" s="227" t="s">
        <v>164</v>
      </c>
      <c r="G371" s="225"/>
      <c r="H371" s="228">
        <v>3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AT371" s="234" t="s">
        <v>161</v>
      </c>
      <c r="AU371" s="234" t="s">
        <v>89</v>
      </c>
      <c r="AV371" s="15" t="s">
        <v>159</v>
      </c>
      <c r="AW371" s="15" t="s">
        <v>33</v>
      </c>
      <c r="AX371" s="15" t="s">
        <v>87</v>
      </c>
      <c r="AY371" s="234" t="s">
        <v>153</v>
      </c>
    </row>
    <row r="372" spans="1:65" s="2" customFormat="1" ht="16.5" customHeight="1">
      <c r="A372" s="35"/>
      <c r="B372" s="36"/>
      <c r="C372" s="235" t="s">
        <v>472</v>
      </c>
      <c r="D372" s="235" t="s">
        <v>223</v>
      </c>
      <c r="E372" s="236" t="s">
        <v>1063</v>
      </c>
      <c r="F372" s="237" t="s">
        <v>1064</v>
      </c>
      <c r="G372" s="238" t="s">
        <v>465</v>
      </c>
      <c r="H372" s="239">
        <v>3</v>
      </c>
      <c r="I372" s="240"/>
      <c r="J372" s="241">
        <f>ROUND(I372*H372,2)</f>
        <v>0</v>
      </c>
      <c r="K372" s="242"/>
      <c r="L372" s="243"/>
      <c r="M372" s="244" t="s">
        <v>1</v>
      </c>
      <c r="N372" s="245" t="s">
        <v>44</v>
      </c>
      <c r="O372" s="72"/>
      <c r="P372" s="198">
        <f>O372*H372</f>
        <v>0</v>
      </c>
      <c r="Q372" s="198">
        <v>1.2200000000000001E-2</v>
      </c>
      <c r="R372" s="198">
        <f>Q372*H372</f>
        <v>3.6600000000000001E-2</v>
      </c>
      <c r="S372" s="198">
        <v>0</v>
      </c>
      <c r="T372" s="19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0" t="s">
        <v>204</v>
      </c>
      <c r="AT372" s="200" t="s">
        <v>223</v>
      </c>
      <c r="AU372" s="200" t="s">
        <v>89</v>
      </c>
      <c r="AY372" s="18" t="s">
        <v>153</v>
      </c>
      <c r="BE372" s="201">
        <f>IF(N372="základní",J372,0)</f>
        <v>0</v>
      </c>
      <c r="BF372" s="201">
        <f>IF(N372="snížená",J372,0)</f>
        <v>0</v>
      </c>
      <c r="BG372" s="201">
        <f>IF(N372="zákl. přenesená",J372,0)</f>
        <v>0</v>
      </c>
      <c r="BH372" s="201">
        <f>IF(N372="sníž. přenesená",J372,0)</f>
        <v>0</v>
      </c>
      <c r="BI372" s="201">
        <f>IF(N372="nulová",J372,0)</f>
        <v>0</v>
      </c>
      <c r="BJ372" s="18" t="s">
        <v>87</v>
      </c>
      <c r="BK372" s="201">
        <f>ROUND(I372*H372,2)</f>
        <v>0</v>
      </c>
      <c r="BL372" s="18" t="s">
        <v>159</v>
      </c>
      <c r="BM372" s="200" t="s">
        <v>1065</v>
      </c>
    </row>
    <row r="373" spans="1:65" s="2" customFormat="1" ht="21.75" customHeight="1">
      <c r="A373" s="35"/>
      <c r="B373" s="36"/>
      <c r="C373" s="188" t="s">
        <v>477</v>
      </c>
      <c r="D373" s="188" t="s">
        <v>155</v>
      </c>
      <c r="E373" s="189" t="s">
        <v>1066</v>
      </c>
      <c r="F373" s="190" t="s">
        <v>1067</v>
      </c>
      <c r="G373" s="191" t="s">
        <v>465</v>
      </c>
      <c r="H373" s="192">
        <v>2</v>
      </c>
      <c r="I373" s="193"/>
      <c r="J373" s="194">
        <f>ROUND(I373*H373,2)</f>
        <v>0</v>
      </c>
      <c r="K373" s="195"/>
      <c r="L373" s="40"/>
      <c r="M373" s="196" t="s">
        <v>1</v>
      </c>
      <c r="N373" s="197" t="s">
        <v>44</v>
      </c>
      <c r="O373" s="72"/>
      <c r="P373" s="198">
        <f>O373*H373</f>
        <v>0</v>
      </c>
      <c r="Q373" s="198">
        <v>7.3999999999999999E-4</v>
      </c>
      <c r="R373" s="198">
        <f>Q373*H373</f>
        <v>1.48E-3</v>
      </c>
      <c r="S373" s="198">
        <v>0</v>
      </c>
      <c r="T373" s="19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0" t="s">
        <v>159</v>
      </c>
      <c r="AT373" s="200" t="s">
        <v>155</v>
      </c>
      <c r="AU373" s="200" t="s">
        <v>89</v>
      </c>
      <c r="AY373" s="18" t="s">
        <v>153</v>
      </c>
      <c r="BE373" s="201">
        <f>IF(N373="základní",J373,0)</f>
        <v>0</v>
      </c>
      <c r="BF373" s="201">
        <f>IF(N373="snížená",J373,0)</f>
        <v>0</v>
      </c>
      <c r="BG373" s="201">
        <f>IF(N373="zákl. přenesená",J373,0)</f>
        <v>0</v>
      </c>
      <c r="BH373" s="201">
        <f>IF(N373="sníž. přenesená",J373,0)</f>
        <v>0</v>
      </c>
      <c r="BI373" s="201">
        <f>IF(N373="nulová",J373,0)</f>
        <v>0</v>
      </c>
      <c r="BJ373" s="18" t="s">
        <v>87</v>
      </c>
      <c r="BK373" s="201">
        <f>ROUND(I373*H373,2)</f>
        <v>0</v>
      </c>
      <c r="BL373" s="18" t="s">
        <v>159</v>
      </c>
      <c r="BM373" s="200" t="s">
        <v>1068</v>
      </c>
    </row>
    <row r="374" spans="1:65" s="13" customFormat="1" ht="11.25">
      <c r="B374" s="202"/>
      <c r="C374" s="203"/>
      <c r="D374" s="204" t="s">
        <v>161</v>
      </c>
      <c r="E374" s="205" t="s">
        <v>1</v>
      </c>
      <c r="F374" s="206" t="s">
        <v>1069</v>
      </c>
      <c r="G374" s="203"/>
      <c r="H374" s="205" t="s">
        <v>1</v>
      </c>
      <c r="I374" s="207"/>
      <c r="J374" s="203"/>
      <c r="K374" s="203"/>
      <c r="L374" s="208"/>
      <c r="M374" s="209"/>
      <c r="N374" s="210"/>
      <c r="O374" s="210"/>
      <c r="P374" s="210"/>
      <c r="Q374" s="210"/>
      <c r="R374" s="210"/>
      <c r="S374" s="210"/>
      <c r="T374" s="211"/>
      <c r="AT374" s="212" t="s">
        <v>161</v>
      </c>
      <c r="AU374" s="212" t="s">
        <v>89</v>
      </c>
      <c r="AV374" s="13" t="s">
        <v>87</v>
      </c>
      <c r="AW374" s="13" t="s">
        <v>33</v>
      </c>
      <c r="AX374" s="13" t="s">
        <v>79</v>
      </c>
      <c r="AY374" s="212" t="s">
        <v>153</v>
      </c>
    </row>
    <row r="375" spans="1:65" s="14" customFormat="1" ht="11.25">
      <c r="B375" s="213"/>
      <c r="C375" s="214"/>
      <c r="D375" s="204" t="s">
        <v>161</v>
      </c>
      <c r="E375" s="215" t="s">
        <v>1</v>
      </c>
      <c r="F375" s="216" t="s">
        <v>89</v>
      </c>
      <c r="G375" s="214"/>
      <c r="H375" s="217">
        <v>2</v>
      </c>
      <c r="I375" s="218"/>
      <c r="J375" s="214"/>
      <c r="K375" s="214"/>
      <c r="L375" s="219"/>
      <c r="M375" s="220"/>
      <c r="N375" s="221"/>
      <c r="O375" s="221"/>
      <c r="P375" s="221"/>
      <c r="Q375" s="221"/>
      <c r="R375" s="221"/>
      <c r="S375" s="221"/>
      <c r="T375" s="222"/>
      <c r="AT375" s="223" t="s">
        <v>161</v>
      </c>
      <c r="AU375" s="223" t="s">
        <v>89</v>
      </c>
      <c r="AV375" s="14" t="s">
        <v>89</v>
      </c>
      <c r="AW375" s="14" t="s">
        <v>33</v>
      </c>
      <c r="AX375" s="14" t="s">
        <v>79</v>
      </c>
      <c r="AY375" s="223" t="s">
        <v>153</v>
      </c>
    </row>
    <row r="376" spans="1:65" s="15" customFormat="1" ht="11.25">
      <c r="B376" s="224"/>
      <c r="C376" s="225"/>
      <c r="D376" s="204" t="s">
        <v>161</v>
      </c>
      <c r="E376" s="226" t="s">
        <v>1</v>
      </c>
      <c r="F376" s="227" t="s">
        <v>164</v>
      </c>
      <c r="G376" s="225"/>
      <c r="H376" s="228">
        <v>2</v>
      </c>
      <c r="I376" s="229"/>
      <c r="J376" s="225"/>
      <c r="K376" s="225"/>
      <c r="L376" s="230"/>
      <c r="M376" s="231"/>
      <c r="N376" s="232"/>
      <c r="O376" s="232"/>
      <c r="P376" s="232"/>
      <c r="Q376" s="232"/>
      <c r="R376" s="232"/>
      <c r="S376" s="232"/>
      <c r="T376" s="233"/>
      <c r="AT376" s="234" t="s">
        <v>161</v>
      </c>
      <c r="AU376" s="234" t="s">
        <v>89</v>
      </c>
      <c r="AV376" s="15" t="s">
        <v>159</v>
      </c>
      <c r="AW376" s="15" t="s">
        <v>33</v>
      </c>
      <c r="AX376" s="15" t="s">
        <v>87</v>
      </c>
      <c r="AY376" s="234" t="s">
        <v>153</v>
      </c>
    </row>
    <row r="377" spans="1:65" s="2" customFormat="1" ht="16.5" customHeight="1">
      <c r="A377" s="35"/>
      <c r="B377" s="36"/>
      <c r="C377" s="235" t="s">
        <v>483</v>
      </c>
      <c r="D377" s="235" t="s">
        <v>223</v>
      </c>
      <c r="E377" s="236" t="s">
        <v>1070</v>
      </c>
      <c r="F377" s="237" t="s">
        <v>1071</v>
      </c>
      <c r="G377" s="238" t="s">
        <v>465</v>
      </c>
      <c r="H377" s="239">
        <v>2</v>
      </c>
      <c r="I377" s="240"/>
      <c r="J377" s="241">
        <f>ROUND(I377*H377,2)</f>
        <v>0</v>
      </c>
      <c r="K377" s="242"/>
      <c r="L377" s="243"/>
      <c r="M377" s="244" t="s">
        <v>1</v>
      </c>
      <c r="N377" s="245" t="s">
        <v>44</v>
      </c>
      <c r="O377" s="72"/>
      <c r="P377" s="198">
        <f>O377*H377</f>
        <v>0</v>
      </c>
      <c r="Q377" s="198">
        <v>2.5000000000000001E-2</v>
      </c>
      <c r="R377" s="198">
        <f>Q377*H377</f>
        <v>0.05</v>
      </c>
      <c r="S377" s="198">
        <v>0</v>
      </c>
      <c r="T377" s="199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00" t="s">
        <v>204</v>
      </c>
      <c r="AT377" s="200" t="s">
        <v>223</v>
      </c>
      <c r="AU377" s="200" t="s">
        <v>89</v>
      </c>
      <c r="AY377" s="18" t="s">
        <v>153</v>
      </c>
      <c r="BE377" s="201">
        <f>IF(N377="základní",J377,0)</f>
        <v>0</v>
      </c>
      <c r="BF377" s="201">
        <f>IF(N377="snížená",J377,0)</f>
        <v>0</v>
      </c>
      <c r="BG377" s="201">
        <f>IF(N377="zákl. přenesená",J377,0)</f>
        <v>0</v>
      </c>
      <c r="BH377" s="201">
        <f>IF(N377="sníž. přenesená",J377,0)</f>
        <v>0</v>
      </c>
      <c r="BI377" s="201">
        <f>IF(N377="nulová",J377,0)</f>
        <v>0</v>
      </c>
      <c r="BJ377" s="18" t="s">
        <v>87</v>
      </c>
      <c r="BK377" s="201">
        <f>ROUND(I377*H377,2)</f>
        <v>0</v>
      </c>
      <c r="BL377" s="18" t="s">
        <v>159</v>
      </c>
      <c r="BM377" s="200" t="s">
        <v>1072</v>
      </c>
    </row>
    <row r="378" spans="1:65" s="14" customFormat="1" ht="11.25">
      <c r="B378" s="213"/>
      <c r="C378" s="214"/>
      <c r="D378" s="204" t="s">
        <v>161</v>
      </c>
      <c r="E378" s="215" t="s">
        <v>1</v>
      </c>
      <c r="F378" s="216" t="s">
        <v>89</v>
      </c>
      <c r="G378" s="214"/>
      <c r="H378" s="217">
        <v>2</v>
      </c>
      <c r="I378" s="218"/>
      <c r="J378" s="214"/>
      <c r="K378" s="214"/>
      <c r="L378" s="219"/>
      <c r="M378" s="220"/>
      <c r="N378" s="221"/>
      <c r="O378" s="221"/>
      <c r="P378" s="221"/>
      <c r="Q378" s="221"/>
      <c r="R378" s="221"/>
      <c r="S378" s="221"/>
      <c r="T378" s="222"/>
      <c r="AT378" s="223" t="s">
        <v>161</v>
      </c>
      <c r="AU378" s="223" t="s">
        <v>89</v>
      </c>
      <c r="AV378" s="14" t="s">
        <v>89</v>
      </c>
      <c r="AW378" s="14" t="s">
        <v>33</v>
      </c>
      <c r="AX378" s="14" t="s">
        <v>79</v>
      </c>
      <c r="AY378" s="223" t="s">
        <v>153</v>
      </c>
    </row>
    <row r="379" spans="1:65" s="15" customFormat="1" ht="11.25">
      <c r="B379" s="224"/>
      <c r="C379" s="225"/>
      <c r="D379" s="204" t="s">
        <v>161</v>
      </c>
      <c r="E379" s="226" t="s">
        <v>1</v>
      </c>
      <c r="F379" s="227" t="s">
        <v>164</v>
      </c>
      <c r="G379" s="225"/>
      <c r="H379" s="228">
        <v>2</v>
      </c>
      <c r="I379" s="229"/>
      <c r="J379" s="225"/>
      <c r="K379" s="225"/>
      <c r="L379" s="230"/>
      <c r="M379" s="231"/>
      <c r="N379" s="232"/>
      <c r="O379" s="232"/>
      <c r="P379" s="232"/>
      <c r="Q379" s="232"/>
      <c r="R379" s="232"/>
      <c r="S379" s="232"/>
      <c r="T379" s="233"/>
      <c r="AT379" s="234" t="s">
        <v>161</v>
      </c>
      <c r="AU379" s="234" t="s">
        <v>89</v>
      </c>
      <c r="AV379" s="15" t="s">
        <v>159</v>
      </c>
      <c r="AW379" s="15" t="s">
        <v>33</v>
      </c>
      <c r="AX379" s="15" t="s">
        <v>87</v>
      </c>
      <c r="AY379" s="234" t="s">
        <v>153</v>
      </c>
    </row>
    <row r="380" spans="1:65" s="2" customFormat="1" ht="24.2" customHeight="1">
      <c r="A380" s="35"/>
      <c r="B380" s="36"/>
      <c r="C380" s="188" t="s">
        <v>487</v>
      </c>
      <c r="D380" s="188" t="s">
        <v>155</v>
      </c>
      <c r="E380" s="189" t="s">
        <v>1073</v>
      </c>
      <c r="F380" s="190" t="s">
        <v>1074</v>
      </c>
      <c r="G380" s="191" t="s">
        <v>465</v>
      </c>
      <c r="H380" s="192">
        <v>2</v>
      </c>
      <c r="I380" s="193"/>
      <c r="J380" s="194">
        <f>ROUND(I380*H380,2)</f>
        <v>0</v>
      </c>
      <c r="K380" s="195"/>
      <c r="L380" s="40"/>
      <c r="M380" s="196" t="s">
        <v>1</v>
      </c>
      <c r="N380" s="197" t="s">
        <v>44</v>
      </c>
      <c r="O380" s="72"/>
      <c r="P380" s="198">
        <f>O380*H380</f>
        <v>0</v>
      </c>
      <c r="Q380" s="198">
        <v>0</v>
      </c>
      <c r="R380" s="198">
        <f>Q380*H380</f>
        <v>0</v>
      </c>
      <c r="S380" s="198">
        <v>0</v>
      </c>
      <c r="T380" s="199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0" t="s">
        <v>159</v>
      </c>
      <c r="AT380" s="200" t="s">
        <v>155</v>
      </c>
      <c r="AU380" s="200" t="s">
        <v>89</v>
      </c>
      <c r="AY380" s="18" t="s">
        <v>153</v>
      </c>
      <c r="BE380" s="201">
        <f>IF(N380="základní",J380,0)</f>
        <v>0</v>
      </c>
      <c r="BF380" s="201">
        <f>IF(N380="snížená",J380,0)</f>
        <v>0</v>
      </c>
      <c r="BG380" s="201">
        <f>IF(N380="zákl. přenesená",J380,0)</f>
        <v>0</v>
      </c>
      <c r="BH380" s="201">
        <f>IF(N380="sníž. přenesená",J380,0)</f>
        <v>0</v>
      </c>
      <c r="BI380" s="201">
        <f>IF(N380="nulová",J380,0)</f>
        <v>0</v>
      </c>
      <c r="BJ380" s="18" t="s">
        <v>87</v>
      </c>
      <c r="BK380" s="201">
        <f>ROUND(I380*H380,2)</f>
        <v>0</v>
      </c>
      <c r="BL380" s="18" t="s">
        <v>159</v>
      </c>
      <c r="BM380" s="200" t="s">
        <v>1075</v>
      </c>
    </row>
    <row r="381" spans="1:65" s="13" customFormat="1" ht="11.25">
      <c r="B381" s="202"/>
      <c r="C381" s="203"/>
      <c r="D381" s="204" t="s">
        <v>161</v>
      </c>
      <c r="E381" s="205" t="s">
        <v>1</v>
      </c>
      <c r="F381" s="206" t="s">
        <v>1076</v>
      </c>
      <c r="G381" s="203"/>
      <c r="H381" s="205" t="s">
        <v>1</v>
      </c>
      <c r="I381" s="207"/>
      <c r="J381" s="203"/>
      <c r="K381" s="203"/>
      <c r="L381" s="208"/>
      <c r="M381" s="209"/>
      <c r="N381" s="210"/>
      <c r="O381" s="210"/>
      <c r="P381" s="210"/>
      <c r="Q381" s="210"/>
      <c r="R381" s="210"/>
      <c r="S381" s="210"/>
      <c r="T381" s="211"/>
      <c r="AT381" s="212" t="s">
        <v>161</v>
      </c>
      <c r="AU381" s="212" t="s">
        <v>89</v>
      </c>
      <c r="AV381" s="13" t="s">
        <v>87</v>
      </c>
      <c r="AW381" s="13" t="s">
        <v>33</v>
      </c>
      <c r="AX381" s="13" t="s">
        <v>79</v>
      </c>
      <c r="AY381" s="212" t="s">
        <v>153</v>
      </c>
    </row>
    <row r="382" spans="1:65" s="13" customFormat="1" ht="11.25">
      <c r="B382" s="202"/>
      <c r="C382" s="203"/>
      <c r="D382" s="204" t="s">
        <v>161</v>
      </c>
      <c r="E382" s="205" t="s">
        <v>1</v>
      </c>
      <c r="F382" s="206" t="s">
        <v>1001</v>
      </c>
      <c r="G382" s="203"/>
      <c r="H382" s="205" t="s">
        <v>1</v>
      </c>
      <c r="I382" s="207"/>
      <c r="J382" s="203"/>
      <c r="K382" s="203"/>
      <c r="L382" s="208"/>
      <c r="M382" s="209"/>
      <c r="N382" s="210"/>
      <c r="O382" s="210"/>
      <c r="P382" s="210"/>
      <c r="Q382" s="210"/>
      <c r="R382" s="210"/>
      <c r="S382" s="210"/>
      <c r="T382" s="211"/>
      <c r="AT382" s="212" t="s">
        <v>161</v>
      </c>
      <c r="AU382" s="212" t="s">
        <v>89</v>
      </c>
      <c r="AV382" s="13" t="s">
        <v>87</v>
      </c>
      <c r="AW382" s="13" t="s">
        <v>33</v>
      </c>
      <c r="AX382" s="13" t="s">
        <v>79</v>
      </c>
      <c r="AY382" s="212" t="s">
        <v>153</v>
      </c>
    </row>
    <row r="383" spans="1:65" s="14" customFormat="1" ht="11.25">
      <c r="B383" s="213"/>
      <c r="C383" s="214"/>
      <c r="D383" s="204" t="s">
        <v>161</v>
      </c>
      <c r="E383" s="215" t="s">
        <v>1</v>
      </c>
      <c r="F383" s="216" t="s">
        <v>89</v>
      </c>
      <c r="G383" s="214"/>
      <c r="H383" s="217">
        <v>2</v>
      </c>
      <c r="I383" s="218"/>
      <c r="J383" s="214"/>
      <c r="K383" s="214"/>
      <c r="L383" s="219"/>
      <c r="M383" s="220"/>
      <c r="N383" s="221"/>
      <c r="O383" s="221"/>
      <c r="P383" s="221"/>
      <c r="Q383" s="221"/>
      <c r="R383" s="221"/>
      <c r="S383" s="221"/>
      <c r="T383" s="222"/>
      <c r="AT383" s="223" t="s">
        <v>161</v>
      </c>
      <c r="AU383" s="223" t="s">
        <v>89</v>
      </c>
      <c r="AV383" s="14" t="s">
        <v>89</v>
      </c>
      <c r="AW383" s="14" t="s">
        <v>33</v>
      </c>
      <c r="AX383" s="14" t="s">
        <v>79</v>
      </c>
      <c r="AY383" s="223" t="s">
        <v>153</v>
      </c>
    </row>
    <row r="384" spans="1:65" s="15" customFormat="1" ht="11.25">
      <c r="B384" s="224"/>
      <c r="C384" s="225"/>
      <c r="D384" s="204" t="s">
        <v>161</v>
      </c>
      <c r="E384" s="226" t="s">
        <v>1</v>
      </c>
      <c r="F384" s="227" t="s">
        <v>164</v>
      </c>
      <c r="G384" s="225"/>
      <c r="H384" s="228">
        <v>2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AT384" s="234" t="s">
        <v>161</v>
      </c>
      <c r="AU384" s="234" t="s">
        <v>89</v>
      </c>
      <c r="AV384" s="15" t="s">
        <v>159</v>
      </c>
      <c r="AW384" s="15" t="s">
        <v>33</v>
      </c>
      <c r="AX384" s="15" t="s">
        <v>87</v>
      </c>
      <c r="AY384" s="234" t="s">
        <v>153</v>
      </c>
    </row>
    <row r="385" spans="1:65" s="2" customFormat="1" ht="33" customHeight="1">
      <c r="A385" s="35"/>
      <c r="B385" s="36"/>
      <c r="C385" s="235" t="s">
        <v>492</v>
      </c>
      <c r="D385" s="235" t="s">
        <v>223</v>
      </c>
      <c r="E385" s="236" t="s">
        <v>1077</v>
      </c>
      <c r="F385" s="237" t="s">
        <v>1078</v>
      </c>
      <c r="G385" s="238" t="s">
        <v>465</v>
      </c>
      <c r="H385" s="239">
        <v>2</v>
      </c>
      <c r="I385" s="240"/>
      <c r="J385" s="241">
        <f>ROUND(I385*H385,2)</f>
        <v>0</v>
      </c>
      <c r="K385" s="242"/>
      <c r="L385" s="243"/>
      <c r="M385" s="244" t="s">
        <v>1</v>
      </c>
      <c r="N385" s="245" t="s">
        <v>44</v>
      </c>
      <c r="O385" s="72"/>
      <c r="P385" s="198">
        <f>O385*H385</f>
        <v>0</v>
      </c>
      <c r="Q385" s="198">
        <v>1.9E-3</v>
      </c>
      <c r="R385" s="198">
        <f>Q385*H385</f>
        <v>3.8E-3</v>
      </c>
      <c r="S385" s="198">
        <v>0</v>
      </c>
      <c r="T385" s="199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0" t="s">
        <v>204</v>
      </c>
      <c r="AT385" s="200" t="s">
        <v>223</v>
      </c>
      <c r="AU385" s="200" t="s">
        <v>89</v>
      </c>
      <c r="AY385" s="18" t="s">
        <v>153</v>
      </c>
      <c r="BE385" s="201">
        <f>IF(N385="základní",J385,0)</f>
        <v>0</v>
      </c>
      <c r="BF385" s="201">
        <f>IF(N385="snížená",J385,0)</f>
        <v>0</v>
      </c>
      <c r="BG385" s="201">
        <f>IF(N385="zákl. přenesená",J385,0)</f>
        <v>0</v>
      </c>
      <c r="BH385" s="201">
        <f>IF(N385="sníž. přenesená",J385,0)</f>
        <v>0</v>
      </c>
      <c r="BI385" s="201">
        <f>IF(N385="nulová",J385,0)</f>
        <v>0</v>
      </c>
      <c r="BJ385" s="18" t="s">
        <v>87</v>
      </c>
      <c r="BK385" s="201">
        <f>ROUND(I385*H385,2)</f>
        <v>0</v>
      </c>
      <c r="BL385" s="18" t="s">
        <v>159</v>
      </c>
      <c r="BM385" s="200" t="s">
        <v>1079</v>
      </c>
    </row>
    <row r="386" spans="1:65" s="13" customFormat="1" ht="11.25">
      <c r="B386" s="202"/>
      <c r="C386" s="203"/>
      <c r="D386" s="204" t="s">
        <v>161</v>
      </c>
      <c r="E386" s="205" t="s">
        <v>1</v>
      </c>
      <c r="F386" s="206" t="s">
        <v>1076</v>
      </c>
      <c r="G386" s="203"/>
      <c r="H386" s="205" t="s">
        <v>1</v>
      </c>
      <c r="I386" s="207"/>
      <c r="J386" s="203"/>
      <c r="K386" s="203"/>
      <c r="L386" s="208"/>
      <c r="M386" s="209"/>
      <c r="N386" s="210"/>
      <c r="O386" s="210"/>
      <c r="P386" s="210"/>
      <c r="Q386" s="210"/>
      <c r="R386" s="210"/>
      <c r="S386" s="210"/>
      <c r="T386" s="211"/>
      <c r="AT386" s="212" t="s">
        <v>161</v>
      </c>
      <c r="AU386" s="212" t="s">
        <v>89</v>
      </c>
      <c r="AV386" s="13" t="s">
        <v>87</v>
      </c>
      <c r="AW386" s="13" t="s">
        <v>33</v>
      </c>
      <c r="AX386" s="13" t="s">
        <v>79</v>
      </c>
      <c r="AY386" s="212" t="s">
        <v>153</v>
      </c>
    </row>
    <row r="387" spans="1:65" s="13" customFormat="1" ht="11.25">
      <c r="B387" s="202"/>
      <c r="C387" s="203"/>
      <c r="D387" s="204" t="s">
        <v>161</v>
      </c>
      <c r="E387" s="205" t="s">
        <v>1</v>
      </c>
      <c r="F387" s="206" t="s">
        <v>1001</v>
      </c>
      <c r="G387" s="203"/>
      <c r="H387" s="205" t="s">
        <v>1</v>
      </c>
      <c r="I387" s="207"/>
      <c r="J387" s="203"/>
      <c r="K387" s="203"/>
      <c r="L387" s="208"/>
      <c r="M387" s="209"/>
      <c r="N387" s="210"/>
      <c r="O387" s="210"/>
      <c r="P387" s="210"/>
      <c r="Q387" s="210"/>
      <c r="R387" s="210"/>
      <c r="S387" s="210"/>
      <c r="T387" s="211"/>
      <c r="AT387" s="212" t="s">
        <v>161</v>
      </c>
      <c r="AU387" s="212" t="s">
        <v>89</v>
      </c>
      <c r="AV387" s="13" t="s">
        <v>87</v>
      </c>
      <c r="AW387" s="13" t="s">
        <v>33</v>
      </c>
      <c r="AX387" s="13" t="s">
        <v>79</v>
      </c>
      <c r="AY387" s="212" t="s">
        <v>153</v>
      </c>
    </row>
    <row r="388" spans="1:65" s="14" customFormat="1" ht="11.25">
      <c r="B388" s="213"/>
      <c r="C388" s="214"/>
      <c r="D388" s="204" t="s">
        <v>161</v>
      </c>
      <c r="E388" s="215" t="s">
        <v>1</v>
      </c>
      <c r="F388" s="216" t="s">
        <v>89</v>
      </c>
      <c r="G388" s="214"/>
      <c r="H388" s="217">
        <v>2</v>
      </c>
      <c r="I388" s="218"/>
      <c r="J388" s="214"/>
      <c r="K388" s="214"/>
      <c r="L388" s="219"/>
      <c r="M388" s="220"/>
      <c r="N388" s="221"/>
      <c r="O388" s="221"/>
      <c r="P388" s="221"/>
      <c r="Q388" s="221"/>
      <c r="R388" s="221"/>
      <c r="S388" s="221"/>
      <c r="T388" s="222"/>
      <c r="AT388" s="223" t="s">
        <v>161</v>
      </c>
      <c r="AU388" s="223" t="s">
        <v>89</v>
      </c>
      <c r="AV388" s="14" t="s">
        <v>89</v>
      </c>
      <c r="AW388" s="14" t="s">
        <v>33</v>
      </c>
      <c r="AX388" s="14" t="s">
        <v>79</v>
      </c>
      <c r="AY388" s="223" t="s">
        <v>153</v>
      </c>
    </row>
    <row r="389" spans="1:65" s="15" customFormat="1" ht="11.25">
      <c r="B389" s="224"/>
      <c r="C389" s="225"/>
      <c r="D389" s="204" t="s">
        <v>161</v>
      </c>
      <c r="E389" s="226" t="s">
        <v>1</v>
      </c>
      <c r="F389" s="227" t="s">
        <v>164</v>
      </c>
      <c r="G389" s="225"/>
      <c r="H389" s="228">
        <v>2</v>
      </c>
      <c r="I389" s="229"/>
      <c r="J389" s="225"/>
      <c r="K389" s="225"/>
      <c r="L389" s="230"/>
      <c r="M389" s="231"/>
      <c r="N389" s="232"/>
      <c r="O389" s="232"/>
      <c r="P389" s="232"/>
      <c r="Q389" s="232"/>
      <c r="R389" s="232"/>
      <c r="S389" s="232"/>
      <c r="T389" s="233"/>
      <c r="AT389" s="234" t="s">
        <v>161</v>
      </c>
      <c r="AU389" s="234" t="s">
        <v>89</v>
      </c>
      <c r="AV389" s="15" t="s">
        <v>159</v>
      </c>
      <c r="AW389" s="15" t="s">
        <v>33</v>
      </c>
      <c r="AX389" s="15" t="s">
        <v>87</v>
      </c>
      <c r="AY389" s="234" t="s">
        <v>153</v>
      </c>
    </row>
    <row r="390" spans="1:65" s="2" customFormat="1" ht="16.5" customHeight="1">
      <c r="A390" s="35"/>
      <c r="B390" s="36"/>
      <c r="C390" s="235" t="s">
        <v>497</v>
      </c>
      <c r="D390" s="235" t="s">
        <v>223</v>
      </c>
      <c r="E390" s="236" t="s">
        <v>1080</v>
      </c>
      <c r="F390" s="237" t="s">
        <v>1081</v>
      </c>
      <c r="G390" s="238" t="s">
        <v>465</v>
      </c>
      <c r="H390" s="239">
        <v>2</v>
      </c>
      <c r="I390" s="240"/>
      <c r="J390" s="241">
        <f>ROUND(I390*H390,2)</f>
        <v>0</v>
      </c>
      <c r="K390" s="242"/>
      <c r="L390" s="243"/>
      <c r="M390" s="244" t="s">
        <v>1</v>
      </c>
      <c r="N390" s="245" t="s">
        <v>44</v>
      </c>
      <c r="O390" s="72"/>
      <c r="P390" s="198">
        <f>O390*H390</f>
        <v>0</v>
      </c>
      <c r="Q390" s="198">
        <v>3.5000000000000001E-3</v>
      </c>
      <c r="R390" s="198">
        <f>Q390*H390</f>
        <v>7.0000000000000001E-3</v>
      </c>
      <c r="S390" s="198">
        <v>0</v>
      </c>
      <c r="T390" s="199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0" t="s">
        <v>204</v>
      </c>
      <c r="AT390" s="200" t="s">
        <v>223</v>
      </c>
      <c r="AU390" s="200" t="s">
        <v>89</v>
      </c>
      <c r="AY390" s="18" t="s">
        <v>153</v>
      </c>
      <c r="BE390" s="201">
        <f>IF(N390="základní",J390,0)</f>
        <v>0</v>
      </c>
      <c r="BF390" s="201">
        <f>IF(N390="snížená",J390,0)</f>
        <v>0</v>
      </c>
      <c r="BG390" s="201">
        <f>IF(N390="zákl. přenesená",J390,0)</f>
        <v>0</v>
      </c>
      <c r="BH390" s="201">
        <f>IF(N390="sníž. přenesená",J390,0)</f>
        <v>0</v>
      </c>
      <c r="BI390" s="201">
        <f>IF(N390="nulová",J390,0)</f>
        <v>0</v>
      </c>
      <c r="BJ390" s="18" t="s">
        <v>87</v>
      </c>
      <c r="BK390" s="201">
        <f>ROUND(I390*H390,2)</f>
        <v>0</v>
      </c>
      <c r="BL390" s="18" t="s">
        <v>159</v>
      </c>
      <c r="BM390" s="200" t="s">
        <v>1082</v>
      </c>
    </row>
    <row r="391" spans="1:65" s="2" customFormat="1" ht="33" customHeight="1">
      <c r="A391" s="35"/>
      <c r="B391" s="36"/>
      <c r="C391" s="188" t="s">
        <v>502</v>
      </c>
      <c r="D391" s="188" t="s">
        <v>155</v>
      </c>
      <c r="E391" s="189" t="s">
        <v>1083</v>
      </c>
      <c r="F391" s="190" t="s">
        <v>1084</v>
      </c>
      <c r="G391" s="191" t="s">
        <v>465</v>
      </c>
      <c r="H391" s="192">
        <v>2</v>
      </c>
      <c r="I391" s="193"/>
      <c r="J391" s="194">
        <f>ROUND(I391*H391,2)</f>
        <v>0</v>
      </c>
      <c r="K391" s="195"/>
      <c r="L391" s="40"/>
      <c r="M391" s="196" t="s">
        <v>1</v>
      </c>
      <c r="N391" s="197" t="s">
        <v>44</v>
      </c>
      <c r="O391" s="72"/>
      <c r="P391" s="198">
        <f>O391*H391</f>
        <v>0</v>
      </c>
      <c r="Q391" s="198">
        <v>2.0194899999999998</v>
      </c>
      <c r="R391" s="198">
        <f>Q391*H391</f>
        <v>4.0389799999999996</v>
      </c>
      <c r="S391" s="198">
        <v>0</v>
      </c>
      <c r="T391" s="199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00" t="s">
        <v>159</v>
      </c>
      <c r="AT391" s="200" t="s">
        <v>155</v>
      </c>
      <c r="AU391" s="200" t="s">
        <v>89</v>
      </c>
      <c r="AY391" s="18" t="s">
        <v>153</v>
      </c>
      <c r="BE391" s="201">
        <f>IF(N391="základní",J391,0)</f>
        <v>0</v>
      </c>
      <c r="BF391" s="201">
        <f>IF(N391="snížená",J391,0)</f>
        <v>0</v>
      </c>
      <c r="BG391" s="201">
        <f>IF(N391="zákl. přenesená",J391,0)</f>
        <v>0</v>
      </c>
      <c r="BH391" s="201">
        <f>IF(N391="sníž. přenesená",J391,0)</f>
        <v>0</v>
      </c>
      <c r="BI391" s="201">
        <f>IF(N391="nulová",J391,0)</f>
        <v>0</v>
      </c>
      <c r="BJ391" s="18" t="s">
        <v>87</v>
      </c>
      <c r="BK391" s="201">
        <f>ROUND(I391*H391,2)</f>
        <v>0</v>
      </c>
      <c r="BL391" s="18" t="s">
        <v>159</v>
      </c>
      <c r="BM391" s="200" t="s">
        <v>1085</v>
      </c>
    </row>
    <row r="392" spans="1:65" s="13" customFormat="1" ht="11.25">
      <c r="B392" s="202"/>
      <c r="C392" s="203"/>
      <c r="D392" s="204" t="s">
        <v>161</v>
      </c>
      <c r="E392" s="205" t="s">
        <v>1</v>
      </c>
      <c r="F392" s="206" t="s">
        <v>1086</v>
      </c>
      <c r="G392" s="203"/>
      <c r="H392" s="205" t="s">
        <v>1</v>
      </c>
      <c r="I392" s="207"/>
      <c r="J392" s="203"/>
      <c r="K392" s="203"/>
      <c r="L392" s="208"/>
      <c r="M392" s="209"/>
      <c r="N392" s="210"/>
      <c r="O392" s="210"/>
      <c r="P392" s="210"/>
      <c r="Q392" s="210"/>
      <c r="R392" s="210"/>
      <c r="S392" s="210"/>
      <c r="T392" s="211"/>
      <c r="AT392" s="212" t="s">
        <v>161</v>
      </c>
      <c r="AU392" s="212" t="s">
        <v>89</v>
      </c>
      <c r="AV392" s="13" t="s">
        <v>87</v>
      </c>
      <c r="AW392" s="13" t="s">
        <v>33</v>
      </c>
      <c r="AX392" s="13" t="s">
        <v>79</v>
      </c>
      <c r="AY392" s="212" t="s">
        <v>153</v>
      </c>
    </row>
    <row r="393" spans="1:65" s="13" customFormat="1" ht="11.25">
      <c r="B393" s="202"/>
      <c r="C393" s="203"/>
      <c r="D393" s="204" t="s">
        <v>161</v>
      </c>
      <c r="E393" s="205" t="s">
        <v>1</v>
      </c>
      <c r="F393" s="206" t="s">
        <v>1087</v>
      </c>
      <c r="G393" s="203"/>
      <c r="H393" s="205" t="s">
        <v>1</v>
      </c>
      <c r="I393" s="207"/>
      <c r="J393" s="203"/>
      <c r="K393" s="203"/>
      <c r="L393" s="208"/>
      <c r="M393" s="209"/>
      <c r="N393" s="210"/>
      <c r="O393" s="210"/>
      <c r="P393" s="210"/>
      <c r="Q393" s="210"/>
      <c r="R393" s="210"/>
      <c r="S393" s="210"/>
      <c r="T393" s="211"/>
      <c r="AT393" s="212" t="s">
        <v>161</v>
      </c>
      <c r="AU393" s="212" t="s">
        <v>89</v>
      </c>
      <c r="AV393" s="13" t="s">
        <v>87</v>
      </c>
      <c r="AW393" s="13" t="s">
        <v>33</v>
      </c>
      <c r="AX393" s="13" t="s">
        <v>79</v>
      </c>
      <c r="AY393" s="212" t="s">
        <v>153</v>
      </c>
    </row>
    <row r="394" spans="1:65" s="14" customFormat="1" ht="11.25">
      <c r="B394" s="213"/>
      <c r="C394" s="214"/>
      <c r="D394" s="204" t="s">
        <v>161</v>
      </c>
      <c r="E394" s="215" t="s">
        <v>1</v>
      </c>
      <c r="F394" s="216" t="s">
        <v>89</v>
      </c>
      <c r="G394" s="214"/>
      <c r="H394" s="217">
        <v>2</v>
      </c>
      <c r="I394" s="218"/>
      <c r="J394" s="214"/>
      <c r="K394" s="214"/>
      <c r="L394" s="219"/>
      <c r="M394" s="220"/>
      <c r="N394" s="221"/>
      <c r="O394" s="221"/>
      <c r="P394" s="221"/>
      <c r="Q394" s="221"/>
      <c r="R394" s="221"/>
      <c r="S394" s="221"/>
      <c r="T394" s="222"/>
      <c r="AT394" s="223" t="s">
        <v>161</v>
      </c>
      <c r="AU394" s="223" t="s">
        <v>89</v>
      </c>
      <c r="AV394" s="14" t="s">
        <v>89</v>
      </c>
      <c r="AW394" s="14" t="s">
        <v>33</v>
      </c>
      <c r="AX394" s="14" t="s">
        <v>79</v>
      </c>
      <c r="AY394" s="223" t="s">
        <v>153</v>
      </c>
    </row>
    <row r="395" spans="1:65" s="15" customFormat="1" ht="11.25">
      <c r="B395" s="224"/>
      <c r="C395" s="225"/>
      <c r="D395" s="204" t="s">
        <v>161</v>
      </c>
      <c r="E395" s="226" t="s">
        <v>1</v>
      </c>
      <c r="F395" s="227" t="s">
        <v>164</v>
      </c>
      <c r="G395" s="225"/>
      <c r="H395" s="228">
        <v>2</v>
      </c>
      <c r="I395" s="229"/>
      <c r="J395" s="225"/>
      <c r="K395" s="225"/>
      <c r="L395" s="230"/>
      <c r="M395" s="231"/>
      <c r="N395" s="232"/>
      <c r="O395" s="232"/>
      <c r="P395" s="232"/>
      <c r="Q395" s="232"/>
      <c r="R395" s="232"/>
      <c r="S395" s="232"/>
      <c r="T395" s="233"/>
      <c r="AT395" s="234" t="s">
        <v>161</v>
      </c>
      <c r="AU395" s="234" t="s">
        <v>89</v>
      </c>
      <c r="AV395" s="15" t="s">
        <v>159</v>
      </c>
      <c r="AW395" s="15" t="s">
        <v>33</v>
      </c>
      <c r="AX395" s="15" t="s">
        <v>87</v>
      </c>
      <c r="AY395" s="234" t="s">
        <v>153</v>
      </c>
    </row>
    <row r="396" spans="1:65" s="2" customFormat="1" ht="21.75" customHeight="1">
      <c r="A396" s="35"/>
      <c r="B396" s="36"/>
      <c r="C396" s="235" t="s">
        <v>508</v>
      </c>
      <c r="D396" s="235" t="s">
        <v>223</v>
      </c>
      <c r="E396" s="236" t="s">
        <v>1088</v>
      </c>
      <c r="F396" s="237" t="s">
        <v>1089</v>
      </c>
      <c r="G396" s="238" t="s">
        <v>465</v>
      </c>
      <c r="H396" s="239">
        <v>2</v>
      </c>
      <c r="I396" s="240"/>
      <c r="J396" s="241">
        <f>ROUND(I396*H396,2)</f>
        <v>0</v>
      </c>
      <c r="K396" s="242"/>
      <c r="L396" s="243"/>
      <c r="M396" s="244" t="s">
        <v>1</v>
      </c>
      <c r="N396" s="245" t="s">
        <v>44</v>
      </c>
      <c r="O396" s="72"/>
      <c r="P396" s="198">
        <f>O396*H396</f>
        <v>0</v>
      </c>
      <c r="Q396" s="198">
        <v>8.6999999999999994E-2</v>
      </c>
      <c r="R396" s="198">
        <f>Q396*H396</f>
        <v>0.17399999999999999</v>
      </c>
      <c r="S396" s="198">
        <v>0</v>
      </c>
      <c r="T396" s="199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00" t="s">
        <v>204</v>
      </c>
      <c r="AT396" s="200" t="s">
        <v>223</v>
      </c>
      <c r="AU396" s="200" t="s">
        <v>89</v>
      </c>
      <c r="AY396" s="18" t="s">
        <v>153</v>
      </c>
      <c r="BE396" s="201">
        <f>IF(N396="základní",J396,0)</f>
        <v>0</v>
      </c>
      <c r="BF396" s="201">
        <f>IF(N396="snížená",J396,0)</f>
        <v>0</v>
      </c>
      <c r="BG396" s="201">
        <f>IF(N396="zákl. přenesená",J396,0)</f>
        <v>0</v>
      </c>
      <c r="BH396" s="201">
        <f>IF(N396="sníž. přenesená",J396,0)</f>
        <v>0</v>
      </c>
      <c r="BI396" s="201">
        <f>IF(N396="nulová",J396,0)</f>
        <v>0</v>
      </c>
      <c r="BJ396" s="18" t="s">
        <v>87</v>
      </c>
      <c r="BK396" s="201">
        <f>ROUND(I396*H396,2)</f>
        <v>0</v>
      </c>
      <c r="BL396" s="18" t="s">
        <v>159</v>
      </c>
      <c r="BM396" s="200" t="s">
        <v>1090</v>
      </c>
    </row>
    <row r="397" spans="1:65" s="13" customFormat="1" ht="11.25">
      <c r="B397" s="202"/>
      <c r="C397" s="203"/>
      <c r="D397" s="204" t="s">
        <v>161</v>
      </c>
      <c r="E397" s="205" t="s">
        <v>1</v>
      </c>
      <c r="F397" s="206" t="s">
        <v>1086</v>
      </c>
      <c r="G397" s="203"/>
      <c r="H397" s="205" t="s">
        <v>1</v>
      </c>
      <c r="I397" s="207"/>
      <c r="J397" s="203"/>
      <c r="K397" s="203"/>
      <c r="L397" s="208"/>
      <c r="M397" s="209"/>
      <c r="N397" s="210"/>
      <c r="O397" s="210"/>
      <c r="P397" s="210"/>
      <c r="Q397" s="210"/>
      <c r="R397" s="210"/>
      <c r="S397" s="210"/>
      <c r="T397" s="211"/>
      <c r="AT397" s="212" t="s">
        <v>161</v>
      </c>
      <c r="AU397" s="212" t="s">
        <v>89</v>
      </c>
      <c r="AV397" s="13" t="s">
        <v>87</v>
      </c>
      <c r="AW397" s="13" t="s">
        <v>33</v>
      </c>
      <c r="AX397" s="13" t="s">
        <v>79</v>
      </c>
      <c r="AY397" s="212" t="s">
        <v>153</v>
      </c>
    </row>
    <row r="398" spans="1:65" s="13" customFormat="1" ht="11.25">
      <c r="B398" s="202"/>
      <c r="C398" s="203"/>
      <c r="D398" s="204" t="s">
        <v>161</v>
      </c>
      <c r="E398" s="205" t="s">
        <v>1</v>
      </c>
      <c r="F398" s="206" t="s">
        <v>1087</v>
      </c>
      <c r="G398" s="203"/>
      <c r="H398" s="205" t="s">
        <v>1</v>
      </c>
      <c r="I398" s="207"/>
      <c r="J398" s="203"/>
      <c r="K398" s="203"/>
      <c r="L398" s="208"/>
      <c r="M398" s="209"/>
      <c r="N398" s="210"/>
      <c r="O398" s="210"/>
      <c r="P398" s="210"/>
      <c r="Q398" s="210"/>
      <c r="R398" s="210"/>
      <c r="S398" s="210"/>
      <c r="T398" s="211"/>
      <c r="AT398" s="212" t="s">
        <v>161</v>
      </c>
      <c r="AU398" s="212" t="s">
        <v>89</v>
      </c>
      <c r="AV398" s="13" t="s">
        <v>87</v>
      </c>
      <c r="AW398" s="13" t="s">
        <v>33</v>
      </c>
      <c r="AX398" s="13" t="s">
        <v>79</v>
      </c>
      <c r="AY398" s="212" t="s">
        <v>153</v>
      </c>
    </row>
    <row r="399" spans="1:65" s="14" customFormat="1" ht="11.25">
      <c r="B399" s="213"/>
      <c r="C399" s="214"/>
      <c r="D399" s="204" t="s">
        <v>161</v>
      </c>
      <c r="E399" s="215" t="s">
        <v>1</v>
      </c>
      <c r="F399" s="216" t="s">
        <v>89</v>
      </c>
      <c r="G399" s="214"/>
      <c r="H399" s="217">
        <v>2</v>
      </c>
      <c r="I399" s="218"/>
      <c r="J399" s="214"/>
      <c r="K399" s="214"/>
      <c r="L399" s="219"/>
      <c r="M399" s="220"/>
      <c r="N399" s="221"/>
      <c r="O399" s="221"/>
      <c r="P399" s="221"/>
      <c r="Q399" s="221"/>
      <c r="R399" s="221"/>
      <c r="S399" s="221"/>
      <c r="T399" s="222"/>
      <c r="AT399" s="223" t="s">
        <v>161</v>
      </c>
      <c r="AU399" s="223" t="s">
        <v>89</v>
      </c>
      <c r="AV399" s="14" t="s">
        <v>89</v>
      </c>
      <c r="AW399" s="14" t="s">
        <v>33</v>
      </c>
      <c r="AX399" s="14" t="s">
        <v>79</v>
      </c>
      <c r="AY399" s="223" t="s">
        <v>153</v>
      </c>
    </row>
    <row r="400" spans="1:65" s="15" customFormat="1" ht="11.25">
      <c r="B400" s="224"/>
      <c r="C400" s="225"/>
      <c r="D400" s="204" t="s">
        <v>161</v>
      </c>
      <c r="E400" s="226" t="s">
        <v>1</v>
      </c>
      <c r="F400" s="227" t="s">
        <v>164</v>
      </c>
      <c r="G400" s="225"/>
      <c r="H400" s="228">
        <v>2</v>
      </c>
      <c r="I400" s="229"/>
      <c r="J400" s="225"/>
      <c r="K400" s="225"/>
      <c r="L400" s="230"/>
      <c r="M400" s="231"/>
      <c r="N400" s="232"/>
      <c r="O400" s="232"/>
      <c r="P400" s="232"/>
      <c r="Q400" s="232"/>
      <c r="R400" s="232"/>
      <c r="S400" s="232"/>
      <c r="T400" s="233"/>
      <c r="AT400" s="234" t="s">
        <v>161</v>
      </c>
      <c r="AU400" s="234" t="s">
        <v>89</v>
      </c>
      <c r="AV400" s="15" t="s">
        <v>159</v>
      </c>
      <c r="AW400" s="15" t="s">
        <v>33</v>
      </c>
      <c r="AX400" s="15" t="s">
        <v>87</v>
      </c>
      <c r="AY400" s="234" t="s">
        <v>153</v>
      </c>
    </row>
    <row r="401" spans="1:65" s="2" customFormat="1" ht="24.2" customHeight="1">
      <c r="A401" s="35"/>
      <c r="B401" s="36"/>
      <c r="C401" s="188" t="s">
        <v>516</v>
      </c>
      <c r="D401" s="188" t="s">
        <v>155</v>
      </c>
      <c r="E401" s="189" t="s">
        <v>1091</v>
      </c>
      <c r="F401" s="190" t="s">
        <v>1092</v>
      </c>
      <c r="G401" s="191" t="s">
        <v>465</v>
      </c>
      <c r="H401" s="192">
        <v>2</v>
      </c>
      <c r="I401" s="193"/>
      <c r="J401" s="194">
        <f>ROUND(I401*H401,2)</f>
        <v>0</v>
      </c>
      <c r="K401" s="195"/>
      <c r="L401" s="40"/>
      <c r="M401" s="196" t="s">
        <v>1</v>
      </c>
      <c r="N401" s="197" t="s">
        <v>44</v>
      </c>
      <c r="O401" s="72"/>
      <c r="P401" s="198">
        <f>O401*H401</f>
        <v>0</v>
      </c>
      <c r="Q401" s="198">
        <v>0.21734000000000001</v>
      </c>
      <c r="R401" s="198">
        <f>Q401*H401</f>
        <v>0.43468000000000001</v>
      </c>
      <c r="S401" s="198">
        <v>0</v>
      </c>
      <c r="T401" s="199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00" t="s">
        <v>159</v>
      </c>
      <c r="AT401" s="200" t="s">
        <v>155</v>
      </c>
      <c r="AU401" s="200" t="s">
        <v>89</v>
      </c>
      <c r="AY401" s="18" t="s">
        <v>153</v>
      </c>
      <c r="BE401" s="201">
        <f>IF(N401="základní",J401,0)</f>
        <v>0</v>
      </c>
      <c r="BF401" s="201">
        <f>IF(N401="snížená",J401,0)</f>
        <v>0</v>
      </c>
      <c r="BG401" s="201">
        <f>IF(N401="zákl. přenesená",J401,0)</f>
        <v>0</v>
      </c>
      <c r="BH401" s="201">
        <f>IF(N401="sníž. přenesená",J401,0)</f>
        <v>0</v>
      </c>
      <c r="BI401" s="201">
        <f>IF(N401="nulová",J401,0)</f>
        <v>0</v>
      </c>
      <c r="BJ401" s="18" t="s">
        <v>87</v>
      </c>
      <c r="BK401" s="201">
        <f>ROUND(I401*H401,2)</f>
        <v>0</v>
      </c>
      <c r="BL401" s="18" t="s">
        <v>159</v>
      </c>
      <c r="BM401" s="200" t="s">
        <v>1093</v>
      </c>
    </row>
    <row r="402" spans="1:65" s="13" customFormat="1" ht="11.25">
      <c r="B402" s="202"/>
      <c r="C402" s="203"/>
      <c r="D402" s="204" t="s">
        <v>161</v>
      </c>
      <c r="E402" s="205" t="s">
        <v>1</v>
      </c>
      <c r="F402" s="206" t="s">
        <v>1094</v>
      </c>
      <c r="G402" s="203"/>
      <c r="H402" s="205" t="s">
        <v>1</v>
      </c>
      <c r="I402" s="207"/>
      <c r="J402" s="203"/>
      <c r="K402" s="203"/>
      <c r="L402" s="208"/>
      <c r="M402" s="209"/>
      <c r="N402" s="210"/>
      <c r="O402" s="210"/>
      <c r="P402" s="210"/>
      <c r="Q402" s="210"/>
      <c r="R402" s="210"/>
      <c r="S402" s="210"/>
      <c r="T402" s="211"/>
      <c r="AT402" s="212" t="s">
        <v>161</v>
      </c>
      <c r="AU402" s="212" t="s">
        <v>89</v>
      </c>
      <c r="AV402" s="13" t="s">
        <v>87</v>
      </c>
      <c r="AW402" s="13" t="s">
        <v>33</v>
      </c>
      <c r="AX402" s="13" t="s">
        <v>79</v>
      </c>
      <c r="AY402" s="212" t="s">
        <v>153</v>
      </c>
    </row>
    <row r="403" spans="1:65" s="13" customFormat="1" ht="11.25">
      <c r="B403" s="202"/>
      <c r="C403" s="203"/>
      <c r="D403" s="204" t="s">
        <v>161</v>
      </c>
      <c r="E403" s="205" t="s">
        <v>1</v>
      </c>
      <c r="F403" s="206" t="s">
        <v>1095</v>
      </c>
      <c r="G403" s="203"/>
      <c r="H403" s="205" t="s">
        <v>1</v>
      </c>
      <c r="I403" s="207"/>
      <c r="J403" s="203"/>
      <c r="K403" s="203"/>
      <c r="L403" s="208"/>
      <c r="M403" s="209"/>
      <c r="N403" s="210"/>
      <c r="O403" s="210"/>
      <c r="P403" s="210"/>
      <c r="Q403" s="210"/>
      <c r="R403" s="210"/>
      <c r="S403" s="210"/>
      <c r="T403" s="211"/>
      <c r="AT403" s="212" t="s">
        <v>161</v>
      </c>
      <c r="AU403" s="212" t="s">
        <v>89</v>
      </c>
      <c r="AV403" s="13" t="s">
        <v>87</v>
      </c>
      <c r="AW403" s="13" t="s">
        <v>33</v>
      </c>
      <c r="AX403" s="13" t="s">
        <v>79</v>
      </c>
      <c r="AY403" s="212" t="s">
        <v>153</v>
      </c>
    </row>
    <row r="404" spans="1:65" s="14" customFormat="1" ht="11.25">
      <c r="B404" s="213"/>
      <c r="C404" s="214"/>
      <c r="D404" s="204" t="s">
        <v>161</v>
      </c>
      <c r="E404" s="215" t="s">
        <v>1</v>
      </c>
      <c r="F404" s="216" t="s">
        <v>89</v>
      </c>
      <c r="G404" s="214"/>
      <c r="H404" s="217">
        <v>2</v>
      </c>
      <c r="I404" s="218"/>
      <c r="J404" s="214"/>
      <c r="K404" s="214"/>
      <c r="L404" s="219"/>
      <c r="M404" s="220"/>
      <c r="N404" s="221"/>
      <c r="O404" s="221"/>
      <c r="P404" s="221"/>
      <c r="Q404" s="221"/>
      <c r="R404" s="221"/>
      <c r="S404" s="221"/>
      <c r="T404" s="222"/>
      <c r="AT404" s="223" t="s">
        <v>161</v>
      </c>
      <c r="AU404" s="223" t="s">
        <v>89</v>
      </c>
      <c r="AV404" s="14" t="s">
        <v>89</v>
      </c>
      <c r="AW404" s="14" t="s">
        <v>33</v>
      </c>
      <c r="AX404" s="14" t="s">
        <v>79</v>
      </c>
      <c r="AY404" s="223" t="s">
        <v>153</v>
      </c>
    </row>
    <row r="405" spans="1:65" s="15" customFormat="1" ht="11.25">
      <c r="B405" s="224"/>
      <c r="C405" s="225"/>
      <c r="D405" s="204" t="s">
        <v>161</v>
      </c>
      <c r="E405" s="226" t="s">
        <v>1</v>
      </c>
      <c r="F405" s="227" t="s">
        <v>164</v>
      </c>
      <c r="G405" s="225"/>
      <c r="H405" s="228">
        <v>2</v>
      </c>
      <c r="I405" s="229"/>
      <c r="J405" s="225"/>
      <c r="K405" s="225"/>
      <c r="L405" s="230"/>
      <c r="M405" s="231"/>
      <c r="N405" s="232"/>
      <c r="O405" s="232"/>
      <c r="P405" s="232"/>
      <c r="Q405" s="232"/>
      <c r="R405" s="232"/>
      <c r="S405" s="232"/>
      <c r="T405" s="233"/>
      <c r="AT405" s="234" t="s">
        <v>161</v>
      </c>
      <c r="AU405" s="234" t="s">
        <v>89</v>
      </c>
      <c r="AV405" s="15" t="s">
        <v>159</v>
      </c>
      <c r="AW405" s="15" t="s">
        <v>33</v>
      </c>
      <c r="AX405" s="15" t="s">
        <v>87</v>
      </c>
      <c r="AY405" s="234" t="s">
        <v>153</v>
      </c>
    </row>
    <row r="406" spans="1:65" s="2" customFormat="1" ht="24.2" customHeight="1">
      <c r="A406" s="35"/>
      <c r="B406" s="36"/>
      <c r="C406" s="235" t="s">
        <v>522</v>
      </c>
      <c r="D406" s="235" t="s">
        <v>223</v>
      </c>
      <c r="E406" s="236" t="s">
        <v>1096</v>
      </c>
      <c r="F406" s="237" t="s">
        <v>1097</v>
      </c>
      <c r="G406" s="238" t="s">
        <v>465</v>
      </c>
      <c r="H406" s="239">
        <v>2</v>
      </c>
      <c r="I406" s="240"/>
      <c r="J406" s="241">
        <f>ROUND(I406*H406,2)</f>
        <v>0</v>
      </c>
      <c r="K406" s="242"/>
      <c r="L406" s="243"/>
      <c r="M406" s="244" t="s">
        <v>1</v>
      </c>
      <c r="N406" s="245" t="s">
        <v>44</v>
      </c>
      <c r="O406" s="72"/>
      <c r="P406" s="198">
        <f>O406*H406</f>
        <v>0</v>
      </c>
      <c r="Q406" s="198">
        <v>0.19600000000000001</v>
      </c>
      <c r="R406" s="198">
        <f>Q406*H406</f>
        <v>0.39200000000000002</v>
      </c>
      <c r="S406" s="198">
        <v>0</v>
      </c>
      <c r="T406" s="199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00" t="s">
        <v>204</v>
      </c>
      <c r="AT406" s="200" t="s">
        <v>223</v>
      </c>
      <c r="AU406" s="200" t="s">
        <v>89</v>
      </c>
      <c r="AY406" s="18" t="s">
        <v>153</v>
      </c>
      <c r="BE406" s="201">
        <f>IF(N406="základní",J406,0)</f>
        <v>0</v>
      </c>
      <c r="BF406" s="201">
        <f>IF(N406="snížená",J406,0)</f>
        <v>0</v>
      </c>
      <c r="BG406" s="201">
        <f>IF(N406="zákl. přenesená",J406,0)</f>
        <v>0</v>
      </c>
      <c r="BH406" s="201">
        <f>IF(N406="sníž. přenesená",J406,0)</f>
        <v>0</v>
      </c>
      <c r="BI406" s="201">
        <f>IF(N406="nulová",J406,0)</f>
        <v>0</v>
      </c>
      <c r="BJ406" s="18" t="s">
        <v>87</v>
      </c>
      <c r="BK406" s="201">
        <f>ROUND(I406*H406,2)</f>
        <v>0</v>
      </c>
      <c r="BL406" s="18" t="s">
        <v>159</v>
      </c>
      <c r="BM406" s="200" t="s">
        <v>1098</v>
      </c>
    </row>
    <row r="407" spans="1:65" s="13" customFormat="1" ht="11.25">
      <c r="B407" s="202"/>
      <c r="C407" s="203"/>
      <c r="D407" s="204" t="s">
        <v>161</v>
      </c>
      <c r="E407" s="205" t="s">
        <v>1</v>
      </c>
      <c r="F407" s="206" t="s">
        <v>1099</v>
      </c>
      <c r="G407" s="203"/>
      <c r="H407" s="205" t="s">
        <v>1</v>
      </c>
      <c r="I407" s="207"/>
      <c r="J407" s="203"/>
      <c r="K407" s="203"/>
      <c r="L407" s="208"/>
      <c r="M407" s="209"/>
      <c r="N407" s="210"/>
      <c r="O407" s="210"/>
      <c r="P407" s="210"/>
      <c r="Q407" s="210"/>
      <c r="R407" s="210"/>
      <c r="S407" s="210"/>
      <c r="T407" s="211"/>
      <c r="AT407" s="212" t="s">
        <v>161</v>
      </c>
      <c r="AU407" s="212" t="s">
        <v>89</v>
      </c>
      <c r="AV407" s="13" t="s">
        <v>87</v>
      </c>
      <c r="AW407" s="13" t="s">
        <v>33</v>
      </c>
      <c r="AX407" s="13" t="s">
        <v>79</v>
      </c>
      <c r="AY407" s="212" t="s">
        <v>153</v>
      </c>
    </row>
    <row r="408" spans="1:65" s="14" customFormat="1" ht="11.25">
      <c r="B408" s="213"/>
      <c r="C408" s="214"/>
      <c r="D408" s="204" t="s">
        <v>161</v>
      </c>
      <c r="E408" s="215" t="s">
        <v>1</v>
      </c>
      <c r="F408" s="216" t="s">
        <v>89</v>
      </c>
      <c r="G408" s="214"/>
      <c r="H408" s="217">
        <v>2</v>
      </c>
      <c r="I408" s="218"/>
      <c r="J408" s="214"/>
      <c r="K408" s="214"/>
      <c r="L408" s="219"/>
      <c r="M408" s="220"/>
      <c r="N408" s="221"/>
      <c r="O408" s="221"/>
      <c r="P408" s="221"/>
      <c r="Q408" s="221"/>
      <c r="R408" s="221"/>
      <c r="S408" s="221"/>
      <c r="T408" s="222"/>
      <c r="AT408" s="223" t="s">
        <v>161</v>
      </c>
      <c r="AU408" s="223" t="s">
        <v>89</v>
      </c>
      <c r="AV408" s="14" t="s">
        <v>89</v>
      </c>
      <c r="AW408" s="14" t="s">
        <v>33</v>
      </c>
      <c r="AX408" s="14" t="s">
        <v>79</v>
      </c>
      <c r="AY408" s="223" t="s">
        <v>153</v>
      </c>
    </row>
    <row r="409" spans="1:65" s="15" customFormat="1" ht="11.25">
      <c r="B409" s="224"/>
      <c r="C409" s="225"/>
      <c r="D409" s="204" t="s">
        <v>161</v>
      </c>
      <c r="E409" s="226" t="s">
        <v>1</v>
      </c>
      <c r="F409" s="227" t="s">
        <v>164</v>
      </c>
      <c r="G409" s="225"/>
      <c r="H409" s="228">
        <v>2</v>
      </c>
      <c r="I409" s="229"/>
      <c r="J409" s="225"/>
      <c r="K409" s="225"/>
      <c r="L409" s="230"/>
      <c r="M409" s="231"/>
      <c r="N409" s="232"/>
      <c r="O409" s="232"/>
      <c r="P409" s="232"/>
      <c r="Q409" s="232"/>
      <c r="R409" s="232"/>
      <c r="S409" s="232"/>
      <c r="T409" s="233"/>
      <c r="AT409" s="234" t="s">
        <v>161</v>
      </c>
      <c r="AU409" s="234" t="s">
        <v>89</v>
      </c>
      <c r="AV409" s="15" t="s">
        <v>159</v>
      </c>
      <c r="AW409" s="15" t="s">
        <v>33</v>
      </c>
      <c r="AX409" s="15" t="s">
        <v>87</v>
      </c>
      <c r="AY409" s="234" t="s">
        <v>153</v>
      </c>
    </row>
    <row r="410" spans="1:65" s="2" customFormat="1" ht="16.5" customHeight="1">
      <c r="A410" s="35"/>
      <c r="B410" s="36"/>
      <c r="C410" s="188" t="s">
        <v>528</v>
      </c>
      <c r="D410" s="188" t="s">
        <v>155</v>
      </c>
      <c r="E410" s="189" t="s">
        <v>1100</v>
      </c>
      <c r="F410" s="190" t="s">
        <v>1101</v>
      </c>
      <c r="G410" s="191" t="s">
        <v>465</v>
      </c>
      <c r="H410" s="192">
        <v>2</v>
      </c>
      <c r="I410" s="193"/>
      <c r="J410" s="194">
        <f>ROUND(I410*H410,2)</f>
        <v>0</v>
      </c>
      <c r="K410" s="195"/>
      <c r="L410" s="40"/>
      <c r="M410" s="196" t="s">
        <v>1</v>
      </c>
      <c r="N410" s="197" t="s">
        <v>44</v>
      </c>
      <c r="O410" s="72"/>
      <c r="P410" s="198">
        <f>O410*H410</f>
        <v>0</v>
      </c>
      <c r="Q410" s="198">
        <v>0.12303</v>
      </c>
      <c r="R410" s="198">
        <f>Q410*H410</f>
        <v>0.24606</v>
      </c>
      <c r="S410" s="198">
        <v>0</v>
      </c>
      <c r="T410" s="199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00" t="s">
        <v>159</v>
      </c>
      <c r="AT410" s="200" t="s">
        <v>155</v>
      </c>
      <c r="AU410" s="200" t="s">
        <v>89</v>
      </c>
      <c r="AY410" s="18" t="s">
        <v>153</v>
      </c>
      <c r="BE410" s="201">
        <f>IF(N410="základní",J410,0)</f>
        <v>0</v>
      </c>
      <c r="BF410" s="201">
        <f>IF(N410="snížená",J410,0)</f>
        <v>0</v>
      </c>
      <c r="BG410" s="201">
        <f>IF(N410="zákl. přenesená",J410,0)</f>
        <v>0</v>
      </c>
      <c r="BH410" s="201">
        <f>IF(N410="sníž. přenesená",J410,0)</f>
        <v>0</v>
      </c>
      <c r="BI410" s="201">
        <f>IF(N410="nulová",J410,0)</f>
        <v>0</v>
      </c>
      <c r="BJ410" s="18" t="s">
        <v>87</v>
      </c>
      <c r="BK410" s="201">
        <f>ROUND(I410*H410,2)</f>
        <v>0</v>
      </c>
      <c r="BL410" s="18" t="s">
        <v>159</v>
      </c>
      <c r="BM410" s="200" t="s">
        <v>1102</v>
      </c>
    </row>
    <row r="411" spans="1:65" s="13" customFormat="1" ht="11.25">
      <c r="B411" s="202"/>
      <c r="C411" s="203"/>
      <c r="D411" s="204" t="s">
        <v>161</v>
      </c>
      <c r="E411" s="205" t="s">
        <v>1</v>
      </c>
      <c r="F411" s="206" t="s">
        <v>1069</v>
      </c>
      <c r="G411" s="203"/>
      <c r="H411" s="205" t="s">
        <v>1</v>
      </c>
      <c r="I411" s="207"/>
      <c r="J411" s="203"/>
      <c r="K411" s="203"/>
      <c r="L411" s="208"/>
      <c r="M411" s="209"/>
      <c r="N411" s="210"/>
      <c r="O411" s="210"/>
      <c r="P411" s="210"/>
      <c r="Q411" s="210"/>
      <c r="R411" s="210"/>
      <c r="S411" s="210"/>
      <c r="T411" s="211"/>
      <c r="AT411" s="212" t="s">
        <v>161</v>
      </c>
      <c r="AU411" s="212" t="s">
        <v>89</v>
      </c>
      <c r="AV411" s="13" t="s">
        <v>87</v>
      </c>
      <c r="AW411" s="13" t="s">
        <v>33</v>
      </c>
      <c r="AX411" s="13" t="s">
        <v>79</v>
      </c>
      <c r="AY411" s="212" t="s">
        <v>153</v>
      </c>
    </row>
    <row r="412" spans="1:65" s="14" customFormat="1" ht="11.25">
      <c r="B412" s="213"/>
      <c r="C412" s="214"/>
      <c r="D412" s="204" t="s">
        <v>161</v>
      </c>
      <c r="E412" s="215" t="s">
        <v>1</v>
      </c>
      <c r="F412" s="216" t="s">
        <v>89</v>
      </c>
      <c r="G412" s="214"/>
      <c r="H412" s="217">
        <v>2</v>
      </c>
      <c r="I412" s="218"/>
      <c r="J412" s="214"/>
      <c r="K412" s="214"/>
      <c r="L412" s="219"/>
      <c r="M412" s="220"/>
      <c r="N412" s="221"/>
      <c r="O412" s="221"/>
      <c r="P412" s="221"/>
      <c r="Q412" s="221"/>
      <c r="R412" s="221"/>
      <c r="S412" s="221"/>
      <c r="T412" s="222"/>
      <c r="AT412" s="223" t="s">
        <v>161</v>
      </c>
      <c r="AU412" s="223" t="s">
        <v>89</v>
      </c>
      <c r="AV412" s="14" t="s">
        <v>89</v>
      </c>
      <c r="AW412" s="14" t="s">
        <v>33</v>
      </c>
      <c r="AX412" s="14" t="s">
        <v>79</v>
      </c>
      <c r="AY412" s="223" t="s">
        <v>153</v>
      </c>
    </row>
    <row r="413" spans="1:65" s="15" customFormat="1" ht="11.25">
      <c r="B413" s="224"/>
      <c r="C413" s="225"/>
      <c r="D413" s="204" t="s">
        <v>161</v>
      </c>
      <c r="E413" s="226" t="s">
        <v>1</v>
      </c>
      <c r="F413" s="227" t="s">
        <v>164</v>
      </c>
      <c r="G413" s="225"/>
      <c r="H413" s="228">
        <v>2</v>
      </c>
      <c r="I413" s="229"/>
      <c r="J413" s="225"/>
      <c r="K413" s="225"/>
      <c r="L413" s="230"/>
      <c r="M413" s="231"/>
      <c r="N413" s="232"/>
      <c r="O413" s="232"/>
      <c r="P413" s="232"/>
      <c r="Q413" s="232"/>
      <c r="R413" s="232"/>
      <c r="S413" s="232"/>
      <c r="T413" s="233"/>
      <c r="AT413" s="234" t="s">
        <v>161</v>
      </c>
      <c r="AU413" s="234" t="s">
        <v>89</v>
      </c>
      <c r="AV413" s="15" t="s">
        <v>159</v>
      </c>
      <c r="AW413" s="15" t="s">
        <v>33</v>
      </c>
      <c r="AX413" s="15" t="s">
        <v>87</v>
      </c>
      <c r="AY413" s="234" t="s">
        <v>153</v>
      </c>
    </row>
    <row r="414" spans="1:65" s="2" customFormat="1" ht="24.2" customHeight="1">
      <c r="A414" s="35"/>
      <c r="B414" s="36"/>
      <c r="C414" s="235" t="s">
        <v>532</v>
      </c>
      <c r="D414" s="235" t="s">
        <v>223</v>
      </c>
      <c r="E414" s="236" t="s">
        <v>1103</v>
      </c>
      <c r="F414" s="237" t="s">
        <v>1104</v>
      </c>
      <c r="G414" s="238" t="s">
        <v>465</v>
      </c>
      <c r="H414" s="239">
        <v>2</v>
      </c>
      <c r="I414" s="240"/>
      <c r="J414" s="241">
        <f>ROUND(I414*H414,2)</f>
        <v>0</v>
      </c>
      <c r="K414" s="242"/>
      <c r="L414" s="243"/>
      <c r="M414" s="244" t="s">
        <v>1</v>
      </c>
      <c r="N414" s="245" t="s">
        <v>44</v>
      </c>
      <c r="O414" s="72"/>
      <c r="P414" s="198">
        <f>O414*H414</f>
        <v>0</v>
      </c>
      <c r="Q414" s="198">
        <v>1.3299999999999999E-2</v>
      </c>
      <c r="R414" s="198">
        <f>Q414*H414</f>
        <v>2.6599999999999999E-2</v>
      </c>
      <c r="S414" s="198">
        <v>0</v>
      </c>
      <c r="T414" s="199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200" t="s">
        <v>204</v>
      </c>
      <c r="AT414" s="200" t="s">
        <v>223</v>
      </c>
      <c r="AU414" s="200" t="s">
        <v>89</v>
      </c>
      <c r="AY414" s="18" t="s">
        <v>153</v>
      </c>
      <c r="BE414" s="201">
        <f>IF(N414="základní",J414,0)</f>
        <v>0</v>
      </c>
      <c r="BF414" s="201">
        <f>IF(N414="snížená",J414,0)</f>
        <v>0</v>
      </c>
      <c r="BG414" s="201">
        <f>IF(N414="zákl. přenesená",J414,0)</f>
        <v>0</v>
      </c>
      <c r="BH414" s="201">
        <f>IF(N414="sníž. přenesená",J414,0)</f>
        <v>0</v>
      </c>
      <c r="BI414" s="201">
        <f>IF(N414="nulová",J414,0)</f>
        <v>0</v>
      </c>
      <c r="BJ414" s="18" t="s">
        <v>87</v>
      </c>
      <c r="BK414" s="201">
        <f>ROUND(I414*H414,2)</f>
        <v>0</v>
      </c>
      <c r="BL414" s="18" t="s">
        <v>159</v>
      </c>
      <c r="BM414" s="200" t="s">
        <v>1105</v>
      </c>
    </row>
    <row r="415" spans="1:65" s="13" customFormat="1" ht="11.25">
      <c r="B415" s="202"/>
      <c r="C415" s="203"/>
      <c r="D415" s="204" t="s">
        <v>161</v>
      </c>
      <c r="E415" s="205" t="s">
        <v>1</v>
      </c>
      <c r="F415" s="206" t="s">
        <v>1069</v>
      </c>
      <c r="G415" s="203"/>
      <c r="H415" s="205" t="s">
        <v>1</v>
      </c>
      <c r="I415" s="207"/>
      <c r="J415" s="203"/>
      <c r="K415" s="203"/>
      <c r="L415" s="208"/>
      <c r="M415" s="209"/>
      <c r="N415" s="210"/>
      <c r="O415" s="210"/>
      <c r="P415" s="210"/>
      <c r="Q415" s="210"/>
      <c r="R415" s="210"/>
      <c r="S415" s="210"/>
      <c r="T415" s="211"/>
      <c r="AT415" s="212" t="s">
        <v>161</v>
      </c>
      <c r="AU415" s="212" t="s">
        <v>89</v>
      </c>
      <c r="AV415" s="13" t="s">
        <v>87</v>
      </c>
      <c r="AW415" s="13" t="s">
        <v>33</v>
      </c>
      <c r="AX415" s="13" t="s">
        <v>79</v>
      </c>
      <c r="AY415" s="212" t="s">
        <v>153</v>
      </c>
    </row>
    <row r="416" spans="1:65" s="14" customFormat="1" ht="11.25">
      <c r="B416" s="213"/>
      <c r="C416" s="214"/>
      <c r="D416" s="204" t="s">
        <v>161</v>
      </c>
      <c r="E416" s="215" t="s">
        <v>1</v>
      </c>
      <c r="F416" s="216" t="s">
        <v>89</v>
      </c>
      <c r="G416" s="214"/>
      <c r="H416" s="217">
        <v>2</v>
      </c>
      <c r="I416" s="218"/>
      <c r="J416" s="214"/>
      <c r="K416" s="214"/>
      <c r="L416" s="219"/>
      <c r="M416" s="220"/>
      <c r="N416" s="221"/>
      <c r="O416" s="221"/>
      <c r="P416" s="221"/>
      <c r="Q416" s="221"/>
      <c r="R416" s="221"/>
      <c r="S416" s="221"/>
      <c r="T416" s="222"/>
      <c r="AT416" s="223" t="s">
        <v>161</v>
      </c>
      <c r="AU416" s="223" t="s">
        <v>89</v>
      </c>
      <c r="AV416" s="14" t="s">
        <v>89</v>
      </c>
      <c r="AW416" s="14" t="s">
        <v>33</v>
      </c>
      <c r="AX416" s="14" t="s">
        <v>79</v>
      </c>
      <c r="AY416" s="223" t="s">
        <v>153</v>
      </c>
    </row>
    <row r="417" spans="1:65" s="15" customFormat="1" ht="11.25">
      <c r="B417" s="224"/>
      <c r="C417" s="225"/>
      <c r="D417" s="204" t="s">
        <v>161</v>
      </c>
      <c r="E417" s="226" t="s">
        <v>1</v>
      </c>
      <c r="F417" s="227" t="s">
        <v>164</v>
      </c>
      <c r="G417" s="225"/>
      <c r="H417" s="228">
        <v>2</v>
      </c>
      <c r="I417" s="229"/>
      <c r="J417" s="225"/>
      <c r="K417" s="225"/>
      <c r="L417" s="230"/>
      <c r="M417" s="231"/>
      <c r="N417" s="232"/>
      <c r="O417" s="232"/>
      <c r="P417" s="232"/>
      <c r="Q417" s="232"/>
      <c r="R417" s="232"/>
      <c r="S417" s="232"/>
      <c r="T417" s="233"/>
      <c r="AT417" s="234" t="s">
        <v>161</v>
      </c>
      <c r="AU417" s="234" t="s">
        <v>89</v>
      </c>
      <c r="AV417" s="15" t="s">
        <v>159</v>
      </c>
      <c r="AW417" s="15" t="s">
        <v>33</v>
      </c>
      <c r="AX417" s="15" t="s">
        <v>87</v>
      </c>
      <c r="AY417" s="234" t="s">
        <v>153</v>
      </c>
    </row>
    <row r="418" spans="1:65" s="2" customFormat="1" ht="16.5" customHeight="1">
      <c r="A418" s="35"/>
      <c r="B418" s="36"/>
      <c r="C418" s="235" t="s">
        <v>537</v>
      </c>
      <c r="D418" s="235" t="s">
        <v>223</v>
      </c>
      <c r="E418" s="236" t="s">
        <v>1106</v>
      </c>
      <c r="F418" s="237" t="s">
        <v>1107</v>
      </c>
      <c r="G418" s="238" t="s">
        <v>465</v>
      </c>
      <c r="H418" s="239">
        <v>2</v>
      </c>
      <c r="I418" s="240"/>
      <c r="J418" s="241">
        <f>ROUND(I418*H418,2)</f>
        <v>0</v>
      </c>
      <c r="K418" s="242"/>
      <c r="L418" s="243"/>
      <c r="M418" s="244" t="s">
        <v>1</v>
      </c>
      <c r="N418" s="245" t="s">
        <v>44</v>
      </c>
      <c r="O418" s="72"/>
      <c r="P418" s="198">
        <f>O418*H418</f>
        <v>0</v>
      </c>
      <c r="Q418" s="198">
        <v>1.9E-3</v>
      </c>
      <c r="R418" s="198">
        <f>Q418*H418</f>
        <v>3.8E-3</v>
      </c>
      <c r="S418" s="198">
        <v>0</v>
      </c>
      <c r="T418" s="199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00" t="s">
        <v>204</v>
      </c>
      <c r="AT418" s="200" t="s">
        <v>223</v>
      </c>
      <c r="AU418" s="200" t="s">
        <v>89</v>
      </c>
      <c r="AY418" s="18" t="s">
        <v>153</v>
      </c>
      <c r="BE418" s="201">
        <f>IF(N418="základní",J418,0)</f>
        <v>0</v>
      </c>
      <c r="BF418" s="201">
        <f>IF(N418="snížená",J418,0)</f>
        <v>0</v>
      </c>
      <c r="BG418" s="201">
        <f>IF(N418="zákl. přenesená",J418,0)</f>
        <v>0</v>
      </c>
      <c r="BH418" s="201">
        <f>IF(N418="sníž. přenesená",J418,0)</f>
        <v>0</v>
      </c>
      <c r="BI418" s="201">
        <f>IF(N418="nulová",J418,0)</f>
        <v>0</v>
      </c>
      <c r="BJ418" s="18" t="s">
        <v>87</v>
      </c>
      <c r="BK418" s="201">
        <f>ROUND(I418*H418,2)</f>
        <v>0</v>
      </c>
      <c r="BL418" s="18" t="s">
        <v>159</v>
      </c>
      <c r="BM418" s="200" t="s">
        <v>1108</v>
      </c>
    </row>
    <row r="419" spans="1:65" s="13" customFormat="1" ht="11.25">
      <c r="B419" s="202"/>
      <c r="C419" s="203"/>
      <c r="D419" s="204" t="s">
        <v>161</v>
      </c>
      <c r="E419" s="205" t="s">
        <v>1</v>
      </c>
      <c r="F419" s="206" t="s">
        <v>1069</v>
      </c>
      <c r="G419" s="203"/>
      <c r="H419" s="205" t="s">
        <v>1</v>
      </c>
      <c r="I419" s="207"/>
      <c r="J419" s="203"/>
      <c r="K419" s="203"/>
      <c r="L419" s="208"/>
      <c r="M419" s="209"/>
      <c r="N419" s="210"/>
      <c r="O419" s="210"/>
      <c r="P419" s="210"/>
      <c r="Q419" s="210"/>
      <c r="R419" s="210"/>
      <c r="S419" s="210"/>
      <c r="T419" s="211"/>
      <c r="AT419" s="212" t="s">
        <v>161</v>
      </c>
      <c r="AU419" s="212" t="s">
        <v>89</v>
      </c>
      <c r="AV419" s="13" t="s">
        <v>87</v>
      </c>
      <c r="AW419" s="13" t="s">
        <v>33</v>
      </c>
      <c r="AX419" s="13" t="s">
        <v>79</v>
      </c>
      <c r="AY419" s="212" t="s">
        <v>153</v>
      </c>
    </row>
    <row r="420" spans="1:65" s="14" customFormat="1" ht="11.25">
      <c r="B420" s="213"/>
      <c r="C420" s="214"/>
      <c r="D420" s="204" t="s">
        <v>161</v>
      </c>
      <c r="E420" s="215" t="s">
        <v>1</v>
      </c>
      <c r="F420" s="216" t="s">
        <v>89</v>
      </c>
      <c r="G420" s="214"/>
      <c r="H420" s="217">
        <v>2</v>
      </c>
      <c r="I420" s="218"/>
      <c r="J420" s="214"/>
      <c r="K420" s="214"/>
      <c r="L420" s="219"/>
      <c r="M420" s="220"/>
      <c r="N420" s="221"/>
      <c r="O420" s="221"/>
      <c r="P420" s="221"/>
      <c r="Q420" s="221"/>
      <c r="R420" s="221"/>
      <c r="S420" s="221"/>
      <c r="T420" s="222"/>
      <c r="AT420" s="223" t="s">
        <v>161</v>
      </c>
      <c r="AU420" s="223" t="s">
        <v>89</v>
      </c>
      <c r="AV420" s="14" t="s">
        <v>89</v>
      </c>
      <c r="AW420" s="14" t="s">
        <v>33</v>
      </c>
      <c r="AX420" s="14" t="s">
        <v>79</v>
      </c>
      <c r="AY420" s="223" t="s">
        <v>153</v>
      </c>
    </row>
    <row r="421" spans="1:65" s="15" customFormat="1" ht="11.25">
      <c r="B421" s="224"/>
      <c r="C421" s="225"/>
      <c r="D421" s="204" t="s">
        <v>161</v>
      </c>
      <c r="E421" s="226" t="s">
        <v>1</v>
      </c>
      <c r="F421" s="227" t="s">
        <v>164</v>
      </c>
      <c r="G421" s="225"/>
      <c r="H421" s="228">
        <v>2</v>
      </c>
      <c r="I421" s="229"/>
      <c r="J421" s="225"/>
      <c r="K421" s="225"/>
      <c r="L421" s="230"/>
      <c r="M421" s="231"/>
      <c r="N421" s="232"/>
      <c r="O421" s="232"/>
      <c r="P421" s="232"/>
      <c r="Q421" s="232"/>
      <c r="R421" s="232"/>
      <c r="S421" s="232"/>
      <c r="T421" s="233"/>
      <c r="AT421" s="234" t="s">
        <v>161</v>
      </c>
      <c r="AU421" s="234" t="s">
        <v>89</v>
      </c>
      <c r="AV421" s="15" t="s">
        <v>159</v>
      </c>
      <c r="AW421" s="15" t="s">
        <v>33</v>
      </c>
      <c r="AX421" s="15" t="s">
        <v>87</v>
      </c>
      <c r="AY421" s="234" t="s">
        <v>153</v>
      </c>
    </row>
    <row r="422" spans="1:65" s="2" customFormat="1" ht="24.2" customHeight="1">
      <c r="A422" s="35"/>
      <c r="B422" s="36"/>
      <c r="C422" s="188" t="s">
        <v>543</v>
      </c>
      <c r="D422" s="188" t="s">
        <v>155</v>
      </c>
      <c r="E422" s="189" t="s">
        <v>1109</v>
      </c>
      <c r="F422" s="190" t="s">
        <v>1110</v>
      </c>
      <c r="G422" s="191" t="s">
        <v>158</v>
      </c>
      <c r="H422" s="192">
        <v>3.5840000000000001</v>
      </c>
      <c r="I422" s="193"/>
      <c r="J422" s="194">
        <f>ROUND(I422*H422,2)</f>
        <v>0</v>
      </c>
      <c r="K422" s="195"/>
      <c r="L422" s="40"/>
      <c r="M422" s="196" t="s">
        <v>1</v>
      </c>
      <c r="N422" s="197" t="s">
        <v>44</v>
      </c>
      <c r="O422" s="72"/>
      <c r="P422" s="198">
        <f>O422*H422</f>
        <v>0</v>
      </c>
      <c r="Q422" s="198">
        <v>2.45329</v>
      </c>
      <c r="R422" s="198">
        <f>Q422*H422</f>
        <v>8.7925913599999994</v>
      </c>
      <c r="S422" s="198">
        <v>0</v>
      </c>
      <c r="T422" s="199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200" t="s">
        <v>159</v>
      </c>
      <c r="AT422" s="200" t="s">
        <v>155</v>
      </c>
      <c r="AU422" s="200" t="s">
        <v>89</v>
      </c>
      <c r="AY422" s="18" t="s">
        <v>153</v>
      </c>
      <c r="BE422" s="201">
        <f>IF(N422="základní",J422,0)</f>
        <v>0</v>
      </c>
      <c r="BF422" s="201">
        <f>IF(N422="snížená",J422,0)</f>
        <v>0</v>
      </c>
      <c r="BG422" s="201">
        <f>IF(N422="zákl. přenesená",J422,0)</f>
        <v>0</v>
      </c>
      <c r="BH422" s="201">
        <f>IF(N422="sníž. přenesená",J422,0)</f>
        <v>0</v>
      </c>
      <c r="BI422" s="201">
        <f>IF(N422="nulová",J422,0)</f>
        <v>0</v>
      </c>
      <c r="BJ422" s="18" t="s">
        <v>87</v>
      </c>
      <c r="BK422" s="201">
        <f>ROUND(I422*H422,2)</f>
        <v>0</v>
      </c>
      <c r="BL422" s="18" t="s">
        <v>159</v>
      </c>
      <c r="BM422" s="200" t="s">
        <v>1111</v>
      </c>
    </row>
    <row r="423" spans="1:65" s="13" customFormat="1" ht="11.25">
      <c r="B423" s="202"/>
      <c r="C423" s="203"/>
      <c r="D423" s="204" t="s">
        <v>161</v>
      </c>
      <c r="E423" s="205" t="s">
        <v>1</v>
      </c>
      <c r="F423" s="206" t="s">
        <v>1112</v>
      </c>
      <c r="G423" s="203"/>
      <c r="H423" s="205" t="s">
        <v>1</v>
      </c>
      <c r="I423" s="207"/>
      <c r="J423" s="203"/>
      <c r="K423" s="203"/>
      <c r="L423" s="208"/>
      <c r="M423" s="209"/>
      <c r="N423" s="210"/>
      <c r="O423" s="210"/>
      <c r="P423" s="210"/>
      <c r="Q423" s="210"/>
      <c r="R423" s="210"/>
      <c r="S423" s="210"/>
      <c r="T423" s="211"/>
      <c r="AT423" s="212" t="s">
        <v>161</v>
      </c>
      <c r="AU423" s="212" t="s">
        <v>89</v>
      </c>
      <c r="AV423" s="13" t="s">
        <v>87</v>
      </c>
      <c r="AW423" s="13" t="s">
        <v>33</v>
      </c>
      <c r="AX423" s="13" t="s">
        <v>79</v>
      </c>
      <c r="AY423" s="212" t="s">
        <v>153</v>
      </c>
    </row>
    <row r="424" spans="1:65" s="13" customFormat="1" ht="11.25">
      <c r="B424" s="202"/>
      <c r="C424" s="203"/>
      <c r="D424" s="204" t="s">
        <v>161</v>
      </c>
      <c r="E424" s="205" t="s">
        <v>1</v>
      </c>
      <c r="F424" s="206" t="s">
        <v>1113</v>
      </c>
      <c r="G424" s="203"/>
      <c r="H424" s="205" t="s">
        <v>1</v>
      </c>
      <c r="I424" s="207"/>
      <c r="J424" s="203"/>
      <c r="K424" s="203"/>
      <c r="L424" s="208"/>
      <c r="M424" s="209"/>
      <c r="N424" s="210"/>
      <c r="O424" s="210"/>
      <c r="P424" s="210"/>
      <c r="Q424" s="210"/>
      <c r="R424" s="210"/>
      <c r="S424" s="210"/>
      <c r="T424" s="211"/>
      <c r="AT424" s="212" t="s">
        <v>161</v>
      </c>
      <c r="AU424" s="212" t="s">
        <v>89</v>
      </c>
      <c r="AV424" s="13" t="s">
        <v>87</v>
      </c>
      <c r="AW424" s="13" t="s">
        <v>33</v>
      </c>
      <c r="AX424" s="13" t="s">
        <v>79</v>
      </c>
      <c r="AY424" s="212" t="s">
        <v>153</v>
      </c>
    </row>
    <row r="425" spans="1:65" s="14" customFormat="1" ht="11.25">
      <c r="B425" s="213"/>
      <c r="C425" s="214"/>
      <c r="D425" s="204" t="s">
        <v>161</v>
      </c>
      <c r="E425" s="215" t="s">
        <v>1</v>
      </c>
      <c r="F425" s="216" t="s">
        <v>1114</v>
      </c>
      <c r="G425" s="214"/>
      <c r="H425" s="217">
        <v>2.6880000000000002</v>
      </c>
      <c r="I425" s="218"/>
      <c r="J425" s="214"/>
      <c r="K425" s="214"/>
      <c r="L425" s="219"/>
      <c r="M425" s="220"/>
      <c r="N425" s="221"/>
      <c r="O425" s="221"/>
      <c r="P425" s="221"/>
      <c r="Q425" s="221"/>
      <c r="R425" s="221"/>
      <c r="S425" s="221"/>
      <c r="T425" s="222"/>
      <c r="AT425" s="223" t="s">
        <v>161</v>
      </c>
      <c r="AU425" s="223" t="s">
        <v>89</v>
      </c>
      <c r="AV425" s="14" t="s">
        <v>89</v>
      </c>
      <c r="AW425" s="14" t="s">
        <v>33</v>
      </c>
      <c r="AX425" s="14" t="s">
        <v>79</v>
      </c>
      <c r="AY425" s="223" t="s">
        <v>153</v>
      </c>
    </row>
    <row r="426" spans="1:65" s="13" customFormat="1" ht="11.25">
      <c r="B426" s="202"/>
      <c r="C426" s="203"/>
      <c r="D426" s="204" t="s">
        <v>161</v>
      </c>
      <c r="E426" s="205" t="s">
        <v>1</v>
      </c>
      <c r="F426" s="206" t="s">
        <v>1115</v>
      </c>
      <c r="G426" s="203"/>
      <c r="H426" s="205" t="s">
        <v>1</v>
      </c>
      <c r="I426" s="207"/>
      <c r="J426" s="203"/>
      <c r="K426" s="203"/>
      <c r="L426" s="208"/>
      <c r="M426" s="209"/>
      <c r="N426" s="210"/>
      <c r="O426" s="210"/>
      <c r="P426" s="210"/>
      <c r="Q426" s="210"/>
      <c r="R426" s="210"/>
      <c r="S426" s="210"/>
      <c r="T426" s="211"/>
      <c r="AT426" s="212" t="s">
        <v>161</v>
      </c>
      <c r="AU426" s="212" t="s">
        <v>89</v>
      </c>
      <c r="AV426" s="13" t="s">
        <v>87</v>
      </c>
      <c r="AW426" s="13" t="s">
        <v>33</v>
      </c>
      <c r="AX426" s="13" t="s">
        <v>79</v>
      </c>
      <c r="AY426" s="212" t="s">
        <v>153</v>
      </c>
    </row>
    <row r="427" spans="1:65" s="14" customFormat="1" ht="11.25">
      <c r="B427" s="213"/>
      <c r="C427" s="214"/>
      <c r="D427" s="204" t="s">
        <v>161</v>
      </c>
      <c r="E427" s="215" t="s">
        <v>1</v>
      </c>
      <c r="F427" s="216" t="s">
        <v>1116</v>
      </c>
      <c r="G427" s="214"/>
      <c r="H427" s="217">
        <v>1.04</v>
      </c>
      <c r="I427" s="218"/>
      <c r="J427" s="214"/>
      <c r="K427" s="214"/>
      <c r="L427" s="219"/>
      <c r="M427" s="220"/>
      <c r="N427" s="221"/>
      <c r="O427" s="221"/>
      <c r="P427" s="221"/>
      <c r="Q427" s="221"/>
      <c r="R427" s="221"/>
      <c r="S427" s="221"/>
      <c r="T427" s="222"/>
      <c r="AT427" s="223" t="s">
        <v>161</v>
      </c>
      <c r="AU427" s="223" t="s">
        <v>89</v>
      </c>
      <c r="AV427" s="14" t="s">
        <v>89</v>
      </c>
      <c r="AW427" s="14" t="s">
        <v>33</v>
      </c>
      <c r="AX427" s="14" t="s">
        <v>79</v>
      </c>
      <c r="AY427" s="223" t="s">
        <v>153</v>
      </c>
    </row>
    <row r="428" spans="1:65" s="13" customFormat="1" ht="11.25">
      <c r="B428" s="202"/>
      <c r="C428" s="203"/>
      <c r="D428" s="204" t="s">
        <v>161</v>
      </c>
      <c r="E428" s="205" t="s">
        <v>1</v>
      </c>
      <c r="F428" s="206" t="s">
        <v>1117</v>
      </c>
      <c r="G428" s="203"/>
      <c r="H428" s="205" t="s">
        <v>1</v>
      </c>
      <c r="I428" s="207"/>
      <c r="J428" s="203"/>
      <c r="K428" s="203"/>
      <c r="L428" s="208"/>
      <c r="M428" s="209"/>
      <c r="N428" s="210"/>
      <c r="O428" s="210"/>
      <c r="P428" s="210"/>
      <c r="Q428" s="210"/>
      <c r="R428" s="210"/>
      <c r="S428" s="210"/>
      <c r="T428" s="211"/>
      <c r="AT428" s="212" t="s">
        <v>161</v>
      </c>
      <c r="AU428" s="212" t="s">
        <v>89</v>
      </c>
      <c r="AV428" s="13" t="s">
        <v>87</v>
      </c>
      <c r="AW428" s="13" t="s">
        <v>33</v>
      </c>
      <c r="AX428" s="13" t="s">
        <v>79</v>
      </c>
      <c r="AY428" s="212" t="s">
        <v>153</v>
      </c>
    </row>
    <row r="429" spans="1:65" s="14" customFormat="1" ht="11.25">
      <c r="B429" s="213"/>
      <c r="C429" s="214"/>
      <c r="D429" s="204" t="s">
        <v>161</v>
      </c>
      <c r="E429" s="215" t="s">
        <v>1</v>
      </c>
      <c r="F429" s="216" t="s">
        <v>1118</v>
      </c>
      <c r="G429" s="214"/>
      <c r="H429" s="217">
        <v>-0.14399999999999999</v>
      </c>
      <c r="I429" s="218"/>
      <c r="J429" s="214"/>
      <c r="K429" s="214"/>
      <c r="L429" s="219"/>
      <c r="M429" s="220"/>
      <c r="N429" s="221"/>
      <c r="O429" s="221"/>
      <c r="P429" s="221"/>
      <c r="Q429" s="221"/>
      <c r="R429" s="221"/>
      <c r="S429" s="221"/>
      <c r="T429" s="222"/>
      <c r="AT429" s="223" t="s">
        <v>161</v>
      </c>
      <c r="AU429" s="223" t="s">
        <v>89</v>
      </c>
      <c r="AV429" s="14" t="s">
        <v>89</v>
      </c>
      <c r="AW429" s="14" t="s">
        <v>33</v>
      </c>
      <c r="AX429" s="14" t="s">
        <v>79</v>
      </c>
      <c r="AY429" s="223" t="s">
        <v>153</v>
      </c>
    </row>
    <row r="430" spans="1:65" s="15" customFormat="1" ht="11.25">
      <c r="B430" s="224"/>
      <c r="C430" s="225"/>
      <c r="D430" s="204" t="s">
        <v>161</v>
      </c>
      <c r="E430" s="226" t="s">
        <v>1</v>
      </c>
      <c r="F430" s="227" t="s">
        <v>164</v>
      </c>
      <c r="G430" s="225"/>
      <c r="H430" s="228">
        <v>3.5840000000000001</v>
      </c>
      <c r="I430" s="229"/>
      <c r="J430" s="225"/>
      <c r="K430" s="225"/>
      <c r="L430" s="230"/>
      <c r="M430" s="231"/>
      <c r="N430" s="232"/>
      <c r="O430" s="232"/>
      <c r="P430" s="232"/>
      <c r="Q430" s="232"/>
      <c r="R430" s="232"/>
      <c r="S430" s="232"/>
      <c r="T430" s="233"/>
      <c r="AT430" s="234" t="s">
        <v>161</v>
      </c>
      <c r="AU430" s="234" t="s">
        <v>89</v>
      </c>
      <c r="AV430" s="15" t="s">
        <v>159</v>
      </c>
      <c r="AW430" s="15" t="s">
        <v>33</v>
      </c>
      <c r="AX430" s="15" t="s">
        <v>87</v>
      </c>
      <c r="AY430" s="234" t="s">
        <v>153</v>
      </c>
    </row>
    <row r="431" spans="1:65" s="2" customFormat="1" ht="24.2" customHeight="1">
      <c r="A431" s="35"/>
      <c r="B431" s="36"/>
      <c r="C431" s="188" t="s">
        <v>549</v>
      </c>
      <c r="D431" s="188" t="s">
        <v>155</v>
      </c>
      <c r="E431" s="189" t="s">
        <v>1119</v>
      </c>
      <c r="F431" s="190" t="s">
        <v>1120</v>
      </c>
      <c r="G431" s="191" t="s">
        <v>194</v>
      </c>
      <c r="H431" s="192">
        <v>14.28</v>
      </c>
      <c r="I431" s="193"/>
      <c r="J431" s="194">
        <f>ROUND(I431*H431,2)</f>
        <v>0</v>
      </c>
      <c r="K431" s="195"/>
      <c r="L431" s="40"/>
      <c r="M431" s="196" t="s">
        <v>1</v>
      </c>
      <c r="N431" s="197" t="s">
        <v>44</v>
      </c>
      <c r="O431" s="72"/>
      <c r="P431" s="198">
        <f>O431*H431</f>
        <v>0</v>
      </c>
      <c r="Q431" s="198">
        <v>4.0200000000000001E-3</v>
      </c>
      <c r="R431" s="198">
        <f>Q431*H431</f>
        <v>5.7405600000000001E-2</v>
      </c>
      <c r="S431" s="198">
        <v>0</v>
      </c>
      <c r="T431" s="199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00" t="s">
        <v>159</v>
      </c>
      <c r="AT431" s="200" t="s">
        <v>155</v>
      </c>
      <c r="AU431" s="200" t="s">
        <v>89</v>
      </c>
      <c r="AY431" s="18" t="s">
        <v>153</v>
      </c>
      <c r="BE431" s="201">
        <f>IF(N431="základní",J431,0)</f>
        <v>0</v>
      </c>
      <c r="BF431" s="201">
        <f>IF(N431="snížená",J431,0)</f>
        <v>0</v>
      </c>
      <c r="BG431" s="201">
        <f>IF(N431="zákl. přenesená",J431,0)</f>
        <v>0</v>
      </c>
      <c r="BH431" s="201">
        <f>IF(N431="sníž. přenesená",J431,0)</f>
        <v>0</v>
      </c>
      <c r="BI431" s="201">
        <f>IF(N431="nulová",J431,0)</f>
        <v>0</v>
      </c>
      <c r="BJ431" s="18" t="s">
        <v>87</v>
      </c>
      <c r="BK431" s="201">
        <f>ROUND(I431*H431,2)</f>
        <v>0</v>
      </c>
      <c r="BL431" s="18" t="s">
        <v>159</v>
      </c>
      <c r="BM431" s="200" t="s">
        <v>1121</v>
      </c>
    </row>
    <row r="432" spans="1:65" s="13" customFormat="1" ht="11.25">
      <c r="B432" s="202"/>
      <c r="C432" s="203"/>
      <c r="D432" s="204" t="s">
        <v>161</v>
      </c>
      <c r="E432" s="205" t="s">
        <v>1</v>
      </c>
      <c r="F432" s="206" t="s">
        <v>1112</v>
      </c>
      <c r="G432" s="203"/>
      <c r="H432" s="205" t="s">
        <v>1</v>
      </c>
      <c r="I432" s="207"/>
      <c r="J432" s="203"/>
      <c r="K432" s="203"/>
      <c r="L432" s="208"/>
      <c r="M432" s="209"/>
      <c r="N432" s="210"/>
      <c r="O432" s="210"/>
      <c r="P432" s="210"/>
      <c r="Q432" s="210"/>
      <c r="R432" s="210"/>
      <c r="S432" s="210"/>
      <c r="T432" s="211"/>
      <c r="AT432" s="212" t="s">
        <v>161</v>
      </c>
      <c r="AU432" s="212" t="s">
        <v>89</v>
      </c>
      <c r="AV432" s="13" t="s">
        <v>87</v>
      </c>
      <c r="AW432" s="13" t="s">
        <v>33</v>
      </c>
      <c r="AX432" s="13" t="s">
        <v>79</v>
      </c>
      <c r="AY432" s="212" t="s">
        <v>153</v>
      </c>
    </row>
    <row r="433" spans="1:65" s="14" customFormat="1" ht="11.25">
      <c r="B433" s="213"/>
      <c r="C433" s="214"/>
      <c r="D433" s="204" t="s">
        <v>161</v>
      </c>
      <c r="E433" s="215" t="s">
        <v>1</v>
      </c>
      <c r="F433" s="216" t="s">
        <v>1122</v>
      </c>
      <c r="G433" s="214"/>
      <c r="H433" s="217">
        <v>14.28</v>
      </c>
      <c r="I433" s="218"/>
      <c r="J433" s="214"/>
      <c r="K433" s="214"/>
      <c r="L433" s="219"/>
      <c r="M433" s="220"/>
      <c r="N433" s="221"/>
      <c r="O433" s="221"/>
      <c r="P433" s="221"/>
      <c r="Q433" s="221"/>
      <c r="R433" s="221"/>
      <c r="S433" s="221"/>
      <c r="T433" s="222"/>
      <c r="AT433" s="223" t="s">
        <v>161</v>
      </c>
      <c r="AU433" s="223" t="s">
        <v>89</v>
      </c>
      <c r="AV433" s="14" t="s">
        <v>89</v>
      </c>
      <c r="AW433" s="14" t="s">
        <v>33</v>
      </c>
      <c r="AX433" s="14" t="s">
        <v>79</v>
      </c>
      <c r="AY433" s="223" t="s">
        <v>153</v>
      </c>
    </row>
    <row r="434" spans="1:65" s="15" customFormat="1" ht="11.25">
      <c r="B434" s="224"/>
      <c r="C434" s="225"/>
      <c r="D434" s="204" t="s">
        <v>161</v>
      </c>
      <c r="E434" s="226" t="s">
        <v>1</v>
      </c>
      <c r="F434" s="227" t="s">
        <v>164</v>
      </c>
      <c r="G434" s="225"/>
      <c r="H434" s="228">
        <v>14.28</v>
      </c>
      <c r="I434" s="229"/>
      <c r="J434" s="225"/>
      <c r="K434" s="225"/>
      <c r="L434" s="230"/>
      <c r="M434" s="231"/>
      <c r="N434" s="232"/>
      <c r="O434" s="232"/>
      <c r="P434" s="232"/>
      <c r="Q434" s="232"/>
      <c r="R434" s="232"/>
      <c r="S434" s="232"/>
      <c r="T434" s="233"/>
      <c r="AT434" s="234" t="s">
        <v>161</v>
      </c>
      <c r="AU434" s="234" t="s">
        <v>89</v>
      </c>
      <c r="AV434" s="15" t="s">
        <v>159</v>
      </c>
      <c r="AW434" s="15" t="s">
        <v>33</v>
      </c>
      <c r="AX434" s="15" t="s">
        <v>87</v>
      </c>
      <c r="AY434" s="234" t="s">
        <v>153</v>
      </c>
    </row>
    <row r="435" spans="1:65" s="2" customFormat="1" ht="16.5" customHeight="1">
      <c r="A435" s="35"/>
      <c r="B435" s="36"/>
      <c r="C435" s="188" t="s">
        <v>554</v>
      </c>
      <c r="D435" s="188" t="s">
        <v>155</v>
      </c>
      <c r="E435" s="189" t="s">
        <v>1123</v>
      </c>
      <c r="F435" s="190" t="s">
        <v>1124</v>
      </c>
      <c r="G435" s="191" t="s">
        <v>201</v>
      </c>
      <c r="H435" s="192">
        <v>1.0999999999999999E-2</v>
      </c>
      <c r="I435" s="193"/>
      <c r="J435" s="194">
        <f>ROUND(I435*H435,2)</f>
        <v>0</v>
      </c>
      <c r="K435" s="195"/>
      <c r="L435" s="40"/>
      <c r="M435" s="196" t="s">
        <v>1</v>
      </c>
      <c r="N435" s="197" t="s">
        <v>44</v>
      </c>
      <c r="O435" s="72"/>
      <c r="P435" s="198">
        <f>O435*H435</f>
        <v>0</v>
      </c>
      <c r="Q435" s="198">
        <v>1.06277</v>
      </c>
      <c r="R435" s="198">
        <f>Q435*H435</f>
        <v>1.169047E-2</v>
      </c>
      <c r="S435" s="198">
        <v>0</v>
      </c>
      <c r="T435" s="199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00" t="s">
        <v>159</v>
      </c>
      <c r="AT435" s="200" t="s">
        <v>155</v>
      </c>
      <c r="AU435" s="200" t="s">
        <v>89</v>
      </c>
      <c r="AY435" s="18" t="s">
        <v>153</v>
      </c>
      <c r="BE435" s="201">
        <f>IF(N435="základní",J435,0)</f>
        <v>0</v>
      </c>
      <c r="BF435" s="201">
        <f>IF(N435="snížená",J435,0)</f>
        <v>0</v>
      </c>
      <c r="BG435" s="201">
        <f>IF(N435="zákl. přenesená",J435,0)</f>
        <v>0</v>
      </c>
      <c r="BH435" s="201">
        <f>IF(N435="sníž. přenesená",J435,0)</f>
        <v>0</v>
      </c>
      <c r="BI435" s="201">
        <f>IF(N435="nulová",J435,0)</f>
        <v>0</v>
      </c>
      <c r="BJ435" s="18" t="s">
        <v>87</v>
      </c>
      <c r="BK435" s="201">
        <f>ROUND(I435*H435,2)</f>
        <v>0</v>
      </c>
      <c r="BL435" s="18" t="s">
        <v>159</v>
      </c>
      <c r="BM435" s="200" t="s">
        <v>1125</v>
      </c>
    </row>
    <row r="436" spans="1:65" s="13" customFormat="1" ht="11.25">
      <c r="B436" s="202"/>
      <c r="C436" s="203"/>
      <c r="D436" s="204" t="s">
        <v>161</v>
      </c>
      <c r="E436" s="205" t="s">
        <v>1</v>
      </c>
      <c r="F436" s="206" t="s">
        <v>1126</v>
      </c>
      <c r="G436" s="203"/>
      <c r="H436" s="205" t="s">
        <v>1</v>
      </c>
      <c r="I436" s="207"/>
      <c r="J436" s="203"/>
      <c r="K436" s="203"/>
      <c r="L436" s="208"/>
      <c r="M436" s="209"/>
      <c r="N436" s="210"/>
      <c r="O436" s="210"/>
      <c r="P436" s="210"/>
      <c r="Q436" s="210"/>
      <c r="R436" s="210"/>
      <c r="S436" s="210"/>
      <c r="T436" s="211"/>
      <c r="AT436" s="212" t="s">
        <v>161</v>
      </c>
      <c r="AU436" s="212" t="s">
        <v>89</v>
      </c>
      <c r="AV436" s="13" t="s">
        <v>87</v>
      </c>
      <c r="AW436" s="13" t="s">
        <v>33</v>
      </c>
      <c r="AX436" s="13" t="s">
        <v>79</v>
      </c>
      <c r="AY436" s="212" t="s">
        <v>153</v>
      </c>
    </row>
    <row r="437" spans="1:65" s="13" customFormat="1" ht="11.25">
      <c r="B437" s="202"/>
      <c r="C437" s="203"/>
      <c r="D437" s="204" t="s">
        <v>161</v>
      </c>
      <c r="E437" s="205" t="s">
        <v>1</v>
      </c>
      <c r="F437" s="206" t="s">
        <v>1127</v>
      </c>
      <c r="G437" s="203"/>
      <c r="H437" s="205" t="s">
        <v>1</v>
      </c>
      <c r="I437" s="207"/>
      <c r="J437" s="203"/>
      <c r="K437" s="203"/>
      <c r="L437" s="208"/>
      <c r="M437" s="209"/>
      <c r="N437" s="210"/>
      <c r="O437" s="210"/>
      <c r="P437" s="210"/>
      <c r="Q437" s="210"/>
      <c r="R437" s="210"/>
      <c r="S437" s="210"/>
      <c r="T437" s="211"/>
      <c r="AT437" s="212" t="s">
        <v>161</v>
      </c>
      <c r="AU437" s="212" t="s">
        <v>89</v>
      </c>
      <c r="AV437" s="13" t="s">
        <v>87</v>
      </c>
      <c r="AW437" s="13" t="s">
        <v>33</v>
      </c>
      <c r="AX437" s="13" t="s">
        <v>79</v>
      </c>
      <c r="AY437" s="212" t="s">
        <v>153</v>
      </c>
    </row>
    <row r="438" spans="1:65" s="14" customFormat="1" ht="11.25">
      <c r="B438" s="213"/>
      <c r="C438" s="214"/>
      <c r="D438" s="204" t="s">
        <v>161</v>
      </c>
      <c r="E438" s="215" t="s">
        <v>1</v>
      </c>
      <c r="F438" s="216" t="s">
        <v>1128</v>
      </c>
      <c r="G438" s="214"/>
      <c r="H438" s="217">
        <v>1.0999999999999999E-2</v>
      </c>
      <c r="I438" s="218"/>
      <c r="J438" s="214"/>
      <c r="K438" s="214"/>
      <c r="L438" s="219"/>
      <c r="M438" s="220"/>
      <c r="N438" s="221"/>
      <c r="O438" s="221"/>
      <c r="P438" s="221"/>
      <c r="Q438" s="221"/>
      <c r="R438" s="221"/>
      <c r="S438" s="221"/>
      <c r="T438" s="222"/>
      <c r="AT438" s="223" t="s">
        <v>161</v>
      </c>
      <c r="AU438" s="223" t="s">
        <v>89</v>
      </c>
      <c r="AV438" s="14" t="s">
        <v>89</v>
      </c>
      <c r="AW438" s="14" t="s">
        <v>33</v>
      </c>
      <c r="AX438" s="14" t="s">
        <v>79</v>
      </c>
      <c r="AY438" s="223" t="s">
        <v>153</v>
      </c>
    </row>
    <row r="439" spans="1:65" s="15" customFormat="1" ht="11.25">
      <c r="B439" s="224"/>
      <c r="C439" s="225"/>
      <c r="D439" s="204" t="s">
        <v>161</v>
      </c>
      <c r="E439" s="226" t="s">
        <v>1</v>
      </c>
      <c r="F439" s="227" t="s">
        <v>164</v>
      </c>
      <c r="G439" s="225"/>
      <c r="H439" s="228">
        <v>1.0999999999999999E-2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AT439" s="234" t="s">
        <v>161</v>
      </c>
      <c r="AU439" s="234" t="s">
        <v>89</v>
      </c>
      <c r="AV439" s="15" t="s">
        <v>159</v>
      </c>
      <c r="AW439" s="15" t="s">
        <v>33</v>
      </c>
      <c r="AX439" s="15" t="s">
        <v>87</v>
      </c>
      <c r="AY439" s="234" t="s">
        <v>153</v>
      </c>
    </row>
    <row r="440" spans="1:65" s="2" customFormat="1" ht="16.5" customHeight="1">
      <c r="A440" s="35"/>
      <c r="B440" s="36"/>
      <c r="C440" s="188" t="s">
        <v>560</v>
      </c>
      <c r="D440" s="188" t="s">
        <v>155</v>
      </c>
      <c r="E440" s="189" t="s">
        <v>1129</v>
      </c>
      <c r="F440" s="190" t="s">
        <v>1130</v>
      </c>
      <c r="G440" s="191" t="s">
        <v>446</v>
      </c>
      <c r="H440" s="192">
        <v>129.5</v>
      </c>
      <c r="I440" s="193"/>
      <c r="J440" s="194">
        <f>ROUND(I440*H440,2)</f>
        <v>0</v>
      </c>
      <c r="K440" s="195"/>
      <c r="L440" s="40"/>
      <c r="M440" s="196" t="s">
        <v>1</v>
      </c>
      <c r="N440" s="197" t="s">
        <v>44</v>
      </c>
      <c r="O440" s="72"/>
      <c r="P440" s="198">
        <f>O440*H440</f>
        <v>0</v>
      </c>
      <c r="Q440" s="198">
        <v>1.9000000000000001E-4</v>
      </c>
      <c r="R440" s="198">
        <f>Q440*H440</f>
        <v>2.4605000000000002E-2</v>
      </c>
      <c r="S440" s="198">
        <v>0</v>
      </c>
      <c r="T440" s="199">
        <f>S440*H440</f>
        <v>0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200" t="s">
        <v>159</v>
      </c>
      <c r="AT440" s="200" t="s">
        <v>155</v>
      </c>
      <c r="AU440" s="200" t="s">
        <v>89</v>
      </c>
      <c r="AY440" s="18" t="s">
        <v>153</v>
      </c>
      <c r="BE440" s="201">
        <f>IF(N440="základní",J440,0)</f>
        <v>0</v>
      </c>
      <c r="BF440" s="201">
        <f>IF(N440="snížená",J440,0)</f>
        <v>0</v>
      </c>
      <c r="BG440" s="201">
        <f>IF(N440="zákl. přenesená",J440,0)</f>
        <v>0</v>
      </c>
      <c r="BH440" s="201">
        <f>IF(N440="sníž. přenesená",J440,0)</f>
        <v>0</v>
      </c>
      <c r="BI440" s="201">
        <f>IF(N440="nulová",J440,0)</f>
        <v>0</v>
      </c>
      <c r="BJ440" s="18" t="s">
        <v>87</v>
      </c>
      <c r="BK440" s="201">
        <f>ROUND(I440*H440,2)</f>
        <v>0</v>
      </c>
      <c r="BL440" s="18" t="s">
        <v>159</v>
      </c>
      <c r="BM440" s="200" t="s">
        <v>1131</v>
      </c>
    </row>
    <row r="441" spans="1:65" s="13" customFormat="1" ht="11.25">
      <c r="B441" s="202"/>
      <c r="C441" s="203"/>
      <c r="D441" s="204" t="s">
        <v>161</v>
      </c>
      <c r="E441" s="205" t="s">
        <v>1</v>
      </c>
      <c r="F441" s="206" t="s">
        <v>1132</v>
      </c>
      <c r="G441" s="203"/>
      <c r="H441" s="205" t="s">
        <v>1</v>
      </c>
      <c r="I441" s="207"/>
      <c r="J441" s="203"/>
      <c r="K441" s="203"/>
      <c r="L441" s="208"/>
      <c r="M441" s="209"/>
      <c r="N441" s="210"/>
      <c r="O441" s="210"/>
      <c r="P441" s="210"/>
      <c r="Q441" s="210"/>
      <c r="R441" s="210"/>
      <c r="S441" s="210"/>
      <c r="T441" s="211"/>
      <c r="AT441" s="212" t="s">
        <v>161</v>
      </c>
      <c r="AU441" s="212" t="s">
        <v>89</v>
      </c>
      <c r="AV441" s="13" t="s">
        <v>87</v>
      </c>
      <c r="AW441" s="13" t="s">
        <v>33</v>
      </c>
      <c r="AX441" s="13" t="s">
        <v>79</v>
      </c>
      <c r="AY441" s="212" t="s">
        <v>153</v>
      </c>
    </row>
    <row r="442" spans="1:65" s="14" customFormat="1" ht="11.25">
      <c r="B442" s="213"/>
      <c r="C442" s="214"/>
      <c r="D442" s="204" t="s">
        <v>161</v>
      </c>
      <c r="E442" s="215" t="s">
        <v>1</v>
      </c>
      <c r="F442" s="216" t="s">
        <v>1002</v>
      </c>
      <c r="G442" s="214"/>
      <c r="H442" s="217">
        <v>18</v>
      </c>
      <c r="I442" s="218"/>
      <c r="J442" s="214"/>
      <c r="K442" s="214"/>
      <c r="L442" s="219"/>
      <c r="M442" s="220"/>
      <c r="N442" s="221"/>
      <c r="O442" s="221"/>
      <c r="P442" s="221"/>
      <c r="Q442" s="221"/>
      <c r="R442" s="221"/>
      <c r="S442" s="221"/>
      <c r="T442" s="222"/>
      <c r="AT442" s="223" t="s">
        <v>161</v>
      </c>
      <c r="AU442" s="223" t="s">
        <v>89</v>
      </c>
      <c r="AV442" s="14" t="s">
        <v>89</v>
      </c>
      <c r="AW442" s="14" t="s">
        <v>33</v>
      </c>
      <c r="AX442" s="14" t="s">
        <v>79</v>
      </c>
      <c r="AY442" s="223" t="s">
        <v>153</v>
      </c>
    </row>
    <row r="443" spans="1:65" s="13" customFormat="1" ht="11.25">
      <c r="B443" s="202"/>
      <c r="C443" s="203"/>
      <c r="D443" s="204" t="s">
        <v>161</v>
      </c>
      <c r="E443" s="205" t="s">
        <v>1</v>
      </c>
      <c r="F443" s="206" t="s">
        <v>940</v>
      </c>
      <c r="G443" s="203"/>
      <c r="H443" s="205" t="s">
        <v>1</v>
      </c>
      <c r="I443" s="207"/>
      <c r="J443" s="203"/>
      <c r="K443" s="203"/>
      <c r="L443" s="208"/>
      <c r="M443" s="209"/>
      <c r="N443" s="210"/>
      <c r="O443" s="210"/>
      <c r="P443" s="210"/>
      <c r="Q443" s="210"/>
      <c r="R443" s="210"/>
      <c r="S443" s="210"/>
      <c r="T443" s="211"/>
      <c r="AT443" s="212" t="s">
        <v>161</v>
      </c>
      <c r="AU443" s="212" t="s">
        <v>89</v>
      </c>
      <c r="AV443" s="13" t="s">
        <v>87</v>
      </c>
      <c r="AW443" s="13" t="s">
        <v>33</v>
      </c>
      <c r="AX443" s="13" t="s">
        <v>79</v>
      </c>
      <c r="AY443" s="212" t="s">
        <v>153</v>
      </c>
    </row>
    <row r="444" spans="1:65" s="13" customFormat="1" ht="11.25">
      <c r="B444" s="202"/>
      <c r="C444" s="203"/>
      <c r="D444" s="204" t="s">
        <v>161</v>
      </c>
      <c r="E444" s="205" t="s">
        <v>1</v>
      </c>
      <c r="F444" s="206" t="s">
        <v>961</v>
      </c>
      <c r="G444" s="203"/>
      <c r="H444" s="205" t="s">
        <v>1</v>
      </c>
      <c r="I444" s="207"/>
      <c r="J444" s="203"/>
      <c r="K444" s="203"/>
      <c r="L444" s="208"/>
      <c r="M444" s="209"/>
      <c r="N444" s="210"/>
      <c r="O444" s="210"/>
      <c r="P444" s="210"/>
      <c r="Q444" s="210"/>
      <c r="R444" s="210"/>
      <c r="S444" s="210"/>
      <c r="T444" s="211"/>
      <c r="AT444" s="212" t="s">
        <v>161</v>
      </c>
      <c r="AU444" s="212" t="s">
        <v>89</v>
      </c>
      <c r="AV444" s="13" t="s">
        <v>87</v>
      </c>
      <c r="AW444" s="13" t="s">
        <v>33</v>
      </c>
      <c r="AX444" s="13" t="s">
        <v>79</v>
      </c>
      <c r="AY444" s="212" t="s">
        <v>153</v>
      </c>
    </row>
    <row r="445" spans="1:65" s="14" customFormat="1" ht="11.25">
      <c r="B445" s="213"/>
      <c r="C445" s="214"/>
      <c r="D445" s="204" t="s">
        <v>161</v>
      </c>
      <c r="E445" s="215" t="s">
        <v>1</v>
      </c>
      <c r="F445" s="216" t="s">
        <v>191</v>
      </c>
      <c r="G445" s="214"/>
      <c r="H445" s="217">
        <v>6</v>
      </c>
      <c r="I445" s="218"/>
      <c r="J445" s="214"/>
      <c r="K445" s="214"/>
      <c r="L445" s="219"/>
      <c r="M445" s="220"/>
      <c r="N445" s="221"/>
      <c r="O445" s="221"/>
      <c r="P445" s="221"/>
      <c r="Q445" s="221"/>
      <c r="R445" s="221"/>
      <c r="S445" s="221"/>
      <c r="T445" s="222"/>
      <c r="AT445" s="223" t="s">
        <v>161</v>
      </c>
      <c r="AU445" s="223" t="s">
        <v>89</v>
      </c>
      <c r="AV445" s="14" t="s">
        <v>89</v>
      </c>
      <c r="AW445" s="14" t="s">
        <v>33</v>
      </c>
      <c r="AX445" s="14" t="s">
        <v>79</v>
      </c>
      <c r="AY445" s="223" t="s">
        <v>153</v>
      </c>
    </row>
    <row r="446" spans="1:65" s="13" customFormat="1" ht="11.25">
      <c r="B446" s="202"/>
      <c r="C446" s="203"/>
      <c r="D446" s="204" t="s">
        <v>161</v>
      </c>
      <c r="E446" s="205" t="s">
        <v>1</v>
      </c>
      <c r="F446" s="206" t="s">
        <v>963</v>
      </c>
      <c r="G446" s="203"/>
      <c r="H446" s="205" t="s">
        <v>1</v>
      </c>
      <c r="I446" s="207"/>
      <c r="J446" s="203"/>
      <c r="K446" s="203"/>
      <c r="L446" s="208"/>
      <c r="M446" s="209"/>
      <c r="N446" s="210"/>
      <c r="O446" s="210"/>
      <c r="P446" s="210"/>
      <c r="Q446" s="210"/>
      <c r="R446" s="210"/>
      <c r="S446" s="210"/>
      <c r="T446" s="211"/>
      <c r="AT446" s="212" t="s">
        <v>161</v>
      </c>
      <c r="AU446" s="212" t="s">
        <v>89</v>
      </c>
      <c r="AV446" s="13" t="s">
        <v>87</v>
      </c>
      <c r="AW446" s="13" t="s">
        <v>33</v>
      </c>
      <c r="AX446" s="13" t="s">
        <v>79</v>
      </c>
      <c r="AY446" s="212" t="s">
        <v>153</v>
      </c>
    </row>
    <row r="447" spans="1:65" s="14" customFormat="1" ht="11.25">
      <c r="B447" s="213"/>
      <c r="C447" s="214"/>
      <c r="D447" s="204" t="s">
        <v>161</v>
      </c>
      <c r="E447" s="215" t="s">
        <v>1</v>
      </c>
      <c r="F447" s="216" t="s">
        <v>1005</v>
      </c>
      <c r="G447" s="214"/>
      <c r="H447" s="217">
        <v>87</v>
      </c>
      <c r="I447" s="218"/>
      <c r="J447" s="214"/>
      <c r="K447" s="214"/>
      <c r="L447" s="219"/>
      <c r="M447" s="220"/>
      <c r="N447" s="221"/>
      <c r="O447" s="221"/>
      <c r="P447" s="221"/>
      <c r="Q447" s="221"/>
      <c r="R447" s="221"/>
      <c r="S447" s="221"/>
      <c r="T447" s="222"/>
      <c r="AT447" s="223" t="s">
        <v>161</v>
      </c>
      <c r="AU447" s="223" t="s">
        <v>89</v>
      </c>
      <c r="AV447" s="14" t="s">
        <v>89</v>
      </c>
      <c r="AW447" s="14" t="s">
        <v>33</v>
      </c>
      <c r="AX447" s="14" t="s">
        <v>79</v>
      </c>
      <c r="AY447" s="223" t="s">
        <v>153</v>
      </c>
    </row>
    <row r="448" spans="1:65" s="13" customFormat="1" ht="11.25">
      <c r="B448" s="202"/>
      <c r="C448" s="203"/>
      <c r="D448" s="204" t="s">
        <v>161</v>
      </c>
      <c r="E448" s="205" t="s">
        <v>1</v>
      </c>
      <c r="F448" s="206" t="s">
        <v>965</v>
      </c>
      <c r="G448" s="203"/>
      <c r="H448" s="205" t="s">
        <v>1</v>
      </c>
      <c r="I448" s="207"/>
      <c r="J448" s="203"/>
      <c r="K448" s="203"/>
      <c r="L448" s="208"/>
      <c r="M448" s="209"/>
      <c r="N448" s="210"/>
      <c r="O448" s="210"/>
      <c r="P448" s="210"/>
      <c r="Q448" s="210"/>
      <c r="R448" s="210"/>
      <c r="S448" s="210"/>
      <c r="T448" s="211"/>
      <c r="AT448" s="212" t="s">
        <v>161</v>
      </c>
      <c r="AU448" s="212" t="s">
        <v>89</v>
      </c>
      <c r="AV448" s="13" t="s">
        <v>87</v>
      </c>
      <c r="AW448" s="13" t="s">
        <v>33</v>
      </c>
      <c r="AX448" s="13" t="s">
        <v>79</v>
      </c>
      <c r="AY448" s="212" t="s">
        <v>153</v>
      </c>
    </row>
    <row r="449" spans="1:65" s="14" customFormat="1" ht="11.25">
      <c r="B449" s="213"/>
      <c r="C449" s="214"/>
      <c r="D449" s="204" t="s">
        <v>161</v>
      </c>
      <c r="E449" s="215" t="s">
        <v>1</v>
      </c>
      <c r="F449" s="216" t="s">
        <v>992</v>
      </c>
      <c r="G449" s="214"/>
      <c r="H449" s="217">
        <v>18.5</v>
      </c>
      <c r="I449" s="218"/>
      <c r="J449" s="214"/>
      <c r="K449" s="214"/>
      <c r="L449" s="219"/>
      <c r="M449" s="220"/>
      <c r="N449" s="221"/>
      <c r="O449" s="221"/>
      <c r="P449" s="221"/>
      <c r="Q449" s="221"/>
      <c r="R449" s="221"/>
      <c r="S449" s="221"/>
      <c r="T449" s="222"/>
      <c r="AT449" s="223" t="s">
        <v>161</v>
      </c>
      <c r="AU449" s="223" t="s">
        <v>89</v>
      </c>
      <c r="AV449" s="14" t="s">
        <v>89</v>
      </c>
      <c r="AW449" s="14" t="s">
        <v>33</v>
      </c>
      <c r="AX449" s="14" t="s">
        <v>79</v>
      </c>
      <c r="AY449" s="223" t="s">
        <v>153</v>
      </c>
    </row>
    <row r="450" spans="1:65" s="15" customFormat="1" ht="11.25">
      <c r="B450" s="224"/>
      <c r="C450" s="225"/>
      <c r="D450" s="204" t="s">
        <v>161</v>
      </c>
      <c r="E450" s="226" t="s">
        <v>1</v>
      </c>
      <c r="F450" s="227" t="s">
        <v>164</v>
      </c>
      <c r="G450" s="225"/>
      <c r="H450" s="228">
        <v>129.5</v>
      </c>
      <c r="I450" s="229"/>
      <c r="J450" s="225"/>
      <c r="K450" s="225"/>
      <c r="L450" s="230"/>
      <c r="M450" s="231"/>
      <c r="N450" s="232"/>
      <c r="O450" s="232"/>
      <c r="P450" s="232"/>
      <c r="Q450" s="232"/>
      <c r="R450" s="232"/>
      <c r="S450" s="232"/>
      <c r="T450" s="233"/>
      <c r="AT450" s="234" t="s">
        <v>161</v>
      </c>
      <c r="AU450" s="234" t="s">
        <v>89</v>
      </c>
      <c r="AV450" s="15" t="s">
        <v>159</v>
      </c>
      <c r="AW450" s="15" t="s">
        <v>33</v>
      </c>
      <c r="AX450" s="15" t="s">
        <v>87</v>
      </c>
      <c r="AY450" s="234" t="s">
        <v>153</v>
      </c>
    </row>
    <row r="451" spans="1:65" s="12" customFormat="1" ht="22.9" customHeight="1">
      <c r="B451" s="172"/>
      <c r="C451" s="173"/>
      <c r="D451" s="174" t="s">
        <v>78</v>
      </c>
      <c r="E451" s="186" t="s">
        <v>208</v>
      </c>
      <c r="F451" s="186" t="s">
        <v>471</v>
      </c>
      <c r="G451" s="173"/>
      <c r="H451" s="173"/>
      <c r="I451" s="176"/>
      <c r="J451" s="187">
        <f>BK451</f>
        <v>0</v>
      </c>
      <c r="K451" s="173"/>
      <c r="L451" s="178"/>
      <c r="M451" s="179"/>
      <c r="N451" s="180"/>
      <c r="O451" s="180"/>
      <c r="P451" s="181">
        <f>SUM(P452:P475)</f>
        <v>0</v>
      </c>
      <c r="Q451" s="180"/>
      <c r="R451" s="181">
        <f>SUM(R452:R475)</f>
        <v>1.40651192</v>
      </c>
      <c r="S451" s="180"/>
      <c r="T451" s="182">
        <f>SUM(T452:T475)</f>
        <v>0</v>
      </c>
      <c r="AR451" s="183" t="s">
        <v>87</v>
      </c>
      <c r="AT451" s="184" t="s">
        <v>78</v>
      </c>
      <c r="AU451" s="184" t="s">
        <v>87</v>
      </c>
      <c r="AY451" s="183" t="s">
        <v>153</v>
      </c>
      <c r="BK451" s="185">
        <f>SUM(BK452:BK475)</f>
        <v>0</v>
      </c>
    </row>
    <row r="452" spans="1:65" s="2" customFormat="1" ht="33" customHeight="1">
      <c r="A452" s="35"/>
      <c r="B452" s="36"/>
      <c r="C452" s="188" t="s">
        <v>564</v>
      </c>
      <c r="D452" s="188" t="s">
        <v>155</v>
      </c>
      <c r="E452" s="189" t="s">
        <v>819</v>
      </c>
      <c r="F452" s="190" t="s">
        <v>820</v>
      </c>
      <c r="G452" s="191" t="s">
        <v>446</v>
      </c>
      <c r="H452" s="192">
        <v>5</v>
      </c>
      <c r="I452" s="193"/>
      <c r="J452" s="194">
        <f>ROUND(I452*H452,2)</f>
        <v>0</v>
      </c>
      <c r="K452" s="195"/>
      <c r="L452" s="40"/>
      <c r="M452" s="196" t="s">
        <v>1</v>
      </c>
      <c r="N452" s="197" t="s">
        <v>44</v>
      </c>
      <c r="O452" s="72"/>
      <c r="P452" s="198">
        <f>O452*H452</f>
        <v>0</v>
      </c>
      <c r="Q452" s="198">
        <v>0.15540000000000001</v>
      </c>
      <c r="R452" s="198">
        <f>Q452*H452</f>
        <v>0.77700000000000002</v>
      </c>
      <c r="S452" s="198">
        <v>0</v>
      </c>
      <c r="T452" s="199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200" t="s">
        <v>159</v>
      </c>
      <c r="AT452" s="200" t="s">
        <v>155</v>
      </c>
      <c r="AU452" s="200" t="s">
        <v>89</v>
      </c>
      <c r="AY452" s="18" t="s">
        <v>153</v>
      </c>
      <c r="BE452" s="201">
        <f>IF(N452="základní",J452,0)</f>
        <v>0</v>
      </c>
      <c r="BF452" s="201">
        <f>IF(N452="snížená",J452,0)</f>
        <v>0</v>
      </c>
      <c r="BG452" s="201">
        <f>IF(N452="zákl. přenesená",J452,0)</f>
        <v>0</v>
      </c>
      <c r="BH452" s="201">
        <f>IF(N452="sníž. přenesená",J452,0)</f>
        <v>0</v>
      </c>
      <c r="BI452" s="201">
        <f>IF(N452="nulová",J452,0)</f>
        <v>0</v>
      </c>
      <c r="BJ452" s="18" t="s">
        <v>87</v>
      </c>
      <c r="BK452" s="201">
        <f>ROUND(I452*H452,2)</f>
        <v>0</v>
      </c>
      <c r="BL452" s="18" t="s">
        <v>159</v>
      </c>
      <c r="BM452" s="200" t="s">
        <v>1133</v>
      </c>
    </row>
    <row r="453" spans="1:65" s="13" customFormat="1" ht="22.5">
      <c r="B453" s="202"/>
      <c r="C453" s="203"/>
      <c r="D453" s="204" t="s">
        <v>161</v>
      </c>
      <c r="E453" s="205" t="s">
        <v>1</v>
      </c>
      <c r="F453" s="206" t="s">
        <v>882</v>
      </c>
      <c r="G453" s="203"/>
      <c r="H453" s="205" t="s">
        <v>1</v>
      </c>
      <c r="I453" s="207"/>
      <c r="J453" s="203"/>
      <c r="K453" s="203"/>
      <c r="L453" s="208"/>
      <c r="M453" s="209"/>
      <c r="N453" s="210"/>
      <c r="O453" s="210"/>
      <c r="P453" s="210"/>
      <c r="Q453" s="210"/>
      <c r="R453" s="210"/>
      <c r="S453" s="210"/>
      <c r="T453" s="211"/>
      <c r="AT453" s="212" t="s">
        <v>161</v>
      </c>
      <c r="AU453" s="212" t="s">
        <v>89</v>
      </c>
      <c r="AV453" s="13" t="s">
        <v>87</v>
      </c>
      <c r="AW453" s="13" t="s">
        <v>33</v>
      </c>
      <c r="AX453" s="13" t="s">
        <v>79</v>
      </c>
      <c r="AY453" s="212" t="s">
        <v>153</v>
      </c>
    </row>
    <row r="454" spans="1:65" s="14" customFormat="1" ht="11.25">
      <c r="B454" s="213"/>
      <c r="C454" s="214"/>
      <c r="D454" s="204" t="s">
        <v>161</v>
      </c>
      <c r="E454" s="215" t="s">
        <v>1</v>
      </c>
      <c r="F454" s="216" t="s">
        <v>186</v>
      </c>
      <c r="G454" s="214"/>
      <c r="H454" s="217">
        <v>5</v>
      </c>
      <c r="I454" s="218"/>
      <c r="J454" s="214"/>
      <c r="K454" s="214"/>
      <c r="L454" s="219"/>
      <c r="M454" s="220"/>
      <c r="N454" s="221"/>
      <c r="O454" s="221"/>
      <c r="P454" s="221"/>
      <c r="Q454" s="221"/>
      <c r="R454" s="221"/>
      <c r="S454" s="221"/>
      <c r="T454" s="222"/>
      <c r="AT454" s="223" t="s">
        <v>161</v>
      </c>
      <c r="AU454" s="223" t="s">
        <v>89</v>
      </c>
      <c r="AV454" s="14" t="s">
        <v>89</v>
      </c>
      <c r="AW454" s="14" t="s">
        <v>33</v>
      </c>
      <c r="AX454" s="14" t="s">
        <v>79</v>
      </c>
      <c r="AY454" s="223" t="s">
        <v>153</v>
      </c>
    </row>
    <row r="455" spans="1:65" s="15" customFormat="1" ht="11.25">
      <c r="B455" s="224"/>
      <c r="C455" s="225"/>
      <c r="D455" s="204" t="s">
        <v>161</v>
      </c>
      <c r="E455" s="226" t="s">
        <v>1</v>
      </c>
      <c r="F455" s="227" t="s">
        <v>164</v>
      </c>
      <c r="G455" s="225"/>
      <c r="H455" s="228">
        <v>5</v>
      </c>
      <c r="I455" s="229"/>
      <c r="J455" s="225"/>
      <c r="K455" s="225"/>
      <c r="L455" s="230"/>
      <c r="M455" s="231"/>
      <c r="N455" s="232"/>
      <c r="O455" s="232"/>
      <c r="P455" s="232"/>
      <c r="Q455" s="232"/>
      <c r="R455" s="232"/>
      <c r="S455" s="232"/>
      <c r="T455" s="233"/>
      <c r="AT455" s="234" t="s">
        <v>161</v>
      </c>
      <c r="AU455" s="234" t="s">
        <v>89</v>
      </c>
      <c r="AV455" s="15" t="s">
        <v>159</v>
      </c>
      <c r="AW455" s="15" t="s">
        <v>33</v>
      </c>
      <c r="AX455" s="15" t="s">
        <v>87</v>
      </c>
      <c r="AY455" s="234" t="s">
        <v>153</v>
      </c>
    </row>
    <row r="456" spans="1:65" s="2" customFormat="1" ht="16.5" customHeight="1">
      <c r="A456" s="35"/>
      <c r="B456" s="36"/>
      <c r="C456" s="235" t="s">
        <v>570</v>
      </c>
      <c r="D456" s="235" t="s">
        <v>223</v>
      </c>
      <c r="E456" s="236" t="s">
        <v>1134</v>
      </c>
      <c r="F456" s="237" t="s">
        <v>1135</v>
      </c>
      <c r="G456" s="238" t="s">
        <v>446</v>
      </c>
      <c r="H456" s="239">
        <v>5.0999999999999996</v>
      </c>
      <c r="I456" s="240"/>
      <c r="J456" s="241">
        <f>ROUND(I456*H456,2)</f>
        <v>0</v>
      </c>
      <c r="K456" s="242"/>
      <c r="L456" s="243"/>
      <c r="M456" s="244" t="s">
        <v>1</v>
      </c>
      <c r="N456" s="245" t="s">
        <v>44</v>
      </c>
      <c r="O456" s="72"/>
      <c r="P456" s="198">
        <f>O456*H456</f>
        <v>0</v>
      </c>
      <c r="Q456" s="198">
        <v>0.04</v>
      </c>
      <c r="R456" s="198">
        <f>Q456*H456</f>
        <v>0.20399999999999999</v>
      </c>
      <c r="S456" s="198">
        <v>0</v>
      </c>
      <c r="T456" s="199">
        <f>S456*H456</f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200" t="s">
        <v>204</v>
      </c>
      <c r="AT456" s="200" t="s">
        <v>223</v>
      </c>
      <c r="AU456" s="200" t="s">
        <v>89</v>
      </c>
      <c r="AY456" s="18" t="s">
        <v>153</v>
      </c>
      <c r="BE456" s="201">
        <f>IF(N456="základní",J456,0)</f>
        <v>0</v>
      </c>
      <c r="BF456" s="201">
        <f>IF(N456="snížená",J456,0)</f>
        <v>0</v>
      </c>
      <c r="BG456" s="201">
        <f>IF(N456="zákl. přenesená",J456,0)</f>
        <v>0</v>
      </c>
      <c r="BH456" s="201">
        <f>IF(N456="sníž. přenesená",J456,0)</f>
        <v>0</v>
      </c>
      <c r="BI456" s="201">
        <f>IF(N456="nulová",J456,0)</f>
        <v>0</v>
      </c>
      <c r="BJ456" s="18" t="s">
        <v>87</v>
      </c>
      <c r="BK456" s="201">
        <f>ROUND(I456*H456,2)</f>
        <v>0</v>
      </c>
      <c r="BL456" s="18" t="s">
        <v>159</v>
      </c>
      <c r="BM456" s="200" t="s">
        <v>1136</v>
      </c>
    </row>
    <row r="457" spans="1:65" s="14" customFormat="1" ht="11.25">
      <c r="B457" s="213"/>
      <c r="C457" s="214"/>
      <c r="D457" s="204" t="s">
        <v>161</v>
      </c>
      <c r="E457" s="215" t="s">
        <v>1</v>
      </c>
      <c r="F457" s="216" t="s">
        <v>186</v>
      </c>
      <c r="G457" s="214"/>
      <c r="H457" s="217">
        <v>5</v>
      </c>
      <c r="I457" s="218"/>
      <c r="J457" s="214"/>
      <c r="K457" s="214"/>
      <c r="L457" s="219"/>
      <c r="M457" s="220"/>
      <c r="N457" s="221"/>
      <c r="O457" s="221"/>
      <c r="P457" s="221"/>
      <c r="Q457" s="221"/>
      <c r="R457" s="221"/>
      <c r="S457" s="221"/>
      <c r="T457" s="222"/>
      <c r="AT457" s="223" t="s">
        <v>161</v>
      </c>
      <c r="AU457" s="223" t="s">
        <v>89</v>
      </c>
      <c r="AV457" s="14" t="s">
        <v>89</v>
      </c>
      <c r="AW457" s="14" t="s">
        <v>33</v>
      </c>
      <c r="AX457" s="14" t="s">
        <v>79</v>
      </c>
      <c r="AY457" s="223" t="s">
        <v>153</v>
      </c>
    </row>
    <row r="458" spans="1:65" s="15" customFormat="1" ht="11.25">
      <c r="B458" s="224"/>
      <c r="C458" s="225"/>
      <c r="D458" s="204" t="s">
        <v>161</v>
      </c>
      <c r="E458" s="226" t="s">
        <v>1</v>
      </c>
      <c r="F458" s="227" t="s">
        <v>164</v>
      </c>
      <c r="G458" s="225"/>
      <c r="H458" s="228">
        <v>5</v>
      </c>
      <c r="I458" s="229"/>
      <c r="J458" s="225"/>
      <c r="K458" s="225"/>
      <c r="L458" s="230"/>
      <c r="M458" s="231"/>
      <c r="N458" s="232"/>
      <c r="O458" s="232"/>
      <c r="P458" s="232"/>
      <c r="Q458" s="232"/>
      <c r="R458" s="232"/>
      <c r="S458" s="232"/>
      <c r="T458" s="233"/>
      <c r="AT458" s="234" t="s">
        <v>161</v>
      </c>
      <c r="AU458" s="234" t="s">
        <v>89</v>
      </c>
      <c r="AV458" s="15" t="s">
        <v>159</v>
      </c>
      <c r="AW458" s="15" t="s">
        <v>33</v>
      </c>
      <c r="AX458" s="15" t="s">
        <v>87</v>
      </c>
      <c r="AY458" s="234" t="s">
        <v>153</v>
      </c>
    </row>
    <row r="459" spans="1:65" s="14" customFormat="1" ht="11.25">
      <c r="B459" s="213"/>
      <c r="C459" s="214"/>
      <c r="D459" s="204" t="s">
        <v>161</v>
      </c>
      <c r="E459" s="214"/>
      <c r="F459" s="216" t="s">
        <v>1137</v>
      </c>
      <c r="G459" s="214"/>
      <c r="H459" s="217">
        <v>5.0999999999999996</v>
      </c>
      <c r="I459" s="218"/>
      <c r="J459" s="214"/>
      <c r="K459" s="214"/>
      <c r="L459" s="219"/>
      <c r="M459" s="220"/>
      <c r="N459" s="221"/>
      <c r="O459" s="221"/>
      <c r="P459" s="221"/>
      <c r="Q459" s="221"/>
      <c r="R459" s="221"/>
      <c r="S459" s="221"/>
      <c r="T459" s="222"/>
      <c r="AT459" s="223" t="s">
        <v>161</v>
      </c>
      <c r="AU459" s="223" t="s">
        <v>89</v>
      </c>
      <c r="AV459" s="14" t="s">
        <v>89</v>
      </c>
      <c r="AW459" s="14" t="s">
        <v>4</v>
      </c>
      <c r="AX459" s="14" t="s">
        <v>87</v>
      </c>
      <c r="AY459" s="223" t="s">
        <v>153</v>
      </c>
    </row>
    <row r="460" spans="1:65" s="2" customFormat="1" ht="24.2" customHeight="1">
      <c r="A460" s="35"/>
      <c r="B460" s="36"/>
      <c r="C460" s="188" t="s">
        <v>576</v>
      </c>
      <c r="D460" s="188" t="s">
        <v>155</v>
      </c>
      <c r="E460" s="189" t="s">
        <v>831</v>
      </c>
      <c r="F460" s="190" t="s">
        <v>832</v>
      </c>
      <c r="G460" s="191" t="s">
        <v>158</v>
      </c>
      <c r="H460" s="192">
        <v>0.188</v>
      </c>
      <c r="I460" s="193"/>
      <c r="J460" s="194">
        <f>ROUND(I460*H460,2)</f>
        <v>0</v>
      </c>
      <c r="K460" s="195"/>
      <c r="L460" s="40"/>
      <c r="M460" s="196" t="s">
        <v>1</v>
      </c>
      <c r="N460" s="197" t="s">
        <v>44</v>
      </c>
      <c r="O460" s="72"/>
      <c r="P460" s="198">
        <f>O460*H460</f>
        <v>0</v>
      </c>
      <c r="Q460" s="198">
        <v>2.2563399999999998</v>
      </c>
      <c r="R460" s="198">
        <f>Q460*H460</f>
        <v>0.42419191999999994</v>
      </c>
      <c r="S460" s="198">
        <v>0</v>
      </c>
      <c r="T460" s="199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200" t="s">
        <v>159</v>
      </c>
      <c r="AT460" s="200" t="s">
        <v>155</v>
      </c>
      <c r="AU460" s="200" t="s">
        <v>89</v>
      </c>
      <c r="AY460" s="18" t="s">
        <v>153</v>
      </c>
      <c r="BE460" s="201">
        <f>IF(N460="základní",J460,0)</f>
        <v>0</v>
      </c>
      <c r="BF460" s="201">
        <f>IF(N460="snížená",J460,0)</f>
        <v>0</v>
      </c>
      <c r="BG460" s="201">
        <f>IF(N460="zákl. přenesená",J460,0)</f>
        <v>0</v>
      </c>
      <c r="BH460" s="201">
        <f>IF(N460="sníž. přenesená",J460,0)</f>
        <v>0</v>
      </c>
      <c r="BI460" s="201">
        <f>IF(N460="nulová",J460,0)</f>
        <v>0</v>
      </c>
      <c r="BJ460" s="18" t="s">
        <v>87</v>
      </c>
      <c r="BK460" s="201">
        <f>ROUND(I460*H460,2)</f>
        <v>0</v>
      </c>
      <c r="BL460" s="18" t="s">
        <v>159</v>
      </c>
      <c r="BM460" s="200" t="s">
        <v>1138</v>
      </c>
    </row>
    <row r="461" spans="1:65" s="13" customFormat="1" ht="22.5">
      <c r="B461" s="202"/>
      <c r="C461" s="203"/>
      <c r="D461" s="204" t="s">
        <v>161</v>
      </c>
      <c r="E461" s="205" t="s">
        <v>1</v>
      </c>
      <c r="F461" s="206" t="s">
        <v>882</v>
      </c>
      <c r="G461" s="203"/>
      <c r="H461" s="205" t="s">
        <v>1</v>
      </c>
      <c r="I461" s="207"/>
      <c r="J461" s="203"/>
      <c r="K461" s="203"/>
      <c r="L461" s="208"/>
      <c r="M461" s="209"/>
      <c r="N461" s="210"/>
      <c r="O461" s="210"/>
      <c r="P461" s="210"/>
      <c r="Q461" s="210"/>
      <c r="R461" s="210"/>
      <c r="S461" s="210"/>
      <c r="T461" s="211"/>
      <c r="AT461" s="212" t="s">
        <v>161</v>
      </c>
      <c r="AU461" s="212" t="s">
        <v>89</v>
      </c>
      <c r="AV461" s="13" t="s">
        <v>87</v>
      </c>
      <c r="AW461" s="13" t="s">
        <v>33</v>
      </c>
      <c r="AX461" s="13" t="s">
        <v>79</v>
      </c>
      <c r="AY461" s="212" t="s">
        <v>153</v>
      </c>
    </row>
    <row r="462" spans="1:65" s="14" customFormat="1" ht="11.25">
      <c r="B462" s="213"/>
      <c r="C462" s="214"/>
      <c r="D462" s="204" t="s">
        <v>161</v>
      </c>
      <c r="E462" s="215" t="s">
        <v>1</v>
      </c>
      <c r="F462" s="216" t="s">
        <v>1139</v>
      </c>
      <c r="G462" s="214"/>
      <c r="H462" s="217">
        <v>0.188</v>
      </c>
      <c r="I462" s="218"/>
      <c r="J462" s="214"/>
      <c r="K462" s="214"/>
      <c r="L462" s="219"/>
      <c r="M462" s="220"/>
      <c r="N462" s="221"/>
      <c r="O462" s="221"/>
      <c r="P462" s="221"/>
      <c r="Q462" s="221"/>
      <c r="R462" s="221"/>
      <c r="S462" s="221"/>
      <c r="T462" s="222"/>
      <c r="AT462" s="223" t="s">
        <v>161</v>
      </c>
      <c r="AU462" s="223" t="s">
        <v>89</v>
      </c>
      <c r="AV462" s="14" t="s">
        <v>89</v>
      </c>
      <c r="AW462" s="14" t="s">
        <v>33</v>
      </c>
      <c r="AX462" s="14" t="s">
        <v>79</v>
      </c>
      <c r="AY462" s="223" t="s">
        <v>153</v>
      </c>
    </row>
    <row r="463" spans="1:65" s="15" customFormat="1" ht="11.25">
      <c r="B463" s="224"/>
      <c r="C463" s="225"/>
      <c r="D463" s="204" t="s">
        <v>161</v>
      </c>
      <c r="E463" s="226" t="s">
        <v>1</v>
      </c>
      <c r="F463" s="227" t="s">
        <v>164</v>
      </c>
      <c r="G463" s="225"/>
      <c r="H463" s="228">
        <v>0.188</v>
      </c>
      <c r="I463" s="229"/>
      <c r="J463" s="225"/>
      <c r="K463" s="225"/>
      <c r="L463" s="230"/>
      <c r="M463" s="231"/>
      <c r="N463" s="232"/>
      <c r="O463" s="232"/>
      <c r="P463" s="232"/>
      <c r="Q463" s="232"/>
      <c r="R463" s="232"/>
      <c r="S463" s="232"/>
      <c r="T463" s="233"/>
      <c r="AT463" s="234" t="s">
        <v>161</v>
      </c>
      <c r="AU463" s="234" t="s">
        <v>89</v>
      </c>
      <c r="AV463" s="15" t="s">
        <v>159</v>
      </c>
      <c r="AW463" s="15" t="s">
        <v>33</v>
      </c>
      <c r="AX463" s="15" t="s">
        <v>87</v>
      </c>
      <c r="AY463" s="234" t="s">
        <v>153</v>
      </c>
    </row>
    <row r="464" spans="1:65" s="2" customFormat="1" ht="24.2" customHeight="1">
      <c r="A464" s="35"/>
      <c r="B464" s="36"/>
      <c r="C464" s="188" t="s">
        <v>582</v>
      </c>
      <c r="D464" s="188" t="s">
        <v>155</v>
      </c>
      <c r="E464" s="189" t="s">
        <v>1140</v>
      </c>
      <c r="F464" s="190" t="s">
        <v>1141</v>
      </c>
      <c r="G464" s="191" t="s">
        <v>446</v>
      </c>
      <c r="H464" s="192">
        <v>12</v>
      </c>
      <c r="I464" s="193"/>
      <c r="J464" s="194">
        <f>ROUND(I464*H464,2)</f>
        <v>0</v>
      </c>
      <c r="K464" s="195"/>
      <c r="L464" s="40"/>
      <c r="M464" s="196" t="s">
        <v>1</v>
      </c>
      <c r="N464" s="197" t="s">
        <v>44</v>
      </c>
      <c r="O464" s="72"/>
      <c r="P464" s="198">
        <f>O464*H464</f>
        <v>0</v>
      </c>
      <c r="Q464" s="198">
        <v>1.1E-4</v>
      </c>
      <c r="R464" s="198">
        <f>Q464*H464</f>
        <v>1.32E-3</v>
      </c>
      <c r="S464" s="198">
        <v>0</v>
      </c>
      <c r="T464" s="199">
        <f>S464*H464</f>
        <v>0</v>
      </c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R464" s="200" t="s">
        <v>159</v>
      </c>
      <c r="AT464" s="200" t="s">
        <v>155</v>
      </c>
      <c r="AU464" s="200" t="s">
        <v>89</v>
      </c>
      <c r="AY464" s="18" t="s">
        <v>153</v>
      </c>
      <c r="BE464" s="201">
        <f>IF(N464="základní",J464,0)</f>
        <v>0</v>
      </c>
      <c r="BF464" s="201">
        <f>IF(N464="snížená",J464,0)</f>
        <v>0</v>
      </c>
      <c r="BG464" s="201">
        <f>IF(N464="zákl. přenesená",J464,0)</f>
        <v>0</v>
      </c>
      <c r="BH464" s="201">
        <f>IF(N464="sníž. přenesená",J464,0)</f>
        <v>0</v>
      </c>
      <c r="BI464" s="201">
        <f>IF(N464="nulová",J464,0)</f>
        <v>0</v>
      </c>
      <c r="BJ464" s="18" t="s">
        <v>87</v>
      </c>
      <c r="BK464" s="201">
        <f>ROUND(I464*H464,2)</f>
        <v>0</v>
      </c>
      <c r="BL464" s="18" t="s">
        <v>159</v>
      </c>
      <c r="BM464" s="200" t="s">
        <v>1142</v>
      </c>
    </row>
    <row r="465" spans="1:65" s="13" customFormat="1" ht="11.25">
      <c r="B465" s="202"/>
      <c r="C465" s="203"/>
      <c r="D465" s="204" t="s">
        <v>161</v>
      </c>
      <c r="E465" s="205" t="s">
        <v>1</v>
      </c>
      <c r="F465" s="206" t="s">
        <v>1143</v>
      </c>
      <c r="G465" s="203"/>
      <c r="H465" s="205" t="s">
        <v>1</v>
      </c>
      <c r="I465" s="207"/>
      <c r="J465" s="203"/>
      <c r="K465" s="203"/>
      <c r="L465" s="208"/>
      <c r="M465" s="209"/>
      <c r="N465" s="210"/>
      <c r="O465" s="210"/>
      <c r="P465" s="210"/>
      <c r="Q465" s="210"/>
      <c r="R465" s="210"/>
      <c r="S465" s="210"/>
      <c r="T465" s="211"/>
      <c r="AT465" s="212" t="s">
        <v>161</v>
      </c>
      <c r="AU465" s="212" t="s">
        <v>89</v>
      </c>
      <c r="AV465" s="13" t="s">
        <v>87</v>
      </c>
      <c r="AW465" s="13" t="s">
        <v>33</v>
      </c>
      <c r="AX465" s="13" t="s">
        <v>79</v>
      </c>
      <c r="AY465" s="212" t="s">
        <v>153</v>
      </c>
    </row>
    <row r="466" spans="1:65" s="14" customFormat="1" ht="11.25">
      <c r="B466" s="213"/>
      <c r="C466" s="214"/>
      <c r="D466" s="204" t="s">
        <v>161</v>
      </c>
      <c r="E466" s="215" t="s">
        <v>1</v>
      </c>
      <c r="F466" s="216" t="s">
        <v>1144</v>
      </c>
      <c r="G466" s="214"/>
      <c r="H466" s="217">
        <v>12</v>
      </c>
      <c r="I466" s="218"/>
      <c r="J466" s="214"/>
      <c r="K466" s="214"/>
      <c r="L466" s="219"/>
      <c r="M466" s="220"/>
      <c r="N466" s="221"/>
      <c r="O466" s="221"/>
      <c r="P466" s="221"/>
      <c r="Q466" s="221"/>
      <c r="R466" s="221"/>
      <c r="S466" s="221"/>
      <c r="T466" s="222"/>
      <c r="AT466" s="223" t="s">
        <v>161</v>
      </c>
      <c r="AU466" s="223" t="s">
        <v>89</v>
      </c>
      <c r="AV466" s="14" t="s">
        <v>89</v>
      </c>
      <c r="AW466" s="14" t="s">
        <v>33</v>
      </c>
      <c r="AX466" s="14" t="s">
        <v>79</v>
      </c>
      <c r="AY466" s="223" t="s">
        <v>153</v>
      </c>
    </row>
    <row r="467" spans="1:65" s="15" customFormat="1" ht="11.25">
      <c r="B467" s="224"/>
      <c r="C467" s="225"/>
      <c r="D467" s="204" t="s">
        <v>161</v>
      </c>
      <c r="E467" s="226" t="s">
        <v>1</v>
      </c>
      <c r="F467" s="227" t="s">
        <v>164</v>
      </c>
      <c r="G467" s="225"/>
      <c r="H467" s="228">
        <v>12</v>
      </c>
      <c r="I467" s="229"/>
      <c r="J467" s="225"/>
      <c r="K467" s="225"/>
      <c r="L467" s="230"/>
      <c r="M467" s="231"/>
      <c r="N467" s="232"/>
      <c r="O467" s="232"/>
      <c r="P467" s="232"/>
      <c r="Q467" s="232"/>
      <c r="R467" s="232"/>
      <c r="S467" s="232"/>
      <c r="T467" s="233"/>
      <c r="AT467" s="234" t="s">
        <v>161</v>
      </c>
      <c r="AU467" s="234" t="s">
        <v>89</v>
      </c>
      <c r="AV467" s="15" t="s">
        <v>159</v>
      </c>
      <c r="AW467" s="15" t="s">
        <v>33</v>
      </c>
      <c r="AX467" s="15" t="s">
        <v>87</v>
      </c>
      <c r="AY467" s="234" t="s">
        <v>153</v>
      </c>
    </row>
    <row r="468" spans="1:65" s="2" customFormat="1" ht="21.75" customHeight="1">
      <c r="A468" s="35"/>
      <c r="B468" s="36"/>
      <c r="C468" s="188" t="s">
        <v>590</v>
      </c>
      <c r="D468" s="188" t="s">
        <v>155</v>
      </c>
      <c r="E468" s="189" t="s">
        <v>1145</v>
      </c>
      <c r="F468" s="190" t="s">
        <v>1146</v>
      </c>
      <c r="G468" s="191" t="s">
        <v>446</v>
      </c>
      <c r="H468" s="192">
        <v>12</v>
      </c>
      <c r="I468" s="193"/>
      <c r="J468" s="194">
        <f>ROUND(I468*H468,2)</f>
        <v>0</v>
      </c>
      <c r="K468" s="195"/>
      <c r="L468" s="40"/>
      <c r="M468" s="196" t="s">
        <v>1</v>
      </c>
      <c r="N468" s="197" t="s">
        <v>44</v>
      </c>
      <c r="O468" s="72"/>
      <c r="P468" s="198">
        <f>O468*H468</f>
        <v>0</v>
      </c>
      <c r="Q468" s="198">
        <v>0</v>
      </c>
      <c r="R468" s="198">
        <f>Q468*H468</f>
        <v>0</v>
      </c>
      <c r="S468" s="198">
        <v>0</v>
      </c>
      <c r="T468" s="199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200" t="s">
        <v>159</v>
      </c>
      <c r="AT468" s="200" t="s">
        <v>155</v>
      </c>
      <c r="AU468" s="200" t="s">
        <v>89</v>
      </c>
      <c r="AY468" s="18" t="s">
        <v>153</v>
      </c>
      <c r="BE468" s="201">
        <f>IF(N468="základní",J468,0)</f>
        <v>0</v>
      </c>
      <c r="BF468" s="201">
        <f>IF(N468="snížená",J468,0)</f>
        <v>0</v>
      </c>
      <c r="BG468" s="201">
        <f>IF(N468="zákl. přenesená",J468,0)</f>
        <v>0</v>
      </c>
      <c r="BH468" s="201">
        <f>IF(N468="sníž. přenesená",J468,0)</f>
        <v>0</v>
      </c>
      <c r="BI468" s="201">
        <f>IF(N468="nulová",J468,0)</f>
        <v>0</v>
      </c>
      <c r="BJ468" s="18" t="s">
        <v>87</v>
      </c>
      <c r="BK468" s="201">
        <f>ROUND(I468*H468,2)</f>
        <v>0</v>
      </c>
      <c r="BL468" s="18" t="s">
        <v>159</v>
      </c>
      <c r="BM468" s="200" t="s">
        <v>1147</v>
      </c>
    </row>
    <row r="469" spans="1:65" s="13" customFormat="1" ht="11.25">
      <c r="B469" s="202"/>
      <c r="C469" s="203"/>
      <c r="D469" s="204" t="s">
        <v>161</v>
      </c>
      <c r="E469" s="205" t="s">
        <v>1</v>
      </c>
      <c r="F469" s="206" t="s">
        <v>866</v>
      </c>
      <c r="G469" s="203"/>
      <c r="H469" s="205" t="s">
        <v>1</v>
      </c>
      <c r="I469" s="207"/>
      <c r="J469" s="203"/>
      <c r="K469" s="203"/>
      <c r="L469" s="208"/>
      <c r="M469" s="209"/>
      <c r="N469" s="210"/>
      <c r="O469" s="210"/>
      <c r="P469" s="210"/>
      <c r="Q469" s="210"/>
      <c r="R469" s="210"/>
      <c r="S469" s="210"/>
      <c r="T469" s="211"/>
      <c r="AT469" s="212" t="s">
        <v>161</v>
      </c>
      <c r="AU469" s="212" t="s">
        <v>89</v>
      </c>
      <c r="AV469" s="13" t="s">
        <v>87</v>
      </c>
      <c r="AW469" s="13" t="s">
        <v>33</v>
      </c>
      <c r="AX469" s="13" t="s">
        <v>79</v>
      </c>
      <c r="AY469" s="212" t="s">
        <v>153</v>
      </c>
    </row>
    <row r="470" spans="1:65" s="14" customFormat="1" ht="11.25">
      <c r="B470" s="213"/>
      <c r="C470" s="214"/>
      <c r="D470" s="204" t="s">
        <v>161</v>
      </c>
      <c r="E470" s="215" t="s">
        <v>1</v>
      </c>
      <c r="F470" s="216" t="s">
        <v>1144</v>
      </c>
      <c r="G470" s="214"/>
      <c r="H470" s="217">
        <v>12</v>
      </c>
      <c r="I470" s="218"/>
      <c r="J470" s="214"/>
      <c r="K470" s="214"/>
      <c r="L470" s="219"/>
      <c r="M470" s="220"/>
      <c r="N470" s="221"/>
      <c r="O470" s="221"/>
      <c r="P470" s="221"/>
      <c r="Q470" s="221"/>
      <c r="R470" s="221"/>
      <c r="S470" s="221"/>
      <c r="T470" s="222"/>
      <c r="AT470" s="223" t="s">
        <v>161</v>
      </c>
      <c r="AU470" s="223" t="s">
        <v>89</v>
      </c>
      <c r="AV470" s="14" t="s">
        <v>89</v>
      </c>
      <c r="AW470" s="14" t="s">
        <v>33</v>
      </c>
      <c r="AX470" s="14" t="s">
        <v>79</v>
      </c>
      <c r="AY470" s="223" t="s">
        <v>153</v>
      </c>
    </row>
    <row r="471" spans="1:65" s="15" customFormat="1" ht="11.25">
      <c r="B471" s="224"/>
      <c r="C471" s="225"/>
      <c r="D471" s="204" t="s">
        <v>161</v>
      </c>
      <c r="E471" s="226" t="s">
        <v>1</v>
      </c>
      <c r="F471" s="227" t="s">
        <v>164</v>
      </c>
      <c r="G471" s="225"/>
      <c r="H471" s="228">
        <v>12</v>
      </c>
      <c r="I471" s="229"/>
      <c r="J471" s="225"/>
      <c r="K471" s="225"/>
      <c r="L471" s="230"/>
      <c r="M471" s="231"/>
      <c r="N471" s="232"/>
      <c r="O471" s="232"/>
      <c r="P471" s="232"/>
      <c r="Q471" s="232"/>
      <c r="R471" s="232"/>
      <c r="S471" s="232"/>
      <c r="T471" s="233"/>
      <c r="AT471" s="234" t="s">
        <v>161</v>
      </c>
      <c r="AU471" s="234" t="s">
        <v>89</v>
      </c>
      <c r="AV471" s="15" t="s">
        <v>159</v>
      </c>
      <c r="AW471" s="15" t="s">
        <v>33</v>
      </c>
      <c r="AX471" s="15" t="s">
        <v>87</v>
      </c>
      <c r="AY471" s="234" t="s">
        <v>153</v>
      </c>
    </row>
    <row r="472" spans="1:65" s="2" customFormat="1" ht="24.2" customHeight="1">
      <c r="A472" s="35"/>
      <c r="B472" s="36"/>
      <c r="C472" s="188" t="s">
        <v>597</v>
      </c>
      <c r="D472" s="188" t="s">
        <v>155</v>
      </c>
      <c r="E472" s="189" t="s">
        <v>1148</v>
      </c>
      <c r="F472" s="190" t="s">
        <v>1149</v>
      </c>
      <c r="G472" s="191" t="s">
        <v>194</v>
      </c>
      <c r="H472" s="192">
        <v>4.5</v>
      </c>
      <c r="I472" s="193"/>
      <c r="J472" s="194">
        <f>ROUND(I472*H472,2)</f>
        <v>0</v>
      </c>
      <c r="K472" s="195"/>
      <c r="L472" s="40"/>
      <c r="M472" s="196" t="s">
        <v>1</v>
      </c>
      <c r="N472" s="197" t="s">
        <v>44</v>
      </c>
      <c r="O472" s="72"/>
      <c r="P472" s="198">
        <f>O472*H472</f>
        <v>0</v>
      </c>
      <c r="Q472" s="198">
        <v>0</v>
      </c>
      <c r="R472" s="198">
        <f>Q472*H472</f>
        <v>0</v>
      </c>
      <c r="S472" s="198">
        <v>0</v>
      </c>
      <c r="T472" s="199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00" t="s">
        <v>159</v>
      </c>
      <c r="AT472" s="200" t="s">
        <v>155</v>
      </c>
      <c r="AU472" s="200" t="s">
        <v>89</v>
      </c>
      <c r="AY472" s="18" t="s">
        <v>153</v>
      </c>
      <c r="BE472" s="201">
        <f>IF(N472="základní",J472,0)</f>
        <v>0</v>
      </c>
      <c r="BF472" s="201">
        <f>IF(N472="snížená",J472,0)</f>
        <v>0</v>
      </c>
      <c r="BG472" s="201">
        <f>IF(N472="zákl. přenesená",J472,0)</f>
        <v>0</v>
      </c>
      <c r="BH472" s="201">
        <f>IF(N472="sníž. přenesená",J472,0)</f>
        <v>0</v>
      </c>
      <c r="BI472" s="201">
        <f>IF(N472="nulová",J472,0)</f>
        <v>0</v>
      </c>
      <c r="BJ472" s="18" t="s">
        <v>87</v>
      </c>
      <c r="BK472" s="201">
        <f>ROUND(I472*H472,2)</f>
        <v>0</v>
      </c>
      <c r="BL472" s="18" t="s">
        <v>159</v>
      </c>
      <c r="BM472" s="200" t="s">
        <v>1150</v>
      </c>
    </row>
    <row r="473" spans="1:65" s="13" customFormat="1" ht="11.25">
      <c r="B473" s="202"/>
      <c r="C473" s="203"/>
      <c r="D473" s="204" t="s">
        <v>161</v>
      </c>
      <c r="E473" s="205" t="s">
        <v>1</v>
      </c>
      <c r="F473" s="206" t="s">
        <v>980</v>
      </c>
      <c r="G473" s="203"/>
      <c r="H473" s="205" t="s">
        <v>1</v>
      </c>
      <c r="I473" s="207"/>
      <c r="J473" s="203"/>
      <c r="K473" s="203"/>
      <c r="L473" s="208"/>
      <c r="M473" s="209"/>
      <c r="N473" s="210"/>
      <c r="O473" s="210"/>
      <c r="P473" s="210"/>
      <c r="Q473" s="210"/>
      <c r="R473" s="210"/>
      <c r="S473" s="210"/>
      <c r="T473" s="211"/>
      <c r="AT473" s="212" t="s">
        <v>161</v>
      </c>
      <c r="AU473" s="212" t="s">
        <v>89</v>
      </c>
      <c r="AV473" s="13" t="s">
        <v>87</v>
      </c>
      <c r="AW473" s="13" t="s">
        <v>33</v>
      </c>
      <c r="AX473" s="13" t="s">
        <v>79</v>
      </c>
      <c r="AY473" s="212" t="s">
        <v>153</v>
      </c>
    </row>
    <row r="474" spans="1:65" s="14" customFormat="1" ht="11.25">
      <c r="B474" s="213"/>
      <c r="C474" s="214"/>
      <c r="D474" s="204" t="s">
        <v>161</v>
      </c>
      <c r="E474" s="215" t="s">
        <v>1</v>
      </c>
      <c r="F474" s="216" t="s">
        <v>978</v>
      </c>
      <c r="G474" s="214"/>
      <c r="H474" s="217">
        <v>4.5</v>
      </c>
      <c r="I474" s="218"/>
      <c r="J474" s="214"/>
      <c r="K474" s="214"/>
      <c r="L474" s="219"/>
      <c r="M474" s="220"/>
      <c r="N474" s="221"/>
      <c r="O474" s="221"/>
      <c r="P474" s="221"/>
      <c r="Q474" s="221"/>
      <c r="R474" s="221"/>
      <c r="S474" s="221"/>
      <c r="T474" s="222"/>
      <c r="AT474" s="223" t="s">
        <v>161</v>
      </c>
      <c r="AU474" s="223" t="s">
        <v>89</v>
      </c>
      <c r="AV474" s="14" t="s">
        <v>89</v>
      </c>
      <c r="AW474" s="14" t="s">
        <v>33</v>
      </c>
      <c r="AX474" s="14" t="s">
        <v>79</v>
      </c>
      <c r="AY474" s="223" t="s">
        <v>153</v>
      </c>
    </row>
    <row r="475" spans="1:65" s="15" customFormat="1" ht="11.25">
      <c r="B475" s="224"/>
      <c r="C475" s="225"/>
      <c r="D475" s="204" t="s">
        <v>161</v>
      </c>
      <c r="E475" s="226" t="s">
        <v>1</v>
      </c>
      <c r="F475" s="227" t="s">
        <v>164</v>
      </c>
      <c r="G475" s="225"/>
      <c r="H475" s="228">
        <v>4.5</v>
      </c>
      <c r="I475" s="229"/>
      <c r="J475" s="225"/>
      <c r="K475" s="225"/>
      <c r="L475" s="230"/>
      <c r="M475" s="231"/>
      <c r="N475" s="232"/>
      <c r="O475" s="232"/>
      <c r="P475" s="232"/>
      <c r="Q475" s="232"/>
      <c r="R475" s="232"/>
      <c r="S475" s="232"/>
      <c r="T475" s="233"/>
      <c r="AT475" s="234" t="s">
        <v>161</v>
      </c>
      <c r="AU475" s="234" t="s">
        <v>89</v>
      </c>
      <c r="AV475" s="15" t="s">
        <v>159</v>
      </c>
      <c r="AW475" s="15" t="s">
        <v>33</v>
      </c>
      <c r="AX475" s="15" t="s">
        <v>87</v>
      </c>
      <c r="AY475" s="234" t="s">
        <v>153</v>
      </c>
    </row>
    <row r="476" spans="1:65" s="12" customFormat="1" ht="25.9" customHeight="1">
      <c r="B476" s="172"/>
      <c r="C476" s="173"/>
      <c r="D476" s="174" t="s">
        <v>78</v>
      </c>
      <c r="E476" s="175" t="s">
        <v>512</v>
      </c>
      <c r="F476" s="175" t="s">
        <v>513</v>
      </c>
      <c r="G476" s="173"/>
      <c r="H476" s="173"/>
      <c r="I476" s="176"/>
      <c r="J476" s="177">
        <f>BK476</f>
        <v>0</v>
      </c>
      <c r="K476" s="173"/>
      <c r="L476" s="178"/>
      <c r="M476" s="179"/>
      <c r="N476" s="180"/>
      <c r="O476" s="180"/>
      <c r="P476" s="181">
        <f>P477+P484</f>
        <v>0</v>
      </c>
      <c r="Q476" s="180"/>
      <c r="R476" s="181">
        <f>R477+R484</f>
        <v>1.976E-2</v>
      </c>
      <c r="S476" s="180"/>
      <c r="T476" s="182">
        <f>T477+T484</f>
        <v>0</v>
      </c>
      <c r="AR476" s="183" t="s">
        <v>89</v>
      </c>
      <c r="AT476" s="184" t="s">
        <v>78</v>
      </c>
      <c r="AU476" s="184" t="s">
        <v>79</v>
      </c>
      <c r="AY476" s="183" t="s">
        <v>153</v>
      </c>
      <c r="BK476" s="185">
        <f>BK477+BK484</f>
        <v>0</v>
      </c>
    </row>
    <row r="477" spans="1:65" s="12" customFormat="1" ht="22.9" customHeight="1">
      <c r="B477" s="172"/>
      <c r="C477" s="173"/>
      <c r="D477" s="174" t="s">
        <v>78</v>
      </c>
      <c r="E477" s="186" t="s">
        <v>1151</v>
      </c>
      <c r="F477" s="186" t="s">
        <v>1152</v>
      </c>
      <c r="G477" s="173"/>
      <c r="H477" s="173"/>
      <c r="I477" s="176"/>
      <c r="J477" s="187">
        <f>BK477</f>
        <v>0</v>
      </c>
      <c r="K477" s="173"/>
      <c r="L477" s="178"/>
      <c r="M477" s="179"/>
      <c r="N477" s="180"/>
      <c r="O477" s="180"/>
      <c r="P477" s="181">
        <f>SUM(P478:P483)</f>
        <v>0</v>
      </c>
      <c r="Q477" s="180"/>
      <c r="R477" s="181">
        <f>SUM(R478:R483)</f>
        <v>1.976E-2</v>
      </c>
      <c r="S477" s="180"/>
      <c r="T477" s="182">
        <f>SUM(T478:T483)</f>
        <v>0</v>
      </c>
      <c r="AR477" s="183" t="s">
        <v>89</v>
      </c>
      <c r="AT477" s="184" t="s">
        <v>78</v>
      </c>
      <c r="AU477" s="184" t="s">
        <v>87</v>
      </c>
      <c r="AY477" s="183" t="s">
        <v>153</v>
      </c>
      <c r="BK477" s="185">
        <f>SUM(BK478:BK483)</f>
        <v>0</v>
      </c>
    </row>
    <row r="478" spans="1:65" s="2" customFormat="1" ht="16.5" customHeight="1">
      <c r="A478" s="35"/>
      <c r="B478" s="36"/>
      <c r="C478" s="188" t="s">
        <v>601</v>
      </c>
      <c r="D478" s="188" t="s">
        <v>155</v>
      </c>
      <c r="E478" s="189" t="s">
        <v>1153</v>
      </c>
      <c r="F478" s="190" t="s">
        <v>1154</v>
      </c>
      <c r="G478" s="191" t="s">
        <v>1155</v>
      </c>
      <c r="H478" s="192">
        <v>2</v>
      </c>
      <c r="I478" s="193"/>
      <c r="J478" s="194">
        <f>ROUND(I478*H478,2)</f>
        <v>0</v>
      </c>
      <c r="K478" s="195"/>
      <c r="L478" s="40"/>
      <c r="M478" s="196" t="s">
        <v>1</v>
      </c>
      <c r="N478" s="197" t="s">
        <v>44</v>
      </c>
      <c r="O478" s="72"/>
      <c r="P478" s="198">
        <f>O478*H478</f>
        <v>0</v>
      </c>
      <c r="Q478" s="198">
        <v>7.8799999999999999E-3</v>
      </c>
      <c r="R478" s="198">
        <f>Q478*H478</f>
        <v>1.576E-2</v>
      </c>
      <c r="S478" s="198">
        <v>0</v>
      </c>
      <c r="T478" s="199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200" t="s">
        <v>251</v>
      </c>
      <c r="AT478" s="200" t="s">
        <v>155</v>
      </c>
      <c r="AU478" s="200" t="s">
        <v>89</v>
      </c>
      <c r="AY478" s="18" t="s">
        <v>153</v>
      </c>
      <c r="BE478" s="201">
        <f>IF(N478="základní",J478,0)</f>
        <v>0</v>
      </c>
      <c r="BF478" s="201">
        <f>IF(N478="snížená",J478,0)</f>
        <v>0</v>
      </c>
      <c r="BG478" s="201">
        <f>IF(N478="zákl. přenesená",J478,0)</f>
        <v>0</v>
      </c>
      <c r="BH478" s="201">
        <f>IF(N478="sníž. přenesená",J478,0)</f>
        <v>0</v>
      </c>
      <c r="BI478" s="201">
        <f>IF(N478="nulová",J478,0)</f>
        <v>0</v>
      </c>
      <c r="BJ478" s="18" t="s">
        <v>87</v>
      </c>
      <c r="BK478" s="201">
        <f>ROUND(I478*H478,2)</f>
        <v>0</v>
      </c>
      <c r="BL478" s="18" t="s">
        <v>251</v>
      </c>
      <c r="BM478" s="200" t="s">
        <v>1156</v>
      </c>
    </row>
    <row r="479" spans="1:65" s="13" customFormat="1" ht="11.25">
      <c r="B479" s="202"/>
      <c r="C479" s="203"/>
      <c r="D479" s="204" t="s">
        <v>161</v>
      </c>
      <c r="E479" s="205" t="s">
        <v>1</v>
      </c>
      <c r="F479" s="206" t="s">
        <v>1094</v>
      </c>
      <c r="G479" s="203"/>
      <c r="H479" s="205" t="s">
        <v>1</v>
      </c>
      <c r="I479" s="207"/>
      <c r="J479" s="203"/>
      <c r="K479" s="203"/>
      <c r="L479" s="208"/>
      <c r="M479" s="209"/>
      <c r="N479" s="210"/>
      <c r="O479" s="210"/>
      <c r="P479" s="210"/>
      <c r="Q479" s="210"/>
      <c r="R479" s="210"/>
      <c r="S479" s="210"/>
      <c r="T479" s="211"/>
      <c r="AT479" s="212" t="s">
        <v>161</v>
      </c>
      <c r="AU479" s="212" t="s">
        <v>89</v>
      </c>
      <c r="AV479" s="13" t="s">
        <v>87</v>
      </c>
      <c r="AW479" s="13" t="s">
        <v>33</v>
      </c>
      <c r="AX479" s="13" t="s">
        <v>79</v>
      </c>
      <c r="AY479" s="212" t="s">
        <v>153</v>
      </c>
    </row>
    <row r="480" spans="1:65" s="13" customFormat="1" ht="11.25">
      <c r="B480" s="202"/>
      <c r="C480" s="203"/>
      <c r="D480" s="204" t="s">
        <v>161</v>
      </c>
      <c r="E480" s="205" t="s">
        <v>1</v>
      </c>
      <c r="F480" s="206" t="s">
        <v>1095</v>
      </c>
      <c r="G480" s="203"/>
      <c r="H480" s="205" t="s">
        <v>1</v>
      </c>
      <c r="I480" s="207"/>
      <c r="J480" s="203"/>
      <c r="K480" s="203"/>
      <c r="L480" s="208"/>
      <c r="M480" s="209"/>
      <c r="N480" s="210"/>
      <c r="O480" s="210"/>
      <c r="P480" s="210"/>
      <c r="Q480" s="210"/>
      <c r="R480" s="210"/>
      <c r="S480" s="210"/>
      <c r="T480" s="211"/>
      <c r="AT480" s="212" t="s">
        <v>161</v>
      </c>
      <c r="AU480" s="212" t="s">
        <v>89</v>
      </c>
      <c r="AV480" s="13" t="s">
        <v>87</v>
      </c>
      <c r="AW480" s="13" t="s">
        <v>33</v>
      </c>
      <c r="AX480" s="13" t="s">
        <v>79</v>
      </c>
      <c r="AY480" s="212" t="s">
        <v>153</v>
      </c>
    </row>
    <row r="481" spans="1:65" s="14" customFormat="1" ht="11.25">
      <c r="B481" s="213"/>
      <c r="C481" s="214"/>
      <c r="D481" s="204" t="s">
        <v>161</v>
      </c>
      <c r="E481" s="215" t="s">
        <v>1</v>
      </c>
      <c r="F481" s="216" t="s">
        <v>89</v>
      </c>
      <c r="G481" s="214"/>
      <c r="H481" s="217">
        <v>2</v>
      </c>
      <c r="I481" s="218"/>
      <c r="J481" s="214"/>
      <c r="K481" s="214"/>
      <c r="L481" s="219"/>
      <c r="M481" s="220"/>
      <c r="N481" s="221"/>
      <c r="O481" s="221"/>
      <c r="P481" s="221"/>
      <c r="Q481" s="221"/>
      <c r="R481" s="221"/>
      <c r="S481" s="221"/>
      <c r="T481" s="222"/>
      <c r="AT481" s="223" t="s">
        <v>161</v>
      </c>
      <c r="AU481" s="223" t="s">
        <v>89</v>
      </c>
      <c r="AV481" s="14" t="s">
        <v>89</v>
      </c>
      <c r="AW481" s="14" t="s">
        <v>33</v>
      </c>
      <c r="AX481" s="14" t="s">
        <v>79</v>
      </c>
      <c r="AY481" s="223" t="s">
        <v>153</v>
      </c>
    </row>
    <row r="482" spans="1:65" s="15" customFormat="1" ht="11.25">
      <c r="B482" s="224"/>
      <c r="C482" s="225"/>
      <c r="D482" s="204" t="s">
        <v>161</v>
      </c>
      <c r="E482" s="226" t="s">
        <v>1</v>
      </c>
      <c r="F482" s="227" t="s">
        <v>164</v>
      </c>
      <c r="G482" s="225"/>
      <c r="H482" s="228">
        <v>2</v>
      </c>
      <c r="I482" s="229"/>
      <c r="J482" s="225"/>
      <c r="K482" s="225"/>
      <c r="L482" s="230"/>
      <c r="M482" s="231"/>
      <c r="N482" s="232"/>
      <c r="O482" s="232"/>
      <c r="P482" s="232"/>
      <c r="Q482" s="232"/>
      <c r="R482" s="232"/>
      <c r="S482" s="232"/>
      <c r="T482" s="233"/>
      <c r="AT482" s="234" t="s">
        <v>161</v>
      </c>
      <c r="AU482" s="234" t="s">
        <v>89</v>
      </c>
      <c r="AV482" s="15" t="s">
        <v>159</v>
      </c>
      <c r="AW482" s="15" t="s">
        <v>33</v>
      </c>
      <c r="AX482" s="15" t="s">
        <v>87</v>
      </c>
      <c r="AY482" s="234" t="s">
        <v>153</v>
      </c>
    </row>
    <row r="483" spans="1:65" s="2" customFormat="1" ht="24.2" customHeight="1">
      <c r="A483" s="35"/>
      <c r="B483" s="36"/>
      <c r="C483" s="235" t="s">
        <v>607</v>
      </c>
      <c r="D483" s="235" t="s">
        <v>223</v>
      </c>
      <c r="E483" s="236" t="s">
        <v>1157</v>
      </c>
      <c r="F483" s="237" t="s">
        <v>1158</v>
      </c>
      <c r="G483" s="238" t="s">
        <v>465</v>
      </c>
      <c r="H483" s="239">
        <v>2</v>
      </c>
      <c r="I483" s="240"/>
      <c r="J483" s="241">
        <f>ROUND(I483*H483,2)</f>
        <v>0</v>
      </c>
      <c r="K483" s="242"/>
      <c r="L483" s="243"/>
      <c r="M483" s="244" t="s">
        <v>1</v>
      </c>
      <c r="N483" s="245" t="s">
        <v>44</v>
      </c>
      <c r="O483" s="72"/>
      <c r="P483" s="198">
        <f>O483*H483</f>
        <v>0</v>
      </c>
      <c r="Q483" s="198">
        <v>2E-3</v>
      </c>
      <c r="R483" s="198">
        <f>Q483*H483</f>
        <v>4.0000000000000001E-3</v>
      </c>
      <c r="S483" s="198">
        <v>0</v>
      </c>
      <c r="T483" s="199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200" t="s">
        <v>347</v>
      </c>
      <c r="AT483" s="200" t="s">
        <v>223</v>
      </c>
      <c r="AU483" s="200" t="s">
        <v>89</v>
      </c>
      <c r="AY483" s="18" t="s">
        <v>153</v>
      </c>
      <c r="BE483" s="201">
        <f>IF(N483="základní",J483,0)</f>
        <v>0</v>
      </c>
      <c r="BF483" s="201">
        <f>IF(N483="snížená",J483,0)</f>
        <v>0</v>
      </c>
      <c r="BG483" s="201">
        <f>IF(N483="zákl. přenesená",J483,0)</f>
        <v>0</v>
      </c>
      <c r="BH483" s="201">
        <f>IF(N483="sníž. přenesená",J483,0)</f>
        <v>0</v>
      </c>
      <c r="BI483" s="201">
        <f>IF(N483="nulová",J483,0)</f>
        <v>0</v>
      </c>
      <c r="BJ483" s="18" t="s">
        <v>87</v>
      </c>
      <c r="BK483" s="201">
        <f>ROUND(I483*H483,2)</f>
        <v>0</v>
      </c>
      <c r="BL483" s="18" t="s">
        <v>251</v>
      </c>
      <c r="BM483" s="200" t="s">
        <v>1159</v>
      </c>
    </row>
    <row r="484" spans="1:65" s="12" customFormat="1" ht="22.9" customHeight="1">
      <c r="B484" s="172"/>
      <c r="C484" s="173"/>
      <c r="D484" s="174" t="s">
        <v>78</v>
      </c>
      <c r="E484" s="186" t="s">
        <v>506</v>
      </c>
      <c r="F484" s="186" t="s">
        <v>507</v>
      </c>
      <c r="G484" s="173"/>
      <c r="H484" s="173"/>
      <c r="I484" s="176"/>
      <c r="J484" s="187">
        <f>BK484</f>
        <v>0</v>
      </c>
      <c r="K484" s="173"/>
      <c r="L484" s="178"/>
      <c r="M484" s="179"/>
      <c r="N484" s="180"/>
      <c r="O484" s="180"/>
      <c r="P484" s="181">
        <f>P485</f>
        <v>0</v>
      </c>
      <c r="Q484" s="180"/>
      <c r="R484" s="181">
        <f>R485</f>
        <v>0</v>
      </c>
      <c r="S484" s="180"/>
      <c r="T484" s="182">
        <f>T485</f>
        <v>0</v>
      </c>
      <c r="AR484" s="183" t="s">
        <v>87</v>
      </c>
      <c r="AT484" s="184" t="s">
        <v>78</v>
      </c>
      <c r="AU484" s="184" t="s">
        <v>87</v>
      </c>
      <c r="AY484" s="183" t="s">
        <v>153</v>
      </c>
      <c r="BK484" s="185">
        <f>BK485</f>
        <v>0</v>
      </c>
    </row>
    <row r="485" spans="1:65" s="2" customFormat="1" ht="33" customHeight="1">
      <c r="A485" s="35"/>
      <c r="B485" s="36"/>
      <c r="C485" s="188" t="s">
        <v>614</v>
      </c>
      <c r="D485" s="188" t="s">
        <v>155</v>
      </c>
      <c r="E485" s="189" t="s">
        <v>1160</v>
      </c>
      <c r="F485" s="190" t="s">
        <v>1161</v>
      </c>
      <c r="G485" s="191" t="s">
        <v>201</v>
      </c>
      <c r="H485" s="192">
        <v>125.413</v>
      </c>
      <c r="I485" s="193"/>
      <c r="J485" s="194">
        <f>ROUND(I485*H485,2)</f>
        <v>0</v>
      </c>
      <c r="K485" s="195"/>
      <c r="L485" s="40"/>
      <c r="M485" s="257" t="s">
        <v>1</v>
      </c>
      <c r="N485" s="258" t="s">
        <v>44</v>
      </c>
      <c r="O485" s="259"/>
      <c r="P485" s="260">
        <f>O485*H485</f>
        <v>0</v>
      </c>
      <c r="Q485" s="260">
        <v>0</v>
      </c>
      <c r="R485" s="260">
        <f>Q485*H485</f>
        <v>0</v>
      </c>
      <c r="S485" s="260">
        <v>0</v>
      </c>
      <c r="T485" s="261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200" t="s">
        <v>159</v>
      </c>
      <c r="AT485" s="200" t="s">
        <v>155</v>
      </c>
      <c r="AU485" s="200" t="s">
        <v>89</v>
      </c>
      <c r="AY485" s="18" t="s">
        <v>153</v>
      </c>
      <c r="BE485" s="201">
        <f>IF(N485="základní",J485,0)</f>
        <v>0</v>
      </c>
      <c r="BF485" s="201">
        <f>IF(N485="snížená",J485,0)</f>
        <v>0</v>
      </c>
      <c r="BG485" s="201">
        <f>IF(N485="zákl. přenesená",J485,0)</f>
        <v>0</v>
      </c>
      <c r="BH485" s="201">
        <f>IF(N485="sníž. přenesená",J485,0)</f>
        <v>0</v>
      </c>
      <c r="BI485" s="201">
        <f>IF(N485="nulová",J485,0)</f>
        <v>0</v>
      </c>
      <c r="BJ485" s="18" t="s">
        <v>87</v>
      </c>
      <c r="BK485" s="201">
        <f>ROUND(I485*H485,2)</f>
        <v>0</v>
      </c>
      <c r="BL485" s="18" t="s">
        <v>159</v>
      </c>
      <c r="BM485" s="200" t="s">
        <v>1162</v>
      </c>
    </row>
    <row r="486" spans="1:65" s="2" customFormat="1" ht="6.95" customHeight="1">
      <c r="A486" s="35"/>
      <c r="B486" s="55"/>
      <c r="C486" s="56"/>
      <c r="D486" s="56"/>
      <c r="E486" s="56"/>
      <c r="F486" s="56"/>
      <c r="G486" s="56"/>
      <c r="H486" s="56"/>
      <c r="I486" s="56"/>
      <c r="J486" s="56"/>
      <c r="K486" s="56"/>
      <c r="L486" s="40"/>
      <c r="M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</row>
  </sheetData>
  <sheetProtection password="CC35" sheet="1" objects="1" scenarios="1" formatColumns="0" formatRows="0" autoFilter="0"/>
  <autoFilter ref="C125:K48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6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1163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23. 1. 2025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ROUND((SUM(BE124:BE468)),  2)</f>
        <v>0</v>
      </c>
      <c r="G33" s="35"/>
      <c r="H33" s="35"/>
      <c r="I33" s="125">
        <v>0.21</v>
      </c>
      <c r="J33" s="124">
        <f>ROUND(((SUM(BE124:BE468))*I33),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ROUND((SUM(BF124:BF468)),  2)</f>
        <v>0</v>
      </c>
      <c r="G34" s="35"/>
      <c r="H34" s="35"/>
      <c r="I34" s="125">
        <v>0.15</v>
      </c>
      <c r="J34" s="124">
        <f>ROUND(((SUM(BF124:BF468))*I34),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ROUND((SUM(BG124:BG468)),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ROUND((SUM(BH124:BH468)),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ROUND((SUM(BI124:BI468)),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01.4 - IO 02 - Dešťová kanalizace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23. 1. 2025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J125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J126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122</v>
      </c>
      <c r="E99" s="157"/>
      <c r="F99" s="157"/>
      <c r="G99" s="157"/>
      <c r="H99" s="157"/>
      <c r="I99" s="157"/>
      <c r="J99" s="158">
        <f>J253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124</v>
      </c>
      <c r="E100" s="157"/>
      <c r="F100" s="157"/>
      <c r="G100" s="157"/>
      <c r="H100" s="157"/>
      <c r="I100" s="157"/>
      <c r="J100" s="158">
        <f>J291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126</v>
      </c>
      <c r="E101" s="157"/>
      <c r="F101" s="157"/>
      <c r="G101" s="157"/>
      <c r="H101" s="157"/>
      <c r="I101" s="157"/>
      <c r="J101" s="158">
        <f>J326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128</v>
      </c>
      <c r="E102" s="157"/>
      <c r="F102" s="157"/>
      <c r="G102" s="157"/>
      <c r="H102" s="157"/>
      <c r="I102" s="157"/>
      <c r="J102" s="158">
        <f>J447</f>
        <v>0</v>
      </c>
      <c r="K102" s="155"/>
      <c r="L102" s="159"/>
    </row>
    <row r="103" spans="1:31" s="9" customFormat="1" ht="24.95" customHeight="1">
      <c r="B103" s="148"/>
      <c r="C103" s="149"/>
      <c r="D103" s="150" t="s">
        <v>129</v>
      </c>
      <c r="E103" s="151"/>
      <c r="F103" s="151"/>
      <c r="G103" s="151"/>
      <c r="H103" s="151"/>
      <c r="I103" s="151"/>
      <c r="J103" s="152">
        <f>J449</f>
        <v>0</v>
      </c>
      <c r="K103" s="149"/>
      <c r="L103" s="153"/>
    </row>
    <row r="104" spans="1:31" s="10" customFormat="1" ht="19.899999999999999" customHeight="1">
      <c r="B104" s="154"/>
      <c r="C104" s="155"/>
      <c r="D104" s="156" t="s">
        <v>132</v>
      </c>
      <c r="E104" s="157"/>
      <c r="F104" s="157"/>
      <c r="G104" s="157"/>
      <c r="H104" s="157"/>
      <c r="I104" s="157"/>
      <c r="J104" s="158">
        <f>J450</f>
        <v>0</v>
      </c>
      <c r="K104" s="155"/>
      <c r="L104" s="159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5" customHeight="1">
      <c r="A111" s="35"/>
      <c r="B111" s="36"/>
      <c r="C111" s="24" t="s">
        <v>138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1" t="str">
        <f>E7</f>
        <v>Obec Řepín - Revitalizace veřejného prostranství</v>
      </c>
      <c r="F114" s="312"/>
      <c r="G114" s="312"/>
      <c r="H114" s="31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112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263" t="str">
        <f>E9</f>
        <v>01.4 - IO 02 - Dešťová kanalizace</v>
      </c>
      <c r="F116" s="313"/>
      <c r="G116" s="313"/>
      <c r="H116" s="313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20</v>
      </c>
      <c r="D118" s="37"/>
      <c r="E118" s="37"/>
      <c r="F118" s="28" t="str">
        <f>F12</f>
        <v>Řepín</v>
      </c>
      <c r="G118" s="37"/>
      <c r="H118" s="37"/>
      <c r="I118" s="30" t="s">
        <v>22</v>
      </c>
      <c r="J118" s="67" t="str">
        <f>IF(J12="","",J12)</f>
        <v>23. 1. 2025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24</v>
      </c>
      <c r="D120" s="37"/>
      <c r="E120" s="37"/>
      <c r="F120" s="28" t="str">
        <f>E15</f>
        <v>Obec Řepín</v>
      </c>
      <c r="G120" s="37"/>
      <c r="H120" s="37"/>
      <c r="I120" s="30" t="s">
        <v>31</v>
      </c>
      <c r="J120" s="33" t="str">
        <f>E21</f>
        <v xml:space="preserve"> 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29</v>
      </c>
      <c r="D121" s="37"/>
      <c r="E121" s="37"/>
      <c r="F121" s="28" t="str">
        <f>IF(E18="","",E18)</f>
        <v>Vyplň údaj</v>
      </c>
      <c r="G121" s="37"/>
      <c r="H121" s="37"/>
      <c r="I121" s="30" t="s">
        <v>34</v>
      </c>
      <c r="J121" s="33" t="str">
        <f>E24</f>
        <v>Josef Beran - STAVO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0"/>
      <c r="B123" s="161"/>
      <c r="C123" s="162" t="s">
        <v>139</v>
      </c>
      <c r="D123" s="163" t="s">
        <v>64</v>
      </c>
      <c r="E123" s="163" t="s">
        <v>60</v>
      </c>
      <c r="F123" s="163" t="s">
        <v>61</v>
      </c>
      <c r="G123" s="163" t="s">
        <v>140</v>
      </c>
      <c r="H123" s="163" t="s">
        <v>141</v>
      </c>
      <c r="I123" s="163" t="s">
        <v>142</v>
      </c>
      <c r="J123" s="164" t="s">
        <v>117</v>
      </c>
      <c r="K123" s="165" t="s">
        <v>143</v>
      </c>
      <c r="L123" s="166"/>
      <c r="M123" s="76" t="s">
        <v>1</v>
      </c>
      <c r="N123" s="77" t="s">
        <v>43</v>
      </c>
      <c r="O123" s="77" t="s">
        <v>144</v>
      </c>
      <c r="P123" s="77" t="s">
        <v>145</v>
      </c>
      <c r="Q123" s="77" t="s">
        <v>146</v>
      </c>
      <c r="R123" s="77" t="s">
        <v>147</v>
      </c>
      <c r="S123" s="77" t="s">
        <v>148</v>
      </c>
      <c r="T123" s="78" t="s">
        <v>149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pans="1:65" s="2" customFormat="1" ht="22.9" customHeight="1">
      <c r="A124" s="35"/>
      <c r="B124" s="36"/>
      <c r="C124" s="83" t="s">
        <v>150</v>
      </c>
      <c r="D124" s="37"/>
      <c r="E124" s="37"/>
      <c r="F124" s="37"/>
      <c r="G124" s="37"/>
      <c r="H124" s="37"/>
      <c r="I124" s="37"/>
      <c r="J124" s="167">
        <f>BK124</f>
        <v>0</v>
      </c>
      <c r="K124" s="37"/>
      <c r="L124" s="40"/>
      <c r="M124" s="79"/>
      <c r="N124" s="168"/>
      <c r="O124" s="80"/>
      <c r="P124" s="169">
        <f>P125+P449</f>
        <v>0</v>
      </c>
      <c r="Q124" s="80"/>
      <c r="R124" s="169">
        <f>R125+R449</f>
        <v>656.55368749000002</v>
      </c>
      <c r="S124" s="80"/>
      <c r="T124" s="170">
        <f>T125+T449</f>
        <v>613.93994999999995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78</v>
      </c>
      <c r="AU124" s="18" t="s">
        <v>119</v>
      </c>
      <c r="BK124" s="171">
        <f>BK125+BK449</f>
        <v>0</v>
      </c>
    </row>
    <row r="125" spans="1:65" s="12" customFormat="1" ht="25.9" customHeight="1">
      <c r="B125" s="172"/>
      <c r="C125" s="173"/>
      <c r="D125" s="174" t="s">
        <v>78</v>
      </c>
      <c r="E125" s="175" t="s">
        <v>151</v>
      </c>
      <c r="F125" s="175" t="s">
        <v>152</v>
      </c>
      <c r="G125" s="173"/>
      <c r="H125" s="173"/>
      <c r="I125" s="176"/>
      <c r="J125" s="177">
        <f>BK125</f>
        <v>0</v>
      </c>
      <c r="K125" s="173"/>
      <c r="L125" s="178"/>
      <c r="M125" s="179"/>
      <c r="N125" s="180"/>
      <c r="O125" s="180"/>
      <c r="P125" s="181">
        <f>P126+P253+P291+P326+P447</f>
        <v>0</v>
      </c>
      <c r="Q125" s="180"/>
      <c r="R125" s="181">
        <f>R126+R253+R291+R326+R447</f>
        <v>656.53718749000006</v>
      </c>
      <c r="S125" s="180"/>
      <c r="T125" s="182">
        <f>T126+T253+T291+T326+T447</f>
        <v>613.93994999999995</v>
      </c>
      <c r="AR125" s="183" t="s">
        <v>87</v>
      </c>
      <c r="AT125" s="184" t="s">
        <v>78</v>
      </c>
      <c r="AU125" s="184" t="s">
        <v>79</v>
      </c>
      <c r="AY125" s="183" t="s">
        <v>153</v>
      </c>
      <c r="BK125" s="185">
        <f>BK126+BK253+BK291+BK326+BK447</f>
        <v>0</v>
      </c>
    </row>
    <row r="126" spans="1:65" s="12" customFormat="1" ht="22.9" customHeight="1">
      <c r="B126" s="172"/>
      <c r="C126" s="173"/>
      <c r="D126" s="174" t="s">
        <v>78</v>
      </c>
      <c r="E126" s="186" t="s">
        <v>87</v>
      </c>
      <c r="F126" s="186" t="s">
        <v>154</v>
      </c>
      <c r="G126" s="173"/>
      <c r="H126" s="173"/>
      <c r="I126" s="176"/>
      <c r="J126" s="187">
        <f>BK126</f>
        <v>0</v>
      </c>
      <c r="K126" s="173"/>
      <c r="L126" s="178"/>
      <c r="M126" s="179"/>
      <c r="N126" s="180"/>
      <c r="O126" s="180"/>
      <c r="P126" s="181">
        <f>SUM(P127:P252)</f>
        <v>0</v>
      </c>
      <c r="Q126" s="180"/>
      <c r="R126" s="181">
        <f>SUM(R127:R252)</f>
        <v>536.74795000000006</v>
      </c>
      <c r="S126" s="180"/>
      <c r="T126" s="182">
        <f>SUM(T127:T252)</f>
        <v>613.93994999999995</v>
      </c>
      <c r="AR126" s="183" t="s">
        <v>87</v>
      </c>
      <c r="AT126" s="184" t="s">
        <v>78</v>
      </c>
      <c r="AU126" s="184" t="s">
        <v>87</v>
      </c>
      <c r="AY126" s="183" t="s">
        <v>153</v>
      </c>
      <c r="BK126" s="185">
        <f>SUM(BK127:BK252)</f>
        <v>0</v>
      </c>
    </row>
    <row r="127" spans="1:65" s="2" customFormat="1" ht="16.5" customHeight="1">
      <c r="A127" s="35"/>
      <c r="B127" s="36"/>
      <c r="C127" s="188" t="s">
        <v>87</v>
      </c>
      <c r="D127" s="188" t="s">
        <v>155</v>
      </c>
      <c r="E127" s="189" t="s">
        <v>1164</v>
      </c>
      <c r="F127" s="190" t="s">
        <v>1165</v>
      </c>
      <c r="G127" s="191" t="s">
        <v>446</v>
      </c>
      <c r="H127" s="192">
        <v>250</v>
      </c>
      <c r="I127" s="193"/>
      <c r="J127" s="194">
        <f>ROUND(I127*H127,2)</f>
        <v>0</v>
      </c>
      <c r="K127" s="195"/>
      <c r="L127" s="40"/>
      <c r="M127" s="196" t="s">
        <v>1</v>
      </c>
      <c r="N127" s="197" t="s">
        <v>44</v>
      </c>
      <c r="O127" s="72"/>
      <c r="P127" s="198">
        <f>O127*H127</f>
        <v>0</v>
      </c>
      <c r="Q127" s="198">
        <v>5.5000000000000003E-4</v>
      </c>
      <c r="R127" s="198">
        <f>Q127*H127</f>
        <v>0.13750000000000001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159</v>
      </c>
      <c r="AT127" s="200" t="s">
        <v>155</v>
      </c>
      <c r="AU127" s="200" t="s">
        <v>89</v>
      </c>
      <c r="AY127" s="18" t="s">
        <v>153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87</v>
      </c>
      <c r="BK127" s="201">
        <f>ROUND(I127*H127,2)</f>
        <v>0</v>
      </c>
      <c r="BL127" s="18" t="s">
        <v>159</v>
      </c>
      <c r="BM127" s="200" t="s">
        <v>1166</v>
      </c>
    </row>
    <row r="128" spans="1:65" s="2" customFormat="1" ht="21.75" customHeight="1">
      <c r="A128" s="35"/>
      <c r="B128" s="36"/>
      <c r="C128" s="188" t="s">
        <v>89</v>
      </c>
      <c r="D128" s="188" t="s">
        <v>155</v>
      </c>
      <c r="E128" s="189" t="s">
        <v>1167</v>
      </c>
      <c r="F128" s="190" t="s">
        <v>1168</v>
      </c>
      <c r="G128" s="191" t="s">
        <v>446</v>
      </c>
      <c r="H128" s="192">
        <v>250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44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159</v>
      </c>
      <c r="AT128" s="200" t="s">
        <v>155</v>
      </c>
      <c r="AU128" s="200" t="s">
        <v>89</v>
      </c>
      <c r="AY128" s="18" t="s">
        <v>153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87</v>
      </c>
      <c r="BK128" s="201">
        <f>ROUND(I128*H128,2)</f>
        <v>0</v>
      </c>
      <c r="BL128" s="18" t="s">
        <v>159</v>
      </c>
      <c r="BM128" s="200" t="s">
        <v>1169</v>
      </c>
    </row>
    <row r="129" spans="1:65" s="2" customFormat="1" ht="24.2" customHeight="1">
      <c r="A129" s="35"/>
      <c r="B129" s="36"/>
      <c r="C129" s="188" t="s">
        <v>172</v>
      </c>
      <c r="D129" s="188" t="s">
        <v>155</v>
      </c>
      <c r="E129" s="189" t="s">
        <v>1170</v>
      </c>
      <c r="F129" s="190" t="s">
        <v>1171</v>
      </c>
      <c r="G129" s="191" t="s">
        <v>446</v>
      </c>
      <c r="H129" s="192">
        <v>150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44</v>
      </c>
      <c r="O129" s="72"/>
      <c r="P129" s="198">
        <f>O129*H129</f>
        <v>0</v>
      </c>
      <c r="Q129" s="198">
        <v>2.5000000000000001E-4</v>
      </c>
      <c r="R129" s="198">
        <f>Q129*H129</f>
        <v>3.7499999999999999E-2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159</v>
      </c>
      <c r="AT129" s="200" t="s">
        <v>155</v>
      </c>
      <c r="AU129" s="200" t="s">
        <v>89</v>
      </c>
      <c r="AY129" s="18" t="s">
        <v>153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87</v>
      </c>
      <c r="BK129" s="201">
        <f>ROUND(I129*H129,2)</f>
        <v>0</v>
      </c>
      <c r="BL129" s="18" t="s">
        <v>159</v>
      </c>
      <c r="BM129" s="200" t="s">
        <v>1172</v>
      </c>
    </row>
    <row r="130" spans="1:65" s="2" customFormat="1" ht="24.2" customHeight="1">
      <c r="A130" s="35"/>
      <c r="B130" s="36"/>
      <c r="C130" s="188" t="s">
        <v>159</v>
      </c>
      <c r="D130" s="188" t="s">
        <v>155</v>
      </c>
      <c r="E130" s="189" t="s">
        <v>1173</v>
      </c>
      <c r="F130" s="190" t="s">
        <v>1174</v>
      </c>
      <c r="G130" s="191" t="s">
        <v>446</v>
      </c>
      <c r="H130" s="192">
        <v>150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44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159</v>
      </c>
      <c r="AT130" s="200" t="s">
        <v>155</v>
      </c>
      <c r="AU130" s="200" t="s">
        <v>89</v>
      </c>
      <c r="AY130" s="18" t="s">
        <v>153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87</v>
      </c>
      <c r="BK130" s="201">
        <f>ROUND(I130*H130,2)</f>
        <v>0</v>
      </c>
      <c r="BL130" s="18" t="s">
        <v>159</v>
      </c>
      <c r="BM130" s="200" t="s">
        <v>1175</v>
      </c>
    </row>
    <row r="131" spans="1:65" s="2" customFormat="1" ht="33" customHeight="1">
      <c r="A131" s="35"/>
      <c r="B131" s="36"/>
      <c r="C131" s="188" t="s">
        <v>186</v>
      </c>
      <c r="D131" s="188" t="s">
        <v>155</v>
      </c>
      <c r="E131" s="189" t="s">
        <v>1176</v>
      </c>
      <c r="F131" s="190" t="s">
        <v>1177</v>
      </c>
      <c r="G131" s="191" t="s">
        <v>158</v>
      </c>
      <c r="H131" s="192">
        <v>148.23699999999999</v>
      </c>
      <c r="I131" s="193"/>
      <c r="J131" s="194">
        <f>ROUND(I131*H131,2)</f>
        <v>0</v>
      </c>
      <c r="K131" s="195"/>
      <c r="L131" s="40"/>
      <c r="M131" s="196" t="s">
        <v>1</v>
      </c>
      <c r="N131" s="197" t="s">
        <v>44</v>
      </c>
      <c r="O131" s="72"/>
      <c r="P131" s="198">
        <f>O131*H131</f>
        <v>0</v>
      </c>
      <c r="Q131" s="198">
        <v>0</v>
      </c>
      <c r="R131" s="198">
        <f>Q131*H131</f>
        <v>0</v>
      </c>
      <c r="S131" s="198">
        <v>1.95</v>
      </c>
      <c r="T131" s="199">
        <f>S131*H131</f>
        <v>289.06214999999997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159</v>
      </c>
      <c r="AT131" s="200" t="s">
        <v>155</v>
      </c>
      <c r="AU131" s="200" t="s">
        <v>89</v>
      </c>
      <c r="AY131" s="18" t="s">
        <v>153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87</v>
      </c>
      <c r="BK131" s="201">
        <f>ROUND(I131*H131,2)</f>
        <v>0</v>
      </c>
      <c r="BL131" s="18" t="s">
        <v>159</v>
      </c>
      <c r="BM131" s="200" t="s">
        <v>1178</v>
      </c>
    </row>
    <row r="132" spans="1:65" s="13" customFormat="1" ht="11.25">
      <c r="B132" s="202"/>
      <c r="C132" s="203"/>
      <c r="D132" s="204" t="s">
        <v>161</v>
      </c>
      <c r="E132" s="205" t="s">
        <v>1</v>
      </c>
      <c r="F132" s="206" t="s">
        <v>1179</v>
      </c>
      <c r="G132" s="203"/>
      <c r="H132" s="205" t="s">
        <v>1</v>
      </c>
      <c r="I132" s="207"/>
      <c r="J132" s="203"/>
      <c r="K132" s="203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161</v>
      </c>
      <c r="AU132" s="212" t="s">
        <v>89</v>
      </c>
      <c r="AV132" s="13" t="s">
        <v>87</v>
      </c>
      <c r="AW132" s="13" t="s">
        <v>33</v>
      </c>
      <c r="AX132" s="13" t="s">
        <v>79</v>
      </c>
      <c r="AY132" s="212" t="s">
        <v>153</v>
      </c>
    </row>
    <row r="133" spans="1:65" s="13" customFormat="1" ht="11.25">
      <c r="B133" s="202"/>
      <c r="C133" s="203"/>
      <c r="D133" s="204" t="s">
        <v>161</v>
      </c>
      <c r="E133" s="205" t="s">
        <v>1</v>
      </c>
      <c r="F133" s="206" t="s">
        <v>1180</v>
      </c>
      <c r="G133" s="203"/>
      <c r="H133" s="205" t="s">
        <v>1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161</v>
      </c>
      <c r="AU133" s="212" t="s">
        <v>89</v>
      </c>
      <c r="AV133" s="13" t="s">
        <v>87</v>
      </c>
      <c r="AW133" s="13" t="s">
        <v>33</v>
      </c>
      <c r="AX133" s="13" t="s">
        <v>79</v>
      </c>
      <c r="AY133" s="212" t="s">
        <v>153</v>
      </c>
    </row>
    <row r="134" spans="1:65" s="13" customFormat="1" ht="22.5">
      <c r="B134" s="202"/>
      <c r="C134" s="203"/>
      <c r="D134" s="204" t="s">
        <v>161</v>
      </c>
      <c r="E134" s="205" t="s">
        <v>1</v>
      </c>
      <c r="F134" s="206" t="s">
        <v>1181</v>
      </c>
      <c r="G134" s="203"/>
      <c r="H134" s="205" t="s">
        <v>1</v>
      </c>
      <c r="I134" s="207"/>
      <c r="J134" s="203"/>
      <c r="K134" s="203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161</v>
      </c>
      <c r="AU134" s="212" t="s">
        <v>89</v>
      </c>
      <c r="AV134" s="13" t="s">
        <v>87</v>
      </c>
      <c r="AW134" s="13" t="s">
        <v>33</v>
      </c>
      <c r="AX134" s="13" t="s">
        <v>79</v>
      </c>
      <c r="AY134" s="212" t="s">
        <v>153</v>
      </c>
    </row>
    <row r="135" spans="1:65" s="14" customFormat="1" ht="11.25">
      <c r="B135" s="213"/>
      <c r="C135" s="214"/>
      <c r="D135" s="204" t="s">
        <v>161</v>
      </c>
      <c r="E135" s="215" t="s">
        <v>1</v>
      </c>
      <c r="F135" s="216" t="s">
        <v>1182</v>
      </c>
      <c r="G135" s="214"/>
      <c r="H135" s="217">
        <v>1.8680000000000001</v>
      </c>
      <c r="I135" s="218"/>
      <c r="J135" s="214"/>
      <c r="K135" s="214"/>
      <c r="L135" s="219"/>
      <c r="M135" s="220"/>
      <c r="N135" s="221"/>
      <c r="O135" s="221"/>
      <c r="P135" s="221"/>
      <c r="Q135" s="221"/>
      <c r="R135" s="221"/>
      <c r="S135" s="221"/>
      <c r="T135" s="222"/>
      <c r="AT135" s="223" t="s">
        <v>161</v>
      </c>
      <c r="AU135" s="223" t="s">
        <v>89</v>
      </c>
      <c r="AV135" s="14" t="s">
        <v>89</v>
      </c>
      <c r="AW135" s="14" t="s">
        <v>33</v>
      </c>
      <c r="AX135" s="14" t="s">
        <v>79</v>
      </c>
      <c r="AY135" s="223" t="s">
        <v>153</v>
      </c>
    </row>
    <row r="136" spans="1:65" s="13" customFormat="1" ht="22.5">
      <c r="B136" s="202"/>
      <c r="C136" s="203"/>
      <c r="D136" s="204" t="s">
        <v>161</v>
      </c>
      <c r="E136" s="205" t="s">
        <v>1</v>
      </c>
      <c r="F136" s="206" t="s">
        <v>1183</v>
      </c>
      <c r="G136" s="203"/>
      <c r="H136" s="205" t="s">
        <v>1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161</v>
      </c>
      <c r="AU136" s="212" t="s">
        <v>89</v>
      </c>
      <c r="AV136" s="13" t="s">
        <v>87</v>
      </c>
      <c r="AW136" s="13" t="s">
        <v>33</v>
      </c>
      <c r="AX136" s="13" t="s">
        <v>79</v>
      </c>
      <c r="AY136" s="212" t="s">
        <v>153</v>
      </c>
    </row>
    <row r="137" spans="1:65" s="14" customFormat="1" ht="11.25">
      <c r="B137" s="213"/>
      <c r="C137" s="214"/>
      <c r="D137" s="204" t="s">
        <v>161</v>
      </c>
      <c r="E137" s="215" t="s">
        <v>1</v>
      </c>
      <c r="F137" s="216" t="s">
        <v>1184</v>
      </c>
      <c r="G137" s="214"/>
      <c r="H137" s="217">
        <v>1.35</v>
      </c>
      <c r="I137" s="218"/>
      <c r="J137" s="214"/>
      <c r="K137" s="214"/>
      <c r="L137" s="219"/>
      <c r="M137" s="220"/>
      <c r="N137" s="221"/>
      <c r="O137" s="221"/>
      <c r="P137" s="221"/>
      <c r="Q137" s="221"/>
      <c r="R137" s="221"/>
      <c r="S137" s="221"/>
      <c r="T137" s="222"/>
      <c r="AT137" s="223" t="s">
        <v>161</v>
      </c>
      <c r="AU137" s="223" t="s">
        <v>89</v>
      </c>
      <c r="AV137" s="14" t="s">
        <v>89</v>
      </c>
      <c r="AW137" s="14" t="s">
        <v>33</v>
      </c>
      <c r="AX137" s="14" t="s">
        <v>79</v>
      </c>
      <c r="AY137" s="223" t="s">
        <v>153</v>
      </c>
    </row>
    <row r="138" spans="1:65" s="13" customFormat="1" ht="22.5">
      <c r="B138" s="202"/>
      <c r="C138" s="203"/>
      <c r="D138" s="204" t="s">
        <v>161</v>
      </c>
      <c r="E138" s="205" t="s">
        <v>1</v>
      </c>
      <c r="F138" s="206" t="s">
        <v>1185</v>
      </c>
      <c r="G138" s="203"/>
      <c r="H138" s="205" t="s">
        <v>1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161</v>
      </c>
      <c r="AU138" s="212" t="s">
        <v>89</v>
      </c>
      <c r="AV138" s="13" t="s">
        <v>87</v>
      </c>
      <c r="AW138" s="13" t="s">
        <v>33</v>
      </c>
      <c r="AX138" s="13" t="s">
        <v>79</v>
      </c>
      <c r="AY138" s="212" t="s">
        <v>153</v>
      </c>
    </row>
    <row r="139" spans="1:65" s="14" customFormat="1" ht="11.25">
      <c r="B139" s="213"/>
      <c r="C139" s="214"/>
      <c r="D139" s="204" t="s">
        <v>161</v>
      </c>
      <c r="E139" s="215" t="s">
        <v>1</v>
      </c>
      <c r="F139" s="216" t="s">
        <v>1186</v>
      </c>
      <c r="G139" s="214"/>
      <c r="H139" s="217">
        <v>3.15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161</v>
      </c>
      <c r="AU139" s="223" t="s">
        <v>89</v>
      </c>
      <c r="AV139" s="14" t="s">
        <v>89</v>
      </c>
      <c r="AW139" s="14" t="s">
        <v>33</v>
      </c>
      <c r="AX139" s="14" t="s">
        <v>79</v>
      </c>
      <c r="AY139" s="223" t="s">
        <v>153</v>
      </c>
    </row>
    <row r="140" spans="1:65" s="13" customFormat="1" ht="33.75">
      <c r="B140" s="202"/>
      <c r="C140" s="203"/>
      <c r="D140" s="204" t="s">
        <v>161</v>
      </c>
      <c r="E140" s="205" t="s">
        <v>1</v>
      </c>
      <c r="F140" s="206" t="s">
        <v>1187</v>
      </c>
      <c r="G140" s="203"/>
      <c r="H140" s="205" t="s">
        <v>1</v>
      </c>
      <c r="I140" s="207"/>
      <c r="J140" s="203"/>
      <c r="K140" s="203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161</v>
      </c>
      <c r="AU140" s="212" t="s">
        <v>89</v>
      </c>
      <c r="AV140" s="13" t="s">
        <v>87</v>
      </c>
      <c r="AW140" s="13" t="s">
        <v>33</v>
      </c>
      <c r="AX140" s="13" t="s">
        <v>79</v>
      </c>
      <c r="AY140" s="212" t="s">
        <v>153</v>
      </c>
    </row>
    <row r="141" spans="1:65" s="14" customFormat="1" ht="11.25">
      <c r="B141" s="213"/>
      <c r="C141" s="214"/>
      <c r="D141" s="204" t="s">
        <v>161</v>
      </c>
      <c r="E141" s="215" t="s">
        <v>1</v>
      </c>
      <c r="F141" s="216" t="s">
        <v>1188</v>
      </c>
      <c r="G141" s="214"/>
      <c r="H141" s="217">
        <v>3.375</v>
      </c>
      <c r="I141" s="218"/>
      <c r="J141" s="214"/>
      <c r="K141" s="214"/>
      <c r="L141" s="219"/>
      <c r="M141" s="220"/>
      <c r="N141" s="221"/>
      <c r="O141" s="221"/>
      <c r="P141" s="221"/>
      <c r="Q141" s="221"/>
      <c r="R141" s="221"/>
      <c r="S141" s="221"/>
      <c r="T141" s="222"/>
      <c r="AT141" s="223" t="s">
        <v>161</v>
      </c>
      <c r="AU141" s="223" t="s">
        <v>89</v>
      </c>
      <c r="AV141" s="14" t="s">
        <v>89</v>
      </c>
      <c r="AW141" s="14" t="s">
        <v>33</v>
      </c>
      <c r="AX141" s="14" t="s">
        <v>79</v>
      </c>
      <c r="AY141" s="223" t="s">
        <v>153</v>
      </c>
    </row>
    <row r="142" spans="1:65" s="13" customFormat="1" ht="22.5">
      <c r="B142" s="202"/>
      <c r="C142" s="203"/>
      <c r="D142" s="204" t="s">
        <v>161</v>
      </c>
      <c r="E142" s="205" t="s">
        <v>1</v>
      </c>
      <c r="F142" s="206" t="s">
        <v>1189</v>
      </c>
      <c r="G142" s="203"/>
      <c r="H142" s="205" t="s">
        <v>1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161</v>
      </c>
      <c r="AU142" s="212" t="s">
        <v>89</v>
      </c>
      <c r="AV142" s="13" t="s">
        <v>87</v>
      </c>
      <c r="AW142" s="13" t="s">
        <v>33</v>
      </c>
      <c r="AX142" s="13" t="s">
        <v>79</v>
      </c>
      <c r="AY142" s="212" t="s">
        <v>153</v>
      </c>
    </row>
    <row r="143" spans="1:65" s="14" customFormat="1" ht="11.25">
      <c r="B143" s="213"/>
      <c r="C143" s="214"/>
      <c r="D143" s="204" t="s">
        <v>161</v>
      </c>
      <c r="E143" s="215" t="s">
        <v>1</v>
      </c>
      <c r="F143" s="216" t="s">
        <v>1190</v>
      </c>
      <c r="G143" s="214"/>
      <c r="H143" s="217">
        <v>63</v>
      </c>
      <c r="I143" s="218"/>
      <c r="J143" s="214"/>
      <c r="K143" s="214"/>
      <c r="L143" s="219"/>
      <c r="M143" s="220"/>
      <c r="N143" s="221"/>
      <c r="O143" s="221"/>
      <c r="P143" s="221"/>
      <c r="Q143" s="221"/>
      <c r="R143" s="221"/>
      <c r="S143" s="221"/>
      <c r="T143" s="222"/>
      <c r="AT143" s="223" t="s">
        <v>161</v>
      </c>
      <c r="AU143" s="223" t="s">
        <v>89</v>
      </c>
      <c r="AV143" s="14" t="s">
        <v>89</v>
      </c>
      <c r="AW143" s="14" t="s">
        <v>33</v>
      </c>
      <c r="AX143" s="14" t="s">
        <v>79</v>
      </c>
      <c r="AY143" s="223" t="s">
        <v>153</v>
      </c>
    </row>
    <row r="144" spans="1:65" s="13" customFormat="1" ht="11.25">
      <c r="B144" s="202"/>
      <c r="C144" s="203"/>
      <c r="D144" s="204" t="s">
        <v>161</v>
      </c>
      <c r="E144" s="205" t="s">
        <v>1</v>
      </c>
      <c r="F144" s="206" t="s">
        <v>1191</v>
      </c>
      <c r="G144" s="203"/>
      <c r="H144" s="205" t="s">
        <v>1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161</v>
      </c>
      <c r="AU144" s="212" t="s">
        <v>89</v>
      </c>
      <c r="AV144" s="13" t="s">
        <v>87</v>
      </c>
      <c r="AW144" s="13" t="s">
        <v>33</v>
      </c>
      <c r="AX144" s="13" t="s">
        <v>79</v>
      </c>
      <c r="AY144" s="212" t="s">
        <v>153</v>
      </c>
    </row>
    <row r="145" spans="2:51" s="13" customFormat="1" ht="33.75">
      <c r="B145" s="202"/>
      <c r="C145" s="203"/>
      <c r="D145" s="204" t="s">
        <v>161</v>
      </c>
      <c r="E145" s="205" t="s">
        <v>1</v>
      </c>
      <c r="F145" s="206" t="s">
        <v>1192</v>
      </c>
      <c r="G145" s="203"/>
      <c r="H145" s="205" t="s">
        <v>1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161</v>
      </c>
      <c r="AU145" s="212" t="s">
        <v>89</v>
      </c>
      <c r="AV145" s="13" t="s">
        <v>87</v>
      </c>
      <c r="AW145" s="13" t="s">
        <v>33</v>
      </c>
      <c r="AX145" s="13" t="s">
        <v>79</v>
      </c>
      <c r="AY145" s="212" t="s">
        <v>153</v>
      </c>
    </row>
    <row r="146" spans="2:51" s="14" customFormat="1" ht="11.25">
      <c r="B146" s="213"/>
      <c r="C146" s="214"/>
      <c r="D146" s="204" t="s">
        <v>161</v>
      </c>
      <c r="E146" s="215" t="s">
        <v>1</v>
      </c>
      <c r="F146" s="216" t="s">
        <v>1193</v>
      </c>
      <c r="G146" s="214"/>
      <c r="H146" s="217">
        <v>2.6549999999999998</v>
      </c>
      <c r="I146" s="218"/>
      <c r="J146" s="214"/>
      <c r="K146" s="214"/>
      <c r="L146" s="219"/>
      <c r="M146" s="220"/>
      <c r="N146" s="221"/>
      <c r="O146" s="221"/>
      <c r="P146" s="221"/>
      <c r="Q146" s="221"/>
      <c r="R146" s="221"/>
      <c r="S146" s="221"/>
      <c r="T146" s="222"/>
      <c r="AT146" s="223" t="s">
        <v>161</v>
      </c>
      <c r="AU146" s="223" t="s">
        <v>89</v>
      </c>
      <c r="AV146" s="14" t="s">
        <v>89</v>
      </c>
      <c r="AW146" s="14" t="s">
        <v>33</v>
      </c>
      <c r="AX146" s="14" t="s">
        <v>79</v>
      </c>
      <c r="AY146" s="223" t="s">
        <v>153</v>
      </c>
    </row>
    <row r="147" spans="2:51" s="13" customFormat="1" ht="11.25">
      <c r="B147" s="202"/>
      <c r="C147" s="203"/>
      <c r="D147" s="204" t="s">
        <v>161</v>
      </c>
      <c r="E147" s="205" t="s">
        <v>1</v>
      </c>
      <c r="F147" s="206" t="s">
        <v>1194</v>
      </c>
      <c r="G147" s="203"/>
      <c r="H147" s="205" t="s">
        <v>1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161</v>
      </c>
      <c r="AU147" s="212" t="s">
        <v>89</v>
      </c>
      <c r="AV147" s="13" t="s">
        <v>87</v>
      </c>
      <c r="AW147" s="13" t="s">
        <v>33</v>
      </c>
      <c r="AX147" s="13" t="s">
        <v>79</v>
      </c>
      <c r="AY147" s="212" t="s">
        <v>153</v>
      </c>
    </row>
    <row r="148" spans="2:51" s="13" customFormat="1" ht="11.25">
      <c r="B148" s="202"/>
      <c r="C148" s="203"/>
      <c r="D148" s="204" t="s">
        <v>161</v>
      </c>
      <c r="E148" s="205" t="s">
        <v>1</v>
      </c>
      <c r="F148" s="206" t="s">
        <v>1195</v>
      </c>
      <c r="G148" s="203"/>
      <c r="H148" s="205" t="s">
        <v>1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161</v>
      </c>
      <c r="AU148" s="212" t="s">
        <v>89</v>
      </c>
      <c r="AV148" s="13" t="s">
        <v>87</v>
      </c>
      <c r="AW148" s="13" t="s">
        <v>33</v>
      </c>
      <c r="AX148" s="13" t="s">
        <v>79</v>
      </c>
      <c r="AY148" s="212" t="s">
        <v>153</v>
      </c>
    </row>
    <row r="149" spans="2:51" s="13" customFormat="1" ht="33.75">
      <c r="B149" s="202"/>
      <c r="C149" s="203"/>
      <c r="D149" s="204" t="s">
        <v>161</v>
      </c>
      <c r="E149" s="205" t="s">
        <v>1</v>
      </c>
      <c r="F149" s="206" t="s">
        <v>1196</v>
      </c>
      <c r="G149" s="203"/>
      <c r="H149" s="205" t="s">
        <v>1</v>
      </c>
      <c r="I149" s="207"/>
      <c r="J149" s="203"/>
      <c r="K149" s="203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161</v>
      </c>
      <c r="AU149" s="212" t="s">
        <v>89</v>
      </c>
      <c r="AV149" s="13" t="s">
        <v>87</v>
      </c>
      <c r="AW149" s="13" t="s">
        <v>33</v>
      </c>
      <c r="AX149" s="13" t="s">
        <v>79</v>
      </c>
      <c r="AY149" s="212" t="s">
        <v>153</v>
      </c>
    </row>
    <row r="150" spans="2:51" s="13" customFormat="1" ht="11.25">
      <c r="B150" s="202"/>
      <c r="C150" s="203"/>
      <c r="D150" s="204" t="s">
        <v>161</v>
      </c>
      <c r="E150" s="205" t="s">
        <v>1</v>
      </c>
      <c r="F150" s="206" t="s">
        <v>1197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161</v>
      </c>
      <c r="AU150" s="212" t="s">
        <v>89</v>
      </c>
      <c r="AV150" s="13" t="s">
        <v>87</v>
      </c>
      <c r="AW150" s="13" t="s">
        <v>33</v>
      </c>
      <c r="AX150" s="13" t="s">
        <v>79</v>
      </c>
      <c r="AY150" s="212" t="s">
        <v>153</v>
      </c>
    </row>
    <row r="151" spans="2:51" s="14" customFormat="1" ht="11.25">
      <c r="B151" s="213"/>
      <c r="C151" s="214"/>
      <c r="D151" s="204" t="s">
        <v>161</v>
      </c>
      <c r="E151" s="215" t="s">
        <v>1</v>
      </c>
      <c r="F151" s="216" t="s">
        <v>1198</v>
      </c>
      <c r="G151" s="214"/>
      <c r="H151" s="217">
        <v>1.4630000000000001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161</v>
      </c>
      <c r="AU151" s="223" t="s">
        <v>89</v>
      </c>
      <c r="AV151" s="14" t="s">
        <v>89</v>
      </c>
      <c r="AW151" s="14" t="s">
        <v>33</v>
      </c>
      <c r="AX151" s="14" t="s">
        <v>79</v>
      </c>
      <c r="AY151" s="223" t="s">
        <v>153</v>
      </c>
    </row>
    <row r="152" spans="2:51" s="13" customFormat="1" ht="33.75">
      <c r="B152" s="202"/>
      <c r="C152" s="203"/>
      <c r="D152" s="204" t="s">
        <v>161</v>
      </c>
      <c r="E152" s="205" t="s">
        <v>1</v>
      </c>
      <c r="F152" s="206" t="s">
        <v>1199</v>
      </c>
      <c r="G152" s="203"/>
      <c r="H152" s="205" t="s">
        <v>1</v>
      </c>
      <c r="I152" s="207"/>
      <c r="J152" s="203"/>
      <c r="K152" s="203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161</v>
      </c>
      <c r="AU152" s="212" t="s">
        <v>89</v>
      </c>
      <c r="AV152" s="13" t="s">
        <v>87</v>
      </c>
      <c r="AW152" s="13" t="s">
        <v>33</v>
      </c>
      <c r="AX152" s="13" t="s">
        <v>79</v>
      </c>
      <c r="AY152" s="212" t="s">
        <v>153</v>
      </c>
    </row>
    <row r="153" spans="2:51" s="14" customFormat="1" ht="11.25">
      <c r="B153" s="213"/>
      <c r="C153" s="214"/>
      <c r="D153" s="204" t="s">
        <v>161</v>
      </c>
      <c r="E153" s="215" t="s">
        <v>1</v>
      </c>
      <c r="F153" s="216" t="s">
        <v>1200</v>
      </c>
      <c r="G153" s="214"/>
      <c r="H153" s="217">
        <v>1.0129999999999999</v>
      </c>
      <c r="I153" s="218"/>
      <c r="J153" s="214"/>
      <c r="K153" s="214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161</v>
      </c>
      <c r="AU153" s="223" t="s">
        <v>89</v>
      </c>
      <c r="AV153" s="14" t="s">
        <v>89</v>
      </c>
      <c r="AW153" s="14" t="s">
        <v>33</v>
      </c>
      <c r="AX153" s="14" t="s">
        <v>79</v>
      </c>
      <c r="AY153" s="223" t="s">
        <v>153</v>
      </c>
    </row>
    <row r="154" spans="2:51" s="13" customFormat="1" ht="11.25">
      <c r="B154" s="202"/>
      <c r="C154" s="203"/>
      <c r="D154" s="204" t="s">
        <v>161</v>
      </c>
      <c r="E154" s="205" t="s">
        <v>1</v>
      </c>
      <c r="F154" s="206" t="s">
        <v>1201</v>
      </c>
      <c r="G154" s="203"/>
      <c r="H154" s="205" t="s">
        <v>1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161</v>
      </c>
      <c r="AU154" s="212" t="s">
        <v>89</v>
      </c>
      <c r="AV154" s="13" t="s">
        <v>87</v>
      </c>
      <c r="AW154" s="13" t="s">
        <v>33</v>
      </c>
      <c r="AX154" s="13" t="s">
        <v>79</v>
      </c>
      <c r="AY154" s="212" t="s">
        <v>153</v>
      </c>
    </row>
    <row r="155" spans="2:51" s="13" customFormat="1" ht="33.75">
      <c r="B155" s="202"/>
      <c r="C155" s="203"/>
      <c r="D155" s="204" t="s">
        <v>161</v>
      </c>
      <c r="E155" s="205" t="s">
        <v>1</v>
      </c>
      <c r="F155" s="206" t="s">
        <v>1202</v>
      </c>
      <c r="G155" s="203"/>
      <c r="H155" s="205" t="s">
        <v>1</v>
      </c>
      <c r="I155" s="207"/>
      <c r="J155" s="203"/>
      <c r="K155" s="203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161</v>
      </c>
      <c r="AU155" s="212" t="s">
        <v>89</v>
      </c>
      <c r="AV155" s="13" t="s">
        <v>87</v>
      </c>
      <c r="AW155" s="13" t="s">
        <v>33</v>
      </c>
      <c r="AX155" s="13" t="s">
        <v>79</v>
      </c>
      <c r="AY155" s="212" t="s">
        <v>153</v>
      </c>
    </row>
    <row r="156" spans="2:51" s="14" customFormat="1" ht="11.25">
      <c r="B156" s="213"/>
      <c r="C156" s="214"/>
      <c r="D156" s="204" t="s">
        <v>161</v>
      </c>
      <c r="E156" s="215" t="s">
        <v>1</v>
      </c>
      <c r="F156" s="216" t="s">
        <v>1203</v>
      </c>
      <c r="G156" s="214"/>
      <c r="H156" s="217">
        <v>7.875</v>
      </c>
      <c r="I156" s="218"/>
      <c r="J156" s="214"/>
      <c r="K156" s="214"/>
      <c r="L156" s="219"/>
      <c r="M156" s="220"/>
      <c r="N156" s="221"/>
      <c r="O156" s="221"/>
      <c r="P156" s="221"/>
      <c r="Q156" s="221"/>
      <c r="R156" s="221"/>
      <c r="S156" s="221"/>
      <c r="T156" s="222"/>
      <c r="AT156" s="223" t="s">
        <v>161</v>
      </c>
      <c r="AU156" s="223" t="s">
        <v>89</v>
      </c>
      <c r="AV156" s="14" t="s">
        <v>89</v>
      </c>
      <c r="AW156" s="14" t="s">
        <v>33</v>
      </c>
      <c r="AX156" s="14" t="s">
        <v>79</v>
      </c>
      <c r="AY156" s="223" t="s">
        <v>153</v>
      </c>
    </row>
    <row r="157" spans="2:51" s="13" customFormat="1" ht="11.25">
      <c r="B157" s="202"/>
      <c r="C157" s="203"/>
      <c r="D157" s="204" t="s">
        <v>161</v>
      </c>
      <c r="E157" s="205" t="s">
        <v>1</v>
      </c>
      <c r="F157" s="206" t="s">
        <v>1204</v>
      </c>
      <c r="G157" s="203"/>
      <c r="H157" s="205" t="s">
        <v>1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161</v>
      </c>
      <c r="AU157" s="212" t="s">
        <v>89</v>
      </c>
      <c r="AV157" s="13" t="s">
        <v>87</v>
      </c>
      <c r="AW157" s="13" t="s">
        <v>33</v>
      </c>
      <c r="AX157" s="13" t="s">
        <v>79</v>
      </c>
      <c r="AY157" s="212" t="s">
        <v>153</v>
      </c>
    </row>
    <row r="158" spans="2:51" s="13" customFormat="1" ht="22.5">
      <c r="B158" s="202"/>
      <c r="C158" s="203"/>
      <c r="D158" s="204" t="s">
        <v>161</v>
      </c>
      <c r="E158" s="205" t="s">
        <v>1</v>
      </c>
      <c r="F158" s="206" t="s">
        <v>1205</v>
      </c>
      <c r="G158" s="203"/>
      <c r="H158" s="205" t="s">
        <v>1</v>
      </c>
      <c r="I158" s="207"/>
      <c r="J158" s="203"/>
      <c r="K158" s="203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161</v>
      </c>
      <c r="AU158" s="212" t="s">
        <v>89</v>
      </c>
      <c r="AV158" s="13" t="s">
        <v>87</v>
      </c>
      <c r="AW158" s="13" t="s">
        <v>33</v>
      </c>
      <c r="AX158" s="13" t="s">
        <v>79</v>
      </c>
      <c r="AY158" s="212" t="s">
        <v>153</v>
      </c>
    </row>
    <row r="159" spans="2:51" s="14" customFormat="1" ht="11.25">
      <c r="B159" s="213"/>
      <c r="C159" s="214"/>
      <c r="D159" s="204" t="s">
        <v>161</v>
      </c>
      <c r="E159" s="215" t="s">
        <v>1</v>
      </c>
      <c r="F159" s="216" t="s">
        <v>1206</v>
      </c>
      <c r="G159" s="214"/>
      <c r="H159" s="217">
        <v>3.488</v>
      </c>
      <c r="I159" s="218"/>
      <c r="J159" s="214"/>
      <c r="K159" s="214"/>
      <c r="L159" s="219"/>
      <c r="M159" s="220"/>
      <c r="N159" s="221"/>
      <c r="O159" s="221"/>
      <c r="P159" s="221"/>
      <c r="Q159" s="221"/>
      <c r="R159" s="221"/>
      <c r="S159" s="221"/>
      <c r="T159" s="222"/>
      <c r="AT159" s="223" t="s">
        <v>161</v>
      </c>
      <c r="AU159" s="223" t="s">
        <v>89</v>
      </c>
      <c r="AV159" s="14" t="s">
        <v>89</v>
      </c>
      <c r="AW159" s="14" t="s">
        <v>33</v>
      </c>
      <c r="AX159" s="14" t="s">
        <v>79</v>
      </c>
      <c r="AY159" s="223" t="s">
        <v>153</v>
      </c>
    </row>
    <row r="160" spans="2:51" s="13" customFormat="1" ht="11.25">
      <c r="B160" s="202"/>
      <c r="C160" s="203"/>
      <c r="D160" s="204" t="s">
        <v>161</v>
      </c>
      <c r="E160" s="205" t="s">
        <v>1</v>
      </c>
      <c r="F160" s="206" t="s">
        <v>1207</v>
      </c>
      <c r="G160" s="203"/>
      <c r="H160" s="205" t="s">
        <v>1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161</v>
      </c>
      <c r="AU160" s="212" t="s">
        <v>89</v>
      </c>
      <c r="AV160" s="13" t="s">
        <v>87</v>
      </c>
      <c r="AW160" s="13" t="s">
        <v>33</v>
      </c>
      <c r="AX160" s="13" t="s">
        <v>79</v>
      </c>
      <c r="AY160" s="212" t="s">
        <v>153</v>
      </c>
    </row>
    <row r="161" spans="1:65" s="13" customFormat="1" ht="11.25">
      <c r="B161" s="202"/>
      <c r="C161" s="203"/>
      <c r="D161" s="204" t="s">
        <v>161</v>
      </c>
      <c r="E161" s="205" t="s">
        <v>1</v>
      </c>
      <c r="F161" s="206" t="s">
        <v>1208</v>
      </c>
      <c r="G161" s="203"/>
      <c r="H161" s="205" t="s">
        <v>1</v>
      </c>
      <c r="I161" s="207"/>
      <c r="J161" s="203"/>
      <c r="K161" s="203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161</v>
      </c>
      <c r="AU161" s="212" t="s">
        <v>89</v>
      </c>
      <c r="AV161" s="13" t="s">
        <v>87</v>
      </c>
      <c r="AW161" s="13" t="s">
        <v>33</v>
      </c>
      <c r="AX161" s="13" t="s">
        <v>79</v>
      </c>
      <c r="AY161" s="212" t="s">
        <v>153</v>
      </c>
    </row>
    <row r="162" spans="1:65" s="14" customFormat="1" ht="11.25">
      <c r="B162" s="213"/>
      <c r="C162" s="214"/>
      <c r="D162" s="204" t="s">
        <v>161</v>
      </c>
      <c r="E162" s="215" t="s">
        <v>1</v>
      </c>
      <c r="F162" s="216" t="s">
        <v>1209</v>
      </c>
      <c r="G162" s="214"/>
      <c r="H162" s="217">
        <v>59</v>
      </c>
      <c r="I162" s="218"/>
      <c r="J162" s="214"/>
      <c r="K162" s="214"/>
      <c r="L162" s="219"/>
      <c r="M162" s="220"/>
      <c r="N162" s="221"/>
      <c r="O162" s="221"/>
      <c r="P162" s="221"/>
      <c r="Q162" s="221"/>
      <c r="R162" s="221"/>
      <c r="S162" s="221"/>
      <c r="T162" s="222"/>
      <c r="AT162" s="223" t="s">
        <v>161</v>
      </c>
      <c r="AU162" s="223" t="s">
        <v>89</v>
      </c>
      <c r="AV162" s="14" t="s">
        <v>89</v>
      </c>
      <c r="AW162" s="14" t="s">
        <v>33</v>
      </c>
      <c r="AX162" s="14" t="s">
        <v>79</v>
      </c>
      <c r="AY162" s="223" t="s">
        <v>153</v>
      </c>
    </row>
    <row r="163" spans="1:65" s="15" customFormat="1" ht="11.25">
      <c r="B163" s="224"/>
      <c r="C163" s="225"/>
      <c r="D163" s="204" t="s">
        <v>161</v>
      </c>
      <c r="E163" s="226" t="s">
        <v>1</v>
      </c>
      <c r="F163" s="227" t="s">
        <v>164</v>
      </c>
      <c r="G163" s="225"/>
      <c r="H163" s="228">
        <v>148.23699999999999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AT163" s="234" t="s">
        <v>161</v>
      </c>
      <c r="AU163" s="234" t="s">
        <v>89</v>
      </c>
      <c r="AV163" s="15" t="s">
        <v>159</v>
      </c>
      <c r="AW163" s="15" t="s">
        <v>33</v>
      </c>
      <c r="AX163" s="15" t="s">
        <v>87</v>
      </c>
      <c r="AY163" s="234" t="s">
        <v>153</v>
      </c>
    </row>
    <row r="164" spans="1:65" s="2" customFormat="1" ht="33" customHeight="1">
      <c r="A164" s="35"/>
      <c r="B164" s="36"/>
      <c r="C164" s="188" t="s">
        <v>191</v>
      </c>
      <c r="D164" s="188" t="s">
        <v>155</v>
      </c>
      <c r="E164" s="189" t="s">
        <v>1210</v>
      </c>
      <c r="F164" s="190" t="s">
        <v>1211</v>
      </c>
      <c r="G164" s="191" t="s">
        <v>158</v>
      </c>
      <c r="H164" s="192">
        <v>166.60400000000001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44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1.95</v>
      </c>
      <c r="T164" s="199">
        <f>S164*H164</f>
        <v>324.87780000000004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159</v>
      </c>
      <c r="AT164" s="200" t="s">
        <v>155</v>
      </c>
      <c r="AU164" s="200" t="s">
        <v>89</v>
      </c>
      <c r="AY164" s="18" t="s">
        <v>153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87</v>
      </c>
      <c r="BK164" s="201">
        <f>ROUND(I164*H164,2)</f>
        <v>0</v>
      </c>
      <c r="BL164" s="18" t="s">
        <v>159</v>
      </c>
      <c r="BM164" s="200" t="s">
        <v>1212</v>
      </c>
    </row>
    <row r="165" spans="1:65" s="13" customFormat="1" ht="33.75">
      <c r="B165" s="202"/>
      <c r="C165" s="203"/>
      <c r="D165" s="204" t="s">
        <v>161</v>
      </c>
      <c r="E165" s="205" t="s">
        <v>1</v>
      </c>
      <c r="F165" s="206" t="s">
        <v>1213</v>
      </c>
      <c r="G165" s="203"/>
      <c r="H165" s="205" t="s">
        <v>1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161</v>
      </c>
      <c r="AU165" s="212" t="s">
        <v>89</v>
      </c>
      <c r="AV165" s="13" t="s">
        <v>87</v>
      </c>
      <c r="AW165" s="13" t="s">
        <v>33</v>
      </c>
      <c r="AX165" s="13" t="s">
        <v>79</v>
      </c>
      <c r="AY165" s="212" t="s">
        <v>153</v>
      </c>
    </row>
    <row r="166" spans="1:65" s="13" customFormat="1" ht="11.25">
      <c r="B166" s="202"/>
      <c r="C166" s="203"/>
      <c r="D166" s="204" t="s">
        <v>161</v>
      </c>
      <c r="E166" s="205" t="s">
        <v>1</v>
      </c>
      <c r="F166" s="206" t="s">
        <v>1214</v>
      </c>
      <c r="G166" s="203"/>
      <c r="H166" s="205" t="s">
        <v>1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161</v>
      </c>
      <c r="AU166" s="212" t="s">
        <v>89</v>
      </c>
      <c r="AV166" s="13" t="s">
        <v>87</v>
      </c>
      <c r="AW166" s="13" t="s">
        <v>33</v>
      </c>
      <c r="AX166" s="13" t="s">
        <v>79</v>
      </c>
      <c r="AY166" s="212" t="s">
        <v>153</v>
      </c>
    </row>
    <row r="167" spans="1:65" s="13" customFormat="1" ht="11.25">
      <c r="B167" s="202"/>
      <c r="C167" s="203"/>
      <c r="D167" s="204" t="s">
        <v>161</v>
      </c>
      <c r="E167" s="205" t="s">
        <v>1</v>
      </c>
      <c r="F167" s="206" t="s">
        <v>1179</v>
      </c>
      <c r="G167" s="203"/>
      <c r="H167" s="205" t="s">
        <v>1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161</v>
      </c>
      <c r="AU167" s="212" t="s">
        <v>89</v>
      </c>
      <c r="AV167" s="13" t="s">
        <v>87</v>
      </c>
      <c r="AW167" s="13" t="s">
        <v>33</v>
      </c>
      <c r="AX167" s="13" t="s">
        <v>79</v>
      </c>
      <c r="AY167" s="212" t="s">
        <v>153</v>
      </c>
    </row>
    <row r="168" spans="1:65" s="13" customFormat="1" ht="22.5">
      <c r="B168" s="202"/>
      <c r="C168" s="203"/>
      <c r="D168" s="204" t="s">
        <v>161</v>
      </c>
      <c r="E168" s="205" t="s">
        <v>1</v>
      </c>
      <c r="F168" s="206" t="s">
        <v>1215</v>
      </c>
      <c r="G168" s="203"/>
      <c r="H168" s="205" t="s">
        <v>1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161</v>
      </c>
      <c r="AU168" s="212" t="s">
        <v>89</v>
      </c>
      <c r="AV168" s="13" t="s">
        <v>87</v>
      </c>
      <c r="AW168" s="13" t="s">
        <v>33</v>
      </c>
      <c r="AX168" s="13" t="s">
        <v>79</v>
      </c>
      <c r="AY168" s="212" t="s">
        <v>153</v>
      </c>
    </row>
    <row r="169" spans="1:65" s="14" customFormat="1" ht="11.25">
      <c r="B169" s="213"/>
      <c r="C169" s="214"/>
      <c r="D169" s="204" t="s">
        <v>161</v>
      </c>
      <c r="E169" s="215" t="s">
        <v>1</v>
      </c>
      <c r="F169" s="216" t="s">
        <v>1216</v>
      </c>
      <c r="G169" s="214"/>
      <c r="H169" s="217">
        <v>5.9329999999999998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161</v>
      </c>
      <c r="AU169" s="223" t="s">
        <v>89</v>
      </c>
      <c r="AV169" s="14" t="s">
        <v>89</v>
      </c>
      <c r="AW169" s="14" t="s">
        <v>33</v>
      </c>
      <c r="AX169" s="14" t="s">
        <v>79</v>
      </c>
      <c r="AY169" s="223" t="s">
        <v>153</v>
      </c>
    </row>
    <row r="170" spans="1:65" s="13" customFormat="1" ht="22.5">
      <c r="B170" s="202"/>
      <c r="C170" s="203"/>
      <c r="D170" s="204" t="s">
        <v>161</v>
      </c>
      <c r="E170" s="205" t="s">
        <v>1</v>
      </c>
      <c r="F170" s="206" t="s">
        <v>1217</v>
      </c>
      <c r="G170" s="203"/>
      <c r="H170" s="205" t="s">
        <v>1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161</v>
      </c>
      <c r="AU170" s="212" t="s">
        <v>89</v>
      </c>
      <c r="AV170" s="13" t="s">
        <v>87</v>
      </c>
      <c r="AW170" s="13" t="s">
        <v>33</v>
      </c>
      <c r="AX170" s="13" t="s">
        <v>79</v>
      </c>
      <c r="AY170" s="212" t="s">
        <v>153</v>
      </c>
    </row>
    <row r="171" spans="1:65" s="14" customFormat="1" ht="11.25">
      <c r="B171" s="213"/>
      <c r="C171" s="214"/>
      <c r="D171" s="204" t="s">
        <v>161</v>
      </c>
      <c r="E171" s="215" t="s">
        <v>1</v>
      </c>
      <c r="F171" s="216" t="s">
        <v>1218</v>
      </c>
      <c r="G171" s="214"/>
      <c r="H171" s="217">
        <v>22.896000000000001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161</v>
      </c>
      <c r="AU171" s="223" t="s">
        <v>89</v>
      </c>
      <c r="AV171" s="14" t="s">
        <v>89</v>
      </c>
      <c r="AW171" s="14" t="s">
        <v>33</v>
      </c>
      <c r="AX171" s="14" t="s">
        <v>79</v>
      </c>
      <c r="AY171" s="223" t="s">
        <v>153</v>
      </c>
    </row>
    <row r="172" spans="1:65" s="13" customFormat="1" ht="22.5">
      <c r="B172" s="202"/>
      <c r="C172" s="203"/>
      <c r="D172" s="204" t="s">
        <v>161</v>
      </c>
      <c r="E172" s="205" t="s">
        <v>1</v>
      </c>
      <c r="F172" s="206" t="s">
        <v>1219</v>
      </c>
      <c r="G172" s="203"/>
      <c r="H172" s="205" t="s">
        <v>1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161</v>
      </c>
      <c r="AU172" s="212" t="s">
        <v>89</v>
      </c>
      <c r="AV172" s="13" t="s">
        <v>87</v>
      </c>
      <c r="AW172" s="13" t="s">
        <v>33</v>
      </c>
      <c r="AX172" s="13" t="s">
        <v>79</v>
      </c>
      <c r="AY172" s="212" t="s">
        <v>153</v>
      </c>
    </row>
    <row r="173" spans="1:65" s="14" customFormat="1" ht="11.25">
      <c r="B173" s="213"/>
      <c r="C173" s="214"/>
      <c r="D173" s="204" t="s">
        <v>161</v>
      </c>
      <c r="E173" s="215" t="s">
        <v>1</v>
      </c>
      <c r="F173" s="216" t="s">
        <v>1220</v>
      </c>
      <c r="G173" s="214"/>
      <c r="H173" s="217">
        <v>17.46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161</v>
      </c>
      <c r="AU173" s="223" t="s">
        <v>89</v>
      </c>
      <c r="AV173" s="14" t="s">
        <v>89</v>
      </c>
      <c r="AW173" s="14" t="s">
        <v>33</v>
      </c>
      <c r="AX173" s="14" t="s">
        <v>79</v>
      </c>
      <c r="AY173" s="223" t="s">
        <v>153</v>
      </c>
    </row>
    <row r="174" spans="1:65" s="13" customFormat="1" ht="22.5">
      <c r="B174" s="202"/>
      <c r="C174" s="203"/>
      <c r="D174" s="204" t="s">
        <v>161</v>
      </c>
      <c r="E174" s="205" t="s">
        <v>1</v>
      </c>
      <c r="F174" s="206" t="s">
        <v>1221</v>
      </c>
      <c r="G174" s="203"/>
      <c r="H174" s="205" t="s">
        <v>1</v>
      </c>
      <c r="I174" s="207"/>
      <c r="J174" s="203"/>
      <c r="K174" s="203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161</v>
      </c>
      <c r="AU174" s="212" t="s">
        <v>89</v>
      </c>
      <c r="AV174" s="13" t="s">
        <v>87</v>
      </c>
      <c r="AW174" s="13" t="s">
        <v>33</v>
      </c>
      <c r="AX174" s="13" t="s">
        <v>79</v>
      </c>
      <c r="AY174" s="212" t="s">
        <v>153</v>
      </c>
    </row>
    <row r="175" spans="1:65" s="14" customFormat="1" ht="11.25">
      <c r="B175" s="213"/>
      <c r="C175" s="214"/>
      <c r="D175" s="204" t="s">
        <v>161</v>
      </c>
      <c r="E175" s="215" t="s">
        <v>1</v>
      </c>
      <c r="F175" s="216" t="s">
        <v>1222</v>
      </c>
      <c r="G175" s="214"/>
      <c r="H175" s="217">
        <v>9.84</v>
      </c>
      <c r="I175" s="218"/>
      <c r="J175" s="214"/>
      <c r="K175" s="214"/>
      <c r="L175" s="219"/>
      <c r="M175" s="220"/>
      <c r="N175" s="221"/>
      <c r="O175" s="221"/>
      <c r="P175" s="221"/>
      <c r="Q175" s="221"/>
      <c r="R175" s="221"/>
      <c r="S175" s="221"/>
      <c r="T175" s="222"/>
      <c r="AT175" s="223" t="s">
        <v>161</v>
      </c>
      <c r="AU175" s="223" t="s">
        <v>89</v>
      </c>
      <c r="AV175" s="14" t="s">
        <v>89</v>
      </c>
      <c r="AW175" s="14" t="s">
        <v>33</v>
      </c>
      <c r="AX175" s="14" t="s">
        <v>79</v>
      </c>
      <c r="AY175" s="223" t="s">
        <v>153</v>
      </c>
    </row>
    <row r="176" spans="1:65" s="13" customFormat="1" ht="22.5">
      <c r="B176" s="202"/>
      <c r="C176" s="203"/>
      <c r="D176" s="204" t="s">
        <v>161</v>
      </c>
      <c r="E176" s="205" t="s">
        <v>1</v>
      </c>
      <c r="F176" s="206" t="s">
        <v>1223</v>
      </c>
      <c r="G176" s="203"/>
      <c r="H176" s="205" t="s">
        <v>1</v>
      </c>
      <c r="I176" s="207"/>
      <c r="J176" s="203"/>
      <c r="K176" s="203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161</v>
      </c>
      <c r="AU176" s="212" t="s">
        <v>89</v>
      </c>
      <c r="AV176" s="13" t="s">
        <v>87</v>
      </c>
      <c r="AW176" s="13" t="s">
        <v>33</v>
      </c>
      <c r="AX176" s="13" t="s">
        <v>79</v>
      </c>
      <c r="AY176" s="212" t="s">
        <v>153</v>
      </c>
    </row>
    <row r="177" spans="1:65" s="14" customFormat="1" ht="11.25">
      <c r="B177" s="213"/>
      <c r="C177" s="214"/>
      <c r="D177" s="204" t="s">
        <v>161</v>
      </c>
      <c r="E177" s="215" t="s">
        <v>1</v>
      </c>
      <c r="F177" s="216" t="s">
        <v>1224</v>
      </c>
      <c r="G177" s="214"/>
      <c r="H177" s="217">
        <v>33.270000000000003</v>
      </c>
      <c r="I177" s="218"/>
      <c r="J177" s="214"/>
      <c r="K177" s="214"/>
      <c r="L177" s="219"/>
      <c r="M177" s="220"/>
      <c r="N177" s="221"/>
      <c r="O177" s="221"/>
      <c r="P177" s="221"/>
      <c r="Q177" s="221"/>
      <c r="R177" s="221"/>
      <c r="S177" s="221"/>
      <c r="T177" s="222"/>
      <c r="AT177" s="223" t="s">
        <v>161</v>
      </c>
      <c r="AU177" s="223" t="s">
        <v>89</v>
      </c>
      <c r="AV177" s="14" t="s">
        <v>89</v>
      </c>
      <c r="AW177" s="14" t="s">
        <v>33</v>
      </c>
      <c r="AX177" s="14" t="s">
        <v>79</v>
      </c>
      <c r="AY177" s="223" t="s">
        <v>153</v>
      </c>
    </row>
    <row r="178" spans="1:65" s="13" customFormat="1" ht="22.5">
      <c r="B178" s="202"/>
      <c r="C178" s="203"/>
      <c r="D178" s="204" t="s">
        <v>161</v>
      </c>
      <c r="E178" s="205" t="s">
        <v>1</v>
      </c>
      <c r="F178" s="206" t="s">
        <v>1225</v>
      </c>
      <c r="G178" s="203"/>
      <c r="H178" s="205" t="s">
        <v>1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161</v>
      </c>
      <c r="AU178" s="212" t="s">
        <v>89</v>
      </c>
      <c r="AV178" s="13" t="s">
        <v>87</v>
      </c>
      <c r="AW178" s="13" t="s">
        <v>33</v>
      </c>
      <c r="AX178" s="13" t="s">
        <v>79</v>
      </c>
      <c r="AY178" s="212" t="s">
        <v>153</v>
      </c>
    </row>
    <row r="179" spans="1:65" s="14" customFormat="1" ht="11.25">
      <c r="B179" s="213"/>
      <c r="C179" s="214"/>
      <c r="D179" s="204" t="s">
        <v>161</v>
      </c>
      <c r="E179" s="215" t="s">
        <v>1</v>
      </c>
      <c r="F179" s="216" t="s">
        <v>1226</v>
      </c>
      <c r="G179" s="214"/>
      <c r="H179" s="217">
        <v>16.416</v>
      </c>
      <c r="I179" s="218"/>
      <c r="J179" s="214"/>
      <c r="K179" s="214"/>
      <c r="L179" s="219"/>
      <c r="M179" s="220"/>
      <c r="N179" s="221"/>
      <c r="O179" s="221"/>
      <c r="P179" s="221"/>
      <c r="Q179" s="221"/>
      <c r="R179" s="221"/>
      <c r="S179" s="221"/>
      <c r="T179" s="222"/>
      <c r="AT179" s="223" t="s">
        <v>161</v>
      </c>
      <c r="AU179" s="223" t="s">
        <v>89</v>
      </c>
      <c r="AV179" s="14" t="s">
        <v>89</v>
      </c>
      <c r="AW179" s="14" t="s">
        <v>33</v>
      </c>
      <c r="AX179" s="14" t="s">
        <v>79</v>
      </c>
      <c r="AY179" s="223" t="s">
        <v>153</v>
      </c>
    </row>
    <row r="180" spans="1:65" s="13" customFormat="1" ht="11.25">
      <c r="B180" s="202"/>
      <c r="C180" s="203"/>
      <c r="D180" s="204" t="s">
        <v>161</v>
      </c>
      <c r="E180" s="205" t="s">
        <v>1</v>
      </c>
      <c r="F180" s="206" t="s">
        <v>1227</v>
      </c>
      <c r="G180" s="203"/>
      <c r="H180" s="205" t="s">
        <v>1</v>
      </c>
      <c r="I180" s="207"/>
      <c r="J180" s="203"/>
      <c r="K180" s="203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161</v>
      </c>
      <c r="AU180" s="212" t="s">
        <v>89</v>
      </c>
      <c r="AV180" s="13" t="s">
        <v>87</v>
      </c>
      <c r="AW180" s="13" t="s">
        <v>33</v>
      </c>
      <c r="AX180" s="13" t="s">
        <v>79</v>
      </c>
      <c r="AY180" s="212" t="s">
        <v>153</v>
      </c>
    </row>
    <row r="181" spans="1:65" s="14" customFormat="1" ht="11.25">
      <c r="B181" s="213"/>
      <c r="C181" s="214"/>
      <c r="D181" s="204" t="s">
        <v>161</v>
      </c>
      <c r="E181" s="215" t="s">
        <v>1</v>
      </c>
      <c r="F181" s="216" t="s">
        <v>1228</v>
      </c>
      <c r="G181" s="214"/>
      <c r="H181" s="217">
        <v>29.64</v>
      </c>
      <c r="I181" s="218"/>
      <c r="J181" s="214"/>
      <c r="K181" s="214"/>
      <c r="L181" s="219"/>
      <c r="M181" s="220"/>
      <c r="N181" s="221"/>
      <c r="O181" s="221"/>
      <c r="P181" s="221"/>
      <c r="Q181" s="221"/>
      <c r="R181" s="221"/>
      <c r="S181" s="221"/>
      <c r="T181" s="222"/>
      <c r="AT181" s="223" t="s">
        <v>161</v>
      </c>
      <c r="AU181" s="223" t="s">
        <v>89</v>
      </c>
      <c r="AV181" s="14" t="s">
        <v>89</v>
      </c>
      <c r="AW181" s="14" t="s">
        <v>33</v>
      </c>
      <c r="AX181" s="14" t="s">
        <v>79</v>
      </c>
      <c r="AY181" s="223" t="s">
        <v>153</v>
      </c>
    </row>
    <row r="182" spans="1:65" s="13" customFormat="1" ht="11.25">
      <c r="B182" s="202"/>
      <c r="C182" s="203"/>
      <c r="D182" s="204" t="s">
        <v>161</v>
      </c>
      <c r="E182" s="205" t="s">
        <v>1</v>
      </c>
      <c r="F182" s="206" t="s">
        <v>1229</v>
      </c>
      <c r="G182" s="203"/>
      <c r="H182" s="205" t="s">
        <v>1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161</v>
      </c>
      <c r="AU182" s="212" t="s">
        <v>89</v>
      </c>
      <c r="AV182" s="13" t="s">
        <v>87</v>
      </c>
      <c r="AW182" s="13" t="s">
        <v>33</v>
      </c>
      <c r="AX182" s="13" t="s">
        <v>79</v>
      </c>
      <c r="AY182" s="212" t="s">
        <v>153</v>
      </c>
    </row>
    <row r="183" spans="1:65" s="14" customFormat="1" ht="11.25">
      <c r="B183" s="213"/>
      <c r="C183" s="214"/>
      <c r="D183" s="204" t="s">
        <v>161</v>
      </c>
      <c r="E183" s="215" t="s">
        <v>1</v>
      </c>
      <c r="F183" s="216" t="s">
        <v>1230</v>
      </c>
      <c r="G183" s="214"/>
      <c r="H183" s="217">
        <v>15.552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161</v>
      </c>
      <c r="AU183" s="223" t="s">
        <v>89</v>
      </c>
      <c r="AV183" s="14" t="s">
        <v>89</v>
      </c>
      <c r="AW183" s="14" t="s">
        <v>33</v>
      </c>
      <c r="AX183" s="14" t="s">
        <v>79</v>
      </c>
      <c r="AY183" s="223" t="s">
        <v>153</v>
      </c>
    </row>
    <row r="184" spans="1:65" s="13" customFormat="1" ht="11.25">
      <c r="B184" s="202"/>
      <c r="C184" s="203"/>
      <c r="D184" s="204" t="s">
        <v>161</v>
      </c>
      <c r="E184" s="205" t="s">
        <v>1</v>
      </c>
      <c r="F184" s="206" t="s">
        <v>1231</v>
      </c>
      <c r="G184" s="203"/>
      <c r="H184" s="205" t="s">
        <v>1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161</v>
      </c>
      <c r="AU184" s="212" t="s">
        <v>89</v>
      </c>
      <c r="AV184" s="13" t="s">
        <v>87</v>
      </c>
      <c r="AW184" s="13" t="s">
        <v>33</v>
      </c>
      <c r="AX184" s="13" t="s">
        <v>79</v>
      </c>
      <c r="AY184" s="212" t="s">
        <v>153</v>
      </c>
    </row>
    <row r="185" spans="1:65" s="14" customFormat="1" ht="11.25">
      <c r="B185" s="213"/>
      <c r="C185" s="214"/>
      <c r="D185" s="204" t="s">
        <v>161</v>
      </c>
      <c r="E185" s="215" t="s">
        <v>1</v>
      </c>
      <c r="F185" s="216" t="s">
        <v>1232</v>
      </c>
      <c r="G185" s="214"/>
      <c r="H185" s="217">
        <v>8.8770000000000007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161</v>
      </c>
      <c r="AU185" s="223" t="s">
        <v>89</v>
      </c>
      <c r="AV185" s="14" t="s">
        <v>89</v>
      </c>
      <c r="AW185" s="14" t="s">
        <v>33</v>
      </c>
      <c r="AX185" s="14" t="s">
        <v>79</v>
      </c>
      <c r="AY185" s="223" t="s">
        <v>153</v>
      </c>
    </row>
    <row r="186" spans="1:65" s="14" customFormat="1" ht="11.25">
      <c r="B186" s="213"/>
      <c r="C186" s="214"/>
      <c r="D186" s="204" t="s">
        <v>161</v>
      </c>
      <c r="E186" s="215" t="s">
        <v>1</v>
      </c>
      <c r="F186" s="216" t="s">
        <v>1233</v>
      </c>
      <c r="G186" s="214"/>
      <c r="H186" s="217">
        <v>6.72</v>
      </c>
      <c r="I186" s="218"/>
      <c r="J186" s="214"/>
      <c r="K186" s="214"/>
      <c r="L186" s="219"/>
      <c r="M186" s="220"/>
      <c r="N186" s="221"/>
      <c r="O186" s="221"/>
      <c r="P186" s="221"/>
      <c r="Q186" s="221"/>
      <c r="R186" s="221"/>
      <c r="S186" s="221"/>
      <c r="T186" s="222"/>
      <c r="AT186" s="223" t="s">
        <v>161</v>
      </c>
      <c r="AU186" s="223" t="s">
        <v>89</v>
      </c>
      <c r="AV186" s="14" t="s">
        <v>89</v>
      </c>
      <c r="AW186" s="14" t="s">
        <v>33</v>
      </c>
      <c r="AX186" s="14" t="s">
        <v>79</v>
      </c>
      <c r="AY186" s="223" t="s">
        <v>153</v>
      </c>
    </row>
    <row r="187" spans="1:65" s="15" customFormat="1" ht="11.25">
      <c r="B187" s="224"/>
      <c r="C187" s="225"/>
      <c r="D187" s="204" t="s">
        <v>161</v>
      </c>
      <c r="E187" s="226" t="s">
        <v>1</v>
      </c>
      <c r="F187" s="227" t="s">
        <v>164</v>
      </c>
      <c r="G187" s="225"/>
      <c r="H187" s="228">
        <v>166.60399999999998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AT187" s="234" t="s">
        <v>161</v>
      </c>
      <c r="AU187" s="234" t="s">
        <v>89</v>
      </c>
      <c r="AV187" s="15" t="s">
        <v>159</v>
      </c>
      <c r="AW187" s="15" t="s">
        <v>33</v>
      </c>
      <c r="AX187" s="15" t="s">
        <v>87</v>
      </c>
      <c r="AY187" s="234" t="s">
        <v>153</v>
      </c>
    </row>
    <row r="188" spans="1:65" s="2" customFormat="1" ht="33" customHeight="1">
      <c r="A188" s="35"/>
      <c r="B188" s="36"/>
      <c r="C188" s="188" t="s">
        <v>198</v>
      </c>
      <c r="D188" s="188" t="s">
        <v>155</v>
      </c>
      <c r="E188" s="189" t="s">
        <v>173</v>
      </c>
      <c r="F188" s="190" t="s">
        <v>174</v>
      </c>
      <c r="G188" s="191" t="s">
        <v>158</v>
      </c>
      <c r="H188" s="192">
        <v>171.28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44</v>
      </c>
      <c r="O188" s="7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159</v>
      </c>
      <c r="AT188" s="200" t="s">
        <v>155</v>
      </c>
      <c r="AU188" s="200" t="s">
        <v>89</v>
      </c>
      <c r="AY188" s="18" t="s">
        <v>153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87</v>
      </c>
      <c r="BK188" s="201">
        <f>ROUND(I188*H188,2)</f>
        <v>0</v>
      </c>
      <c r="BL188" s="18" t="s">
        <v>159</v>
      </c>
      <c r="BM188" s="200" t="s">
        <v>1234</v>
      </c>
    </row>
    <row r="189" spans="1:65" s="13" customFormat="1" ht="11.25">
      <c r="B189" s="202"/>
      <c r="C189" s="203"/>
      <c r="D189" s="204" t="s">
        <v>161</v>
      </c>
      <c r="E189" s="205" t="s">
        <v>1</v>
      </c>
      <c r="F189" s="206" t="s">
        <v>1235</v>
      </c>
      <c r="G189" s="203"/>
      <c r="H189" s="205" t="s">
        <v>1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161</v>
      </c>
      <c r="AU189" s="212" t="s">
        <v>89</v>
      </c>
      <c r="AV189" s="13" t="s">
        <v>87</v>
      </c>
      <c r="AW189" s="13" t="s">
        <v>33</v>
      </c>
      <c r="AX189" s="13" t="s">
        <v>79</v>
      </c>
      <c r="AY189" s="212" t="s">
        <v>153</v>
      </c>
    </row>
    <row r="190" spans="1:65" s="14" customFormat="1" ht="11.25">
      <c r="B190" s="213"/>
      <c r="C190" s="214"/>
      <c r="D190" s="204" t="s">
        <v>161</v>
      </c>
      <c r="E190" s="215" t="s">
        <v>1</v>
      </c>
      <c r="F190" s="216" t="s">
        <v>1236</v>
      </c>
      <c r="G190" s="214"/>
      <c r="H190" s="217">
        <v>90.236000000000004</v>
      </c>
      <c r="I190" s="218"/>
      <c r="J190" s="214"/>
      <c r="K190" s="214"/>
      <c r="L190" s="219"/>
      <c r="M190" s="220"/>
      <c r="N190" s="221"/>
      <c r="O190" s="221"/>
      <c r="P190" s="221"/>
      <c r="Q190" s="221"/>
      <c r="R190" s="221"/>
      <c r="S190" s="221"/>
      <c r="T190" s="222"/>
      <c r="AT190" s="223" t="s">
        <v>161</v>
      </c>
      <c r="AU190" s="223" t="s">
        <v>89</v>
      </c>
      <c r="AV190" s="14" t="s">
        <v>89</v>
      </c>
      <c r="AW190" s="14" t="s">
        <v>33</v>
      </c>
      <c r="AX190" s="14" t="s">
        <v>79</v>
      </c>
      <c r="AY190" s="223" t="s">
        <v>153</v>
      </c>
    </row>
    <row r="191" spans="1:65" s="14" customFormat="1" ht="11.25">
      <c r="B191" s="213"/>
      <c r="C191" s="214"/>
      <c r="D191" s="204" t="s">
        <v>161</v>
      </c>
      <c r="E191" s="215" t="s">
        <v>1</v>
      </c>
      <c r="F191" s="216" t="s">
        <v>1237</v>
      </c>
      <c r="G191" s="214"/>
      <c r="H191" s="217">
        <v>24.72</v>
      </c>
      <c r="I191" s="218"/>
      <c r="J191" s="214"/>
      <c r="K191" s="214"/>
      <c r="L191" s="219"/>
      <c r="M191" s="220"/>
      <c r="N191" s="221"/>
      <c r="O191" s="221"/>
      <c r="P191" s="221"/>
      <c r="Q191" s="221"/>
      <c r="R191" s="221"/>
      <c r="S191" s="221"/>
      <c r="T191" s="222"/>
      <c r="AT191" s="223" t="s">
        <v>161</v>
      </c>
      <c r="AU191" s="223" t="s">
        <v>89</v>
      </c>
      <c r="AV191" s="14" t="s">
        <v>89</v>
      </c>
      <c r="AW191" s="14" t="s">
        <v>33</v>
      </c>
      <c r="AX191" s="14" t="s">
        <v>79</v>
      </c>
      <c r="AY191" s="223" t="s">
        <v>153</v>
      </c>
    </row>
    <row r="192" spans="1:65" s="13" customFormat="1" ht="11.25">
      <c r="B192" s="202"/>
      <c r="C192" s="203"/>
      <c r="D192" s="204" t="s">
        <v>161</v>
      </c>
      <c r="E192" s="205" t="s">
        <v>1</v>
      </c>
      <c r="F192" s="206" t="s">
        <v>1238</v>
      </c>
      <c r="G192" s="203"/>
      <c r="H192" s="205" t="s">
        <v>1</v>
      </c>
      <c r="I192" s="207"/>
      <c r="J192" s="203"/>
      <c r="K192" s="203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161</v>
      </c>
      <c r="AU192" s="212" t="s">
        <v>89</v>
      </c>
      <c r="AV192" s="13" t="s">
        <v>87</v>
      </c>
      <c r="AW192" s="13" t="s">
        <v>33</v>
      </c>
      <c r="AX192" s="13" t="s">
        <v>79</v>
      </c>
      <c r="AY192" s="212" t="s">
        <v>153</v>
      </c>
    </row>
    <row r="193" spans="1:65" s="14" customFormat="1" ht="11.25">
      <c r="B193" s="213"/>
      <c r="C193" s="214"/>
      <c r="D193" s="204" t="s">
        <v>161</v>
      </c>
      <c r="E193" s="215" t="s">
        <v>1</v>
      </c>
      <c r="F193" s="216" t="s">
        <v>1239</v>
      </c>
      <c r="G193" s="214"/>
      <c r="H193" s="217">
        <v>20.824000000000002</v>
      </c>
      <c r="I193" s="218"/>
      <c r="J193" s="214"/>
      <c r="K193" s="214"/>
      <c r="L193" s="219"/>
      <c r="M193" s="220"/>
      <c r="N193" s="221"/>
      <c r="O193" s="221"/>
      <c r="P193" s="221"/>
      <c r="Q193" s="221"/>
      <c r="R193" s="221"/>
      <c r="S193" s="221"/>
      <c r="T193" s="222"/>
      <c r="AT193" s="223" t="s">
        <v>161</v>
      </c>
      <c r="AU193" s="223" t="s">
        <v>89</v>
      </c>
      <c r="AV193" s="14" t="s">
        <v>89</v>
      </c>
      <c r="AW193" s="14" t="s">
        <v>33</v>
      </c>
      <c r="AX193" s="14" t="s">
        <v>79</v>
      </c>
      <c r="AY193" s="223" t="s">
        <v>153</v>
      </c>
    </row>
    <row r="194" spans="1:65" s="13" customFormat="1" ht="11.25">
      <c r="B194" s="202"/>
      <c r="C194" s="203"/>
      <c r="D194" s="204" t="s">
        <v>161</v>
      </c>
      <c r="E194" s="205" t="s">
        <v>1</v>
      </c>
      <c r="F194" s="206" t="s">
        <v>1240</v>
      </c>
      <c r="G194" s="203"/>
      <c r="H194" s="205" t="s">
        <v>1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161</v>
      </c>
      <c r="AU194" s="212" t="s">
        <v>89</v>
      </c>
      <c r="AV194" s="13" t="s">
        <v>87</v>
      </c>
      <c r="AW194" s="13" t="s">
        <v>33</v>
      </c>
      <c r="AX194" s="13" t="s">
        <v>79</v>
      </c>
      <c r="AY194" s="212" t="s">
        <v>153</v>
      </c>
    </row>
    <row r="195" spans="1:65" s="14" customFormat="1" ht="11.25">
      <c r="B195" s="213"/>
      <c r="C195" s="214"/>
      <c r="D195" s="204" t="s">
        <v>161</v>
      </c>
      <c r="E195" s="215" t="s">
        <v>1</v>
      </c>
      <c r="F195" s="216" t="s">
        <v>260</v>
      </c>
      <c r="G195" s="214"/>
      <c r="H195" s="217">
        <v>18</v>
      </c>
      <c r="I195" s="218"/>
      <c r="J195" s="214"/>
      <c r="K195" s="214"/>
      <c r="L195" s="219"/>
      <c r="M195" s="220"/>
      <c r="N195" s="221"/>
      <c r="O195" s="221"/>
      <c r="P195" s="221"/>
      <c r="Q195" s="221"/>
      <c r="R195" s="221"/>
      <c r="S195" s="221"/>
      <c r="T195" s="222"/>
      <c r="AT195" s="223" t="s">
        <v>161</v>
      </c>
      <c r="AU195" s="223" t="s">
        <v>89</v>
      </c>
      <c r="AV195" s="14" t="s">
        <v>89</v>
      </c>
      <c r="AW195" s="14" t="s">
        <v>33</v>
      </c>
      <c r="AX195" s="14" t="s">
        <v>79</v>
      </c>
      <c r="AY195" s="223" t="s">
        <v>153</v>
      </c>
    </row>
    <row r="196" spans="1:65" s="14" customFormat="1" ht="11.25">
      <c r="B196" s="213"/>
      <c r="C196" s="214"/>
      <c r="D196" s="204" t="s">
        <v>161</v>
      </c>
      <c r="E196" s="215" t="s">
        <v>1</v>
      </c>
      <c r="F196" s="216" t="s">
        <v>1241</v>
      </c>
      <c r="G196" s="214"/>
      <c r="H196" s="217">
        <v>17.5</v>
      </c>
      <c r="I196" s="218"/>
      <c r="J196" s="214"/>
      <c r="K196" s="214"/>
      <c r="L196" s="219"/>
      <c r="M196" s="220"/>
      <c r="N196" s="221"/>
      <c r="O196" s="221"/>
      <c r="P196" s="221"/>
      <c r="Q196" s="221"/>
      <c r="R196" s="221"/>
      <c r="S196" s="221"/>
      <c r="T196" s="222"/>
      <c r="AT196" s="223" t="s">
        <v>161</v>
      </c>
      <c r="AU196" s="223" t="s">
        <v>89</v>
      </c>
      <c r="AV196" s="14" t="s">
        <v>89</v>
      </c>
      <c r="AW196" s="14" t="s">
        <v>33</v>
      </c>
      <c r="AX196" s="14" t="s">
        <v>79</v>
      </c>
      <c r="AY196" s="223" t="s">
        <v>153</v>
      </c>
    </row>
    <row r="197" spans="1:65" s="15" customFormat="1" ht="11.25">
      <c r="B197" s="224"/>
      <c r="C197" s="225"/>
      <c r="D197" s="204" t="s">
        <v>161</v>
      </c>
      <c r="E197" s="226" t="s">
        <v>1</v>
      </c>
      <c r="F197" s="227" t="s">
        <v>164</v>
      </c>
      <c r="G197" s="225"/>
      <c r="H197" s="228">
        <v>171.28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AT197" s="234" t="s">
        <v>161</v>
      </c>
      <c r="AU197" s="234" t="s">
        <v>89</v>
      </c>
      <c r="AV197" s="15" t="s">
        <v>159</v>
      </c>
      <c r="AW197" s="15" t="s">
        <v>33</v>
      </c>
      <c r="AX197" s="15" t="s">
        <v>87</v>
      </c>
      <c r="AY197" s="234" t="s">
        <v>153</v>
      </c>
    </row>
    <row r="198" spans="1:65" s="2" customFormat="1" ht="24.2" customHeight="1">
      <c r="A198" s="35"/>
      <c r="B198" s="36"/>
      <c r="C198" s="188" t="s">
        <v>204</v>
      </c>
      <c r="D198" s="188" t="s">
        <v>155</v>
      </c>
      <c r="E198" s="189" t="s">
        <v>182</v>
      </c>
      <c r="F198" s="190" t="s">
        <v>183</v>
      </c>
      <c r="G198" s="191" t="s">
        <v>158</v>
      </c>
      <c r="H198" s="192">
        <v>171.28</v>
      </c>
      <c r="I198" s="193"/>
      <c r="J198" s="194">
        <f>ROUND(I198*H198,2)</f>
        <v>0</v>
      </c>
      <c r="K198" s="195"/>
      <c r="L198" s="40"/>
      <c r="M198" s="196" t="s">
        <v>1</v>
      </c>
      <c r="N198" s="197" t="s">
        <v>44</v>
      </c>
      <c r="O198" s="72"/>
      <c r="P198" s="198">
        <f>O198*H198</f>
        <v>0</v>
      </c>
      <c r="Q198" s="198">
        <v>0</v>
      </c>
      <c r="R198" s="198">
        <f>Q198*H198</f>
        <v>0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159</v>
      </c>
      <c r="AT198" s="200" t="s">
        <v>155</v>
      </c>
      <c r="AU198" s="200" t="s">
        <v>89</v>
      </c>
      <c r="AY198" s="18" t="s">
        <v>153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8" t="s">
        <v>87</v>
      </c>
      <c r="BK198" s="201">
        <f>ROUND(I198*H198,2)</f>
        <v>0</v>
      </c>
      <c r="BL198" s="18" t="s">
        <v>159</v>
      </c>
      <c r="BM198" s="200" t="s">
        <v>1242</v>
      </c>
    </row>
    <row r="199" spans="1:65" s="2" customFormat="1" ht="33" customHeight="1">
      <c r="A199" s="35"/>
      <c r="B199" s="36"/>
      <c r="C199" s="188" t="s">
        <v>208</v>
      </c>
      <c r="D199" s="188" t="s">
        <v>155</v>
      </c>
      <c r="E199" s="189" t="s">
        <v>199</v>
      </c>
      <c r="F199" s="190" t="s">
        <v>200</v>
      </c>
      <c r="G199" s="191" t="s">
        <v>201</v>
      </c>
      <c r="H199" s="192">
        <v>333.99599999999998</v>
      </c>
      <c r="I199" s="193"/>
      <c r="J199" s="194">
        <f>ROUND(I199*H199,2)</f>
        <v>0</v>
      </c>
      <c r="K199" s="195"/>
      <c r="L199" s="40"/>
      <c r="M199" s="196" t="s">
        <v>1</v>
      </c>
      <c r="N199" s="197" t="s">
        <v>44</v>
      </c>
      <c r="O199" s="72"/>
      <c r="P199" s="198">
        <f>O199*H199</f>
        <v>0</v>
      </c>
      <c r="Q199" s="198">
        <v>0</v>
      </c>
      <c r="R199" s="198">
        <f>Q199*H199</f>
        <v>0</v>
      </c>
      <c r="S199" s="198">
        <v>0</v>
      </c>
      <c r="T199" s="19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0" t="s">
        <v>159</v>
      </c>
      <c r="AT199" s="200" t="s">
        <v>155</v>
      </c>
      <c r="AU199" s="200" t="s">
        <v>89</v>
      </c>
      <c r="AY199" s="18" t="s">
        <v>153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18" t="s">
        <v>87</v>
      </c>
      <c r="BK199" s="201">
        <f>ROUND(I199*H199,2)</f>
        <v>0</v>
      </c>
      <c r="BL199" s="18" t="s">
        <v>159</v>
      </c>
      <c r="BM199" s="200" t="s">
        <v>1243</v>
      </c>
    </row>
    <row r="200" spans="1:65" s="14" customFormat="1" ht="11.25">
      <c r="B200" s="213"/>
      <c r="C200" s="214"/>
      <c r="D200" s="204" t="s">
        <v>161</v>
      </c>
      <c r="E200" s="215" t="s">
        <v>1</v>
      </c>
      <c r="F200" s="216" t="s">
        <v>1244</v>
      </c>
      <c r="G200" s="214"/>
      <c r="H200" s="217">
        <v>333.99599999999998</v>
      </c>
      <c r="I200" s="218"/>
      <c r="J200" s="214"/>
      <c r="K200" s="214"/>
      <c r="L200" s="219"/>
      <c r="M200" s="220"/>
      <c r="N200" s="221"/>
      <c r="O200" s="221"/>
      <c r="P200" s="221"/>
      <c r="Q200" s="221"/>
      <c r="R200" s="221"/>
      <c r="S200" s="221"/>
      <c r="T200" s="222"/>
      <c r="AT200" s="223" t="s">
        <v>161</v>
      </c>
      <c r="AU200" s="223" t="s">
        <v>89</v>
      </c>
      <c r="AV200" s="14" t="s">
        <v>89</v>
      </c>
      <c r="AW200" s="14" t="s">
        <v>33</v>
      </c>
      <c r="AX200" s="14" t="s">
        <v>79</v>
      </c>
      <c r="AY200" s="223" t="s">
        <v>153</v>
      </c>
    </row>
    <row r="201" spans="1:65" s="15" customFormat="1" ht="11.25">
      <c r="B201" s="224"/>
      <c r="C201" s="225"/>
      <c r="D201" s="204" t="s">
        <v>161</v>
      </c>
      <c r="E201" s="226" t="s">
        <v>1</v>
      </c>
      <c r="F201" s="227" t="s">
        <v>164</v>
      </c>
      <c r="G201" s="225"/>
      <c r="H201" s="228">
        <v>333.99599999999998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AT201" s="234" t="s">
        <v>161</v>
      </c>
      <c r="AU201" s="234" t="s">
        <v>89</v>
      </c>
      <c r="AV201" s="15" t="s">
        <v>159</v>
      </c>
      <c r="AW201" s="15" t="s">
        <v>33</v>
      </c>
      <c r="AX201" s="15" t="s">
        <v>87</v>
      </c>
      <c r="AY201" s="234" t="s">
        <v>153</v>
      </c>
    </row>
    <row r="202" spans="1:65" s="2" customFormat="1" ht="16.5" customHeight="1">
      <c r="A202" s="35"/>
      <c r="B202" s="36"/>
      <c r="C202" s="188" t="s">
        <v>216</v>
      </c>
      <c r="D202" s="188" t="s">
        <v>155</v>
      </c>
      <c r="E202" s="189" t="s">
        <v>1245</v>
      </c>
      <c r="F202" s="190" t="s">
        <v>1246</v>
      </c>
      <c r="G202" s="191" t="s">
        <v>158</v>
      </c>
      <c r="H202" s="192">
        <v>171.28</v>
      </c>
      <c r="I202" s="193"/>
      <c r="J202" s="194">
        <f>ROUND(I202*H202,2)</f>
        <v>0</v>
      </c>
      <c r="K202" s="195"/>
      <c r="L202" s="40"/>
      <c r="M202" s="196" t="s">
        <v>1</v>
      </c>
      <c r="N202" s="197" t="s">
        <v>44</v>
      </c>
      <c r="O202" s="72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159</v>
      </c>
      <c r="AT202" s="200" t="s">
        <v>155</v>
      </c>
      <c r="AU202" s="200" t="s">
        <v>89</v>
      </c>
      <c r="AY202" s="18" t="s">
        <v>153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8" t="s">
        <v>87</v>
      </c>
      <c r="BK202" s="201">
        <f>ROUND(I202*H202,2)</f>
        <v>0</v>
      </c>
      <c r="BL202" s="18" t="s">
        <v>159</v>
      </c>
      <c r="BM202" s="200" t="s">
        <v>1247</v>
      </c>
    </row>
    <row r="203" spans="1:65" s="2" customFormat="1" ht="24.2" customHeight="1">
      <c r="A203" s="35"/>
      <c r="B203" s="36"/>
      <c r="C203" s="188" t="s">
        <v>222</v>
      </c>
      <c r="D203" s="188" t="s">
        <v>155</v>
      </c>
      <c r="E203" s="189" t="s">
        <v>209</v>
      </c>
      <c r="F203" s="190" t="s">
        <v>210</v>
      </c>
      <c r="G203" s="191" t="s">
        <v>158</v>
      </c>
      <c r="H203" s="192">
        <v>143.56100000000001</v>
      </c>
      <c r="I203" s="193"/>
      <c r="J203" s="194">
        <f>ROUND(I203*H203,2)</f>
        <v>0</v>
      </c>
      <c r="K203" s="195"/>
      <c r="L203" s="40"/>
      <c r="M203" s="196" t="s">
        <v>1</v>
      </c>
      <c r="N203" s="197" t="s">
        <v>44</v>
      </c>
      <c r="O203" s="72"/>
      <c r="P203" s="198">
        <f>O203*H203</f>
        <v>0</v>
      </c>
      <c r="Q203" s="198">
        <v>1.95</v>
      </c>
      <c r="R203" s="198">
        <f>Q203*H203</f>
        <v>279.94395000000003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159</v>
      </c>
      <c r="AT203" s="200" t="s">
        <v>155</v>
      </c>
      <c r="AU203" s="200" t="s">
        <v>89</v>
      </c>
      <c r="AY203" s="18" t="s">
        <v>153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87</v>
      </c>
      <c r="BK203" s="201">
        <f>ROUND(I203*H203,2)</f>
        <v>0</v>
      </c>
      <c r="BL203" s="18" t="s">
        <v>159</v>
      </c>
      <c r="BM203" s="200" t="s">
        <v>1248</v>
      </c>
    </row>
    <row r="204" spans="1:65" s="13" customFormat="1" ht="11.25">
      <c r="B204" s="202"/>
      <c r="C204" s="203"/>
      <c r="D204" s="204" t="s">
        <v>161</v>
      </c>
      <c r="E204" s="205" t="s">
        <v>1</v>
      </c>
      <c r="F204" s="206" t="s">
        <v>1249</v>
      </c>
      <c r="G204" s="203"/>
      <c r="H204" s="205" t="s">
        <v>1</v>
      </c>
      <c r="I204" s="207"/>
      <c r="J204" s="203"/>
      <c r="K204" s="203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161</v>
      </c>
      <c r="AU204" s="212" t="s">
        <v>89</v>
      </c>
      <c r="AV204" s="13" t="s">
        <v>87</v>
      </c>
      <c r="AW204" s="13" t="s">
        <v>33</v>
      </c>
      <c r="AX204" s="13" t="s">
        <v>79</v>
      </c>
      <c r="AY204" s="212" t="s">
        <v>153</v>
      </c>
    </row>
    <row r="205" spans="1:65" s="13" customFormat="1" ht="11.25">
      <c r="B205" s="202"/>
      <c r="C205" s="203"/>
      <c r="D205" s="204" t="s">
        <v>161</v>
      </c>
      <c r="E205" s="205" t="s">
        <v>1</v>
      </c>
      <c r="F205" s="206" t="s">
        <v>1250</v>
      </c>
      <c r="G205" s="203"/>
      <c r="H205" s="205" t="s">
        <v>1</v>
      </c>
      <c r="I205" s="207"/>
      <c r="J205" s="203"/>
      <c r="K205" s="203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161</v>
      </c>
      <c r="AU205" s="212" t="s">
        <v>89</v>
      </c>
      <c r="AV205" s="13" t="s">
        <v>87</v>
      </c>
      <c r="AW205" s="13" t="s">
        <v>33</v>
      </c>
      <c r="AX205" s="13" t="s">
        <v>79</v>
      </c>
      <c r="AY205" s="212" t="s">
        <v>153</v>
      </c>
    </row>
    <row r="206" spans="1:65" s="14" customFormat="1" ht="11.25">
      <c r="B206" s="213"/>
      <c r="C206" s="214"/>
      <c r="D206" s="204" t="s">
        <v>161</v>
      </c>
      <c r="E206" s="215" t="s">
        <v>1</v>
      </c>
      <c r="F206" s="216" t="s">
        <v>1251</v>
      </c>
      <c r="G206" s="214"/>
      <c r="H206" s="217">
        <v>148.23699999999999</v>
      </c>
      <c r="I206" s="218"/>
      <c r="J206" s="214"/>
      <c r="K206" s="214"/>
      <c r="L206" s="219"/>
      <c r="M206" s="220"/>
      <c r="N206" s="221"/>
      <c r="O206" s="221"/>
      <c r="P206" s="221"/>
      <c r="Q206" s="221"/>
      <c r="R206" s="221"/>
      <c r="S206" s="221"/>
      <c r="T206" s="222"/>
      <c r="AT206" s="223" t="s">
        <v>161</v>
      </c>
      <c r="AU206" s="223" t="s">
        <v>89</v>
      </c>
      <c r="AV206" s="14" t="s">
        <v>89</v>
      </c>
      <c r="AW206" s="14" t="s">
        <v>33</v>
      </c>
      <c r="AX206" s="14" t="s">
        <v>79</v>
      </c>
      <c r="AY206" s="223" t="s">
        <v>153</v>
      </c>
    </row>
    <row r="207" spans="1:65" s="13" customFormat="1" ht="11.25">
      <c r="B207" s="202"/>
      <c r="C207" s="203"/>
      <c r="D207" s="204" t="s">
        <v>161</v>
      </c>
      <c r="E207" s="205" t="s">
        <v>1</v>
      </c>
      <c r="F207" s="206" t="s">
        <v>1252</v>
      </c>
      <c r="G207" s="203"/>
      <c r="H207" s="205" t="s">
        <v>1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161</v>
      </c>
      <c r="AU207" s="212" t="s">
        <v>89</v>
      </c>
      <c r="AV207" s="13" t="s">
        <v>87</v>
      </c>
      <c r="AW207" s="13" t="s">
        <v>33</v>
      </c>
      <c r="AX207" s="13" t="s">
        <v>79</v>
      </c>
      <c r="AY207" s="212" t="s">
        <v>153</v>
      </c>
    </row>
    <row r="208" spans="1:65" s="14" customFormat="1" ht="11.25">
      <c r="B208" s="213"/>
      <c r="C208" s="214"/>
      <c r="D208" s="204" t="s">
        <v>161</v>
      </c>
      <c r="E208" s="215" t="s">
        <v>1</v>
      </c>
      <c r="F208" s="216" t="s">
        <v>1253</v>
      </c>
      <c r="G208" s="214"/>
      <c r="H208" s="217">
        <v>166.60400000000001</v>
      </c>
      <c r="I208" s="218"/>
      <c r="J208" s="214"/>
      <c r="K208" s="214"/>
      <c r="L208" s="219"/>
      <c r="M208" s="220"/>
      <c r="N208" s="221"/>
      <c r="O208" s="221"/>
      <c r="P208" s="221"/>
      <c r="Q208" s="221"/>
      <c r="R208" s="221"/>
      <c r="S208" s="221"/>
      <c r="T208" s="222"/>
      <c r="AT208" s="223" t="s">
        <v>161</v>
      </c>
      <c r="AU208" s="223" t="s">
        <v>89</v>
      </c>
      <c r="AV208" s="14" t="s">
        <v>89</v>
      </c>
      <c r="AW208" s="14" t="s">
        <v>33</v>
      </c>
      <c r="AX208" s="14" t="s">
        <v>79</v>
      </c>
      <c r="AY208" s="223" t="s">
        <v>153</v>
      </c>
    </row>
    <row r="209" spans="1:65" s="13" customFormat="1" ht="11.25">
      <c r="B209" s="202"/>
      <c r="C209" s="203"/>
      <c r="D209" s="204" t="s">
        <v>161</v>
      </c>
      <c r="E209" s="205" t="s">
        <v>1</v>
      </c>
      <c r="F209" s="206" t="s">
        <v>1254</v>
      </c>
      <c r="G209" s="203"/>
      <c r="H209" s="205" t="s">
        <v>1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161</v>
      </c>
      <c r="AU209" s="212" t="s">
        <v>89</v>
      </c>
      <c r="AV209" s="13" t="s">
        <v>87</v>
      </c>
      <c r="AW209" s="13" t="s">
        <v>33</v>
      </c>
      <c r="AX209" s="13" t="s">
        <v>79</v>
      </c>
      <c r="AY209" s="212" t="s">
        <v>153</v>
      </c>
    </row>
    <row r="210" spans="1:65" s="14" customFormat="1" ht="11.25">
      <c r="B210" s="213"/>
      <c r="C210" s="214"/>
      <c r="D210" s="204" t="s">
        <v>161</v>
      </c>
      <c r="E210" s="215" t="s">
        <v>1</v>
      </c>
      <c r="F210" s="216" t="s">
        <v>1255</v>
      </c>
      <c r="G210" s="214"/>
      <c r="H210" s="217">
        <v>-90.236000000000004</v>
      </c>
      <c r="I210" s="218"/>
      <c r="J210" s="214"/>
      <c r="K210" s="214"/>
      <c r="L210" s="219"/>
      <c r="M210" s="220"/>
      <c r="N210" s="221"/>
      <c r="O210" s="221"/>
      <c r="P210" s="221"/>
      <c r="Q210" s="221"/>
      <c r="R210" s="221"/>
      <c r="S210" s="221"/>
      <c r="T210" s="222"/>
      <c r="AT210" s="223" t="s">
        <v>161</v>
      </c>
      <c r="AU210" s="223" t="s">
        <v>89</v>
      </c>
      <c r="AV210" s="14" t="s">
        <v>89</v>
      </c>
      <c r="AW210" s="14" t="s">
        <v>33</v>
      </c>
      <c r="AX210" s="14" t="s">
        <v>79</v>
      </c>
      <c r="AY210" s="223" t="s">
        <v>153</v>
      </c>
    </row>
    <row r="211" spans="1:65" s="14" customFormat="1" ht="11.25">
      <c r="B211" s="213"/>
      <c r="C211" s="214"/>
      <c r="D211" s="204" t="s">
        <v>161</v>
      </c>
      <c r="E211" s="215" t="s">
        <v>1</v>
      </c>
      <c r="F211" s="216" t="s">
        <v>1256</v>
      </c>
      <c r="G211" s="214"/>
      <c r="H211" s="217">
        <v>-24.72</v>
      </c>
      <c r="I211" s="218"/>
      <c r="J211" s="214"/>
      <c r="K211" s="214"/>
      <c r="L211" s="219"/>
      <c r="M211" s="220"/>
      <c r="N211" s="221"/>
      <c r="O211" s="221"/>
      <c r="P211" s="221"/>
      <c r="Q211" s="221"/>
      <c r="R211" s="221"/>
      <c r="S211" s="221"/>
      <c r="T211" s="222"/>
      <c r="AT211" s="223" t="s">
        <v>161</v>
      </c>
      <c r="AU211" s="223" t="s">
        <v>89</v>
      </c>
      <c r="AV211" s="14" t="s">
        <v>89</v>
      </c>
      <c r="AW211" s="14" t="s">
        <v>33</v>
      </c>
      <c r="AX211" s="14" t="s">
        <v>79</v>
      </c>
      <c r="AY211" s="223" t="s">
        <v>153</v>
      </c>
    </row>
    <row r="212" spans="1:65" s="13" customFormat="1" ht="11.25">
      <c r="B212" s="202"/>
      <c r="C212" s="203"/>
      <c r="D212" s="204" t="s">
        <v>161</v>
      </c>
      <c r="E212" s="205" t="s">
        <v>1</v>
      </c>
      <c r="F212" s="206" t="s">
        <v>1257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1:65" s="14" customFormat="1" ht="11.25">
      <c r="B213" s="213"/>
      <c r="C213" s="214"/>
      <c r="D213" s="204" t="s">
        <v>161</v>
      </c>
      <c r="E213" s="215" t="s">
        <v>1</v>
      </c>
      <c r="F213" s="216" t="s">
        <v>1258</v>
      </c>
      <c r="G213" s="214"/>
      <c r="H213" s="217">
        <v>-20.824000000000002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161</v>
      </c>
      <c r="AU213" s="223" t="s">
        <v>89</v>
      </c>
      <c r="AV213" s="14" t="s">
        <v>89</v>
      </c>
      <c r="AW213" s="14" t="s">
        <v>33</v>
      </c>
      <c r="AX213" s="14" t="s">
        <v>79</v>
      </c>
      <c r="AY213" s="223" t="s">
        <v>153</v>
      </c>
    </row>
    <row r="214" spans="1:65" s="13" customFormat="1" ht="11.25">
      <c r="B214" s="202"/>
      <c r="C214" s="203"/>
      <c r="D214" s="204" t="s">
        <v>161</v>
      </c>
      <c r="E214" s="205" t="s">
        <v>1</v>
      </c>
      <c r="F214" s="206" t="s">
        <v>1259</v>
      </c>
      <c r="G214" s="203"/>
      <c r="H214" s="205" t="s">
        <v>1</v>
      </c>
      <c r="I214" s="207"/>
      <c r="J214" s="203"/>
      <c r="K214" s="203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161</v>
      </c>
      <c r="AU214" s="212" t="s">
        <v>89</v>
      </c>
      <c r="AV214" s="13" t="s">
        <v>87</v>
      </c>
      <c r="AW214" s="13" t="s">
        <v>33</v>
      </c>
      <c r="AX214" s="13" t="s">
        <v>79</v>
      </c>
      <c r="AY214" s="212" t="s">
        <v>153</v>
      </c>
    </row>
    <row r="215" spans="1:65" s="14" customFormat="1" ht="11.25">
      <c r="B215" s="213"/>
      <c r="C215" s="214"/>
      <c r="D215" s="204" t="s">
        <v>161</v>
      </c>
      <c r="E215" s="215" t="s">
        <v>1</v>
      </c>
      <c r="F215" s="216" t="s">
        <v>1260</v>
      </c>
      <c r="G215" s="214"/>
      <c r="H215" s="217">
        <v>-18</v>
      </c>
      <c r="I215" s="218"/>
      <c r="J215" s="214"/>
      <c r="K215" s="214"/>
      <c r="L215" s="219"/>
      <c r="M215" s="220"/>
      <c r="N215" s="221"/>
      <c r="O215" s="221"/>
      <c r="P215" s="221"/>
      <c r="Q215" s="221"/>
      <c r="R215" s="221"/>
      <c r="S215" s="221"/>
      <c r="T215" s="222"/>
      <c r="AT215" s="223" t="s">
        <v>161</v>
      </c>
      <c r="AU215" s="223" t="s">
        <v>89</v>
      </c>
      <c r="AV215" s="14" t="s">
        <v>89</v>
      </c>
      <c r="AW215" s="14" t="s">
        <v>33</v>
      </c>
      <c r="AX215" s="14" t="s">
        <v>79</v>
      </c>
      <c r="AY215" s="223" t="s">
        <v>153</v>
      </c>
    </row>
    <row r="216" spans="1:65" s="14" customFormat="1" ht="11.25">
      <c r="B216" s="213"/>
      <c r="C216" s="214"/>
      <c r="D216" s="204" t="s">
        <v>161</v>
      </c>
      <c r="E216" s="215" t="s">
        <v>1</v>
      </c>
      <c r="F216" s="216" t="s">
        <v>1261</v>
      </c>
      <c r="G216" s="214"/>
      <c r="H216" s="217">
        <v>-17.5</v>
      </c>
      <c r="I216" s="218"/>
      <c r="J216" s="214"/>
      <c r="K216" s="214"/>
      <c r="L216" s="219"/>
      <c r="M216" s="220"/>
      <c r="N216" s="221"/>
      <c r="O216" s="221"/>
      <c r="P216" s="221"/>
      <c r="Q216" s="221"/>
      <c r="R216" s="221"/>
      <c r="S216" s="221"/>
      <c r="T216" s="222"/>
      <c r="AT216" s="223" t="s">
        <v>161</v>
      </c>
      <c r="AU216" s="223" t="s">
        <v>89</v>
      </c>
      <c r="AV216" s="14" t="s">
        <v>89</v>
      </c>
      <c r="AW216" s="14" t="s">
        <v>33</v>
      </c>
      <c r="AX216" s="14" t="s">
        <v>79</v>
      </c>
      <c r="AY216" s="223" t="s">
        <v>153</v>
      </c>
    </row>
    <row r="217" spans="1:65" s="15" customFormat="1" ht="11.25">
      <c r="B217" s="224"/>
      <c r="C217" s="225"/>
      <c r="D217" s="204" t="s">
        <v>161</v>
      </c>
      <c r="E217" s="226" t="s">
        <v>1</v>
      </c>
      <c r="F217" s="227" t="s">
        <v>164</v>
      </c>
      <c r="G217" s="225"/>
      <c r="H217" s="228">
        <v>143.56100000000001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AT217" s="234" t="s">
        <v>161</v>
      </c>
      <c r="AU217" s="234" t="s">
        <v>89</v>
      </c>
      <c r="AV217" s="15" t="s">
        <v>159</v>
      </c>
      <c r="AW217" s="15" t="s">
        <v>33</v>
      </c>
      <c r="AX217" s="15" t="s">
        <v>87</v>
      </c>
      <c r="AY217" s="234" t="s">
        <v>153</v>
      </c>
    </row>
    <row r="218" spans="1:65" s="2" customFormat="1" ht="24.2" customHeight="1">
      <c r="A218" s="35"/>
      <c r="B218" s="36"/>
      <c r="C218" s="188" t="s">
        <v>228</v>
      </c>
      <c r="D218" s="188" t="s">
        <v>155</v>
      </c>
      <c r="E218" s="189" t="s">
        <v>217</v>
      </c>
      <c r="F218" s="190" t="s">
        <v>218</v>
      </c>
      <c r="G218" s="191" t="s">
        <v>158</v>
      </c>
      <c r="H218" s="192">
        <v>90.236000000000004</v>
      </c>
      <c r="I218" s="193"/>
      <c r="J218" s="194">
        <f>ROUND(I218*H218,2)</f>
        <v>0</v>
      </c>
      <c r="K218" s="195"/>
      <c r="L218" s="40"/>
      <c r="M218" s="196" t="s">
        <v>1</v>
      </c>
      <c r="N218" s="197" t="s">
        <v>44</v>
      </c>
      <c r="O218" s="72"/>
      <c r="P218" s="198">
        <f>O218*H218</f>
        <v>0</v>
      </c>
      <c r="Q218" s="198">
        <v>0</v>
      </c>
      <c r="R218" s="198">
        <f>Q218*H218</f>
        <v>0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159</v>
      </c>
      <c r="AT218" s="200" t="s">
        <v>155</v>
      </c>
      <c r="AU218" s="200" t="s">
        <v>89</v>
      </c>
      <c r="AY218" s="18" t="s">
        <v>153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8" t="s">
        <v>87</v>
      </c>
      <c r="BK218" s="201">
        <f>ROUND(I218*H218,2)</f>
        <v>0</v>
      </c>
      <c r="BL218" s="18" t="s">
        <v>159</v>
      </c>
      <c r="BM218" s="200" t="s">
        <v>1262</v>
      </c>
    </row>
    <row r="219" spans="1:65" s="13" customFormat="1" ht="11.25">
      <c r="B219" s="202"/>
      <c r="C219" s="203"/>
      <c r="D219" s="204" t="s">
        <v>161</v>
      </c>
      <c r="E219" s="205" t="s">
        <v>1</v>
      </c>
      <c r="F219" s="206" t="s">
        <v>1263</v>
      </c>
      <c r="G219" s="203"/>
      <c r="H219" s="205" t="s">
        <v>1</v>
      </c>
      <c r="I219" s="207"/>
      <c r="J219" s="203"/>
      <c r="K219" s="203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161</v>
      </c>
      <c r="AU219" s="212" t="s">
        <v>89</v>
      </c>
      <c r="AV219" s="13" t="s">
        <v>87</v>
      </c>
      <c r="AW219" s="13" t="s">
        <v>33</v>
      </c>
      <c r="AX219" s="13" t="s">
        <v>79</v>
      </c>
      <c r="AY219" s="212" t="s">
        <v>153</v>
      </c>
    </row>
    <row r="220" spans="1:65" s="13" customFormat="1" ht="11.25">
      <c r="B220" s="202"/>
      <c r="C220" s="203"/>
      <c r="D220" s="204" t="s">
        <v>161</v>
      </c>
      <c r="E220" s="205" t="s">
        <v>1</v>
      </c>
      <c r="F220" s="206" t="s">
        <v>1179</v>
      </c>
      <c r="G220" s="203"/>
      <c r="H220" s="205" t="s">
        <v>1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161</v>
      </c>
      <c r="AU220" s="212" t="s">
        <v>89</v>
      </c>
      <c r="AV220" s="13" t="s">
        <v>87</v>
      </c>
      <c r="AW220" s="13" t="s">
        <v>33</v>
      </c>
      <c r="AX220" s="13" t="s">
        <v>79</v>
      </c>
      <c r="AY220" s="212" t="s">
        <v>153</v>
      </c>
    </row>
    <row r="221" spans="1:65" s="13" customFormat="1" ht="22.5">
      <c r="B221" s="202"/>
      <c r="C221" s="203"/>
      <c r="D221" s="204" t="s">
        <v>161</v>
      </c>
      <c r="E221" s="205" t="s">
        <v>1</v>
      </c>
      <c r="F221" s="206" t="s">
        <v>1215</v>
      </c>
      <c r="G221" s="203"/>
      <c r="H221" s="205" t="s">
        <v>1</v>
      </c>
      <c r="I221" s="207"/>
      <c r="J221" s="203"/>
      <c r="K221" s="203"/>
      <c r="L221" s="208"/>
      <c r="M221" s="209"/>
      <c r="N221" s="210"/>
      <c r="O221" s="210"/>
      <c r="P221" s="210"/>
      <c r="Q221" s="210"/>
      <c r="R221" s="210"/>
      <c r="S221" s="210"/>
      <c r="T221" s="211"/>
      <c r="AT221" s="212" t="s">
        <v>161</v>
      </c>
      <c r="AU221" s="212" t="s">
        <v>89</v>
      </c>
      <c r="AV221" s="13" t="s">
        <v>87</v>
      </c>
      <c r="AW221" s="13" t="s">
        <v>33</v>
      </c>
      <c r="AX221" s="13" t="s">
        <v>79</v>
      </c>
      <c r="AY221" s="212" t="s">
        <v>153</v>
      </c>
    </row>
    <row r="222" spans="1:65" s="14" customFormat="1" ht="11.25">
      <c r="B222" s="213"/>
      <c r="C222" s="214"/>
      <c r="D222" s="204" t="s">
        <v>161</v>
      </c>
      <c r="E222" s="215" t="s">
        <v>1</v>
      </c>
      <c r="F222" s="216" t="s">
        <v>1264</v>
      </c>
      <c r="G222" s="214"/>
      <c r="H222" s="217">
        <v>3.7440000000000002</v>
      </c>
      <c r="I222" s="218"/>
      <c r="J222" s="214"/>
      <c r="K222" s="214"/>
      <c r="L222" s="219"/>
      <c r="M222" s="220"/>
      <c r="N222" s="221"/>
      <c r="O222" s="221"/>
      <c r="P222" s="221"/>
      <c r="Q222" s="221"/>
      <c r="R222" s="221"/>
      <c r="S222" s="221"/>
      <c r="T222" s="222"/>
      <c r="AT222" s="223" t="s">
        <v>161</v>
      </c>
      <c r="AU222" s="223" t="s">
        <v>89</v>
      </c>
      <c r="AV222" s="14" t="s">
        <v>89</v>
      </c>
      <c r="AW222" s="14" t="s">
        <v>33</v>
      </c>
      <c r="AX222" s="14" t="s">
        <v>79</v>
      </c>
      <c r="AY222" s="223" t="s">
        <v>153</v>
      </c>
    </row>
    <row r="223" spans="1:65" s="13" customFormat="1" ht="22.5">
      <c r="B223" s="202"/>
      <c r="C223" s="203"/>
      <c r="D223" s="204" t="s">
        <v>161</v>
      </c>
      <c r="E223" s="205" t="s">
        <v>1</v>
      </c>
      <c r="F223" s="206" t="s">
        <v>1217</v>
      </c>
      <c r="G223" s="203"/>
      <c r="H223" s="205" t="s">
        <v>1</v>
      </c>
      <c r="I223" s="207"/>
      <c r="J223" s="203"/>
      <c r="K223" s="203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161</v>
      </c>
      <c r="AU223" s="212" t="s">
        <v>89</v>
      </c>
      <c r="AV223" s="13" t="s">
        <v>87</v>
      </c>
      <c r="AW223" s="13" t="s">
        <v>33</v>
      </c>
      <c r="AX223" s="13" t="s">
        <v>79</v>
      </c>
      <c r="AY223" s="212" t="s">
        <v>153</v>
      </c>
    </row>
    <row r="224" spans="1:65" s="14" customFormat="1" ht="11.25">
      <c r="B224" s="213"/>
      <c r="C224" s="214"/>
      <c r="D224" s="204" t="s">
        <v>161</v>
      </c>
      <c r="E224" s="215" t="s">
        <v>1</v>
      </c>
      <c r="F224" s="216" t="s">
        <v>1265</v>
      </c>
      <c r="G224" s="214"/>
      <c r="H224" s="217">
        <v>11.023999999999999</v>
      </c>
      <c r="I224" s="218"/>
      <c r="J224" s="214"/>
      <c r="K224" s="214"/>
      <c r="L224" s="219"/>
      <c r="M224" s="220"/>
      <c r="N224" s="221"/>
      <c r="O224" s="221"/>
      <c r="P224" s="221"/>
      <c r="Q224" s="221"/>
      <c r="R224" s="221"/>
      <c r="S224" s="221"/>
      <c r="T224" s="222"/>
      <c r="AT224" s="223" t="s">
        <v>161</v>
      </c>
      <c r="AU224" s="223" t="s">
        <v>89</v>
      </c>
      <c r="AV224" s="14" t="s">
        <v>89</v>
      </c>
      <c r="AW224" s="14" t="s">
        <v>33</v>
      </c>
      <c r="AX224" s="14" t="s">
        <v>79</v>
      </c>
      <c r="AY224" s="223" t="s">
        <v>153</v>
      </c>
    </row>
    <row r="225" spans="2:51" s="13" customFormat="1" ht="22.5">
      <c r="B225" s="202"/>
      <c r="C225" s="203"/>
      <c r="D225" s="204" t="s">
        <v>161</v>
      </c>
      <c r="E225" s="205" t="s">
        <v>1</v>
      </c>
      <c r="F225" s="206" t="s">
        <v>1219</v>
      </c>
      <c r="G225" s="203"/>
      <c r="H225" s="205" t="s">
        <v>1</v>
      </c>
      <c r="I225" s="207"/>
      <c r="J225" s="203"/>
      <c r="K225" s="203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161</v>
      </c>
      <c r="AU225" s="212" t="s">
        <v>89</v>
      </c>
      <c r="AV225" s="13" t="s">
        <v>87</v>
      </c>
      <c r="AW225" s="13" t="s">
        <v>33</v>
      </c>
      <c r="AX225" s="13" t="s">
        <v>79</v>
      </c>
      <c r="AY225" s="212" t="s">
        <v>153</v>
      </c>
    </row>
    <row r="226" spans="2:51" s="14" customFormat="1" ht="11.25">
      <c r="B226" s="213"/>
      <c r="C226" s="214"/>
      <c r="D226" s="204" t="s">
        <v>161</v>
      </c>
      <c r="E226" s="215" t="s">
        <v>1</v>
      </c>
      <c r="F226" s="216" t="s">
        <v>1266</v>
      </c>
      <c r="G226" s="214"/>
      <c r="H226" s="217">
        <v>7.8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161</v>
      </c>
      <c r="AU226" s="223" t="s">
        <v>89</v>
      </c>
      <c r="AV226" s="14" t="s">
        <v>89</v>
      </c>
      <c r="AW226" s="14" t="s">
        <v>33</v>
      </c>
      <c r="AX226" s="14" t="s">
        <v>79</v>
      </c>
      <c r="AY226" s="223" t="s">
        <v>153</v>
      </c>
    </row>
    <row r="227" spans="2:51" s="13" customFormat="1" ht="22.5">
      <c r="B227" s="202"/>
      <c r="C227" s="203"/>
      <c r="D227" s="204" t="s">
        <v>161</v>
      </c>
      <c r="E227" s="205" t="s">
        <v>1</v>
      </c>
      <c r="F227" s="206" t="s">
        <v>1221</v>
      </c>
      <c r="G227" s="203"/>
      <c r="H227" s="205" t="s">
        <v>1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161</v>
      </c>
      <c r="AU227" s="212" t="s">
        <v>89</v>
      </c>
      <c r="AV227" s="13" t="s">
        <v>87</v>
      </c>
      <c r="AW227" s="13" t="s">
        <v>33</v>
      </c>
      <c r="AX227" s="13" t="s">
        <v>79</v>
      </c>
      <c r="AY227" s="212" t="s">
        <v>153</v>
      </c>
    </row>
    <row r="228" spans="2:51" s="14" customFormat="1" ht="11.25">
      <c r="B228" s="213"/>
      <c r="C228" s="214"/>
      <c r="D228" s="204" t="s">
        <v>161</v>
      </c>
      <c r="E228" s="215" t="s">
        <v>1</v>
      </c>
      <c r="F228" s="216" t="s">
        <v>1267</v>
      </c>
      <c r="G228" s="214"/>
      <c r="H228" s="217">
        <v>3.12</v>
      </c>
      <c r="I228" s="218"/>
      <c r="J228" s="214"/>
      <c r="K228" s="214"/>
      <c r="L228" s="219"/>
      <c r="M228" s="220"/>
      <c r="N228" s="221"/>
      <c r="O228" s="221"/>
      <c r="P228" s="221"/>
      <c r="Q228" s="221"/>
      <c r="R228" s="221"/>
      <c r="S228" s="221"/>
      <c r="T228" s="222"/>
      <c r="AT228" s="223" t="s">
        <v>161</v>
      </c>
      <c r="AU228" s="223" t="s">
        <v>89</v>
      </c>
      <c r="AV228" s="14" t="s">
        <v>89</v>
      </c>
      <c r="AW228" s="14" t="s">
        <v>33</v>
      </c>
      <c r="AX228" s="14" t="s">
        <v>79</v>
      </c>
      <c r="AY228" s="223" t="s">
        <v>153</v>
      </c>
    </row>
    <row r="229" spans="2:51" s="13" customFormat="1" ht="22.5">
      <c r="B229" s="202"/>
      <c r="C229" s="203"/>
      <c r="D229" s="204" t="s">
        <v>161</v>
      </c>
      <c r="E229" s="205" t="s">
        <v>1</v>
      </c>
      <c r="F229" s="206" t="s">
        <v>1223</v>
      </c>
      <c r="G229" s="203"/>
      <c r="H229" s="205" t="s">
        <v>1</v>
      </c>
      <c r="I229" s="207"/>
      <c r="J229" s="203"/>
      <c r="K229" s="203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161</v>
      </c>
      <c r="AU229" s="212" t="s">
        <v>89</v>
      </c>
      <c r="AV229" s="13" t="s">
        <v>87</v>
      </c>
      <c r="AW229" s="13" t="s">
        <v>33</v>
      </c>
      <c r="AX229" s="13" t="s">
        <v>79</v>
      </c>
      <c r="AY229" s="212" t="s">
        <v>153</v>
      </c>
    </row>
    <row r="230" spans="2:51" s="14" customFormat="1" ht="11.25">
      <c r="B230" s="213"/>
      <c r="C230" s="214"/>
      <c r="D230" s="204" t="s">
        <v>161</v>
      </c>
      <c r="E230" s="215" t="s">
        <v>1</v>
      </c>
      <c r="F230" s="216" t="s">
        <v>1268</v>
      </c>
      <c r="G230" s="214"/>
      <c r="H230" s="217">
        <v>15.018000000000001</v>
      </c>
      <c r="I230" s="218"/>
      <c r="J230" s="214"/>
      <c r="K230" s="214"/>
      <c r="L230" s="219"/>
      <c r="M230" s="220"/>
      <c r="N230" s="221"/>
      <c r="O230" s="221"/>
      <c r="P230" s="221"/>
      <c r="Q230" s="221"/>
      <c r="R230" s="221"/>
      <c r="S230" s="221"/>
      <c r="T230" s="222"/>
      <c r="AT230" s="223" t="s">
        <v>161</v>
      </c>
      <c r="AU230" s="223" t="s">
        <v>89</v>
      </c>
      <c r="AV230" s="14" t="s">
        <v>89</v>
      </c>
      <c r="AW230" s="14" t="s">
        <v>33</v>
      </c>
      <c r="AX230" s="14" t="s">
        <v>79</v>
      </c>
      <c r="AY230" s="223" t="s">
        <v>153</v>
      </c>
    </row>
    <row r="231" spans="2:51" s="13" customFormat="1" ht="22.5">
      <c r="B231" s="202"/>
      <c r="C231" s="203"/>
      <c r="D231" s="204" t="s">
        <v>161</v>
      </c>
      <c r="E231" s="205" t="s">
        <v>1</v>
      </c>
      <c r="F231" s="206" t="s">
        <v>1225</v>
      </c>
      <c r="G231" s="203"/>
      <c r="H231" s="205" t="s">
        <v>1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161</v>
      </c>
      <c r="AU231" s="212" t="s">
        <v>89</v>
      </c>
      <c r="AV231" s="13" t="s">
        <v>87</v>
      </c>
      <c r="AW231" s="13" t="s">
        <v>33</v>
      </c>
      <c r="AX231" s="13" t="s">
        <v>79</v>
      </c>
      <c r="AY231" s="212" t="s">
        <v>153</v>
      </c>
    </row>
    <row r="232" spans="2:51" s="14" customFormat="1" ht="11.25">
      <c r="B232" s="213"/>
      <c r="C232" s="214"/>
      <c r="D232" s="204" t="s">
        <v>161</v>
      </c>
      <c r="E232" s="215" t="s">
        <v>1</v>
      </c>
      <c r="F232" s="216" t="s">
        <v>1269</v>
      </c>
      <c r="G232" s="214"/>
      <c r="H232" s="217">
        <v>26.026</v>
      </c>
      <c r="I232" s="218"/>
      <c r="J232" s="214"/>
      <c r="K232" s="214"/>
      <c r="L232" s="219"/>
      <c r="M232" s="220"/>
      <c r="N232" s="221"/>
      <c r="O232" s="221"/>
      <c r="P232" s="221"/>
      <c r="Q232" s="221"/>
      <c r="R232" s="221"/>
      <c r="S232" s="221"/>
      <c r="T232" s="222"/>
      <c r="AT232" s="223" t="s">
        <v>161</v>
      </c>
      <c r="AU232" s="223" t="s">
        <v>89</v>
      </c>
      <c r="AV232" s="14" t="s">
        <v>89</v>
      </c>
      <c r="AW232" s="14" t="s">
        <v>33</v>
      </c>
      <c r="AX232" s="14" t="s">
        <v>79</v>
      </c>
      <c r="AY232" s="223" t="s">
        <v>153</v>
      </c>
    </row>
    <row r="233" spans="2:51" s="13" customFormat="1" ht="11.25">
      <c r="B233" s="202"/>
      <c r="C233" s="203"/>
      <c r="D233" s="204" t="s">
        <v>161</v>
      </c>
      <c r="E233" s="205" t="s">
        <v>1</v>
      </c>
      <c r="F233" s="206" t="s">
        <v>1227</v>
      </c>
      <c r="G233" s="203"/>
      <c r="H233" s="205" t="s">
        <v>1</v>
      </c>
      <c r="I233" s="207"/>
      <c r="J233" s="203"/>
      <c r="K233" s="203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161</v>
      </c>
      <c r="AU233" s="212" t="s">
        <v>89</v>
      </c>
      <c r="AV233" s="13" t="s">
        <v>87</v>
      </c>
      <c r="AW233" s="13" t="s">
        <v>33</v>
      </c>
      <c r="AX233" s="13" t="s">
        <v>79</v>
      </c>
      <c r="AY233" s="212" t="s">
        <v>153</v>
      </c>
    </row>
    <row r="234" spans="2:51" s="14" customFormat="1" ht="11.25">
      <c r="B234" s="213"/>
      <c r="C234" s="214"/>
      <c r="D234" s="204" t="s">
        <v>161</v>
      </c>
      <c r="E234" s="215" t="s">
        <v>1</v>
      </c>
      <c r="F234" s="216" t="s">
        <v>1270</v>
      </c>
      <c r="G234" s="214"/>
      <c r="H234" s="217">
        <v>9.8800000000000008</v>
      </c>
      <c r="I234" s="218"/>
      <c r="J234" s="214"/>
      <c r="K234" s="214"/>
      <c r="L234" s="219"/>
      <c r="M234" s="220"/>
      <c r="N234" s="221"/>
      <c r="O234" s="221"/>
      <c r="P234" s="221"/>
      <c r="Q234" s="221"/>
      <c r="R234" s="221"/>
      <c r="S234" s="221"/>
      <c r="T234" s="222"/>
      <c r="AT234" s="223" t="s">
        <v>161</v>
      </c>
      <c r="AU234" s="223" t="s">
        <v>89</v>
      </c>
      <c r="AV234" s="14" t="s">
        <v>89</v>
      </c>
      <c r="AW234" s="14" t="s">
        <v>33</v>
      </c>
      <c r="AX234" s="14" t="s">
        <v>79</v>
      </c>
      <c r="AY234" s="223" t="s">
        <v>153</v>
      </c>
    </row>
    <row r="235" spans="2:51" s="13" customFormat="1" ht="11.25">
      <c r="B235" s="202"/>
      <c r="C235" s="203"/>
      <c r="D235" s="204" t="s">
        <v>161</v>
      </c>
      <c r="E235" s="205" t="s">
        <v>1</v>
      </c>
      <c r="F235" s="206" t="s">
        <v>1229</v>
      </c>
      <c r="G235" s="203"/>
      <c r="H235" s="205" t="s">
        <v>1</v>
      </c>
      <c r="I235" s="207"/>
      <c r="J235" s="203"/>
      <c r="K235" s="203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161</v>
      </c>
      <c r="AU235" s="212" t="s">
        <v>89</v>
      </c>
      <c r="AV235" s="13" t="s">
        <v>87</v>
      </c>
      <c r="AW235" s="13" t="s">
        <v>33</v>
      </c>
      <c r="AX235" s="13" t="s">
        <v>79</v>
      </c>
      <c r="AY235" s="212" t="s">
        <v>153</v>
      </c>
    </row>
    <row r="236" spans="2:51" s="14" customFormat="1" ht="11.25">
      <c r="B236" s="213"/>
      <c r="C236" s="214"/>
      <c r="D236" s="204" t="s">
        <v>161</v>
      </c>
      <c r="E236" s="215" t="s">
        <v>1</v>
      </c>
      <c r="F236" s="216" t="s">
        <v>1271</v>
      </c>
      <c r="G236" s="214"/>
      <c r="H236" s="217">
        <v>7.4880000000000004</v>
      </c>
      <c r="I236" s="218"/>
      <c r="J236" s="214"/>
      <c r="K236" s="214"/>
      <c r="L236" s="219"/>
      <c r="M236" s="220"/>
      <c r="N236" s="221"/>
      <c r="O236" s="221"/>
      <c r="P236" s="221"/>
      <c r="Q236" s="221"/>
      <c r="R236" s="221"/>
      <c r="S236" s="221"/>
      <c r="T236" s="222"/>
      <c r="AT236" s="223" t="s">
        <v>161</v>
      </c>
      <c r="AU236" s="223" t="s">
        <v>89</v>
      </c>
      <c r="AV236" s="14" t="s">
        <v>89</v>
      </c>
      <c r="AW236" s="14" t="s">
        <v>33</v>
      </c>
      <c r="AX236" s="14" t="s">
        <v>79</v>
      </c>
      <c r="AY236" s="223" t="s">
        <v>153</v>
      </c>
    </row>
    <row r="237" spans="2:51" s="13" customFormat="1" ht="11.25">
      <c r="B237" s="202"/>
      <c r="C237" s="203"/>
      <c r="D237" s="204" t="s">
        <v>161</v>
      </c>
      <c r="E237" s="205" t="s">
        <v>1</v>
      </c>
      <c r="F237" s="206" t="s">
        <v>1231</v>
      </c>
      <c r="G237" s="203"/>
      <c r="H237" s="205" t="s">
        <v>1</v>
      </c>
      <c r="I237" s="207"/>
      <c r="J237" s="203"/>
      <c r="K237" s="203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161</v>
      </c>
      <c r="AU237" s="212" t="s">
        <v>89</v>
      </c>
      <c r="AV237" s="13" t="s">
        <v>87</v>
      </c>
      <c r="AW237" s="13" t="s">
        <v>33</v>
      </c>
      <c r="AX237" s="13" t="s">
        <v>79</v>
      </c>
      <c r="AY237" s="212" t="s">
        <v>153</v>
      </c>
    </row>
    <row r="238" spans="2:51" s="14" customFormat="1" ht="11.25">
      <c r="B238" s="213"/>
      <c r="C238" s="214"/>
      <c r="D238" s="204" t="s">
        <v>161</v>
      </c>
      <c r="E238" s="215" t="s">
        <v>1</v>
      </c>
      <c r="F238" s="216" t="s">
        <v>1272</v>
      </c>
      <c r="G238" s="214"/>
      <c r="H238" s="217">
        <v>3.952</v>
      </c>
      <c r="I238" s="218"/>
      <c r="J238" s="214"/>
      <c r="K238" s="214"/>
      <c r="L238" s="219"/>
      <c r="M238" s="220"/>
      <c r="N238" s="221"/>
      <c r="O238" s="221"/>
      <c r="P238" s="221"/>
      <c r="Q238" s="221"/>
      <c r="R238" s="221"/>
      <c r="S238" s="221"/>
      <c r="T238" s="222"/>
      <c r="AT238" s="223" t="s">
        <v>161</v>
      </c>
      <c r="AU238" s="223" t="s">
        <v>89</v>
      </c>
      <c r="AV238" s="14" t="s">
        <v>89</v>
      </c>
      <c r="AW238" s="14" t="s">
        <v>33</v>
      </c>
      <c r="AX238" s="14" t="s">
        <v>79</v>
      </c>
      <c r="AY238" s="223" t="s">
        <v>153</v>
      </c>
    </row>
    <row r="239" spans="2:51" s="14" customFormat="1" ht="11.25">
      <c r="B239" s="213"/>
      <c r="C239" s="214"/>
      <c r="D239" s="204" t="s">
        <v>161</v>
      </c>
      <c r="E239" s="215" t="s">
        <v>1</v>
      </c>
      <c r="F239" s="216" t="s">
        <v>1273</v>
      </c>
      <c r="G239" s="214"/>
      <c r="H239" s="217">
        <v>2.1840000000000002</v>
      </c>
      <c r="I239" s="218"/>
      <c r="J239" s="214"/>
      <c r="K239" s="214"/>
      <c r="L239" s="219"/>
      <c r="M239" s="220"/>
      <c r="N239" s="221"/>
      <c r="O239" s="221"/>
      <c r="P239" s="221"/>
      <c r="Q239" s="221"/>
      <c r="R239" s="221"/>
      <c r="S239" s="221"/>
      <c r="T239" s="222"/>
      <c r="AT239" s="223" t="s">
        <v>161</v>
      </c>
      <c r="AU239" s="223" t="s">
        <v>89</v>
      </c>
      <c r="AV239" s="14" t="s">
        <v>89</v>
      </c>
      <c r="AW239" s="14" t="s">
        <v>33</v>
      </c>
      <c r="AX239" s="14" t="s">
        <v>79</v>
      </c>
      <c r="AY239" s="223" t="s">
        <v>153</v>
      </c>
    </row>
    <row r="240" spans="2:51" s="15" customFormat="1" ht="11.25">
      <c r="B240" s="224"/>
      <c r="C240" s="225"/>
      <c r="D240" s="204" t="s">
        <v>161</v>
      </c>
      <c r="E240" s="226" t="s">
        <v>1</v>
      </c>
      <c r="F240" s="227" t="s">
        <v>164</v>
      </c>
      <c r="G240" s="225"/>
      <c r="H240" s="228">
        <v>90.23599999999999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AT240" s="234" t="s">
        <v>161</v>
      </c>
      <c r="AU240" s="234" t="s">
        <v>89</v>
      </c>
      <c r="AV240" s="15" t="s">
        <v>159</v>
      </c>
      <c r="AW240" s="15" t="s">
        <v>33</v>
      </c>
      <c r="AX240" s="15" t="s">
        <v>87</v>
      </c>
      <c r="AY240" s="234" t="s">
        <v>153</v>
      </c>
    </row>
    <row r="241" spans="1:65" s="2" customFormat="1" ht="16.5" customHeight="1">
      <c r="A241" s="35"/>
      <c r="B241" s="36"/>
      <c r="C241" s="235" t="s">
        <v>235</v>
      </c>
      <c r="D241" s="235" t="s">
        <v>223</v>
      </c>
      <c r="E241" s="236" t="s">
        <v>1274</v>
      </c>
      <c r="F241" s="237" t="s">
        <v>1275</v>
      </c>
      <c r="G241" s="238" t="s">
        <v>201</v>
      </c>
      <c r="H241" s="239">
        <v>208.42500000000001</v>
      </c>
      <c r="I241" s="240"/>
      <c r="J241" s="241">
        <f>ROUND(I241*H241,2)</f>
        <v>0</v>
      </c>
      <c r="K241" s="242"/>
      <c r="L241" s="243"/>
      <c r="M241" s="244" t="s">
        <v>1</v>
      </c>
      <c r="N241" s="245" t="s">
        <v>44</v>
      </c>
      <c r="O241" s="72"/>
      <c r="P241" s="198">
        <f>O241*H241</f>
        <v>0</v>
      </c>
      <c r="Q241" s="198">
        <v>1</v>
      </c>
      <c r="R241" s="198">
        <f>Q241*H241</f>
        <v>208.42500000000001</v>
      </c>
      <c r="S241" s="198">
        <v>0</v>
      </c>
      <c r="T241" s="199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0" t="s">
        <v>204</v>
      </c>
      <c r="AT241" s="200" t="s">
        <v>223</v>
      </c>
      <c r="AU241" s="200" t="s">
        <v>89</v>
      </c>
      <c r="AY241" s="18" t="s">
        <v>153</v>
      </c>
      <c r="BE241" s="201">
        <f>IF(N241="základní",J241,0)</f>
        <v>0</v>
      </c>
      <c r="BF241" s="201">
        <f>IF(N241="snížená",J241,0)</f>
        <v>0</v>
      </c>
      <c r="BG241" s="201">
        <f>IF(N241="zákl. přenesená",J241,0)</f>
        <v>0</v>
      </c>
      <c r="BH241" s="201">
        <f>IF(N241="sníž. přenesená",J241,0)</f>
        <v>0</v>
      </c>
      <c r="BI241" s="201">
        <f>IF(N241="nulová",J241,0)</f>
        <v>0</v>
      </c>
      <c r="BJ241" s="18" t="s">
        <v>87</v>
      </c>
      <c r="BK241" s="201">
        <f>ROUND(I241*H241,2)</f>
        <v>0</v>
      </c>
      <c r="BL241" s="18" t="s">
        <v>159</v>
      </c>
      <c r="BM241" s="200" t="s">
        <v>1276</v>
      </c>
    </row>
    <row r="242" spans="1:65" s="14" customFormat="1" ht="11.25">
      <c r="B242" s="213"/>
      <c r="C242" s="214"/>
      <c r="D242" s="204" t="s">
        <v>161</v>
      </c>
      <c r="E242" s="215" t="s">
        <v>1</v>
      </c>
      <c r="F242" s="216" t="s">
        <v>1277</v>
      </c>
      <c r="G242" s="214"/>
      <c r="H242" s="217">
        <v>175.96</v>
      </c>
      <c r="I242" s="218"/>
      <c r="J242" s="214"/>
      <c r="K242" s="214"/>
      <c r="L242" s="219"/>
      <c r="M242" s="220"/>
      <c r="N242" s="221"/>
      <c r="O242" s="221"/>
      <c r="P242" s="221"/>
      <c r="Q242" s="221"/>
      <c r="R242" s="221"/>
      <c r="S242" s="221"/>
      <c r="T242" s="222"/>
      <c r="AT242" s="223" t="s">
        <v>161</v>
      </c>
      <c r="AU242" s="223" t="s">
        <v>89</v>
      </c>
      <c r="AV242" s="14" t="s">
        <v>89</v>
      </c>
      <c r="AW242" s="14" t="s">
        <v>33</v>
      </c>
      <c r="AX242" s="14" t="s">
        <v>79</v>
      </c>
      <c r="AY242" s="223" t="s">
        <v>153</v>
      </c>
    </row>
    <row r="243" spans="1:65" s="15" customFormat="1" ht="11.25">
      <c r="B243" s="224"/>
      <c r="C243" s="225"/>
      <c r="D243" s="204" t="s">
        <v>161</v>
      </c>
      <c r="E243" s="226" t="s">
        <v>1</v>
      </c>
      <c r="F243" s="227" t="s">
        <v>164</v>
      </c>
      <c r="G243" s="225"/>
      <c r="H243" s="228">
        <v>175.96</v>
      </c>
      <c r="I243" s="229"/>
      <c r="J243" s="225"/>
      <c r="K243" s="225"/>
      <c r="L243" s="230"/>
      <c r="M243" s="231"/>
      <c r="N243" s="232"/>
      <c r="O243" s="232"/>
      <c r="P243" s="232"/>
      <c r="Q243" s="232"/>
      <c r="R243" s="232"/>
      <c r="S243" s="232"/>
      <c r="T243" s="233"/>
      <c r="AT243" s="234" t="s">
        <v>161</v>
      </c>
      <c r="AU243" s="234" t="s">
        <v>89</v>
      </c>
      <c r="AV243" s="15" t="s">
        <v>159</v>
      </c>
      <c r="AW243" s="15" t="s">
        <v>33</v>
      </c>
      <c r="AX243" s="15" t="s">
        <v>87</v>
      </c>
      <c r="AY243" s="234" t="s">
        <v>153</v>
      </c>
    </row>
    <row r="244" spans="1:65" s="14" customFormat="1" ht="11.25">
      <c r="B244" s="213"/>
      <c r="C244" s="214"/>
      <c r="D244" s="204" t="s">
        <v>161</v>
      </c>
      <c r="E244" s="214"/>
      <c r="F244" s="216" t="s">
        <v>1278</v>
      </c>
      <c r="G244" s="214"/>
      <c r="H244" s="217">
        <v>208.42500000000001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161</v>
      </c>
      <c r="AU244" s="223" t="s">
        <v>89</v>
      </c>
      <c r="AV244" s="14" t="s">
        <v>89</v>
      </c>
      <c r="AW244" s="14" t="s">
        <v>4</v>
      </c>
      <c r="AX244" s="14" t="s">
        <v>87</v>
      </c>
      <c r="AY244" s="223" t="s">
        <v>153</v>
      </c>
    </row>
    <row r="245" spans="1:65" s="2" customFormat="1" ht="33" customHeight="1">
      <c r="A245" s="35"/>
      <c r="B245" s="36"/>
      <c r="C245" s="188" t="s">
        <v>241</v>
      </c>
      <c r="D245" s="188" t="s">
        <v>155</v>
      </c>
      <c r="E245" s="189" t="s">
        <v>1279</v>
      </c>
      <c r="F245" s="190" t="s">
        <v>1280</v>
      </c>
      <c r="G245" s="191" t="s">
        <v>158</v>
      </c>
      <c r="H245" s="192">
        <v>24.72</v>
      </c>
      <c r="I245" s="193"/>
      <c r="J245" s="194">
        <f>ROUND(I245*H245,2)</f>
        <v>0</v>
      </c>
      <c r="K245" s="195"/>
      <c r="L245" s="40"/>
      <c r="M245" s="196" t="s">
        <v>1</v>
      </c>
      <c r="N245" s="197" t="s">
        <v>44</v>
      </c>
      <c r="O245" s="72"/>
      <c r="P245" s="198">
        <f>O245*H245</f>
        <v>0</v>
      </c>
      <c r="Q245" s="198">
        <v>0</v>
      </c>
      <c r="R245" s="198">
        <f>Q245*H245</f>
        <v>0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159</v>
      </c>
      <c r="AT245" s="200" t="s">
        <v>155</v>
      </c>
      <c r="AU245" s="200" t="s">
        <v>89</v>
      </c>
      <c r="AY245" s="18" t="s">
        <v>153</v>
      </c>
      <c r="BE245" s="201">
        <f>IF(N245="základní",J245,0)</f>
        <v>0</v>
      </c>
      <c r="BF245" s="201">
        <f>IF(N245="snížená",J245,0)</f>
        <v>0</v>
      </c>
      <c r="BG245" s="201">
        <f>IF(N245="zákl. přenesená",J245,0)</f>
        <v>0</v>
      </c>
      <c r="BH245" s="201">
        <f>IF(N245="sníž. přenesená",J245,0)</f>
        <v>0</v>
      </c>
      <c r="BI245" s="201">
        <f>IF(N245="nulová",J245,0)</f>
        <v>0</v>
      </c>
      <c r="BJ245" s="18" t="s">
        <v>87</v>
      </c>
      <c r="BK245" s="201">
        <f>ROUND(I245*H245,2)</f>
        <v>0</v>
      </c>
      <c r="BL245" s="18" t="s">
        <v>159</v>
      </c>
      <c r="BM245" s="200" t="s">
        <v>1281</v>
      </c>
    </row>
    <row r="246" spans="1:65" s="13" customFormat="1" ht="11.25">
      <c r="B246" s="202"/>
      <c r="C246" s="203"/>
      <c r="D246" s="204" t="s">
        <v>161</v>
      </c>
      <c r="E246" s="205" t="s">
        <v>1</v>
      </c>
      <c r="F246" s="206" t="s">
        <v>1282</v>
      </c>
      <c r="G246" s="203"/>
      <c r="H246" s="205" t="s">
        <v>1</v>
      </c>
      <c r="I246" s="207"/>
      <c r="J246" s="203"/>
      <c r="K246" s="203"/>
      <c r="L246" s="208"/>
      <c r="M246" s="209"/>
      <c r="N246" s="210"/>
      <c r="O246" s="210"/>
      <c r="P246" s="210"/>
      <c r="Q246" s="210"/>
      <c r="R246" s="210"/>
      <c r="S246" s="210"/>
      <c r="T246" s="211"/>
      <c r="AT246" s="212" t="s">
        <v>161</v>
      </c>
      <c r="AU246" s="212" t="s">
        <v>89</v>
      </c>
      <c r="AV246" s="13" t="s">
        <v>87</v>
      </c>
      <c r="AW246" s="13" t="s">
        <v>33</v>
      </c>
      <c r="AX246" s="13" t="s">
        <v>79</v>
      </c>
      <c r="AY246" s="212" t="s">
        <v>153</v>
      </c>
    </row>
    <row r="247" spans="1:65" s="14" customFormat="1" ht="11.25">
      <c r="B247" s="213"/>
      <c r="C247" s="214"/>
      <c r="D247" s="204" t="s">
        <v>161</v>
      </c>
      <c r="E247" s="215" t="s">
        <v>1</v>
      </c>
      <c r="F247" s="216" t="s">
        <v>1283</v>
      </c>
      <c r="G247" s="214"/>
      <c r="H247" s="217">
        <v>7.2</v>
      </c>
      <c r="I247" s="218"/>
      <c r="J247" s="214"/>
      <c r="K247" s="214"/>
      <c r="L247" s="219"/>
      <c r="M247" s="220"/>
      <c r="N247" s="221"/>
      <c r="O247" s="221"/>
      <c r="P247" s="221"/>
      <c r="Q247" s="221"/>
      <c r="R247" s="221"/>
      <c r="S247" s="221"/>
      <c r="T247" s="222"/>
      <c r="AT247" s="223" t="s">
        <v>161</v>
      </c>
      <c r="AU247" s="223" t="s">
        <v>89</v>
      </c>
      <c r="AV247" s="14" t="s">
        <v>89</v>
      </c>
      <c r="AW247" s="14" t="s">
        <v>33</v>
      </c>
      <c r="AX247" s="14" t="s">
        <v>79</v>
      </c>
      <c r="AY247" s="223" t="s">
        <v>153</v>
      </c>
    </row>
    <row r="248" spans="1:65" s="14" customFormat="1" ht="11.25">
      <c r="B248" s="213"/>
      <c r="C248" s="214"/>
      <c r="D248" s="204" t="s">
        <v>161</v>
      </c>
      <c r="E248" s="215" t="s">
        <v>1</v>
      </c>
      <c r="F248" s="216" t="s">
        <v>1284</v>
      </c>
      <c r="G248" s="214"/>
      <c r="H248" s="217">
        <v>17.52</v>
      </c>
      <c r="I248" s="218"/>
      <c r="J248" s="214"/>
      <c r="K248" s="214"/>
      <c r="L248" s="219"/>
      <c r="M248" s="220"/>
      <c r="N248" s="221"/>
      <c r="O248" s="221"/>
      <c r="P248" s="221"/>
      <c r="Q248" s="221"/>
      <c r="R248" s="221"/>
      <c r="S248" s="221"/>
      <c r="T248" s="222"/>
      <c r="AT248" s="223" t="s">
        <v>161</v>
      </c>
      <c r="AU248" s="223" t="s">
        <v>89</v>
      </c>
      <c r="AV248" s="14" t="s">
        <v>89</v>
      </c>
      <c r="AW248" s="14" t="s">
        <v>33</v>
      </c>
      <c r="AX248" s="14" t="s">
        <v>79</v>
      </c>
      <c r="AY248" s="223" t="s">
        <v>153</v>
      </c>
    </row>
    <row r="249" spans="1:65" s="15" customFormat="1" ht="11.25">
      <c r="B249" s="224"/>
      <c r="C249" s="225"/>
      <c r="D249" s="204" t="s">
        <v>161</v>
      </c>
      <c r="E249" s="226" t="s">
        <v>1</v>
      </c>
      <c r="F249" s="227" t="s">
        <v>164</v>
      </c>
      <c r="G249" s="225"/>
      <c r="H249" s="228">
        <v>24.72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AT249" s="234" t="s">
        <v>161</v>
      </c>
      <c r="AU249" s="234" t="s">
        <v>89</v>
      </c>
      <c r="AV249" s="15" t="s">
        <v>159</v>
      </c>
      <c r="AW249" s="15" t="s">
        <v>33</v>
      </c>
      <c r="AX249" s="15" t="s">
        <v>87</v>
      </c>
      <c r="AY249" s="234" t="s">
        <v>153</v>
      </c>
    </row>
    <row r="250" spans="1:65" s="2" customFormat="1" ht="16.5" customHeight="1">
      <c r="A250" s="35"/>
      <c r="B250" s="36"/>
      <c r="C250" s="235" t="s">
        <v>8</v>
      </c>
      <c r="D250" s="235" t="s">
        <v>223</v>
      </c>
      <c r="E250" s="236" t="s">
        <v>1285</v>
      </c>
      <c r="F250" s="237" t="s">
        <v>1286</v>
      </c>
      <c r="G250" s="238" t="s">
        <v>201</v>
      </c>
      <c r="H250" s="239">
        <v>48.204000000000001</v>
      </c>
      <c r="I250" s="240"/>
      <c r="J250" s="241">
        <f>ROUND(I250*H250,2)</f>
        <v>0</v>
      </c>
      <c r="K250" s="242"/>
      <c r="L250" s="243"/>
      <c r="M250" s="244" t="s">
        <v>1</v>
      </c>
      <c r="N250" s="245" t="s">
        <v>44</v>
      </c>
      <c r="O250" s="72"/>
      <c r="P250" s="198">
        <f>O250*H250</f>
        <v>0</v>
      </c>
      <c r="Q250" s="198">
        <v>1</v>
      </c>
      <c r="R250" s="198">
        <f>Q250*H250</f>
        <v>48.204000000000001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204</v>
      </c>
      <c r="AT250" s="200" t="s">
        <v>223</v>
      </c>
      <c r="AU250" s="200" t="s">
        <v>89</v>
      </c>
      <c r="AY250" s="18" t="s">
        <v>153</v>
      </c>
      <c r="BE250" s="201">
        <f>IF(N250="základní",J250,0)</f>
        <v>0</v>
      </c>
      <c r="BF250" s="201">
        <f>IF(N250="snížená",J250,0)</f>
        <v>0</v>
      </c>
      <c r="BG250" s="201">
        <f>IF(N250="zákl. přenesená",J250,0)</f>
        <v>0</v>
      </c>
      <c r="BH250" s="201">
        <f>IF(N250="sníž. přenesená",J250,0)</f>
        <v>0</v>
      </c>
      <c r="BI250" s="201">
        <f>IF(N250="nulová",J250,0)</f>
        <v>0</v>
      </c>
      <c r="BJ250" s="18" t="s">
        <v>87</v>
      </c>
      <c r="BK250" s="201">
        <f>ROUND(I250*H250,2)</f>
        <v>0</v>
      </c>
      <c r="BL250" s="18" t="s">
        <v>159</v>
      </c>
      <c r="BM250" s="200" t="s">
        <v>1287</v>
      </c>
    </row>
    <row r="251" spans="1:65" s="14" customFormat="1" ht="11.25">
      <c r="B251" s="213"/>
      <c r="C251" s="214"/>
      <c r="D251" s="204" t="s">
        <v>161</v>
      </c>
      <c r="E251" s="215" t="s">
        <v>1</v>
      </c>
      <c r="F251" s="216" t="s">
        <v>1288</v>
      </c>
      <c r="G251" s="214"/>
      <c r="H251" s="217">
        <v>48.204000000000001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161</v>
      </c>
      <c r="AU251" s="223" t="s">
        <v>89</v>
      </c>
      <c r="AV251" s="14" t="s">
        <v>89</v>
      </c>
      <c r="AW251" s="14" t="s">
        <v>33</v>
      </c>
      <c r="AX251" s="14" t="s">
        <v>79</v>
      </c>
      <c r="AY251" s="223" t="s">
        <v>153</v>
      </c>
    </row>
    <row r="252" spans="1:65" s="15" customFormat="1" ht="11.25">
      <c r="B252" s="224"/>
      <c r="C252" s="225"/>
      <c r="D252" s="204" t="s">
        <v>161</v>
      </c>
      <c r="E252" s="226" t="s">
        <v>1</v>
      </c>
      <c r="F252" s="227" t="s">
        <v>164</v>
      </c>
      <c r="G252" s="225"/>
      <c r="H252" s="228">
        <v>48.204000000000001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AT252" s="234" t="s">
        <v>161</v>
      </c>
      <c r="AU252" s="234" t="s">
        <v>89</v>
      </c>
      <c r="AV252" s="15" t="s">
        <v>159</v>
      </c>
      <c r="AW252" s="15" t="s">
        <v>33</v>
      </c>
      <c r="AX252" s="15" t="s">
        <v>87</v>
      </c>
      <c r="AY252" s="234" t="s">
        <v>153</v>
      </c>
    </row>
    <row r="253" spans="1:65" s="12" customFormat="1" ht="22.9" customHeight="1">
      <c r="B253" s="172"/>
      <c r="C253" s="173"/>
      <c r="D253" s="174" t="s">
        <v>78</v>
      </c>
      <c r="E253" s="186" t="s">
        <v>89</v>
      </c>
      <c r="F253" s="186" t="s">
        <v>234</v>
      </c>
      <c r="G253" s="173"/>
      <c r="H253" s="173"/>
      <c r="I253" s="176"/>
      <c r="J253" s="187">
        <f>BK253</f>
        <v>0</v>
      </c>
      <c r="K253" s="173"/>
      <c r="L253" s="178"/>
      <c r="M253" s="179"/>
      <c r="N253" s="180"/>
      <c r="O253" s="180"/>
      <c r="P253" s="181">
        <f>SUM(P254:P290)</f>
        <v>0</v>
      </c>
      <c r="Q253" s="180"/>
      <c r="R253" s="181">
        <f>SUM(R254:R290)</f>
        <v>6.9559838300000001</v>
      </c>
      <c r="S253" s="180"/>
      <c r="T253" s="182">
        <f>SUM(T254:T290)</f>
        <v>0</v>
      </c>
      <c r="AR253" s="183" t="s">
        <v>87</v>
      </c>
      <c r="AT253" s="184" t="s">
        <v>78</v>
      </c>
      <c r="AU253" s="184" t="s">
        <v>87</v>
      </c>
      <c r="AY253" s="183" t="s">
        <v>153</v>
      </c>
      <c r="BK253" s="185">
        <f>SUM(BK254:BK290)</f>
        <v>0</v>
      </c>
    </row>
    <row r="254" spans="1:65" s="2" customFormat="1" ht="24.2" customHeight="1">
      <c r="A254" s="35"/>
      <c r="B254" s="36"/>
      <c r="C254" s="188" t="s">
        <v>251</v>
      </c>
      <c r="D254" s="188" t="s">
        <v>155</v>
      </c>
      <c r="E254" s="189" t="s">
        <v>1289</v>
      </c>
      <c r="F254" s="190" t="s">
        <v>1290</v>
      </c>
      <c r="G254" s="191" t="s">
        <v>194</v>
      </c>
      <c r="H254" s="192">
        <v>93.438000000000002</v>
      </c>
      <c r="I254" s="193"/>
      <c r="J254" s="194">
        <f>ROUND(I254*H254,2)</f>
        <v>0</v>
      </c>
      <c r="K254" s="195"/>
      <c r="L254" s="40"/>
      <c r="M254" s="196" t="s">
        <v>1</v>
      </c>
      <c r="N254" s="197" t="s">
        <v>44</v>
      </c>
      <c r="O254" s="72"/>
      <c r="P254" s="198">
        <f>O254*H254</f>
        <v>0</v>
      </c>
      <c r="Q254" s="198">
        <v>1.7000000000000001E-4</v>
      </c>
      <c r="R254" s="198">
        <f>Q254*H254</f>
        <v>1.5884460000000003E-2</v>
      </c>
      <c r="S254" s="198">
        <v>0</v>
      </c>
      <c r="T254" s="19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0" t="s">
        <v>159</v>
      </c>
      <c r="AT254" s="200" t="s">
        <v>155</v>
      </c>
      <c r="AU254" s="200" t="s">
        <v>89</v>
      </c>
      <c r="AY254" s="18" t="s">
        <v>153</v>
      </c>
      <c r="BE254" s="201">
        <f>IF(N254="základní",J254,0)</f>
        <v>0</v>
      </c>
      <c r="BF254" s="201">
        <f>IF(N254="snížená",J254,0)</f>
        <v>0</v>
      </c>
      <c r="BG254" s="201">
        <f>IF(N254="zákl. přenesená",J254,0)</f>
        <v>0</v>
      </c>
      <c r="BH254" s="201">
        <f>IF(N254="sníž. přenesená",J254,0)</f>
        <v>0</v>
      </c>
      <c r="BI254" s="201">
        <f>IF(N254="nulová",J254,0)</f>
        <v>0</v>
      </c>
      <c r="BJ254" s="18" t="s">
        <v>87</v>
      </c>
      <c r="BK254" s="201">
        <f>ROUND(I254*H254,2)</f>
        <v>0</v>
      </c>
      <c r="BL254" s="18" t="s">
        <v>159</v>
      </c>
      <c r="BM254" s="200" t="s">
        <v>1291</v>
      </c>
    </row>
    <row r="255" spans="1:65" s="13" customFormat="1" ht="11.25">
      <c r="B255" s="202"/>
      <c r="C255" s="203"/>
      <c r="D255" s="204" t="s">
        <v>161</v>
      </c>
      <c r="E255" s="205" t="s">
        <v>1</v>
      </c>
      <c r="F255" s="206" t="s">
        <v>1292</v>
      </c>
      <c r="G255" s="203"/>
      <c r="H255" s="205" t="s">
        <v>1</v>
      </c>
      <c r="I255" s="207"/>
      <c r="J255" s="203"/>
      <c r="K255" s="203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161</v>
      </c>
      <c r="AU255" s="212" t="s">
        <v>89</v>
      </c>
      <c r="AV255" s="13" t="s">
        <v>87</v>
      </c>
      <c r="AW255" s="13" t="s">
        <v>33</v>
      </c>
      <c r="AX255" s="13" t="s">
        <v>79</v>
      </c>
      <c r="AY255" s="212" t="s">
        <v>153</v>
      </c>
    </row>
    <row r="256" spans="1:65" s="14" customFormat="1" ht="11.25">
      <c r="B256" s="213"/>
      <c r="C256" s="214"/>
      <c r="D256" s="204" t="s">
        <v>161</v>
      </c>
      <c r="E256" s="215" t="s">
        <v>1</v>
      </c>
      <c r="F256" s="216" t="s">
        <v>1293</v>
      </c>
      <c r="G256" s="214"/>
      <c r="H256" s="217">
        <v>80.5</v>
      </c>
      <c r="I256" s="218"/>
      <c r="J256" s="214"/>
      <c r="K256" s="214"/>
      <c r="L256" s="219"/>
      <c r="M256" s="220"/>
      <c r="N256" s="221"/>
      <c r="O256" s="221"/>
      <c r="P256" s="221"/>
      <c r="Q256" s="221"/>
      <c r="R256" s="221"/>
      <c r="S256" s="221"/>
      <c r="T256" s="222"/>
      <c r="AT256" s="223" t="s">
        <v>161</v>
      </c>
      <c r="AU256" s="223" t="s">
        <v>89</v>
      </c>
      <c r="AV256" s="14" t="s">
        <v>89</v>
      </c>
      <c r="AW256" s="14" t="s">
        <v>33</v>
      </c>
      <c r="AX256" s="14" t="s">
        <v>79</v>
      </c>
      <c r="AY256" s="223" t="s">
        <v>153</v>
      </c>
    </row>
    <row r="257" spans="1:65" s="14" customFormat="1" ht="11.25">
      <c r="B257" s="213"/>
      <c r="C257" s="214"/>
      <c r="D257" s="204" t="s">
        <v>161</v>
      </c>
      <c r="E257" s="215" t="s">
        <v>1</v>
      </c>
      <c r="F257" s="216" t="s">
        <v>1294</v>
      </c>
      <c r="G257" s="214"/>
      <c r="H257" s="217">
        <v>12.938000000000001</v>
      </c>
      <c r="I257" s="218"/>
      <c r="J257" s="214"/>
      <c r="K257" s="214"/>
      <c r="L257" s="219"/>
      <c r="M257" s="220"/>
      <c r="N257" s="221"/>
      <c r="O257" s="221"/>
      <c r="P257" s="221"/>
      <c r="Q257" s="221"/>
      <c r="R257" s="221"/>
      <c r="S257" s="221"/>
      <c r="T257" s="222"/>
      <c r="AT257" s="223" t="s">
        <v>161</v>
      </c>
      <c r="AU257" s="223" t="s">
        <v>89</v>
      </c>
      <c r="AV257" s="14" t="s">
        <v>89</v>
      </c>
      <c r="AW257" s="14" t="s">
        <v>33</v>
      </c>
      <c r="AX257" s="14" t="s">
        <v>79</v>
      </c>
      <c r="AY257" s="223" t="s">
        <v>153</v>
      </c>
    </row>
    <row r="258" spans="1:65" s="15" customFormat="1" ht="11.25">
      <c r="B258" s="224"/>
      <c r="C258" s="225"/>
      <c r="D258" s="204" t="s">
        <v>161</v>
      </c>
      <c r="E258" s="226" t="s">
        <v>1</v>
      </c>
      <c r="F258" s="227" t="s">
        <v>164</v>
      </c>
      <c r="G258" s="225"/>
      <c r="H258" s="228">
        <v>93.438000000000002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AT258" s="234" t="s">
        <v>161</v>
      </c>
      <c r="AU258" s="234" t="s">
        <v>89</v>
      </c>
      <c r="AV258" s="15" t="s">
        <v>159</v>
      </c>
      <c r="AW258" s="15" t="s">
        <v>33</v>
      </c>
      <c r="AX258" s="15" t="s">
        <v>87</v>
      </c>
      <c r="AY258" s="234" t="s">
        <v>153</v>
      </c>
    </row>
    <row r="259" spans="1:65" s="2" customFormat="1" ht="24.2" customHeight="1">
      <c r="A259" s="35"/>
      <c r="B259" s="36"/>
      <c r="C259" s="235" t="s">
        <v>256</v>
      </c>
      <c r="D259" s="235" t="s">
        <v>223</v>
      </c>
      <c r="E259" s="236" t="s">
        <v>1295</v>
      </c>
      <c r="F259" s="237" t="s">
        <v>1296</v>
      </c>
      <c r="G259" s="238" t="s">
        <v>194</v>
      </c>
      <c r="H259" s="239">
        <v>110.67700000000001</v>
      </c>
      <c r="I259" s="240"/>
      <c r="J259" s="241">
        <f>ROUND(I259*H259,2)</f>
        <v>0</v>
      </c>
      <c r="K259" s="242"/>
      <c r="L259" s="243"/>
      <c r="M259" s="244" t="s">
        <v>1</v>
      </c>
      <c r="N259" s="245" t="s">
        <v>44</v>
      </c>
      <c r="O259" s="72"/>
      <c r="P259" s="198">
        <f>O259*H259</f>
        <v>0</v>
      </c>
      <c r="Q259" s="198">
        <v>2.9999999999999997E-4</v>
      </c>
      <c r="R259" s="198">
        <f>Q259*H259</f>
        <v>3.3203099999999999E-2</v>
      </c>
      <c r="S259" s="198">
        <v>0</v>
      </c>
      <c r="T259" s="19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0" t="s">
        <v>204</v>
      </c>
      <c r="AT259" s="200" t="s">
        <v>223</v>
      </c>
      <c r="AU259" s="200" t="s">
        <v>89</v>
      </c>
      <c r="AY259" s="18" t="s">
        <v>153</v>
      </c>
      <c r="BE259" s="201">
        <f>IF(N259="základní",J259,0)</f>
        <v>0</v>
      </c>
      <c r="BF259" s="201">
        <f>IF(N259="snížená",J259,0)</f>
        <v>0</v>
      </c>
      <c r="BG259" s="201">
        <f>IF(N259="zákl. přenesená",J259,0)</f>
        <v>0</v>
      </c>
      <c r="BH259" s="201">
        <f>IF(N259="sníž. přenesená",J259,0)</f>
        <v>0</v>
      </c>
      <c r="BI259" s="201">
        <f>IF(N259="nulová",J259,0)</f>
        <v>0</v>
      </c>
      <c r="BJ259" s="18" t="s">
        <v>87</v>
      </c>
      <c r="BK259" s="201">
        <f>ROUND(I259*H259,2)</f>
        <v>0</v>
      </c>
      <c r="BL259" s="18" t="s">
        <v>159</v>
      </c>
      <c r="BM259" s="200" t="s">
        <v>1297</v>
      </c>
    </row>
    <row r="260" spans="1:65" s="14" customFormat="1" ht="11.25">
      <c r="B260" s="213"/>
      <c r="C260" s="214"/>
      <c r="D260" s="204" t="s">
        <v>161</v>
      </c>
      <c r="E260" s="215" t="s">
        <v>1</v>
      </c>
      <c r="F260" s="216" t="s">
        <v>1298</v>
      </c>
      <c r="G260" s="214"/>
      <c r="H260" s="217">
        <v>93.438000000000002</v>
      </c>
      <c r="I260" s="218"/>
      <c r="J260" s="214"/>
      <c r="K260" s="214"/>
      <c r="L260" s="219"/>
      <c r="M260" s="220"/>
      <c r="N260" s="221"/>
      <c r="O260" s="221"/>
      <c r="P260" s="221"/>
      <c r="Q260" s="221"/>
      <c r="R260" s="221"/>
      <c r="S260" s="221"/>
      <c r="T260" s="222"/>
      <c r="AT260" s="223" t="s">
        <v>161</v>
      </c>
      <c r="AU260" s="223" t="s">
        <v>89</v>
      </c>
      <c r="AV260" s="14" t="s">
        <v>89</v>
      </c>
      <c r="AW260" s="14" t="s">
        <v>33</v>
      </c>
      <c r="AX260" s="14" t="s">
        <v>79</v>
      </c>
      <c r="AY260" s="223" t="s">
        <v>153</v>
      </c>
    </row>
    <row r="261" spans="1:65" s="15" customFormat="1" ht="11.25">
      <c r="B261" s="224"/>
      <c r="C261" s="225"/>
      <c r="D261" s="204" t="s">
        <v>161</v>
      </c>
      <c r="E261" s="226" t="s">
        <v>1</v>
      </c>
      <c r="F261" s="227" t="s">
        <v>164</v>
      </c>
      <c r="G261" s="225"/>
      <c r="H261" s="228">
        <v>93.438000000000002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AT261" s="234" t="s">
        <v>161</v>
      </c>
      <c r="AU261" s="234" t="s">
        <v>89</v>
      </c>
      <c r="AV261" s="15" t="s">
        <v>159</v>
      </c>
      <c r="AW261" s="15" t="s">
        <v>33</v>
      </c>
      <c r="AX261" s="15" t="s">
        <v>87</v>
      </c>
      <c r="AY261" s="234" t="s">
        <v>153</v>
      </c>
    </row>
    <row r="262" spans="1:65" s="14" customFormat="1" ht="11.25">
      <c r="B262" s="213"/>
      <c r="C262" s="214"/>
      <c r="D262" s="204" t="s">
        <v>161</v>
      </c>
      <c r="E262" s="214"/>
      <c r="F262" s="216" t="s">
        <v>1299</v>
      </c>
      <c r="G262" s="214"/>
      <c r="H262" s="217">
        <v>110.67700000000001</v>
      </c>
      <c r="I262" s="218"/>
      <c r="J262" s="214"/>
      <c r="K262" s="214"/>
      <c r="L262" s="219"/>
      <c r="M262" s="220"/>
      <c r="N262" s="221"/>
      <c r="O262" s="221"/>
      <c r="P262" s="221"/>
      <c r="Q262" s="221"/>
      <c r="R262" s="221"/>
      <c r="S262" s="221"/>
      <c r="T262" s="222"/>
      <c r="AT262" s="223" t="s">
        <v>161</v>
      </c>
      <c r="AU262" s="223" t="s">
        <v>89</v>
      </c>
      <c r="AV262" s="14" t="s">
        <v>89</v>
      </c>
      <c r="AW262" s="14" t="s">
        <v>4</v>
      </c>
      <c r="AX262" s="14" t="s">
        <v>87</v>
      </c>
      <c r="AY262" s="223" t="s">
        <v>153</v>
      </c>
    </row>
    <row r="263" spans="1:65" s="2" customFormat="1" ht="37.9" customHeight="1">
      <c r="A263" s="35"/>
      <c r="B263" s="36"/>
      <c r="C263" s="188" t="s">
        <v>260</v>
      </c>
      <c r="D263" s="188" t="s">
        <v>155</v>
      </c>
      <c r="E263" s="189" t="s">
        <v>1300</v>
      </c>
      <c r="F263" s="190" t="s">
        <v>1301</v>
      </c>
      <c r="G263" s="191" t="s">
        <v>446</v>
      </c>
      <c r="H263" s="192">
        <v>10</v>
      </c>
      <c r="I263" s="193"/>
      <c r="J263" s="194">
        <f>ROUND(I263*H263,2)</f>
        <v>0</v>
      </c>
      <c r="K263" s="195"/>
      <c r="L263" s="40"/>
      <c r="M263" s="196" t="s">
        <v>1</v>
      </c>
      <c r="N263" s="197" t="s">
        <v>44</v>
      </c>
      <c r="O263" s="72"/>
      <c r="P263" s="198">
        <f>O263*H263</f>
        <v>0</v>
      </c>
      <c r="Q263" s="198">
        <v>0.31530000000000002</v>
      </c>
      <c r="R263" s="198">
        <f>Q263*H263</f>
        <v>3.1530000000000005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159</v>
      </c>
      <c r="AT263" s="200" t="s">
        <v>155</v>
      </c>
      <c r="AU263" s="200" t="s">
        <v>89</v>
      </c>
      <c r="AY263" s="18" t="s">
        <v>153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87</v>
      </c>
      <c r="BK263" s="201">
        <f>ROUND(I263*H263,2)</f>
        <v>0</v>
      </c>
      <c r="BL263" s="18" t="s">
        <v>159</v>
      </c>
      <c r="BM263" s="200" t="s">
        <v>1302</v>
      </c>
    </row>
    <row r="264" spans="1:65" s="13" customFormat="1" ht="11.25">
      <c r="B264" s="202"/>
      <c r="C264" s="203"/>
      <c r="D264" s="204" t="s">
        <v>161</v>
      </c>
      <c r="E264" s="205" t="s">
        <v>1</v>
      </c>
      <c r="F264" s="206" t="s">
        <v>1207</v>
      </c>
      <c r="G264" s="203"/>
      <c r="H264" s="205" t="s">
        <v>1</v>
      </c>
      <c r="I264" s="207"/>
      <c r="J264" s="203"/>
      <c r="K264" s="203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161</v>
      </c>
      <c r="AU264" s="212" t="s">
        <v>89</v>
      </c>
      <c r="AV264" s="13" t="s">
        <v>87</v>
      </c>
      <c r="AW264" s="13" t="s">
        <v>33</v>
      </c>
      <c r="AX264" s="13" t="s">
        <v>79</v>
      </c>
      <c r="AY264" s="212" t="s">
        <v>153</v>
      </c>
    </row>
    <row r="265" spans="1:65" s="14" customFormat="1" ht="11.25">
      <c r="B265" s="213"/>
      <c r="C265" s="214"/>
      <c r="D265" s="204" t="s">
        <v>161</v>
      </c>
      <c r="E265" s="215" t="s">
        <v>1</v>
      </c>
      <c r="F265" s="216" t="s">
        <v>216</v>
      </c>
      <c r="G265" s="214"/>
      <c r="H265" s="217">
        <v>10</v>
      </c>
      <c r="I265" s="218"/>
      <c r="J265" s="214"/>
      <c r="K265" s="214"/>
      <c r="L265" s="219"/>
      <c r="M265" s="220"/>
      <c r="N265" s="221"/>
      <c r="O265" s="221"/>
      <c r="P265" s="221"/>
      <c r="Q265" s="221"/>
      <c r="R265" s="221"/>
      <c r="S265" s="221"/>
      <c r="T265" s="222"/>
      <c r="AT265" s="223" t="s">
        <v>161</v>
      </c>
      <c r="AU265" s="223" t="s">
        <v>89</v>
      </c>
      <c r="AV265" s="14" t="s">
        <v>89</v>
      </c>
      <c r="AW265" s="14" t="s">
        <v>33</v>
      </c>
      <c r="AX265" s="14" t="s">
        <v>79</v>
      </c>
      <c r="AY265" s="223" t="s">
        <v>153</v>
      </c>
    </row>
    <row r="266" spans="1:65" s="15" customFormat="1" ht="11.25">
      <c r="B266" s="224"/>
      <c r="C266" s="225"/>
      <c r="D266" s="204" t="s">
        <v>161</v>
      </c>
      <c r="E266" s="226" t="s">
        <v>1</v>
      </c>
      <c r="F266" s="227" t="s">
        <v>164</v>
      </c>
      <c r="G266" s="225"/>
      <c r="H266" s="228">
        <v>10</v>
      </c>
      <c r="I266" s="229"/>
      <c r="J266" s="225"/>
      <c r="K266" s="225"/>
      <c r="L266" s="230"/>
      <c r="M266" s="231"/>
      <c r="N266" s="232"/>
      <c r="O266" s="232"/>
      <c r="P266" s="232"/>
      <c r="Q266" s="232"/>
      <c r="R266" s="232"/>
      <c r="S266" s="232"/>
      <c r="T266" s="233"/>
      <c r="AT266" s="234" t="s">
        <v>161</v>
      </c>
      <c r="AU266" s="234" t="s">
        <v>89</v>
      </c>
      <c r="AV266" s="15" t="s">
        <v>159</v>
      </c>
      <c r="AW266" s="15" t="s">
        <v>33</v>
      </c>
      <c r="AX266" s="15" t="s">
        <v>87</v>
      </c>
      <c r="AY266" s="234" t="s">
        <v>153</v>
      </c>
    </row>
    <row r="267" spans="1:65" s="2" customFormat="1" ht="24.2" customHeight="1">
      <c r="A267" s="35"/>
      <c r="B267" s="36"/>
      <c r="C267" s="188" t="s">
        <v>267</v>
      </c>
      <c r="D267" s="188" t="s">
        <v>155</v>
      </c>
      <c r="E267" s="189" t="s">
        <v>246</v>
      </c>
      <c r="F267" s="190" t="s">
        <v>247</v>
      </c>
      <c r="G267" s="191" t="s">
        <v>158</v>
      </c>
      <c r="H267" s="192">
        <v>1.5</v>
      </c>
      <c r="I267" s="193"/>
      <c r="J267" s="194">
        <f>ROUND(I267*H267,2)</f>
        <v>0</v>
      </c>
      <c r="K267" s="195"/>
      <c r="L267" s="40"/>
      <c r="M267" s="196" t="s">
        <v>1</v>
      </c>
      <c r="N267" s="197" t="s">
        <v>44</v>
      </c>
      <c r="O267" s="72"/>
      <c r="P267" s="198">
        <f>O267*H267</f>
        <v>0</v>
      </c>
      <c r="Q267" s="198">
        <v>2.45329</v>
      </c>
      <c r="R267" s="198">
        <f>Q267*H267</f>
        <v>3.679935</v>
      </c>
      <c r="S267" s="198">
        <v>0</v>
      </c>
      <c r="T267" s="19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159</v>
      </c>
      <c r="AT267" s="200" t="s">
        <v>155</v>
      </c>
      <c r="AU267" s="200" t="s">
        <v>89</v>
      </c>
      <c r="AY267" s="18" t="s">
        <v>153</v>
      </c>
      <c r="BE267" s="201">
        <f>IF(N267="základní",J267,0)</f>
        <v>0</v>
      </c>
      <c r="BF267" s="201">
        <f>IF(N267="snížená",J267,0)</f>
        <v>0</v>
      </c>
      <c r="BG267" s="201">
        <f>IF(N267="zákl. přenesená",J267,0)</f>
        <v>0</v>
      </c>
      <c r="BH267" s="201">
        <f>IF(N267="sníž. přenesená",J267,0)</f>
        <v>0</v>
      </c>
      <c r="BI267" s="201">
        <f>IF(N267="nulová",J267,0)</f>
        <v>0</v>
      </c>
      <c r="BJ267" s="18" t="s">
        <v>87</v>
      </c>
      <c r="BK267" s="201">
        <f>ROUND(I267*H267,2)</f>
        <v>0</v>
      </c>
      <c r="BL267" s="18" t="s">
        <v>159</v>
      </c>
      <c r="BM267" s="200" t="s">
        <v>1303</v>
      </c>
    </row>
    <row r="268" spans="1:65" s="13" customFormat="1" ht="22.5">
      <c r="B268" s="202"/>
      <c r="C268" s="203"/>
      <c r="D268" s="204" t="s">
        <v>161</v>
      </c>
      <c r="E268" s="205" t="s">
        <v>1</v>
      </c>
      <c r="F268" s="206" t="s">
        <v>1304</v>
      </c>
      <c r="G268" s="203"/>
      <c r="H268" s="205" t="s">
        <v>1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161</v>
      </c>
      <c r="AU268" s="212" t="s">
        <v>89</v>
      </c>
      <c r="AV268" s="13" t="s">
        <v>87</v>
      </c>
      <c r="AW268" s="13" t="s">
        <v>33</v>
      </c>
      <c r="AX268" s="13" t="s">
        <v>79</v>
      </c>
      <c r="AY268" s="212" t="s">
        <v>153</v>
      </c>
    </row>
    <row r="269" spans="1:65" s="13" customFormat="1" ht="11.25">
      <c r="B269" s="202"/>
      <c r="C269" s="203"/>
      <c r="D269" s="204" t="s">
        <v>161</v>
      </c>
      <c r="E269" s="205" t="s">
        <v>1</v>
      </c>
      <c r="F269" s="206" t="s">
        <v>1305</v>
      </c>
      <c r="G269" s="203"/>
      <c r="H269" s="205" t="s">
        <v>1</v>
      </c>
      <c r="I269" s="207"/>
      <c r="J269" s="203"/>
      <c r="K269" s="203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161</v>
      </c>
      <c r="AU269" s="212" t="s">
        <v>89</v>
      </c>
      <c r="AV269" s="13" t="s">
        <v>87</v>
      </c>
      <c r="AW269" s="13" t="s">
        <v>33</v>
      </c>
      <c r="AX269" s="13" t="s">
        <v>79</v>
      </c>
      <c r="AY269" s="212" t="s">
        <v>153</v>
      </c>
    </row>
    <row r="270" spans="1:65" s="14" customFormat="1" ht="11.25">
      <c r="B270" s="213"/>
      <c r="C270" s="214"/>
      <c r="D270" s="204" t="s">
        <v>161</v>
      </c>
      <c r="E270" s="215" t="s">
        <v>1</v>
      </c>
      <c r="F270" s="216" t="s">
        <v>1306</v>
      </c>
      <c r="G270" s="214"/>
      <c r="H270" s="217">
        <v>0.3</v>
      </c>
      <c r="I270" s="218"/>
      <c r="J270" s="214"/>
      <c r="K270" s="214"/>
      <c r="L270" s="219"/>
      <c r="M270" s="220"/>
      <c r="N270" s="221"/>
      <c r="O270" s="221"/>
      <c r="P270" s="221"/>
      <c r="Q270" s="221"/>
      <c r="R270" s="221"/>
      <c r="S270" s="221"/>
      <c r="T270" s="222"/>
      <c r="AT270" s="223" t="s">
        <v>161</v>
      </c>
      <c r="AU270" s="223" t="s">
        <v>89</v>
      </c>
      <c r="AV270" s="14" t="s">
        <v>89</v>
      </c>
      <c r="AW270" s="14" t="s">
        <v>33</v>
      </c>
      <c r="AX270" s="14" t="s">
        <v>79</v>
      </c>
      <c r="AY270" s="223" t="s">
        <v>153</v>
      </c>
    </row>
    <row r="271" spans="1:65" s="13" customFormat="1" ht="11.25">
      <c r="B271" s="202"/>
      <c r="C271" s="203"/>
      <c r="D271" s="204" t="s">
        <v>161</v>
      </c>
      <c r="E271" s="205" t="s">
        <v>1</v>
      </c>
      <c r="F271" s="206" t="s">
        <v>1307</v>
      </c>
      <c r="G271" s="203"/>
      <c r="H271" s="205" t="s">
        <v>1</v>
      </c>
      <c r="I271" s="207"/>
      <c r="J271" s="203"/>
      <c r="K271" s="203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161</v>
      </c>
      <c r="AU271" s="212" t="s">
        <v>89</v>
      </c>
      <c r="AV271" s="13" t="s">
        <v>87</v>
      </c>
      <c r="AW271" s="13" t="s">
        <v>33</v>
      </c>
      <c r="AX271" s="13" t="s">
        <v>79</v>
      </c>
      <c r="AY271" s="212" t="s">
        <v>153</v>
      </c>
    </row>
    <row r="272" spans="1:65" s="14" customFormat="1" ht="11.25">
      <c r="B272" s="213"/>
      <c r="C272" s="214"/>
      <c r="D272" s="204" t="s">
        <v>161</v>
      </c>
      <c r="E272" s="215" t="s">
        <v>1</v>
      </c>
      <c r="F272" s="216" t="s">
        <v>1308</v>
      </c>
      <c r="G272" s="214"/>
      <c r="H272" s="217">
        <v>1.2</v>
      </c>
      <c r="I272" s="218"/>
      <c r="J272" s="214"/>
      <c r="K272" s="214"/>
      <c r="L272" s="219"/>
      <c r="M272" s="220"/>
      <c r="N272" s="221"/>
      <c r="O272" s="221"/>
      <c r="P272" s="221"/>
      <c r="Q272" s="221"/>
      <c r="R272" s="221"/>
      <c r="S272" s="221"/>
      <c r="T272" s="222"/>
      <c r="AT272" s="223" t="s">
        <v>161</v>
      </c>
      <c r="AU272" s="223" t="s">
        <v>89</v>
      </c>
      <c r="AV272" s="14" t="s">
        <v>89</v>
      </c>
      <c r="AW272" s="14" t="s">
        <v>33</v>
      </c>
      <c r="AX272" s="14" t="s">
        <v>79</v>
      </c>
      <c r="AY272" s="223" t="s">
        <v>153</v>
      </c>
    </row>
    <row r="273" spans="1:65" s="15" customFormat="1" ht="11.25">
      <c r="B273" s="224"/>
      <c r="C273" s="225"/>
      <c r="D273" s="204" t="s">
        <v>161</v>
      </c>
      <c r="E273" s="226" t="s">
        <v>1</v>
      </c>
      <c r="F273" s="227" t="s">
        <v>164</v>
      </c>
      <c r="G273" s="225"/>
      <c r="H273" s="228">
        <v>1.5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AT273" s="234" t="s">
        <v>161</v>
      </c>
      <c r="AU273" s="234" t="s">
        <v>89</v>
      </c>
      <c r="AV273" s="15" t="s">
        <v>159</v>
      </c>
      <c r="AW273" s="15" t="s">
        <v>33</v>
      </c>
      <c r="AX273" s="15" t="s">
        <v>87</v>
      </c>
      <c r="AY273" s="234" t="s">
        <v>153</v>
      </c>
    </row>
    <row r="274" spans="1:65" s="2" customFormat="1" ht="16.5" customHeight="1">
      <c r="A274" s="35"/>
      <c r="B274" s="36"/>
      <c r="C274" s="188" t="s">
        <v>273</v>
      </c>
      <c r="D274" s="188" t="s">
        <v>155</v>
      </c>
      <c r="E274" s="189" t="s">
        <v>252</v>
      </c>
      <c r="F274" s="190" t="s">
        <v>253</v>
      </c>
      <c r="G274" s="191" t="s">
        <v>194</v>
      </c>
      <c r="H274" s="192">
        <v>8</v>
      </c>
      <c r="I274" s="193"/>
      <c r="J274" s="194">
        <f>ROUND(I274*H274,2)</f>
        <v>0</v>
      </c>
      <c r="K274" s="195"/>
      <c r="L274" s="40"/>
      <c r="M274" s="196" t="s">
        <v>1</v>
      </c>
      <c r="N274" s="197" t="s">
        <v>44</v>
      </c>
      <c r="O274" s="72"/>
      <c r="P274" s="198">
        <f>O274*H274</f>
        <v>0</v>
      </c>
      <c r="Q274" s="198">
        <v>2.47E-3</v>
      </c>
      <c r="R274" s="198">
        <f>Q274*H274</f>
        <v>1.976E-2</v>
      </c>
      <c r="S274" s="198">
        <v>0</v>
      </c>
      <c r="T274" s="19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159</v>
      </c>
      <c r="AT274" s="200" t="s">
        <v>155</v>
      </c>
      <c r="AU274" s="200" t="s">
        <v>89</v>
      </c>
      <c r="AY274" s="18" t="s">
        <v>153</v>
      </c>
      <c r="BE274" s="201">
        <f>IF(N274="základní",J274,0)</f>
        <v>0</v>
      </c>
      <c r="BF274" s="201">
        <f>IF(N274="snížená",J274,0)</f>
        <v>0</v>
      </c>
      <c r="BG274" s="201">
        <f>IF(N274="zákl. přenesená",J274,0)</f>
        <v>0</v>
      </c>
      <c r="BH274" s="201">
        <f>IF(N274="sníž. přenesená",J274,0)</f>
        <v>0</v>
      </c>
      <c r="BI274" s="201">
        <f>IF(N274="nulová",J274,0)</f>
        <v>0</v>
      </c>
      <c r="BJ274" s="18" t="s">
        <v>87</v>
      </c>
      <c r="BK274" s="201">
        <f>ROUND(I274*H274,2)</f>
        <v>0</v>
      </c>
      <c r="BL274" s="18" t="s">
        <v>159</v>
      </c>
      <c r="BM274" s="200" t="s">
        <v>1309</v>
      </c>
    </row>
    <row r="275" spans="1:65" s="13" customFormat="1" ht="22.5">
      <c r="B275" s="202"/>
      <c r="C275" s="203"/>
      <c r="D275" s="204" t="s">
        <v>161</v>
      </c>
      <c r="E275" s="205" t="s">
        <v>1</v>
      </c>
      <c r="F275" s="206" t="s">
        <v>1310</v>
      </c>
      <c r="G275" s="203"/>
      <c r="H275" s="205" t="s">
        <v>1</v>
      </c>
      <c r="I275" s="207"/>
      <c r="J275" s="203"/>
      <c r="K275" s="203"/>
      <c r="L275" s="208"/>
      <c r="M275" s="209"/>
      <c r="N275" s="210"/>
      <c r="O275" s="210"/>
      <c r="P275" s="210"/>
      <c r="Q275" s="210"/>
      <c r="R275" s="210"/>
      <c r="S275" s="210"/>
      <c r="T275" s="211"/>
      <c r="AT275" s="212" t="s">
        <v>161</v>
      </c>
      <c r="AU275" s="212" t="s">
        <v>89</v>
      </c>
      <c r="AV275" s="13" t="s">
        <v>87</v>
      </c>
      <c r="AW275" s="13" t="s">
        <v>33</v>
      </c>
      <c r="AX275" s="13" t="s">
        <v>79</v>
      </c>
      <c r="AY275" s="212" t="s">
        <v>153</v>
      </c>
    </row>
    <row r="276" spans="1:65" s="13" customFormat="1" ht="11.25">
      <c r="B276" s="202"/>
      <c r="C276" s="203"/>
      <c r="D276" s="204" t="s">
        <v>161</v>
      </c>
      <c r="E276" s="205" t="s">
        <v>1</v>
      </c>
      <c r="F276" s="206" t="s">
        <v>1305</v>
      </c>
      <c r="G276" s="203"/>
      <c r="H276" s="205" t="s">
        <v>1</v>
      </c>
      <c r="I276" s="207"/>
      <c r="J276" s="203"/>
      <c r="K276" s="203"/>
      <c r="L276" s="208"/>
      <c r="M276" s="209"/>
      <c r="N276" s="210"/>
      <c r="O276" s="210"/>
      <c r="P276" s="210"/>
      <c r="Q276" s="210"/>
      <c r="R276" s="210"/>
      <c r="S276" s="210"/>
      <c r="T276" s="211"/>
      <c r="AT276" s="212" t="s">
        <v>161</v>
      </c>
      <c r="AU276" s="212" t="s">
        <v>89</v>
      </c>
      <c r="AV276" s="13" t="s">
        <v>87</v>
      </c>
      <c r="AW276" s="13" t="s">
        <v>33</v>
      </c>
      <c r="AX276" s="13" t="s">
        <v>79</v>
      </c>
      <c r="AY276" s="212" t="s">
        <v>153</v>
      </c>
    </row>
    <row r="277" spans="1:65" s="14" customFormat="1" ht="11.25">
      <c r="B277" s="213"/>
      <c r="C277" s="214"/>
      <c r="D277" s="204" t="s">
        <v>161</v>
      </c>
      <c r="E277" s="215" t="s">
        <v>1</v>
      </c>
      <c r="F277" s="216" t="s">
        <v>1311</v>
      </c>
      <c r="G277" s="214"/>
      <c r="H277" s="217">
        <v>1.6</v>
      </c>
      <c r="I277" s="218"/>
      <c r="J277" s="214"/>
      <c r="K277" s="214"/>
      <c r="L277" s="219"/>
      <c r="M277" s="220"/>
      <c r="N277" s="221"/>
      <c r="O277" s="221"/>
      <c r="P277" s="221"/>
      <c r="Q277" s="221"/>
      <c r="R277" s="221"/>
      <c r="S277" s="221"/>
      <c r="T277" s="222"/>
      <c r="AT277" s="223" t="s">
        <v>161</v>
      </c>
      <c r="AU277" s="223" t="s">
        <v>89</v>
      </c>
      <c r="AV277" s="14" t="s">
        <v>89</v>
      </c>
      <c r="AW277" s="14" t="s">
        <v>33</v>
      </c>
      <c r="AX277" s="14" t="s">
        <v>79</v>
      </c>
      <c r="AY277" s="223" t="s">
        <v>153</v>
      </c>
    </row>
    <row r="278" spans="1:65" s="13" customFormat="1" ht="11.25">
      <c r="B278" s="202"/>
      <c r="C278" s="203"/>
      <c r="D278" s="204" t="s">
        <v>161</v>
      </c>
      <c r="E278" s="205" t="s">
        <v>1</v>
      </c>
      <c r="F278" s="206" t="s">
        <v>1307</v>
      </c>
      <c r="G278" s="203"/>
      <c r="H278" s="205" t="s">
        <v>1</v>
      </c>
      <c r="I278" s="207"/>
      <c r="J278" s="203"/>
      <c r="K278" s="203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161</v>
      </c>
      <c r="AU278" s="212" t="s">
        <v>89</v>
      </c>
      <c r="AV278" s="13" t="s">
        <v>87</v>
      </c>
      <c r="AW278" s="13" t="s">
        <v>33</v>
      </c>
      <c r="AX278" s="13" t="s">
        <v>79</v>
      </c>
      <c r="AY278" s="212" t="s">
        <v>153</v>
      </c>
    </row>
    <row r="279" spans="1:65" s="14" customFormat="1" ht="11.25">
      <c r="B279" s="213"/>
      <c r="C279" s="214"/>
      <c r="D279" s="204" t="s">
        <v>161</v>
      </c>
      <c r="E279" s="215" t="s">
        <v>1</v>
      </c>
      <c r="F279" s="216" t="s">
        <v>1312</v>
      </c>
      <c r="G279" s="214"/>
      <c r="H279" s="217">
        <v>6.4</v>
      </c>
      <c r="I279" s="218"/>
      <c r="J279" s="214"/>
      <c r="K279" s="214"/>
      <c r="L279" s="219"/>
      <c r="M279" s="220"/>
      <c r="N279" s="221"/>
      <c r="O279" s="221"/>
      <c r="P279" s="221"/>
      <c r="Q279" s="221"/>
      <c r="R279" s="221"/>
      <c r="S279" s="221"/>
      <c r="T279" s="222"/>
      <c r="AT279" s="223" t="s">
        <v>161</v>
      </c>
      <c r="AU279" s="223" t="s">
        <v>89</v>
      </c>
      <c r="AV279" s="14" t="s">
        <v>89</v>
      </c>
      <c r="AW279" s="14" t="s">
        <v>33</v>
      </c>
      <c r="AX279" s="14" t="s">
        <v>79</v>
      </c>
      <c r="AY279" s="223" t="s">
        <v>153</v>
      </c>
    </row>
    <row r="280" spans="1:65" s="15" customFormat="1" ht="11.25">
      <c r="B280" s="224"/>
      <c r="C280" s="225"/>
      <c r="D280" s="204" t="s">
        <v>161</v>
      </c>
      <c r="E280" s="226" t="s">
        <v>1</v>
      </c>
      <c r="F280" s="227" t="s">
        <v>164</v>
      </c>
      <c r="G280" s="225"/>
      <c r="H280" s="228">
        <v>8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AT280" s="234" t="s">
        <v>161</v>
      </c>
      <c r="AU280" s="234" t="s">
        <v>89</v>
      </c>
      <c r="AV280" s="15" t="s">
        <v>159</v>
      </c>
      <c r="AW280" s="15" t="s">
        <v>33</v>
      </c>
      <c r="AX280" s="15" t="s">
        <v>87</v>
      </c>
      <c r="AY280" s="234" t="s">
        <v>153</v>
      </c>
    </row>
    <row r="281" spans="1:65" s="2" customFormat="1" ht="16.5" customHeight="1">
      <c r="A281" s="35"/>
      <c r="B281" s="36"/>
      <c r="C281" s="188" t="s">
        <v>7</v>
      </c>
      <c r="D281" s="188" t="s">
        <v>155</v>
      </c>
      <c r="E281" s="189" t="s">
        <v>257</v>
      </c>
      <c r="F281" s="190" t="s">
        <v>258</v>
      </c>
      <c r="G281" s="191" t="s">
        <v>194</v>
      </c>
      <c r="H281" s="192">
        <v>8</v>
      </c>
      <c r="I281" s="193"/>
      <c r="J281" s="194">
        <f>ROUND(I281*H281,2)</f>
        <v>0</v>
      </c>
      <c r="K281" s="195"/>
      <c r="L281" s="40"/>
      <c r="M281" s="196" t="s">
        <v>1</v>
      </c>
      <c r="N281" s="197" t="s">
        <v>44</v>
      </c>
      <c r="O281" s="72"/>
      <c r="P281" s="198">
        <f>O281*H281</f>
        <v>0</v>
      </c>
      <c r="Q281" s="198">
        <v>0</v>
      </c>
      <c r="R281" s="198">
        <f>Q281*H281</f>
        <v>0</v>
      </c>
      <c r="S281" s="198">
        <v>0</v>
      </c>
      <c r="T281" s="19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0" t="s">
        <v>159</v>
      </c>
      <c r="AT281" s="200" t="s">
        <v>155</v>
      </c>
      <c r="AU281" s="200" t="s">
        <v>89</v>
      </c>
      <c r="AY281" s="18" t="s">
        <v>153</v>
      </c>
      <c r="BE281" s="201">
        <f>IF(N281="základní",J281,0)</f>
        <v>0</v>
      </c>
      <c r="BF281" s="201">
        <f>IF(N281="snížená",J281,0)</f>
        <v>0</v>
      </c>
      <c r="BG281" s="201">
        <f>IF(N281="zákl. přenesená",J281,0)</f>
        <v>0</v>
      </c>
      <c r="BH281" s="201">
        <f>IF(N281="sníž. přenesená",J281,0)</f>
        <v>0</v>
      </c>
      <c r="BI281" s="201">
        <f>IF(N281="nulová",J281,0)</f>
        <v>0</v>
      </c>
      <c r="BJ281" s="18" t="s">
        <v>87</v>
      </c>
      <c r="BK281" s="201">
        <f>ROUND(I281*H281,2)</f>
        <v>0</v>
      </c>
      <c r="BL281" s="18" t="s">
        <v>159</v>
      </c>
      <c r="BM281" s="200" t="s">
        <v>1313</v>
      </c>
    </row>
    <row r="282" spans="1:65" s="14" customFormat="1" ht="11.25">
      <c r="B282" s="213"/>
      <c r="C282" s="214"/>
      <c r="D282" s="204" t="s">
        <v>161</v>
      </c>
      <c r="E282" s="215" t="s">
        <v>1</v>
      </c>
      <c r="F282" s="216" t="s">
        <v>204</v>
      </c>
      <c r="G282" s="214"/>
      <c r="H282" s="217">
        <v>8</v>
      </c>
      <c r="I282" s="218"/>
      <c r="J282" s="214"/>
      <c r="K282" s="214"/>
      <c r="L282" s="219"/>
      <c r="M282" s="220"/>
      <c r="N282" s="221"/>
      <c r="O282" s="221"/>
      <c r="P282" s="221"/>
      <c r="Q282" s="221"/>
      <c r="R282" s="221"/>
      <c r="S282" s="221"/>
      <c r="T282" s="222"/>
      <c r="AT282" s="223" t="s">
        <v>161</v>
      </c>
      <c r="AU282" s="223" t="s">
        <v>89</v>
      </c>
      <c r="AV282" s="14" t="s">
        <v>89</v>
      </c>
      <c r="AW282" s="14" t="s">
        <v>33</v>
      </c>
      <c r="AX282" s="14" t="s">
        <v>79</v>
      </c>
      <c r="AY282" s="223" t="s">
        <v>153</v>
      </c>
    </row>
    <row r="283" spans="1:65" s="15" customFormat="1" ht="11.25">
      <c r="B283" s="224"/>
      <c r="C283" s="225"/>
      <c r="D283" s="204" t="s">
        <v>161</v>
      </c>
      <c r="E283" s="226" t="s">
        <v>1</v>
      </c>
      <c r="F283" s="227" t="s">
        <v>164</v>
      </c>
      <c r="G283" s="225"/>
      <c r="H283" s="228">
        <v>8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AT283" s="234" t="s">
        <v>161</v>
      </c>
      <c r="AU283" s="234" t="s">
        <v>89</v>
      </c>
      <c r="AV283" s="15" t="s">
        <v>159</v>
      </c>
      <c r="AW283" s="15" t="s">
        <v>33</v>
      </c>
      <c r="AX283" s="15" t="s">
        <v>87</v>
      </c>
      <c r="AY283" s="234" t="s">
        <v>153</v>
      </c>
    </row>
    <row r="284" spans="1:65" s="2" customFormat="1" ht="16.5" customHeight="1">
      <c r="A284" s="35"/>
      <c r="B284" s="36"/>
      <c r="C284" s="188" t="s">
        <v>285</v>
      </c>
      <c r="D284" s="188" t="s">
        <v>155</v>
      </c>
      <c r="E284" s="189" t="s">
        <v>261</v>
      </c>
      <c r="F284" s="190" t="s">
        <v>262</v>
      </c>
      <c r="G284" s="191" t="s">
        <v>201</v>
      </c>
      <c r="H284" s="192">
        <v>5.0999999999999997E-2</v>
      </c>
      <c r="I284" s="193"/>
      <c r="J284" s="194">
        <f>ROUND(I284*H284,2)</f>
        <v>0</v>
      </c>
      <c r="K284" s="195"/>
      <c r="L284" s="40"/>
      <c r="M284" s="196" t="s">
        <v>1</v>
      </c>
      <c r="N284" s="197" t="s">
        <v>44</v>
      </c>
      <c r="O284" s="72"/>
      <c r="P284" s="198">
        <f>O284*H284</f>
        <v>0</v>
      </c>
      <c r="Q284" s="198">
        <v>1.06277</v>
      </c>
      <c r="R284" s="198">
        <f>Q284*H284</f>
        <v>5.4201269999999996E-2</v>
      </c>
      <c r="S284" s="198">
        <v>0</v>
      </c>
      <c r="T284" s="199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0" t="s">
        <v>159</v>
      </c>
      <c r="AT284" s="200" t="s">
        <v>155</v>
      </c>
      <c r="AU284" s="200" t="s">
        <v>89</v>
      </c>
      <c r="AY284" s="18" t="s">
        <v>153</v>
      </c>
      <c r="BE284" s="201">
        <f>IF(N284="základní",J284,0)</f>
        <v>0</v>
      </c>
      <c r="BF284" s="201">
        <f>IF(N284="snížená",J284,0)</f>
        <v>0</v>
      </c>
      <c r="BG284" s="201">
        <f>IF(N284="zákl. přenesená",J284,0)</f>
        <v>0</v>
      </c>
      <c r="BH284" s="201">
        <f>IF(N284="sníž. přenesená",J284,0)</f>
        <v>0</v>
      </c>
      <c r="BI284" s="201">
        <f>IF(N284="nulová",J284,0)</f>
        <v>0</v>
      </c>
      <c r="BJ284" s="18" t="s">
        <v>87</v>
      </c>
      <c r="BK284" s="201">
        <f>ROUND(I284*H284,2)</f>
        <v>0</v>
      </c>
      <c r="BL284" s="18" t="s">
        <v>159</v>
      </c>
      <c r="BM284" s="200" t="s">
        <v>1314</v>
      </c>
    </row>
    <row r="285" spans="1:65" s="13" customFormat="1" ht="22.5">
      <c r="B285" s="202"/>
      <c r="C285" s="203"/>
      <c r="D285" s="204" t="s">
        <v>161</v>
      </c>
      <c r="E285" s="205" t="s">
        <v>1</v>
      </c>
      <c r="F285" s="206" t="s">
        <v>1315</v>
      </c>
      <c r="G285" s="203"/>
      <c r="H285" s="205" t="s">
        <v>1</v>
      </c>
      <c r="I285" s="207"/>
      <c r="J285" s="203"/>
      <c r="K285" s="203"/>
      <c r="L285" s="208"/>
      <c r="M285" s="209"/>
      <c r="N285" s="210"/>
      <c r="O285" s="210"/>
      <c r="P285" s="210"/>
      <c r="Q285" s="210"/>
      <c r="R285" s="210"/>
      <c r="S285" s="210"/>
      <c r="T285" s="211"/>
      <c r="AT285" s="212" t="s">
        <v>161</v>
      </c>
      <c r="AU285" s="212" t="s">
        <v>89</v>
      </c>
      <c r="AV285" s="13" t="s">
        <v>87</v>
      </c>
      <c r="AW285" s="13" t="s">
        <v>33</v>
      </c>
      <c r="AX285" s="13" t="s">
        <v>79</v>
      </c>
      <c r="AY285" s="212" t="s">
        <v>153</v>
      </c>
    </row>
    <row r="286" spans="1:65" s="13" customFormat="1" ht="11.25">
      <c r="B286" s="202"/>
      <c r="C286" s="203"/>
      <c r="D286" s="204" t="s">
        <v>161</v>
      </c>
      <c r="E286" s="205" t="s">
        <v>1</v>
      </c>
      <c r="F286" s="206" t="s">
        <v>1305</v>
      </c>
      <c r="G286" s="203"/>
      <c r="H286" s="205" t="s">
        <v>1</v>
      </c>
      <c r="I286" s="207"/>
      <c r="J286" s="203"/>
      <c r="K286" s="203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161</v>
      </c>
      <c r="AU286" s="212" t="s">
        <v>89</v>
      </c>
      <c r="AV286" s="13" t="s">
        <v>87</v>
      </c>
      <c r="AW286" s="13" t="s">
        <v>33</v>
      </c>
      <c r="AX286" s="13" t="s">
        <v>79</v>
      </c>
      <c r="AY286" s="212" t="s">
        <v>153</v>
      </c>
    </row>
    <row r="287" spans="1:65" s="14" customFormat="1" ht="11.25">
      <c r="B287" s="213"/>
      <c r="C287" s="214"/>
      <c r="D287" s="204" t="s">
        <v>161</v>
      </c>
      <c r="E287" s="215" t="s">
        <v>1</v>
      </c>
      <c r="F287" s="216" t="s">
        <v>1316</v>
      </c>
      <c r="G287" s="214"/>
      <c r="H287" s="217">
        <v>0.01</v>
      </c>
      <c r="I287" s="218"/>
      <c r="J287" s="214"/>
      <c r="K287" s="214"/>
      <c r="L287" s="219"/>
      <c r="M287" s="220"/>
      <c r="N287" s="221"/>
      <c r="O287" s="221"/>
      <c r="P287" s="221"/>
      <c r="Q287" s="221"/>
      <c r="R287" s="221"/>
      <c r="S287" s="221"/>
      <c r="T287" s="222"/>
      <c r="AT287" s="223" t="s">
        <v>161</v>
      </c>
      <c r="AU287" s="223" t="s">
        <v>89</v>
      </c>
      <c r="AV287" s="14" t="s">
        <v>89</v>
      </c>
      <c r="AW287" s="14" t="s">
        <v>33</v>
      </c>
      <c r="AX287" s="14" t="s">
        <v>79</v>
      </c>
      <c r="AY287" s="223" t="s">
        <v>153</v>
      </c>
    </row>
    <row r="288" spans="1:65" s="13" customFormat="1" ht="11.25">
      <c r="B288" s="202"/>
      <c r="C288" s="203"/>
      <c r="D288" s="204" t="s">
        <v>161</v>
      </c>
      <c r="E288" s="205" t="s">
        <v>1</v>
      </c>
      <c r="F288" s="206" t="s">
        <v>1307</v>
      </c>
      <c r="G288" s="203"/>
      <c r="H288" s="205" t="s">
        <v>1</v>
      </c>
      <c r="I288" s="207"/>
      <c r="J288" s="203"/>
      <c r="K288" s="203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161</v>
      </c>
      <c r="AU288" s="212" t="s">
        <v>89</v>
      </c>
      <c r="AV288" s="13" t="s">
        <v>87</v>
      </c>
      <c r="AW288" s="13" t="s">
        <v>33</v>
      </c>
      <c r="AX288" s="13" t="s">
        <v>79</v>
      </c>
      <c r="AY288" s="212" t="s">
        <v>153</v>
      </c>
    </row>
    <row r="289" spans="1:65" s="14" customFormat="1" ht="11.25">
      <c r="B289" s="213"/>
      <c r="C289" s="214"/>
      <c r="D289" s="204" t="s">
        <v>161</v>
      </c>
      <c r="E289" s="215" t="s">
        <v>1</v>
      </c>
      <c r="F289" s="216" t="s">
        <v>1317</v>
      </c>
      <c r="G289" s="214"/>
      <c r="H289" s="217">
        <v>4.1000000000000002E-2</v>
      </c>
      <c r="I289" s="218"/>
      <c r="J289" s="214"/>
      <c r="K289" s="214"/>
      <c r="L289" s="219"/>
      <c r="M289" s="220"/>
      <c r="N289" s="221"/>
      <c r="O289" s="221"/>
      <c r="P289" s="221"/>
      <c r="Q289" s="221"/>
      <c r="R289" s="221"/>
      <c r="S289" s="221"/>
      <c r="T289" s="222"/>
      <c r="AT289" s="223" t="s">
        <v>161</v>
      </c>
      <c r="AU289" s="223" t="s">
        <v>89</v>
      </c>
      <c r="AV289" s="14" t="s">
        <v>89</v>
      </c>
      <c r="AW289" s="14" t="s">
        <v>33</v>
      </c>
      <c r="AX289" s="14" t="s">
        <v>79</v>
      </c>
      <c r="AY289" s="223" t="s">
        <v>153</v>
      </c>
    </row>
    <row r="290" spans="1:65" s="15" customFormat="1" ht="11.25">
      <c r="B290" s="224"/>
      <c r="C290" s="225"/>
      <c r="D290" s="204" t="s">
        <v>161</v>
      </c>
      <c r="E290" s="226" t="s">
        <v>1</v>
      </c>
      <c r="F290" s="227" t="s">
        <v>164</v>
      </c>
      <c r="G290" s="225"/>
      <c r="H290" s="228">
        <v>5.1000000000000004E-2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AT290" s="234" t="s">
        <v>161</v>
      </c>
      <c r="AU290" s="234" t="s">
        <v>89</v>
      </c>
      <c r="AV290" s="15" t="s">
        <v>159</v>
      </c>
      <c r="AW290" s="15" t="s">
        <v>33</v>
      </c>
      <c r="AX290" s="15" t="s">
        <v>87</v>
      </c>
      <c r="AY290" s="234" t="s">
        <v>153</v>
      </c>
    </row>
    <row r="291" spans="1:65" s="12" customFormat="1" ht="22.9" customHeight="1">
      <c r="B291" s="172"/>
      <c r="C291" s="173"/>
      <c r="D291" s="174" t="s">
        <v>78</v>
      </c>
      <c r="E291" s="186" t="s">
        <v>159</v>
      </c>
      <c r="F291" s="186" t="s">
        <v>297</v>
      </c>
      <c r="G291" s="173"/>
      <c r="H291" s="173"/>
      <c r="I291" s="176"/>
      <c r="J291" s="187">
        <f>BK291</f>
        <v>0</v>
      </c>
      <c r="K291" s="173"/>
      <c r="L291" s="178"/>
      <c r="M291" s="179"/>
      <c r="N291" s="180"/>
      <c r="O291" s="180"/>
      <c r="P291" s="181">
        <f>SUM(P292:P325)</f>
        <v>0</v>
      </c>
      <c r="Q291" s="180"/>
      <c r="R291" s="181">
        <f>SUM(R292:R325)</f>
        <v>103.4498016</v>
      </c>
      <c r="S291" s="180"/>
      <c r="T291" s="182">
        <f>SUM(T292:T325)</f>
        <v>0</v>
      </c>
      <c r="AR291" s="183" t="s">
        <v>87</v>
      </c>
      <c r="AT291" s="184" t="s">
        <v>78</v>
      </c>
      <c r="AU291" s="184" t="s">
        <v>87</v>
      </c>
      <c r="AY291" s="183" t="s">
        <v>153</v>
      </c>
      <c r="BK291" s="185">
        <f>SUM(BK292:BK325)</f>
        <v>0</v>
      </c>
    </row>
    <row r="292" spans="1:65" s="2" customFormat="1" ht="16.5" customHeight="1">
      <c r="A292" s="35"/>
      <c r="B292" s="36"/>
      <c r="C292" s="188" t="s">
        <v>291</v>
      </c>
      <c r="D292" s="188" t="s">
        <v>155</v>
      </c>
      <c r="E292" s="189" t="s">
        <v>1318</v>
      </c>
      <c r="F292" s="190" t="s">
        <v>1319</v>
      </c>
      <c r="G292" s="191" t="s">
        <v>158</v>
      </c>
      <c r="H292" s="192">
        <v>20.824000000000002</v>
      </c>
      <c r="I292" s="193"/>
      <c r="J292" s="194">
        <f>ROUND(I292*H292,2)</f>
        <v>0</v>
      </c>
      <c r="K292" s="195"/>
      <c r="L292" s="40"/>
      <c r="M292" s="196" t="s">
        <v>1</v>
      </c>
      <c r="N292" s="197" t="s">
        <v>44</v>
      </c>
      <c r="O292" s="72"/>
      <c r="P292" s="198">
        <f>O292*H292</f>
        <v>0</v>
      </c>
      <c r="Q292" s="198">
        <v>1.7034</v>
      </c>
      <c r="R292" s="198">
        <f>Q292*H292</f>
        <v>35.471601600000007</v>
      </c>
      <c r="S292" s="198">
        <v>0</v>
      </c>
      <c r="T292" s="199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0" t="s">
        <v>159</v>
      </c>
      <c r="AT292" s="200" t="s">
        <v>155</v>
      </c>
      <c r="AU292" s="200" t="s">
        <v>89</v>
      </c>
      <c r="AY292" s="18" t="s">
        <v>153</v>
      </c>
      <c r="BE292" s="201">
        <f>IF(N292="základní",J292,0)</f>
        <v>0</v>
      </c>
      <c r="BF292" s="201">
        <f>IF(N292="snížená",J292,0)</f>
        <v>0</v>
      </c>
      <c r="BG292" s="201">
        <f>IF(N292="zákl. přenesená",J292,0)</f>
        <v>0</v>
      </c>
      <c r="BH292" s="201">
        <f>IF(N292="sníž. přenesená",J292,0)</f>
        <v>0</v>
      </c>
      <c r="BI292" s="201">
        <f>IF(N292="nulová",J292,0)</f>
        <v>0</v>
      </c>
      <c r="BJ292" s="18" t="s">
        <v>87</v>
      </c>
      <c r="BK292" s="201">
        <f>ROUND(I292*H292,2)</f>
        <v>0</v>
      </c>
      <c r="BL292" s="18" t="s">
        <v>159</v>
      </c>
      <c r="BM292" s="200" t="s">
        <v>1320</v>
      </c>
    </row>
    <row r="293" spans="1:65" s="13" customFormat="1" ht="11.25">
      <c r="B293" s="202"/>
      <c r="C293" s="203"/>
      <c r="D293" s="204" t="s">
        <v>161</v>
      </c>
      <c r="E293" s="205" t="s">
        <v>1</v>
      </c>
      <c r="F293" s="206" t="s">
        <v>1321</v>
      </c>
      <c r="G293" s="203"/>
      <c r="H293" s="205" t="s">
        <v>1</v>
      </c>
      <c r="I293" s="207"/>
      <c r="J293" s="203"/>
      <c r="K293" s="203"/>
      <c r="L293" s="208"/>
      <c r="M293" s="209"/>
      <c r="N293" s="210"/>
      <c r="O293" s="210"/>
      <c r="P293" s="210"/>
      <c r="Q293" s="210"/>
      <c r="R293" s="210"/>
      <c r="S293" s="210"/>
      <c r="T293" s="211"/>
      <c r="AT293" s="212" t="s">
        <v>161</v>
      </c>
      <c r="AU293" s="212" t="s">
        <v>89</v>
      </c>
      <c r="AV293" s="13" t="s">
        <v>87</v>
      </c>
      <c r="AW293" s="13" t="s">
        <v>33</v>
      </c>
      <c r="AX293" s="13" t="s">
        <v>79</v>
      </c>
      <c r="AY293" s="212" t="s">
        <v>153</v>
      </c>
    </row>
    <row r="294" spans="1:65" s="13" customFormat="1" ht="11.25">
      <c r="B294" s="202"/>
      <c r="C294" s="203"/>
      <c r="D294" s="204" t="s">
        <v>161</v>
      </c>
      <c r="E294" s="205" t="s">
        <v>1</v>
      </c>
      <c r="F294" s="206" t="s">
        <v>1179</v>
      </c>
      <c r="G294" s="203"/>
      <c r="H294" s="205" t="s">
        <v>1</v>
      </c>
      <c r="I294" s="207"/>
      <c r="J294" s="203"/>
      <c r="K294" s="203"/>
      <c r="L294" s="208"/>
      <c r="M294" s="209"/>
      <c r="N294" s="210"/>
      <c r="O294" s="210"/>
      <c r="P294" s="210"/>
      <c r="Q294" s="210"/>
      <c r="R294" s="210"/>
      <c r="S294" s="210"/>
      <c r="T294" s="211"/>
      <c r="AT294" s="212" t="s">
        <v>161</v>
      </c>
      <c r="AU294" s="212" t="s">
        <v>89</v>
      </c>
      <c r="AV294" s="13" t="s">
        <v>87</v>
      </c>
      <c r="AW294" s="13" t="s">
        <v>33</v>
      </c>
      <c r="AX294" s="13" t="s">
        <v>79</v>
      </c>
      <c r="AY294" s="212" t="s">
        <v>153</v>
      </c>
    </row>
    <row r="295" spans="1:65" s="13" customFormat="1" ht="22.5">
      <c r="B295" s="202"/>
      <c r="C295" s="203"/>
      <c r="D295" s="204" t="s">
        <v>161</v>
      </c>
      <c r="E295" s="205" t="s">
        <v>1</v>
      </c>
      <c r="F295" s="206" t="s">
        <v>1215</v>
      </c>
      <c r="G295" s="203"/>
      <c r="H295" s="205" t="s">
        <v>1</v>
      </c>
      <c r="I295" s="207"/>
      <c r="J295" s="203"/>
      <c r="K295" s="203"/>
      <c r="L295" s="208"/>
      <c r="M295" s="209"/>
      <c r="N295" s="210"/>
      <c r="O295" s="210"/>
      <c r="P295" s="210"/>
      <c r="Q295" s="210"/>
      <c r="R295" s="210"/>
      <c r="S295" s="210"/>
      <c r="T295" s="211"/>
      <c r="AT295" s="212" t="s">
        <v>161</v>
      </c>
      <c r="AU295" s="212" t="s">
        <v>89</v>
      </c>
      <c r="AV295" s="13" t="s">
        <v>87</v>
      </c>
      <c r="AW295" s="13" t="s">
        <v>33</v>
      </c>
      <c r="AX295" s="13" t="s">
        <v>79</v>
      </c>
      <c r="AY295" s="212" t="s">
        <v>153</v>
      </c>
    </row>
    <row r="296" spans="1:65" s="14" customFormat="1" ht="11.25">
      <c r="B296" s="213"/>
      <c r="C296" s="214"/>
      <c r="D296" s="204" t="s">
        <v>161</v>
      </c>
      <c r="E296" s="215" t="s">
        <v>1</v>
      </c>
      <c r="F296" s="216" t="s">
        <v>1322</v>
      </c>
      <c r="G296" s="214"/>
      <c r="H296" s="217">
        <v>0.86399999999999999</v>
      </c>
      <c r="I296" s="218"/>
      <c r="J296" s="214"/>
      <c r="K296" s="214"/>
      <c r="L296" s="219"/>
      <c r="M296" s="220"/>
      <c r="N296" s="221"/>
      <c r="O296" s="221"/>
      <c r="P296" s="221"/>
      <c r="Q296" s="221"/>
      <c r="R296" s="221"/>
      <c r="S296" s="221"/>
      <c r="T296" s="222"/>
      <c r="AT296" s="223" t="s">
        <v>161</v>
      </c>
      <c r="AU296" s="223" t="s">
        <v>89</v>
      </c>
      <c r="AV296" s="14" t="s">
        <v>89</v>
      </c>
      <c r="AW296" s="14" t="s">
        <v>33</v>
      </c>
      <c r="AX296" s="14" t="s">
        <v>79</v>
      </c>
      <c r="AY296" s="223" t="s">
        <v>153</v>
      </c>
    </row>
    <row r="297" spans="1:65" s="13" customFormat="1" ht="22.5">
      <c r="B297" s="202"/>
      <c r="C297" s="203"/>
      <c r="D297" s="204" t="s">
        <v>161</v>
      </c>
      <c r="E297" s="205" t="s">
        <v>1</v>
      </c>
      <c r="F297" s="206" t="s">
        <v>1217</v>
      </c>
      <c r="G297" s="203"/>
      <c r="H297" s="205" t="s">
        <v>1</v>
      </c>
      <c r="I297" s="207"/>
      <c r="J297" s="203"/>
      <c r="K297" s="203"/>
      <c r="L297" s="208"/>
      <c r="M297" s="209"/>
      <c r="N297" s="210"/>
      <c r="O297" s="210"/>
      <c r="P297" s="210"/>
      <c r="Q297" s="210"/>
      <c r="R297" s="210"/>
      <c r="S297" s="210"/>
      <c r="T297" s="211"/>
      <c r="AT297" s="212" t="s">
        <v>161</v>
      </c>
      <c r="AU297" s="212" t="s">
        <v>89</v>
      </c>
      <c r="AV297" s="13" t="s">
        <v>87</v>
      </c>
      <c r="AW297" s="13" t="s">
        <v>33</v>
      </c>
      <c r="AX297" s="13" t="s">
        <v>79</v>
      </c>
      <c r="AY297" s="212" t="s">
        <v>153</v>
      </c>
    </row>
    <row r="298" spans="1:65" s="14" customFormat="1" ht="11.25">
      <c r="B298" s="213"/>
      <c r="C298" s="214"/>
      <c r="D298" s="204" t="s">
        <v>161</v>
      </c>
      <c r="E298" s="215" t="s">
        <v>1</v>
      </c>
      <c r="F298" s="216" t="s">
        <v>1323</v>
      </c>
      <c r="G298" s="214"/>
      <c r="H298" s="217">
        <v>2.544</v>
      </c>
      <c r="I298" s="218"/>
      <c r="J298" s="214"/>
      <c r="K298" s="214"/>
      <c r="L298" s="219"/>
      <c r="M298" s="220"/>
      <c r="N298" s="221"/>
      <c r="O298" s="221"/>
      <c r="P298" s="221"/>
      <c r="Q298" s="221"/>
      <c r="R298" s="221"/>
      <c r="S298" s="221"/>
      <c r="T298" s="222"/>
      <c r="AT298" s="223" t="s">
        <v>161</v>
      </c>
      <c r="AU298" s="223" t="s">
        <v>89</v>
      </c>
      <c r="AV298" s="14" t="s">
        <v>89</v>
      </c>
      <c r="AW298" s="14" t="s">
        <v>33</v>
      </c>
      <c r="AX298" s="14" t="s">
        <v>79</v>
      </c>
      <c r="AY298" s="223" t="s">
        <v>153</v>
      </c>
    </row>
    <row r="299" spans="1:65" s="13" customFormat="1" ht="22.5">
      <c r="B299" s="202"/>
      <c r="C299" s="203"/>
      <c r="D299" s="204" t="s">
        <v>161</v>
      </c>
      <c r="E299" s="205" t="s">
        <v>1</v>
      </c>
      <c r="F299" s="206" t="s">
        <v>1219</v>
      </c>
      <c r="G299" s="203"/>
      <c r="H299" s="205" t="s">
        <v>1</v>
      </c>
      <c r="I299" s="207"/>
      <c r="J299" s="203"/>
      <c r="K299" s="203"/>
      <c r="L299" s="208"/>
      <c r="M299" s="209"/>
      <c r="N299" s="210"/>
      <c r="O299" s="210"/>
      <c r="P299" s="210"/>
      <c r="Q299" s="210"/>
      <c r="R299" s="210"/>
      <c r="S299" s="210"/>
      <c r="T299" s="211"/>
      <c r="AT299" s="212" t="s">
        <v>161</v>
      </c>
      <c r="AU299" s="212" t="s">
        <v>89</v>
      </c>
      <c r="AV299" s="13" t="s">
        <v>87</v>
      </c>
      <c r="AW299" s="13" t="s">
        <v>33</v>
      </c>
      <c r="AX299" s="13" t="s">
        <v>79</v>
      </c>
      <c r="AY299" s="212" t="s">
        <v>153</v>
      </c>
    </row>
    <row r="300" spans="1:65" s="14" customFormat="1" ht="11.25">
      <c r="B300" s="213"/>
      <c r="C300" s="214"/>
      <c r="D300" s="204" t="s">
        <v>161</v>
      </c>
      <c r="E300" s="215" t="s">
        <v>1</v>
      </c>
      <c r="F300" s="216" t="s">
        <v>1324</v>
      </c>
      <c r="G300" s="214"/>
      <c r="H300" s="217">
        <v>1.8</v>
      </c>
      <c r="I300" s="218"/>
      <c r="J300" s="214"/>
      <c r="K300" s="214"/>
      <c r="L300" s="219"/>
      <c r="M300" s="220"/>
      <c r="N300" s="221"/>
      <c r="O300" s="221"/>
      <c r="P300" s="221"/>
      <c r="Q300" s="221"/>
      <c r="R300" s="221"/>
      <c r="S300" s="221"/>
      <c r="T300" s="222"/>
      <c r="AT300" s="223" t="s">
        <v>161</v>
      </c>
      <c r="AU300" s="223" t="s">
        <v>89</v>
      </c>
      <c r="AV300" s="14" t="s">
        <v>89</v>
      </c>
      <c r="AW300" s="14" t="s">
        <v>33</v>
      </c>
      <c r="AX300" s="14" t="s">
        <v>79</v>
      </c>
      <c r="AY300" s="223" t="s">
        <v>153</v>
      </c>
    </row>
    <row r="301" spans="1:65" s="13" customFormat="1" ht="22.5">
      <c r="B301" s="202"/>
      <c r="C301" s="203"/>
      <c r="D301" s="204" t="s">
        <v>161</v>
      </c>
      <c r="E301" s="205" t="s">
        <v>1</v>
      </c>
      <c r="F301" s="206" t="s">
        <v>1221</v>
      </c>
      <c r="G301" s="203"/>
      <c r="H301" s="205" t="s">
        <v>1</v>
      </c>
      <c r="I301" s="207"/>
      <c r="J301" s="203"/>
      <c r="K301" s="203"/>
      <c r="L301" s="208"/>
      <c r="M301" s="209"/>
      <c r="N301" s="210"/>
      <c r="O301" s="210"/>
      <c r="P301" s="210"/>
      <c r="Q301" s="210"/>
      <c r="R301" s="210"/>
      <c r="S301" s="210"/>
      <c r="T301" s="211"/>
      <c r="AT301" s="212" t="s">
        <v>161</v>
      </c>
      <c r="AU301" s="212" t="s">
        <v>89</v>
      </c>
      <c r="AV301" s="13" t="s">
        <v>87</v>
      </c>
      <c r="AW301" s="13" t="s">
        <v>33</v>
      </c>
      <c r="AX301" s="13" t="s">
        <v>79</v>
      </c>
      <c r="AY301" s="212" t="s">
        <v>153</v>
      </c>
    </row>
    <row r="302" spans="1:65" s="14" customFormat="1" ht="11.25">
      <c r="B302" s="213"/>
      <c r="C302" s="214"/>
      <c r="D302" s="204" t="s">
        <v>161</v>
      </c>
      <c r="E302" s="215" t="s">
        <v>1</v>
      </c>
      <c r="F302" s="216" t="s">
        <v>1325</v>
      </c>
      <c r="G302" s="214"/>
      <c r="H302" s="217">
        <v>0.72</v>
      </c>
      <c r="I302" s="218"/>
      <c r="J302" s="214"/>
      <c r="K302" s="214"/>
      <c r="L302" s="219"/>
      <c r="M302" s="220"/>
      <c r="N302" s="221"/>
      <c r="O302" s="221"/>
      <c r="P302" s="221"/>
      <c r="Q302" s="221"/>
      <c r="R302" s="221"/>
      <c r="S302" s="221"/>
      <c r="T302" s="222"/>
      <c r="AT302" s="223" t="s">
        <v>161</v>
      </c>
      <c r="AU302" s="223" t="s">
        <v>89</v>
      </c>
      <c r="AV302" s="14" t="s">
        <v>89</v>
      </c>
      <c r="AW302" s="14" t="s">
        <v>33</v>
      </c>
      <c r="AX302" s="14" t="s">
        <v>79</v>
      </c>
      <c r="AY302" s="223" t="s">
        <v>153</v>
      </c>
    </row>
    <row r="303" spans="1:65" s="13" customFormat="1" ht="22.5">
      <c r="B303" s="202"/>
      <c r="C303" s="203"/>
      <c r="D303" s="204" t="s">
        <v>161</v>
      </c>
      <c r="E303" s="205" t="s">
        <v>1</v>
      </c>
      <c r="F303" s="206" t="s">
        <v>1223</v>
      </c>
      <c r="G303" s="203"/>
      <c r="H303" s="205" t="s">
        <v>1</v>
      </c>
      <c r="I303" s="207"/>
      <c r="J303" s="203"/>
      <c r="K303" s="203"/>
      <c r="L303" s="208"/>
      <c r="M303" s="209"/>
      <c r="N303" s="210"/>
      <c r="O303" s="210"/>
      <c r="P303" s="210"/>
      <c r="Q303" s="210"/>
      <c r="R303" s="210"/>
      <c r="S303" s="210"/>
      <c r="T303" s="211"/>
      <c r="AT303" s="212" t="s">
        <v>161</v>
      </c>
      <c r="AU303" s="212" t="s">
        <v>89</v>
      </c>
      <c r="AV303" s="13" t="s">
        <v>87</v>
      </c>
      <c r="AW303" s="13" t="s">
        <v>33</v>
      </c>
      <c r="AX303" s="13" t="s">
        <v>79</v>
      </c>
      <c r="AY303" s="212" t="s">
        <v>153</v>
      </c>
    </row>
    <row r="304" spans="1:65" s="14" customFormat="1" ht="11.25">
      <c r="B304" s="213"/>
      <c r="C304" s="214"/>
      <c r="D304" s="204" t="s">
        <v>161</v>
      </c>
      <c r="E304" s="215" t="s">
        <v>1</v>
      </c>
      <c r="F304" s="216" t="s">
        <v>1326</v>
      </c>
      <c r="G304" s="214"/>
      <c r="H304" s="217">
        <v>3.4660000000000002</v>
      </c>
      <c r="I304" s="218"/>
      <c r="J304" s="214"/>
      <c r="K304" s="214"/>
      <c r="L304" s="219"/>
      <c r="M304" s="220"/>
      <c r="N304" s="221"/>
      <c r="O304" s="221"/>
      <c r="P304" s="221"/>
      <c r="Q304" s="221"/>
      <c r="R304" s="221"/>
      <c r="S304" s="221"/>
      <c r="T304" s="222"/>
      <c r="AT304" s="223" t="s">
        <v>161</v>
      </c>
      <c r="AU304" s="223" t="s">
        <v>89</v>
      </c>
      <c r="AV304" s="14" t="s">
        <v>89</v>
      </c>
      <c r="AW304" s="14" t="s">
        <v>33</v>
      </c>
      <c r="AX304" s="14" t="s">
        <v>79</v>
      </c>
      <c r="AY304" s="223" t="s">
        <v>153</v>
      </c>
    </row>
    <row r="305" spans="1:65" s="13" customFormat="1" ht="22.5">
      <c r="B305" s="202"/>
      <c r="C305" s="203"/>
      <c r="D305" s="204" t="s">
        <v>161</v>
      </c>
      <c r="E305" s="205" t="s">
        <v>1</v>
      </c>
      <c r="F305" s="206" t="s">
        <v>1225</v>
      </c>
      <c r="G305" s="203"/>
      <c r="H305" s="205" t="s">
        <v>1</v>
      </c>
      <c r="I305" s="207"/>
      <c r="J305" s="203"/>
      <c r="K305" s="203"/>
      <c r="L305" s="208"/>
      <c r="M305" s="209"/>
      <c r="N305" s="210"/>
      <c r="O305" s="210"/>
      <c r="P305" s="210"/>
      <c r="Q305" s="210"/>
      <c r="R305" s="210"/>
      <c r="S305" s="210"/>
      <c r="T305" s="211"/>
      <c r="AT305" s="212" t="s">
        <v>161</v>
      </c>
      <c r="AU305" s="212" t="s">
        <v>89</v>
      </c>
      <c r="AV305" s="13" t="s">
        <v>87</v>
      </c>
      <c r="AW305" s="13" t="s">
        <v>33</v>
      </c>
      <c r="AX305" s="13" t="s">
        <v>79</v>
      </c>
      <c r="AY305" s="212" t="s">
        <v>153</v>
      </c>
    </row>
    <row r="306" spans="1:65" s="14" customFormat="1" ht="11.25">
      <c r="B306" s="213"/>
      <c r="C306" s="214"/>
      <c r="D306" s="204" t="s">
        <v>161</v>
      </c>
      <c r="E306" s="215" t="s">
        <v>1</v>
      </c>
      <c r="F306" s="216" t="s">
        <v>1327</v>
      </c>
      <c r="G306" s="214"/>
      <c r="H306" s="217">
        <v>6.0060000000000002</v>
      </c>
      <c r="I306" s="218"/>
      <c r="J306" s="214"/>
      <c r="K306" s="214"/>
      <c r="L306" s="219"/>
      <c r="M306" s="220"/>
      <c r="N306" s="221"/>
      <c r="O306" s="221"/>
      <c r="P306" s="221"/>
      <c r="Q306" s="221"/>
      <c r="R306" s="221"/>
      <c r="S306" s="221"/>
      <c r="T306" s="222"/>
      <c r="AT306" s="223" t="s">
        <v>161</v>
      </c>
      <c r="AU306" s="223" t="s">
        <v>89</v>
      </c>
      <c r="AV306" s="14" t="s">
        <v>89</v>
      </c>
      <c r="AW306" s="14" t="s">
        <v>33</v>
      </c>
      <c r="AX306" s="14" t="s">
        <v>79</v>
      </c>
      <c r="AY306" s="223" t="s">
        <v>153</v>
      </c>
    </row>
    <row r="307" spans="1:65" s="13" customFormat="1" ht="11.25">
      <c r="B307" s="202"/>
      <c r="C307" s="203"/>
      <c r="D307" s="204" t="s">
        <v>161</v>
      </c>
      <c r="E307" s="205" t="s">
        <v>1</v>
      </c>
      <c r="F307" s="206" t="s">
        <v>1227</v>
      </c>
      <c r="G307" s="203"/>
      <c r="H307" s="205" t="s">
        <v>1</v>
      </c>
      <c r="I307" s="207"/>
      <c r="J307" s="203"/>
      <c r="K307" s="203"/>
      <c r="L307" s="208"/>
      <c r="M307" s="209"/>
      <c r="N307" s="210"/>
      <c r="O307" s="210"/>
      <c r="P307" s="210"/>
      <c r="Q307" s="210"/>
      <c r="R307" s="210"/>
      <c r="S307" s="210"/>
      <c r="T307" s="211"/>
      <c r="AT307" s="212" t="s">
        <v>161</v>
      </c>
      <c r="AU307" s="212" t="s">
        <v>89</v>
      </c>
      <c r="AV307" s="13" t="s">
        <v>87</v>
      </c>
      <c r="AW307" s="13" t="s">
        <v>33</v>
      </c>
      <c r="AX307" s="13" t="s">
        <v>79</v>
      </c>
      <c r="AY307" s="212" t="s">
        <v>153</v>
      </c>
    </row>
    <row r="308" spans="1:65" s="14" customFormat="1" ht="11.25">
      <c r="B308" s="213"/>
      <c r="C308" s="214"/>
      <c r="D308" s="204" t="s">
        <v>161</v>
      </c>
      <c r="E308" s="215" t="s">
        <v>1</v>
      </c>
      <c r="F308" s="216" t="s">
        <v>1328</v>
      </c>
      <c r="G308" s="214"/>
      <c r="H308" s="217">
        <v>2.2799999999999998</v>
      </c>
      <c r="I308" s="218"/>
      <c r="J308" s="214"/>
      <c r="K308" s="214"/>
      <c r="L308" s="219"/>
      <c r="M308" s="220"/>
      <c r="N308" s="221"/>
      <c r="O308" s="221"/>
      <c r="P308" s="221"/>
      <c r="Q308" s="221"/>
      <c r="R308" s="221"/>
      <c r="S308" s="221"/>
      <c r="T308" s="222"/>
      <c r="AT308" s="223" t="s">
        <v>161</v>
      </c>
      <c r="AU308" s="223" t="s">
        <v>89</v>
      </c>
      <c r="AV308" s="14" t="s">
        <v>89</v>
      </c>
      <c r="AW308" s="14" t="s">
        <v>33</v>
      </c>
      <c r="AX308" s="14" t="s">
        <v>79</v>
      </c>
      <c r="AY308" s="223" t="s">
        <v>153</v>
      </c>
    </row>
    <row r="309" spans="1:65" s="13" customFormat="1" ht="11.25">
      <c r="B309" s="202"/>
      <c r="C309" s="203"/>
      <c r="D309" s="204" t="s">
        <v>161</v>
      </c>
      <c r="E309" s="205" t="s">
        <v>1</v>
      </c>
      <c r="F309" s="206" t="s">
        <v>1229</v>
      </c>
      <c r="G309" s="203"/>
      <c r="H309" s="205" t="s">
        <v>1</v>
      </c>
      <c r="I309" s="207"/>
      <c r="J309" s="203"/>
      <c r="K309" s="203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161</v>
      </c>
      <c r="AU309" s="212" t="s">
        <v>89</v>
      </c>
      <c r="AV309" s="13" t="s">
        <v>87</v>
      </c>
      <c r="AW309" s="13" t="s">
        <v>33</v>
      </c>
      <c r="AX309" s="13" t="s">
        <v>79</v>
      </c>
      <c r="AY309" s="212" t="s">
        <v>153</v>
      </c>
    </row>
    <row r="310" spans="1:65" s="14" customFormat="1" ht="11.25">
      <c r="B310" s="213"/>
      <c r="C310" s="214"/>
      <c r="D310" s="204" t="s">
        <v>161</v>
      </c>
      <c r="E310" s="215" t="s">
        <v>1</v>
      </c>
      <c r="F310" s="216" t="s">
        <v>1329</v>
      </c>
      <c r="G310" s="214"/>
      <c r="H310" s="217">
        <v>1.728</v>
      </c>
      <c r="I310" s="218"/>
      <c r="J310" s="214"/>
      <c r="K310" s="214"/>
      <c r="L310" s="219"/>
      <c r="M310" s="220"/>
      <c r="N310" s="221"/>
      <c r="O310" s="221"/>
      <c r="P310" s="221"/>
      <c r="Q310" s="221"/>
      <c r="R310" s="221"/>
      <c r="S310" s="221"/>
      <c r="T310" s="222"/>
      <c r="AT310" s="223" t="s">
        <v>161</v>
      </c>
      <c r="AU310" s="223" t="s">
        <v>89</v>
      </c>
      <c r="AV310" s="14" t="s">
        <v>89</v>
      </c>
      <c r="AW310" s="14" t="s">
        <v>33</v>
      </c>
      <c r="AX310" s="14" t="s">
        <v>79</v>
      </c>
      <c r="AY310" s="223" t="s">
        <v>153</v>
      </c>
    </row>
    <row r="311" spans="1:65" s="13" customFormat="1" ht="11.25">
      <c r="B311" s="202"/>
      <c r="C311" s="203"/>
      <c r="D311" s="204" t="s">
        <v>161</v>
      </c>
      <c r="E311" s="205" t="s">
        <v>1</v>
      </c>
      <c r="F311" s="206" t="s">
        <v>1231</v>
      </c>
      <c r="G311" s="203"/>
      <c r="H311" s="205" t="s">
        <v>1</v>
      </c>
      <c r="I311" s="207"/>
      <c r="J311" s="203"/>
      <c r="K311" s="203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161</v>
      </c>
      <c r="AU311" s="212" t="s">
        <v>89</v>
      </c>
      <c r="AV311" s="13" t="s">
        <v>87</v>
      </c>
      <c r="AW311" s="13" t="s">
        <v>33</v>
      </c>
      <c r="AX311" s="13" t="s">
        <v>79</v>
      </c>
      <c r="AY311" s="212" t="s">
        <v>153</v>
      </c>
    </row>
    <row r="312" spans="1:65" s="14" customFormat="1" ht="11.25">
      <c r="B312" s="213"/>
      <c r="C312" s="214"/>
      <c r="D312" s="204" t="s">
        <v>161</v>
      </c>
      <c r="E312" s="215" t="s">
        <v>1</v>
      </c>
      <c r="F312" s="216" t="s">
        <v>1330</v>
      </c>
      <c r="G312" s="214"/>
      <c r="H312" s="217">
        <v>0.91200000000000003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161</v>
      </c>
      <c r="AU312" s="223" t="s">
        <v>89</v>
      </c>
      <c r="AV312" s="14" t="s">
        <v>89</v>
      </c>
      <c r="AW312" s="14" t="s">
        <v>33</v>
      </c>
      <c r="AX312" s="14" t="s">
        <v>79</v>
      </c>
      <c r="AY312" s="223" t="s">
        <v>153</v>
      </c>
    </row>
    <row r="313" spans="1:65" s="14" customFormat="1" ht="11.25">
      <c r="B313" s="213"/>
      <c r="C313" s="214"/>
      <c r="D313" s="204" t="s">
        <v>161</v>
      </c>
      <c r="E313" s="215" t="s">
        <v>1</v>
      </c>
      <c r="F313" s="216" t="s">
        <v>1331</v>
      </c>
      <c r="G313" s="214"/>
      <c r="H313" s="217">
        <v>0.504</v>
      </c>
      <c r="I313" s="218"/>
      <c r="J313" s="214"/>
      <c r="K313" s="214"/>
      <c r="L313" s="219"/>
      <c r="M313" s="220"/>
      <c r="N313" s="221"/>
      <c r="O313" s="221"/>
      <c r="P313" s="221"/>
      <c r="Q313" s="221"/>
      <c r="R313" s="221"/>
      <c r="S313" s="221"/>
      <c r="T313" s="222"/>
      <c r="AT313" s="223" t="s">
        <v>161</v>
      </c>
      <c r="AU313" s="223" t="s">
        <v>89</v>
      </c>
      <c r="AV313" s="14" t="s">
        <v>89</v>
      </c>
      <c r="AW313" s="14" t="s">
        <v>33</v>
      </c>
      <c r="AX313" s="14" t="s">
        <v>79</v>
      </c>
      <c r="AY313" s="223" t="s">
        <v>153</v>
      </c>
    </row>
    <row r="314" spans="1:65" s="15" customFormat="1" ht="11.25">
      <c r="B314" s="224"/>
      <c r="C314" s="225"/>
      <c r="D314" s="204" t="s">
        <v>161</v>
      </c>
      <c r="E314" s="226" t="s">
        <v>1</v>
      </c>
      <c r="F314" s="227" t="s">
        <v>164</v>
      </c>
      <c r="G314" s="225"/>
      <c r="H314" s="228">
        <v>20.824000000000002</v>
      </c>
      <c r="I314" s="229"/>
      <c r="J314" s="225"/>
      <c r="K314" s="225"/>
      <c r="L314" s="230"/>
      <c r="M314" s="231"/>
      <c r="N314" s="232"/>
      <c r="O314" s="232"/>
      <c r="P314" s="232"/>
      <c r="Q314" s="232"/>
      <c r="R314" s="232"/>
      <c r="S314" s="232"/>
      <c r="T314" s="233"/>
      <c r="AT314" s="234" t="s">
        <v>161</v>
      </c>
      <c r="AU314" s="234" t="s">
        <v>89</v>
      </c>
      <c r="AV314" s="15" t="s">
        <v>159</v>
      </c>
      <c r="AW314" s="15" t="s">
        <v>33</v>
      </c>
      <c r="AX314" s="15" t="s">
        <v>87</v>
      </c>
      <c r="AY314" s="234" t="s">
        <v>153</v>
      </c>
    </row>
    <row r="315" spans="1:65" s="2" customFormat="1" ht="24.2" customHeight="1">
      <c r="A315" s="35"/>
      <c r="B315" s="36"/>
      <c r="C315" s="188" t="s">
        <v>298</v>
      </c>
      <c r="D315" s="188" t="s">
        <v>155</v>
      </c>
      <c r="E315" s="189" t="s">
        <v>1332</v>
      </c>
      <c r="F315" s="190" t="s">
        <v>1333</v>
      </c>
      <c r="G315" s="191" t="s">
        <v>465</v>
      </c>
      <c r="H315" s="192">
        <v>10</v>
      </c>
      <c r="I315" s="193"/>
      <c r="J315" s="194">
        <f>ROUND(I315*H315,2)</f>
        <v>0</v>
      </c>
      <c r="K315" s="195"/>
      <c r="L315" s="40"/>
      <c r="M315" s="196" t="s">
        <v>1</v>
      </c>
      <c r="N315" s="197" t="s">
        <v>44</v>
      </c>
      <c r="O315" s="72"/>
      <c r="P315" s="198">
        <f>O315*H315</f>
        <v>0</v>
      </c>
      <c r="Q315" s="198">
        <v>8.8319999999999996E-2</v>
      </c>
      <c r="R315" s="198">
        <f>Q315*H315</f>
        <v>0.88319999999999999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159</v>
      </c>
      <c r="AT315" s="200" t="s">
        <v>155</v>
      </c>
      <c r="AU315" s="200" t="s">
        <v>89</v>
      </c>
      <c r="AY315" s="18" t="s">
        <v>153</v>
      </c>
      <c r="BE315" s="201">
        <f>IF(N315="základní",J315,0)</f>
        <v>0</v>
      </c>
      <c r="BF315" s="201">
        <f>IF(N315="snížená",J315,0)</f>
        <v>0</v>
      </c>
      <c r="BG315" s="201">
        <f>IF(N315="zákl. přenesená",J315,0)</f>
        <v>0</v>
      </c>
      <c r="BH315" s="201">
        <f>IF(N315="sníž. přenesená",J315,0)</f>
        <v>0</v>
      </c>
      <c r="BI315" s="201">
        <f>IF(N315="nulová",J315,0)</f>
        <v>0</v>
      </c>
      <c r="BJ315" s="18" t="s">
        <v>87</v>
      </c>
      <c r="BK315" s="201">
        <f>ROUND(I315*H315,2)</f>
        <v>0</v>
      </c>
      <c r="BL315" s="18" t="s">
        <v>159</v>
      </c>
      <c r="BM315" s="200" t="s">
        <v>1334</v>
      </c>
    </row>
    <row r="316" spans="1:65" s="14" customFormat="1" ht="11.25">
      <c r="B316" s="213"/>
      <c r="C316" s="214"/>
      <c r="D316" s="204" t="s">
        <v>161</v>
      </c>
      <c r="E316" s="215" t="s">
        <v>1</v>
      </c>
      <c r="F316" s="216" t="s">
        <v>216</v>
      </c>
      <c r="G316" s="214"/>
      <c r="H316" s="217">
        <v>10</v>
      </c>
      <c r="I316" s="218"/>
      <c r="J316" s="214"/>
      <c r="K316" s="214"/>
      <c r="L316" s="219"/>
      <c r="M316" s="220"/>
      <c r="N316" s="221"/>
      <c r="O316" s="221"/>
      <c r="P316" s="221"/>
      <c r="Q316" s="221"/>
      <c r="R316" s="221"/>
      <c r="S316" s="221"/>
      <c r="T316" s="222"/>
      <c r="AT316" s="223" t="s">
        <v>161</v>
      </c>
      <c r="AU316" s="223" t="s">
        <v>89</v>
      </c>
      <c r="AV316" s="14" t="s">
        <v>89</v>
      </c>
      <c r="AW316" s="14" t="s">
        <v>33</v>
      </c>
      <c r="AX316" s="14" t="s">
        <v>79</v>
      </c>
      <c r="AY316" s="223" t="s">
        <v>153</v>
      </c>
    </row>
    <row r="317" spans="1:65" s="15" customFormat="1" ht="11.25">
      <c r="B317" s="224"/>
      <c r="C317" s="225"/>
      <c r="D317" s="204" t="s">
        <v>161</v>
      </c>
      <c r="E317" s="226" t="s">
        <v>1</v>
      </c>
      <c r="F317" s="227" t="s">
        <v>164</v>
      </c>
      <c r="G317" s="225"/>
      <c r="H317" s="228">
        <v>10</v>
      </c>
      <c r="I317" s="229"/>
      <c r="J317" s="225"/>
      <c r="K317" s="225"/>
      <c r="L317" s="230"/>
      <c r="M317" s="231"/>
      <c r="N317" s="232"/>
      <c r="O317" s="232"/>
      <c r="P317" s="232"/>
      <c r="Q317" s="232"/>
      <c r="R317" s="232"/>
      <c r="S317" s="232"/>
      <c r="T317" s="233"/>
      <c r="AT317" s="234" t="s">
        <v>161</v>
      </c>
      <c r="AU317" s="234" t="s">
        <v>89</v>
      </c>
      <c r="AV317" s="15" t="s">
        <v>159</v>
      </c>
      <c r="AW317" s="15" t="s">
        <v>33</v>
      </c>
      <c r="AX317" s="15" t="s">
        <v>87</v>
      </c>
      <c r="AY317" s="234" t="s">
        <v>153</v>
      </c>
    </row>
    <row r="318" spans="1:65" s="2" customFormat="1" ht="33" customHeight="1">
      <c r="A318" s="35"/>
      <c r="B318" s="36"/>
      <c r="C318" s="188" t="s">
        <v>306</v>
      </c>
      <c r="D318" s="188" t="s">
        <v>155</v>
      </c>
      <c r="E318" s="189" t="s">
        <v>1335</v>
      </c>
      <c r="F318" s="190" t="s">
        <v>1336</v>
      </c>
      <c r="G318" s="191" t="s">
        <v>158</v>
      </c>
      <c r="H318" s="192">
        <v>17.5</v>
      </c>
      <c r="I318" s="193"/>
      <c r="J318" s="194">
        <f>ROUND(I318*H318,2)</f>
        <v>0</v>
      </c>
      <c r="K318" s="195"/>
      <c r="L318" s="40"/>
      <c r="M318" s="196" t="s">
        <v>1</v>
      </c>
      <c r="N318" s="197" t="s">
        <v>44</v>
      </c>
      <c r="O318" s="72"/>
      <c r="P318" s="198">
        <f>O318*H318</f>
        <v>0</v>
      </c>
      <c r="Q318" s="198">
        <v>1.89</v>
      </c>
      <c r="R318" s="198">
        <f>Q318*H318</f>
        <v>33.074999999999996</v>
      </c>
      <c r="S318" s="198">
        <v>0</v>
      </c>
      <c r="T318" s="199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0" t="s">
        <v>159</v>
      </c>
      <c r="AT318" s="200" t="s">
        <v>155</v>
      </c>
      <c r="AU318" s="200" t="s">
        <v>89</v>
      </c>
      <c r="AY318" s="18" t="s">
        <v>153</v>
      </c>
      <c r="BE318" s="201">
        <f>IF(N318="základní",J318,0)</f>
        <v>0</v>
      </c>
      <c r="BF318" s="201">
        <f>IF(N318="snížená",J318,0)</f>
        <v>0</v>
      </c>
      <c r="BG318" s="201">
        <f>IF(N318="zákl. přenesená",J318,0)</f>
        <v>0</v>
      </c>
      <c r="BH318" s="201">
        <f>IF(N318="sníž. přenesená",J318,0)</f>
        <v>0</v>
      </c>
      <c r="BI318" s="201">
        <f>IF(N318="nulová",J318,0)</f>
        <v>0</v>
      </c>
      <c r="BJ318" s="18" t="s">
        <v>87</v>
      </c>
      <c r="BK318" s="201">
        <f>ROUND(I318*H318,2)</f>
        <v>0</v>
      </c>
      <c r="BL318" s="18" t="s">
        <v>159</v>
      </c>
      <c r="BM318" s="200" t="s">
        <v>1337</v>
      </c>
    </row>
    <row r="319" spans="1:65" s="13" customFormat="1" ht="11.25">
      <c r="B319" s="202"/>
      <c r="C319" s="203"/>
      <c r="D319" s="204" t="s">
        <v>161</v>
      </c>
      <c r="E319" s="205" t="s">
        <v>1</v>
      </c>
      <c r="F319" s="206" t="s">
        <v>1207</v>
      </c>
      <c r="G319" s="203"/>
      <c r="H319" s="205" t="s">
        <v>1</v>
      </c>
      <c r="I319" s="207"/>
      <c r="J319" s="203"/>
      <c r="K319" s="203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161</v>
      </c>
      <c r="AU319" s="212" t="s">
        <v>89</v>
      </c>
      <c r="AV319" s="13" t="s">
        <v>87</v>
      </c>
      <c r="AW319" s="13" t="s">
        <v>33</v>
      </c>
      <c r="AX319" s="13" t="s">
        <v>79</v>
      </c>
      <c r="AY319" s="212" t="s">
        <v>153</v>
      </c>
    </row>
    <row r="320" spans="1:65" s="14" customFormat="1" ht="11.25">
      <c r="B320" s="213"/>
      <c r="C320" s="214"/>
      <c r="D320" s="204" t="s">
        <v>161</v>
      </c>
      <c r="E320" s="215" t="s">
        <v>1</v>
      </c>
      <c r="F320" s="216" t="s">
        <v>1338</v>
      </c>
      <c r="G320" s="214"/>
      <c r="H320" s="217">
        <v>17.5</v>
      </c>
      <c r="I320" s="218"/>
      <c r="J320" s="214"/>
      <c r="K320" s="214"/>
      <c r="L320" s="219"/>
      <c r="M320" s="220"/>
      <c r="N320" s="221"/>
      <c r="O320" s="221"/>
      <c r="P320" s="221"/>
      <c r="Q320" s="221"/>
      <c r="R320" s="221"/>
      <c r="S320" s="221"/>
      <c r="T320" s="222"/>
      <c r="AT320" s="223" t="s">
        <v>161</v>
      </c>
      <c r="AU320" s="223" t="s">
        <v>89</v>
      </c>
      <c r="AV320" s="14" t="s">
        <v>89</v>
      </c>
      <c r="AW320" s="14" t="s">
        <v>33</v>
      </c>
      <c r="AX320" s="14" t="s">
        <v>79</v>
      </c>
      <c r="AY320" s="223" t="s">
        <v>153</v>
      </c>
    </row>
    <row r="321" spans="1:65" s="15" customFormat="1" ht="11.25">
      <c r="B321" s="224"/>
      <c r="C321" s="225"/>
      <c r="D321" s="204" t="s">
        <v>161</v>
      </c>
      <c r="E321" s="226" t="s">
        <v>1</v>
      </c>
      <c r="F321" s="227" t="s">
        <v>164</v>
      </c>
      <c r="G321" s="225"/>
      <c r="H321" s="228">
        <v>17.5</v>
      </c>
      <c r="I321" s="229"/>
      <c r="J321" s="225"/>
      <c r="K321" s="225"/>
      <c r="L321" s="230"/>
      <c r="M321" s="231"/>
      <c r="N321" s="232"/>
      <c r="O321" s="232"/>
      <c r="P321" s="232"/>
      <c r="Q321" s="232"/>
      <c r="R321" s="232"/>
      <c r="S321" s="232"/>
      <c r="T321" s="233"/>
      <c r="AT321" s="234" t="s">
        <v>161</v>
      </c>
      <c r="AU321" s="234" t="s">
        <v>89</v>
      </c>
      <c r="AV321" s="15" t="s">
        <v>159</v>
      </c>
      <c r="AW321" s="15" t="s">
        <v>33</v>
      </c>
      <c r="AX321" s="15" t="s">
        <v>87</v>
      </c>
      <c r="AY321" s="234" t="s">
        <v>153</v>
      </c>
    </row>
    <row r="322" spans="1:65" s="2" customFormat="1" ht="24.2" customHeight="1">
      <c r="A322" s="35"/>
      <c r="B322" s="36"/>
      <c r="C322" s="188" t="s">
        <v>312</v>
      </c>
      <c r="D322" s="188" t="s">
        <v>155</v>
      </c>
      <c r="E322" s="189" t="s">
        <v>1339</v>
      </c>
      <c r="F322" s="190" t="s">
        <v>1340</v>
      </c>
      <c r="G322" s="191" t="s">
        <v>158</v>
      </c>
      <c r="H322" s="192">
        <v>18</v>
      </c>
      <c r="I322" s="193"/>
      <c r="J322" s="194">
        <f>ROUND(I322*H322,2)</f>
        <v>0</v>
      </c>
      <c r="K322" s="195"/>
      <c r="L322" s="40"/>
      <c r="M322" s="196" t="s">
        <v>1</v>
      </c>
      <c r="N322" s="197" t="s">
        <v>44</v>
      </c>
      <c r="O322" s="72"/>
      <c r="P322" s="198">
        <f>O322*H322</f>
        <v>0</v>
      </c>
      <c r="Q322" s="198">
        <v>1.89</v>
      </c>
      <c r="R322" s="198">
        <f>Q322*H322</f>
        <v>34.019999999999996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159</v>
      </c>
      <c r="AT322" s="200" t="s">
        <v>155</v>
      </c>
      <c r="AU322" s="200" t="s">
        <v>89</v>
      </c>
      <c r="AY322" s="18" t="s">
        <v>153</v>
      </c>
      <c r="BE322" s="201">
        <f>IF(N322="základní",J322,0)</f>
        <v>0</v>
      </c>
      <c r="BF322" s="201">
        <f>IF(N322="snížená",J322,0)</f>
        <v>0</v>
      </c>
      <c r="BG322" s="201">
        <f>IF(N322="zákl. přenesená",J322,0)</f>
        <v>0</v>
      </c>
      <c r="BH322" s="201">
        <f>IF(N322="sníž. přenesená",J322,0)</f>
        <v>0</v>
      </c>
      <c r="BI322" s="201">
        <f>IF(N322="nulová",J322,0)</f>
        <v>0</v>
      </c>
      <c r="BJ322" s="18" t="s">
        <v>87</v>
      </c>
      <c r="BK322" s="201">
        <f>ROUND(I322*H322,2)</f>
        <v>0</v>
      </c>
      <c r="BL322" s="18" t="s">
        <v>159</v>
      </c>
      <c r="BM322" s="200" t="s">
        <v>1341</v>
      </c>
    </row>
    <row r="323" spans="1:65" s="13" customFormat="1" ht="11.25">
      <c r="B323" s="202"/>
      <c r="C323" s="203"/>
      <c r="D323" s="204" t="s">
        <v>161</v>
      </c>
      <c r="E323" s="205" t="s">
        <v>1</v>
      </c>
      <c r="F323" s="206" t="s">
        <v>1207</v>
      </c>
      <c r="G323" s="203"/>
      <c r="H323" s="205" t="s">
        <v>1</v>
      </c>
      <c r="I323" s="207"/>
      <c r="J323" s="203"/>
      <c r="K323" s="203"/>
      <c r="L323" s="208"/>
      <c r="M323" s="209"/>
      <c r="N323" s="210"/>
      <c r="O323" s="210"/>
      <c r="P323" s="210"/>
      <c r="Q323" s="210"/>
      <c r="R323" s="210"/>
      <c r="S323" s="210"/>
      <c r="T323" s="211"/>
      <c r="AT323" s="212" t="s">
        <v>161</v>
      </c>
      <c r="AU323" s="212" t="s">
        <v>89</v>
      </c>
      <c r="AV323" s="13" t="s">
        <v>87</v>
      </c>
      <c r="AW323" s="13" t="s">
        <v>33</v>
      </c>
      <c r="AX323" s="13" t="s">
        <v>79</v>
      </c>
      <c r="AY323" s="212" t="s">
        <v>153</v>
      </c>
    </row>
    <row r="324" spans="1:65" s="14" customFormat="1" ht="11.25">
      <c r="B324" s="213"/>
      <c r="C324" s="214"/>
      <c r="D324" s="204" t="s">
        <v>161</v>
      </c>
      <c r="E324" s="215" t="s">
        <v>1</v>
      </c>
      <c r="F324" s="216" t="s">
        <v>1342</v>
      </c>
      <c r="G324" s="214"/>
      <c r="H324" s="217">
        <v>18</v>
      </c>
      <c r="I324" s="218"/>
      <c r="J324" s="214"/>
      <c r="K324" s="214"/>
      <c r="L324" s="219"/>
      <c r="M324" s="220"/>
      <c r="N324" s="221"/>
      <c r="O324" s="221"/>
      <c r="P324" s="221"/>
      <c r="Q324" s="221"/>
      <c r="R324" s="221"/>
      <c r="S324" s="221"/>
      <c r="T324" s="222"/>
      <c r="AT324" s="223" t="s">
        <v>161</v>
      </c>
      <c r="AU324" s="223" t="s">
        <v>89</v>
      </c>
      <c r="AV324" s="14" t="s">
        <v>89</v>
      </c>
      <c r="AW324" s="14" t="s">
        <v>33</v>
      </c>
      <c r="AX324" s="14" t="s">
        <v>79</v>
      </c>
      <c r="AY324" s="223" t="s">
        <v>153</v>
      </c>
    </row>
    <row r="325" spans="1:65" s="15" customFormat="1" ht="11.25">
      <c r="B325" s="224"/>
      <c r="C325" s="225"/>
      <c r="D325" s="204" t="s">
        <v>161</v>
      </c>
      <c r="E325" s="226" t="s">
        <v>1</v>
      </c>
      <c r="F325" s="227" t="s">
        <v>164</v>
      </c>
      <c r="G325" s="225"/>
      <c r="H325" s="228">
        <v>18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AT325" s="234" t="s">
        <v>161</v>
      </c>
      <c r="AU325" s="234" t="s">
        <v>89</v>
      </c>
      <c r="AV325" s="15" t="s">
        <v>159</v>
      </c>
      <c r="AW325" s="15" t="s">
        <v>33</v>
      </c>
      <c r="AX325" s="15" t="s">
        <v>87</v>
      </c>
      <c r="AY325" s="234" t="s">
        <v>153</v>
      </c>
    </row>
    <row r="326" spans="1:65" s="12" customFormat="1" ht="22.9" customHeight="1">
      <c r="B326" s="172"/>
      <c r="C326" s="173"/>
      <c r="D326" s="174" t="s">
        <v>78</v>
      </c>
      <c r="E326" s="186" t="s">
        <v>204</v>
      </c>
      <c r="F326" s="186" t="s">
        <v>449</v>
      </c>
      <c r="G326" s="173"/>
      <c r="H326" s="173"/>
      <c r="I326" s="176"/>
      <c r="J326" s="187">
        <f>BK326</f>
        <v>0</v>
      </c>
      <c r="K326" s="173"/>
      <c r="L326" s="178"/>
      <c r="M326" s="179"/>
      <c r="N326" s="180"/>
      <c r="O326" s="180"/>
      <c r="P326" s="181">
        <f>SUM(P327:P446)</f>
        <v>0</v>
      </c>
      <c r="Q326" s="180"/>
      <c r="R326" s="181">
        <f>SUM(R327:R446)</f>
        <v>9.3834520599999998</v>
      </c>
      <c r="S326" s="180"/>
      <c r="T326" s="182">
        <f>SUM(T327:T446)</f>
        <v>0</v>
      </c>
      <c r="AR326" s="183" t="s">
        <v>87</v>
      </c>
      <c r="AT326" s="184" t="s">
        <v>78</v>
      </c>
      <c r="AU326" s="184" t="s">
        <v>87</v>
      </c>
      <c r="AY326" s="183" t="s">
        <v>153</v>
      </c>
      <c r="BK326" s="185">
        <f>SUM(BK327:BK446)</f>
        <v>0</v>
      </c>
    </row>
    <row r="327" spans="1:65" s="2" customFormat="1" ht="33" customHeight="1">
      <c r="A327" s="35"/>
      <c r="B327" s="36"/>
      <c r="C327" s="188" t="s">
        <v>316</v>
      </c>
      <c r="D327" s="188" t="s">
        <v>155</v>
      </c>
      <c r="E327" s="189" t="s">
        <v>1343</v>
      </c>
      <c r="F327" s="190" t="s">
        <v>1344</v>
      </c>
      <c r="G327" s="191" t="s">
        <v>446</v>
      </c>
      <c r="H327" s="192">
        <v>3</v>
      </c>
      <c r="I327" s="193"/>
      <c r="J327" s="194">
        <f>ROUND(I327*H327,2)</f>
        <v>0</v>
      </c>
      <c r="K327" s="195"/>
      <c r="L327" s="40"/>
      <c r="M327" s="196" t="s">
        <v>1</v>
      </c>
      <c r="N327" s="197" t="s">
        <v>44</v>
      </c>
      <c r="O327" s="72"/>
      <c r="P327" s="198">
        <f>O327*H327</f>
        <v>0</v>
      </c>
      <c r="Q327" s="198">
        <v>1.0000000000000001E-5</v>
      </c>
      <c r="R327" s="198">
        <f>Q327*H327</f>
        <v>3.0000000000000004E-5</v>
      </c>
      <c r="S327" s="198">
        <v>0</v>
      </c>
      <c r="T327" s="199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0" t="s">
        <v>159</v>
      </c>
      <c r="AT327" s="200" t="s">
        <v>155</v>
      </c>
      <c r="AU327" s="200" t="s">
        <v>89</v>
      </c>
      <c r="AY327" s="18" t="s">
        <v>153</v>
      </c>
      <c r="BE327" s="201">
        <f>IF(N327="základní",J327,0)</f>
        <v>0</v>
      </c>
      <c r="BF327" s="201">
        <f>IF(N327="snížená",J327,0)</f>
        <v>0</v>
      </c>
      <c r="BG327" s="201">
        <f>IF(N327="zákl. přenesená",J327,0)</f>
        <v>0</v>
      </c>
      <c r="BH327" s="201">
        <f>IF(N327="sníž. přenesená",J327,0)</f>
        <v>0</v>
      </c>
      <c r="BI327" s="201">
        <f>IF(N327="nulová",J327,0)</f>
        <v>0</v>
      </c>
      <c r="BJ327" s="18" t="s">
        <v>87</v>
      </c>
      <c r="BK327" s="201">
        <f>ROUND(I327*H327,2)</f>
        <v>0</v>
      </c>
      <c r="BL327" s="18" t="s">
        <v>159</v>
      </c>
      <c r="BM327" s="200" t="s">
        <v>1345</v>
      </c>
    </row>
    <row r="328" spans="1:65" s="13" customFormat="1" ht="11.25">
      <c r="B328" s="202"/>
      <c r="C328" s="203"/>
      <c r="D328" s="204" t="s">
        <v>161</v>
      </c>
      <c r="E328" s="205" t="s">
        <v>1</v>
      </c>
      <c r="F328" s="206" t="s">
        <v>1346</v>
      </c>
      <c r="G328" s="203"/>
      <c r="H328" s="205" t="s">
        <v>1</v>
      </c>
      <c r="I328" s="207"/>
      <c r="J328" s="203"/>
      <c r="K328" s="203"/>
      <c r="L328" s="208"/>
      <c r="M328" s="209"/>
      <c r="N328" s="210"/>
      <c r="O328" s="210"/>
      <c r="P328" s="210"/>
      <c r="Q328" s="210"/>
      <c r="R328" s="210"/>
      <c r="S328" s="210"/>
      <c r="T328" s="211"/>
      <c r="AT328" s="212" t="s">
        <v>161</v>
      </c>
      <c r="AU328" s="212" t="s">
        <v>89</v>
      </c>
      <c r="AV328" s="13" t="s">
        <v>87</v>
      </c>
      <c r="AW328" s="13" t="s">
        <v>33</v>
      </c>
      <c r="AX328" s="13" t="s">
        <v>79</v>
      </c>
      <c r="AY328" s="212" t="s">
        <v>153</v>
      </c>
    </row>
    <row r="329" spans="1:65" s="14" customFormat="1" ht="11.25">
      <c r="B329" s="213"/>
      <c r="C329" s="214"/>
      <c r="D329" s="204" t="s">
        <v>161</v>
      </c>
      <c r="E329" s="215" t="s">
        <v>1</v>
      </c>
      <c r="F329" s="216" t="s">
        <v>1347</v>
      </c>
      <c r="G329" s="214"/>
      <c r="H329" s="217">
        <v>3</v>
      </c>
      <c r="I329" s="218"/>
      <c r="J329" s="214"/>
      <c r="K329" s="214"/>
      <c r="L329" s="219"/>
      <c r="M329" s="220"/>
      <c r="N329" s="221"/>
      <c r="O329" s="221"/>
      <c r="P329" s="221"/>
      <c r="Q329" s="221"/>
      <c r="R329" s="221"/>
      <c r="S329" s="221"/>
      <c r="T329" s="222"/>
      <c r="AT329" s="223" t="s">
        <v>161</v>
      </c>
      <c r="AU329" s="223" t="s">
        <v>89</v>
      </c>
      <c r="AV329" s="14" t="s">
        <v>89</v>
      </c>
      <c r="AW329" s="14" t="s">
        <v>33</v>
      </c>
      <c r="AX329" s="14" t="s">
        <v>79</v>
      </c>
      <c r="AY329" s="223" t="s">
        <v>153</v>
      </c>
    </row>
    <row r="330" spans="1:65" s="15" customFormat="1" ht="11.25">
      <c r="B330" s="224"/>
      <c r="C330" s="225"/>
      <c r="D330" s="204" t="s">
        <v>161</v>
      </c>
      <c r="E330" s="226" t="s">
        <v>1</v>
      </c>
      <c r="F330" s="227" t="s">
        <v>164</v>
      </c>
      <c r="G330" s="225"/>
      <c r="H330" s="228">
        <v>3</v>
      </c>
      <c r="I330" s="229"/>
      <c r="J330" s="225"/>
      <c r="K330" s="225"/>
      <c r="L330" s="230"/>
      <c r="M330" s="231"/>
      <c r="N330" s="232"/>
      <c r="O330" s="232"/>
      <c r="P330" s="232"/>
      <c r="Q330" s="232"/>
      <c r="R330" s="232"/>
      <c r="S330" s="232"/>
      <c r="T330" s="233"/>
      <c r="AT330" s="234" t="s">
        <v>161</v>
      </c>
      <c r="AU330" s="234" t="s">
        <v>89</v>
      </c>
      <c r="AV330" s="15" t="s">
        <v>159</v>
      </c>
      <c r="AW330" s="15" t="s">
        <v>33</v>
      </c>
      <c r="AX330" s="15" t="s">
        <v>87</v>
      </c>
      <c r="AY330" s="234" t="s">
        <v>153</v>
      </c>
    </row>
    <row r="331" spans="1:65" s="2" customFormat="1" ht="16.5" customHeight="1">
      <c r="A331" s="35"/>
      <c r="B331" s="36"/>
      <c r="C331" s="235" t="s">
        <v>322</v>
      </c>
      <c r="D331" s="235" t="s">
        <v>223</v>
      </c>
      <c r="E331" s="236" t="s">
        <v>1348</v>
      </c>
      <c r="F331" s="237" t="s">
        <v>1349</v>
      </c>
      <c r="G331" s="238" t="s">
        <v>446</v>
      </c>
      <c r="H331" s="239">
        <v>2.06</v>
      </c>
      <c r="I331" s="240"/>
      <c r="J331" s="241">
        <f>ROUND(I331*H331,2)</f>
        <v>0</v>
      </c>
      <c r="K331" s="242"/>
      <c r="L331" s="243"/>
      <c r="M331" s="244" t="s">
        <v>1</v>
      </c>
      <c r="N331" s="245" t="s">
        <v>44</v>
      </c>
      <c r="O331" s="72"/>
      <c r="P331" s="198">
        <f>O331*H331</f>
        <v>0</v>
      </c>
      <c r="Q331" s="198">
        <v>2.81E-3</v>
      </c>
      <c r="R331" s="198">
        <f>Q331*H331</f>
        <v>5.7886000000000005E-3</v>
      </c>
      <c r="S331" s="198">
        <v>0</v>
      </c>
      <c r="T331" s="19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0" t="s">
        <v>204</v>
      </c>
      <c r="AT331" s="200" t="s">
        <v>223</v>
      </c>
      <c r="AU331" s="200" t="s">
        <v>89</v>
      </c>
      <c r="AY331" s="18" t="s">
        <v>153</v>
      </c>
      <c r="BE331" s="201">
        <f>IF(N331="základní",J331,0)</f>
        <v>0</v>
      </c>
      <c r="BF331" s="201">
        <f>IF(N331="snížená",J331,0)</f>
        <v>0</v>
      </c>
      <c r="BG331" s="201">
        <f>IF(N331="zákl. přenesená",J331,0)</f>
        <v>0</v>
      </c>
      <c r="BH331" s="201">
        <f>IF(N331="sníž. přenesená",J331,0)</f>
        <v>0</v>
      </c>
      <c r="BI331" s="201">
        <f>IF(N331="nulová",J331,0)</f>
        <v>0</v>
      </c>
      <c r="BJ331" s="18" t="s">
        <v>87</v>
      </c>
      <c r="BK331" s="201">
        <f>ROUND(I331*H331,2)</f>
        <v>0</v>
      </c>
      <c r="BL331" s="18" t="s">
        <v>159</v>
      </c>
      <c r="BM331" s="200" t="s">
        <v>1350</v>
      </c>
    </row>
    <row r="332" spans="1:65" s="14" customFormat="1" ht="11.25">
      <c r="B332" s="213"/>
      <c r="C332" s="214"/>
      <c r="D332" s="204" t="s">
        <v>161</v>
      </c>
      <c r="E332" s="214"/>
      <c r="F332" s="216" t="s">
        <v>1351</v>
      </c>
      <c r="G332" s="214"/>
      <c r="H332" s="217">
        <v>2.06</v>
      </c>
      <c r="I332" s="218"/>
      <c r="J332" s="214"/>
      <c r="K332" s="214"/>
      <c r="L332" s="219"/>
      <c r="M332" s="220"/>
      <c r="N332" s="221"/>
      <c r="O332" s="221"/>
      <c r="P332" s="221"/>
      <c r="Q332" s="221"/>
      <c r="R332" s="221"/>
      <c r="S332" s="221"/>
      <c r="T332" s="222"/>
      <c r="AT332" s="223" t="s">
        <v>161</v>
      </c>
      <c r="AU332" s="223" t="s">
        <v>89</v>
      </c>
      <c r="AV332" s="14" t="s">
        <v>89</v>
      </c>
      <c r="AW332" s="14" t="s">
        <v>4</v>
      </c>
      <c r="AX332" s="14" t="s">
        <v>87</v>
      </c>
      <c r="AY332" s="223" t="s">
        <v>153</v>
      </c>
    </row>
    <row r="333" spans="1:65" s="2" customFormat="1" ht="16.5" customHeight="1">
      <c r="A333" s="35"/>
      <c r="B333" s="36"/>
      <c r="C333" s="235" t="s">
        <v>326</v>
      </c>
      <c r="D333" s="235" t="s">
        <v>223</v>
      </c>
      <c r="E333" s="236" t="s">
        <v>1352</v>
      </c>
      <c r="F333" s="237" t="s">
        <v>1353</v>
      </c>
      <c r="G333" s="238" t="s">
        <v>446</v>
      </c>
      <c r="H333" s="239">
        <v>1.03</v>
      </c>
      <c r="I333" s="240"/>
      <c r="J333" s="241">
        <f>ROUND(I333*H333,2)</f>
        <v>0</v>
      </c>
      <c r="K333" s="242"/>
      <c r="L333" s="243"/>
      <c r="M333" s="244" t="s">
        <v>1</v>
      </c>
      <c r="N333" s="245" t="s">
        <v>44</v>
      </c>
      <c r="O333" s="72"/>
      <c r="P333" s="198">
        <f>O333*H333</f>
        <v>0</v>
      </c>
      <c r="Q333" s="198">
        <v>3.2000000000000002E-3</v>
      </c>
      <c r="R333" s="198">
        <f>Q333*H333</f>
        <v>3.2960000000000003E-3</v>
      </c>
      <c r="S333" s="198">
        <v>0</v>
      </c>
      <c r="T333" s="199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0" t="s">
        <v>204</v>
      </c>
      <c r="AT333" s="200" t="s">
        <v>223</v>
      </c>
      <c r="AU333" s="200" t="s">
        <v>89</v>
      </c>
      <c r="AY333" s="18" t="s">
        <v>153</v>
      </c>
      <c r="BE333" s="201">
        <f>IF(N333="základní",J333,0)</f>
        <v>0</v>
      </c>
      <c r="BF333" s="201">
        <f>IF(N333="snížená",J333,0)</f>
        <v>0</v>
      </c>
      <c r="BG333" s="201">
        <f>IF(N333="zákl. přenesená",J333,0)</f>
        <v>0</v>
      </c>
      <c r="BH333" s="201">
        <f>IF(N333="sníž. přenesená",J333,0)</f>
        <v>0</v>
      </c>
      <c r="BI333" s="201">
        <f>IF(N333="nulová",J333,0)</f>
        <v>0</v>
      </c>
      <c r="BJ333" s="18" t="s">
        <v>87</v>
      </c>
      <c r="BK333" s="201">
        <f>ROUND(I333*H333,2)</f>
        <v>0</v>
      </c>
      <c r="BL333" s="18" t="s">
        <v>159</v>
      </c>
      <c r="BM333" s="200" t="s">
        <v>1354</v>
      </c>
    </row>
    <row r="334" spans="1:65" s="14" customFormat="1" ht="11.25">
      <c r="B334" s="213"/>
      <c r="C334" s="214"/>
      <c r="D334" s="204" t="s">
        <v>161</v>
      </c>
      <c r="E334" s="214"/>
      <c r="F334" s="216" t="s">
        <v>1355</v>
      </c>
      <c r="G334" s="214"/>
      <c r="H334" s="217">
        <v>1.03</v>
      </c>
      <c r="I334" s="218"/>
      <c r="J334" s="214"/>
      <c r="K334" s="214"/>
      <c r="L334" s="219"/>
      <c r="M334" s="220"/>
      <c r="N334" s="221"/>
      <c r="O334" s="221"/>
      <c r="P334" s="221"/>
      <c r="Q334" s="221"/>
      <c r="R334" s="221"/>
      <c r="S334" s="221"/>
      <c r="T334" s="222"/>
      <c r="AT334" s="223" t="s">
        <v>161</v>
      </c>
      <c r="AU334" s="223" t="s">
        <v>89</v>
      </c>
      <c r="AV334" s="14" t="s">
        <v>89</v>
      </c>
      <c r="AW334" s="14" t="s">
        <v>4</v>
      </c>
      <c r="AX334" s="14" t="s">
        <v>87</v>
      </c>
      <c r="AY334" s="223" t="s">
        <v>153</v>
      </c>
    </row>
    <row r="335" spans="1:65" s="2" customFormat="1" ht="33" customHeight="1">
      <c r="A335" s="35"/>
      <c r="B335" s="36"/>
      <c r="C335" s="188" t="s">
        <v>333</v>
      </c>
      <c r="D335" s="188" t="s">
        <v>155</v>
      </c>
      <c r="E335" s="189" t="s">
        <v>1356</v>
      </c>
      <c r="F335" s="190" t="s">
        <v>1357</v>
      </c>
      <c r="G335" s="191" t="s">
        <v>446</v>
      </c>
      <c r="H335" s="192">
        <v>171.6</v>
      </c>
      <c r="I335" s="193"/>
      <c r="J335" s="194">
        <f>ROUND(I335*H335,2)</f>
        <v>0</v>
      </c>
      <c r="K335" s="195"/>
      <c r="L335" s="40"/>
      <c r="M335" s="196" t="s">
        <v>1</v>
      </c>
      <c r="N335" s="197" t="s">
        <v>44</v>
      </c>
      <c r="O335" s="72"/>
      <c r="P335" s="198">
        <f>O335*H335</f>
        <v>0</v>
      </c>
      <c r="Q335" s="198">
        <v>1.0000000000000001E-5</v>
      </c>
      <c r="R335" s="198">
        <f>Q335*H335</f>
        <v>1.7160000000000001E-3</v>
      </c>
      <c r="S335" s="198">
        <v>0</v>
      </c>
      <c r="T335" s="199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0" t="s">
        <v>159</v>
      </c>
      <c r="AT335" s="200" t="s">
        <v>155</v>
      </c>
      <c r="AU335" s="200" t="s">
        <v>89</v>
      </c>
      <c r="AY335" s="18" t="s">
        <v>153</v>
      </c>
      <c r="BE335" s="201">
        <f>IF(N335="základní",J335,0)</f>
        <v>0</v>
      </c>
      <c r="BF335" s="201">
        <f>IF(N335="snížená",J335,0)</f>
        <v>0</v>
      </c>
      <c r="BG335" s="201">
        <f>IF(N335="zákl. přenesená",J335,0)</f>
        <v>0</v>
      </c>
      <c r="BH335" s="201">
        <f>IF(N335="sníž. přenesená",J335,0)</f>
        <v>0</v>
      </c>
      <c r="BI335" s="201">
        <f>IF(N335="nulová",J335,0)</f>
        <v>0</v>
      </c>
      <c r="BJ335" s="18" t="s">
        <v>87</v>
      </c>
      <c r="BK335" s="201">
        <f>ROUND(I335*H335,2)</f>
        <v>0</v>
      </c>
      <c r="BL335" s="18" t="s">
        <v>159</v>
      </c>
      <c r="BM335" s="200" t="s">
        <v>1358</v>
      </c>
    </row>
    <row r="336" spans="1:65" s="13" customFormat="1" ht="11.25">
      <c r="B336" s="202"/>
      <c r="C336" s="203"/>
      <c r="D336" s="204" t="s">
        <v>161</v>
      </c>
      <c r="E336" s="205" t="s">
        <v>1</v>
      </c>
      <c r="F336" s="206" t="s">
        <v>1179</v>
      </c>
      <c r="G336" s="203"/>
      <c r="H336" s="205" t="s">
        <v>1</v>
      </c>
      <c r="I336" s="207"/>
      <c r="J336" s="203"/>
      <c r="K336" s="203"/>
      <c r="L336" s="208"/>
      <c r="M336" s="209"/>
      <c r="N336" s="210"/>
      <c r="O336" s="210"/>
      <c r="P336" s="210"/>
      <c r="Q336" s="210"/>
      <c r="R336" s="210"/>
      <c r="S336" s="210"/>
      <c r="T336" s="211"/>
      <c r="AT336" s="212" t="s">
        <v>161</v>
      </c>
      <c r="AU336" s="212" t="s">
        <v>89</v>
      </c>
      <c r="AV336" s="13" t="s">
        <v>87</v>
      </c>
      <c r="AW336" s="13" t="s">
        <v>33</v>
      </c>
      <c r="AX336" s="13" t="s">
        <v>79</v>
      </c>
      <c r="AY336" s="212" t="s">
        <v>153</v>
      </c>
    </row>
    <row r="337" spans="2:51" s="13" customFormat="1" ht="11.25">
      <c r="B337" s="202"/>
      <c r="C337" s="203"/>
      <c r="D337" s="204" t="s">
        <v>161</v>
      </c>
      <c r="E337" s="205" t="s">
        <v>1</v>
      </c>
      <c r="F337" s="206" t="s">
        <v>1359</v>
      </c>
      <c r="G337" s="203"/>
      <c r="H337" s="205" t="s">
        <v>1</v>
      </c>
      <c r="I337" s="207"/>
      <c r="J337" s="203"/>
      <c r="K337" s="203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161</v>
      </c>
      <c r="AU337" s="212" t="s">
        <v>89</v>
      </c>
      <c r="AV337" s="13" t="s">
        <v>87</v>
      </c>
      <c r="AW337" s="13" t="s">
        <v>33</v>
      </c>
      <c r="AX337" s="13" t="s">
        <v>79</v>
      </c>
      <c r="AY337" s="212" t="s">
        <v>153</v>
      </c>
    </row>
    <row r="338" spans="2:51" s="14" customFormat="1" ht="11.25">
      <c r="B338" s="213"/>
      <c r="C338" s="214"/>
      <c r="D338" s="204" t="s">
        <v>161</v>
      </c>
      <c r="E338" s="215" t="s">
        <v>1</v>
      </c>
      <c r="F338" s="216" t="s">
        <v>1360</v>
      </c>
      <c r="G338" s="214"/>
      <c r="H338" s="217">
        <v>7.2</v>
      </c>
      <c r="I338" s="218"/>
      <c r="J338" s="214"/>
      <c r="K338" s="214"/>
      <c r="L338" s="219"/>
      <c r="M338" s="220"/>
      <c r="N338" s="221"/>
      <c r="O338" s="221"/>
      <c r="P338" s="221"/>
      <c r="Q338" s="221"/>
      <c r="R338" s="221"/>
      <c r="S338" s="221"/>
      <c r="T338" s="222"/>
      <c r="AT338" s="223" t="s">
        <v>161</v>
      </c>
      <c r="AU338" s="223" t="s">
        <v>89</v>
      </c>
      <c r="AV338" s="14" t="s">
        <v>89</v>
      </c>
      <c r="AW338" s="14" t="s">
        <v>33</v>
      </c>
      <c r="AX338" s="14" t="s">
        <v>79</v>
      </c>
      <c r="AY338" s="223" t="s">
        <v>153</v>
      </c>
    </row>
    <row r="339" spans="2:51" s="13" customFormat="1" ht="11.25">
      <c r="B339" s="202"/>
      <c r="C339" s="203"/>
      <c r="D339" s="204" t="s">
        <v>161</v>
      </c>
      <c r="E339" s="205" t="s">
        <v>1</v>
      </c>
      <c r="F339" s="206" t="s">
        <v>1361</v>
      </c>
      <c r="G339" s="203"/>
      <c r="H339" s="205" t="s">
        <v>1</v>
      </c>
      <c r="I339" s="207"/>
      <c r="J339" s="203"/>
      <c r="K339" s="203"/>
      <c r="L339" s="208"/>
      <c r="M339" s="209"/>
      <c r="N339" s="210"/>
      <c r="O339" s="210"/>
      <c r="P339" s="210"/>
      <c r="Q339" s="210"/>
      <c r="R339" s="210"/>
      <c r="S339" s="210"/>
      <c r="T339" s="211"/>
      <c r="AT339" s="212" t="s">
        <v>161</v>
      </c>
      <c r="AU339" s="212" t="s">
        <v>89</v>
      </c>
      <c r="AV339" s="13" t="s">
        <v>87</v>
      </c>
      <c r="AW339" s="13" t="s">
        <v>33</v>
      </c>
      <c r="AX339" s="13" t="s">
        <v>79</v>
      </c>
      <c r="AY339" s="212" t="s">
        <v>153</v>
      </c>
    </row>
    <row r="340" spans="2:51" s="14" customFormat="1" ht="11.25">
      <c r="B340" s="213"/>
      <c r="C340" s="214"/>
      <c r="D340" s="204" t="s">
        <v>161</v>
      </c>
      <c r="E340" s="215" t="s">
        <v>1</v>
      </c>
      <c r="F340" s="216" t="s">
        <v>1362</v>
      </c>
      <c r="G340" s="214"/>
      <c r="H340" s="217">
        <v>21.2</v>
      </c>
      <c r="I340" s="218"/>
      <c r="J340" s="214"/>
      <c r="K340" s="214"/>
      <c r="L340" s="219"/>
      <c r="M340" s="220"/>
      <c r="N340" s="221"/>
      <c r="O340" s="221"/>
      <c r="P340" s="221"/>
      <c r="Q340" s="221"/>
      <c r="R340" s="221"/>
      <c r="S340" s="221"/>
      <c r="T340" s="222"/>
      <c r="AT340" s="223" t="s">
        <v>161</v>
      </c>
      <c r="AU340" s="223" t="s">
        <v>89</v>
      </c>
      <c r="AV340" s="14" t="s">
        <v>89</v>
      </c>
      <c r="AW340" s="14" t="s">
        <v>33</v>
      </c>
      <c r="AX340" s="14" t="s">
        <v>79</v>
      </c>
      <c r="AY340" s="223" t="s">
        <v>153</v>
      </c>
    </row>
    <row r="341" spans="2:51" s="13" customFormat="1" ht="11.25">
      <c r="B341" s="202"/>
      <c r="C341" s="203"/>
      <c r="D341" s="204" t="s">
        <v>161</v>
      </c>
      <c r="E341" s="205" t="s">
        <v>1</v>
      </c>
      <c r="F341" s="206" t="s">
        <v>1363</v>
      </c>
      <c r="G341" s="203"/>
      <c r="H341" s="205" t="s">
        <v>1</v>
      </c>
      <c r="I341" s="207"/>
      <c r="J341" s="203"/>
      <c r="K341" s="203"/>
      <c r="L341" s="208"/>
      <c r="M341" s="209"/>
      <c r="N341" s="210"/>
      <c r="O341" s="210"/>
      <c r="P341" s="210"/>
      <c r="Q341" s="210"/>
      <c r="R341" s="210"/>
      <c r="S341" s="210"/>
      <c r="T341" s="211"/>
      <c r="AT341" s="212" t="s">
        <v>161</v>
      </c>
      <c r="AU341" s="212" t="s">
        <v>89</v>
      </c>
      <c r="AV341" s="13" t="s">
        <v>87</v>
      </c>
      <c r="AW341" s="13" t="s">
        <v>33</v>
      </c>
      <c r="AX341" s="13" t="s">
        <v>79</v>
      </c>
      <c r="AY341" s="212" t="s">
        <v>153</v>
      </c>
    </row>
    <row r="342" spans="2:51" s="14" customFormat="1" ht="11.25">
      <c r="B342" s="213"/>
      <c r="C342" s="214"/>
      <c r="D342" s="204" t="s">
        <v>161</v>
      </c>
      <c r="E342" s="215" t="s">
        <v>1</v>
      </c>
      <c r="F342" s="216" t="s">
        <v>1364</v>
      </c>
      <c r="G342" s="214"/>
      <c r="H342" s="217">
        <v>14.5</v>
      </c>
      <c r="I342" s="218"/>
      <c r="J342" s="214"/>
      <c r="K342" s="214"/>
      <c r="L342" s="219"/>
      <c r="M342" s="220"/>
      <c r="N342" s="221"/>
      <c r="O342" s="221"/>
      <c r="P342" s="221"/>
      <c r="Q342" s="221"/>
      <c r="R342" s="221"/>
      <c r="S342" s="221"/>
      <c r="T342" s="222"/>
      <c r="AT342" s="223" t="s">
        <v>161</v>
      </c>
      <c r="AU342" s="223" t="s">
        <v>89</v>
      </c>
      <c r="AV342" s="14" t="s">
        <v>89</v>
      </c>
      <c r="AW342" s="14" t="s">
        <v>33</v>
      </c>
      <c r="AX342" s="14" t="s">
        <v>79</v>
      </c>
      <c r="AY342" s="223" t="s">
        <v>153</v>
      </c>
    </row>
    <row r="343" spans="2:51" s="13" customFormat="1" ht="11.25">
      <c r="B343" s="202"/>
      <c r="C343" s="203"/>
      <c r="D343" s="204" t="s">
        <v>161</v>
      </c>
      <c r="E343" s="205" t="s">
        <v>1</v>
      </c>
      <c r="F343" s="206" t="s">
        <v>1365</v>
      </c>
      <c r="G343" s="203"/>
      <c r="H343" s="205" t="s">
        <v>1</v>
      </c>
      <c r="I343" s="207"/>
      <c r="J343" s="203"/>
      <c r="K343" s="203"/>
      <c r="L343" s="208"/>
      <c r="M343" s="209"/>
      <c r="N343" s="210"/>
      <c r="O343" s="210"/>
      <c r="P343" s="210"/>
      <c r="Q343" s="210"/>
      <c r="R343" s="210"/>
      <c r="S343" s="210"/>
      <c r="T343" s="211"/>
      <c r="AT343" s="212" t="s">
        <v>161</v>
      </c>
      <c r="AU343" s="212" t="s">
        <v>89</v>
      </c>
      <c r="AV343" s="13" t="s">
        <v>87</v>
      </c>
      <c r="AW343" s="13" t="s">
        <v>33</v>
      </c>
      <c r="AX343" s="13" t="s">
        <v>79</v>
      </c>
      <c r="AY343" s="212" t="s">
        <v>153</v>
      </c>
    </row>
    <row r="344" spans="2:51" s="14" customFormat="1" ht="11.25">
      <c r="B344" s="213"/>
      <c r="C344" s="214"/>
      <c r="D344" s="204" t="s">
        <v>161</v>
      </c>
      <c r="E344" s="215" t="s">
        <v>1</v>
      </c>
      <c r="F344" s="216" t="s">
        <v>191</v>
      </c>
      <c r="G344" s="214"/>
      <c r="H344" s="217">
        <v>6</v>
      </c>
      <c r="I344" s="218"/>
      <c r="J344" s="214"/>
      <c r="K344" s="214"/>
      <c r="L344" s="219"/>
      <c r="M344" s="220"/>
      <c r="N344" s="221"/>
      <c r="O344" s="221"/>
      <c r="P344" s="221"/>
      <c r="Q344" s="221"/>
      <c r="R344" s="221"/>
      <c r="S344" s="221"/>
      <c r="T344" s="222"/>
      <c r="AT344" s="223" t="s">
        <v>161</v>
      </c>
      <c r="AU344" s="223" t="s">
        <v>89</v>
      </c>
      <c r="AV344" s="14" t="s">
        <v>89</v>
      </c>
      <c r="AW344" s="14" t="s">
        <v>33</v>
      </c>
      <c r="AX344" s="14" t="s">
        <v>79</v>
      </c>
      <c r="AY344" s="223" t="s">
        <v>153</v>
      </c>
    </row>
    <row r="345" spans="2:51" s="13" customFormat="1" ht="11.25">
      <c r="B345" s="202"/>
      <c r="C345" s="203"/>
      <c r="D345" s="204" t="s">
        <v>161</v>
      </c>
      <c r="E345" s="205" t="s">
        <v>1</v>
      </c>
      <c r="F345" s="206" t="s">
        <v>1191</v>
      </c>
      <c r="G345" s="203"/>
      <c r="H345" s="205" t="s">
        <v>1</v>
      </c>
      <c r="I345" s="207"/>
      <c r="J345" s="203"/>
      <c r="K345" s="203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161</v>
      </c>
      <c r="AU345" s="212" t="s">
        <v>89</v>
      </c>
      <c r="AV345" s="13" t="s">
        <v>87</v>
      </c>
      <c r="AW345" s="13" t="s">
        <v>33</v>
      </c>
      <c r="AX345" s="13" t="s">
        <v>79</v>
      </c>
      <c r="AY345" s="212" t="s">
        <v>153</v>
      </c>
    </row>
    <row r="346" spans="2:51" s="14" customFormat="1" ht="11.25">
      <c r="B346" s="213"/>
      <c r="C346" s="214"/>
      <c r="D346" s="204" t="s">
        <v>161</v>
      </c>
      <c r="E346" s="215" t="s">
        <v>1</v>
      </c>
      <c r="F346" s="216" t="s">
        <v>1366</v>
      </c>
      <c r="G346" s="214"/>
      <c r="H346" s="217">
        <v>29.3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161</v>
      </c>
      <c r="AU346" s="223" t="s">
        <v>89</v>
      </c>
      <c r="AV346" s="14" t="s">
        <v>89</v>
      </c>
      <c r="AW346" s="14" t="s">
        <v>33</v>
      </c>
      <c r="AX346" s="14" t="s">
        <v>79</v>
      </c>
      <c r="AY346" s="223" t="s">
        <v>153</v>
      </c>
    </row>
    <row r="347" spans="2:51" s="13" customFormat="1" ht="11.25">
      <c r="B347" s="202"/>
      <c r="C347" s="203"/>
      <c r="D347" s="204" t="s">
        <v>161</v>
      </c>
      <c r="E347" s="205" t="s">
        <v>1</v>
      </c>
      <c r="F347" s="206" t="s">
        <v>1194</v>
      </c>
      <c r="G347" s="203"/>
      <c r="H347" s="205" t="s">
        <v>1</v>
      </c>
      <c r="I347" s="207"/>
      <c r="J347" s="203"/>
      <c r="K347" s="203"/>
      <c r="L347" s="208"/>
      <c r="M347" s="209"/>
      <c r="N347" s="210"/>
      <c r="O347" s="210"/>
      <c r="P347" s="210"/>
      <c r="Q347" s="210"/>
      <c r="R347" s="210"/>
      <c r="S347" s="210"/>
      <c r="T347" s="211"/>
      <c r="AT347" s="212" t="s">
        <v>161</v>
      </c>
      <c r="AU347" s="212" t="s">
        <v>89</v>
      </c>
      <c r="AV347" s="13" t="s">
        <v>87</v>
      </c>
      <c r="AW347" s="13" t="s">
        <v>33</v>
      </c>
      <c r="AX347" s="13" t="s">
        <v>79</v>
      </c>
      <c r="AY347" s="212" t="s">
        <v>153</v>
      </c>
    </row>
    <row r="348" spans="2:51" s="14" customFormat="1" ht="11.25">
      <c r="B348" s="213"/>
      <c r="C348" s="214"/>
      <c r="D348" s="204" t="s">
        <v>161</v>
      </c>
      <c r="E348" s="215" t="s">
        <v>1</v>
      </c>
      <c r="F348" s="216" t="s">
        <v>1367</v>
      </c>
      <c r="G348" s="214"/>
      <c r="H348" s="217">
        <v>47.7</v>
      </c>
      <c r="I348" s="218"/>
      <c r="J348" s="214"/>
      <c r="K348" s="214"/>
      <c r="L348" s="219"/>
      <c r="M348" s="220"/>
      <c r="N348" s="221"/>
      <c r="O348" s="221"/>
      <c r="P348" s="221"/>
      <c r="Q348" s="221"/>
      <c r="R348" s="221"/>
      <c r="S348" s="221"/>
      <c r="T348" s="222"/>
      <c r="AT348" s="223" t="s">
        <v>161</v>
      </c>
      <c r="AU348" s="223" t="s">
        <v>89</v>
      </c>
      <c r="AV348" s="14" t="s">
        <v>89</v>
      </c>
      <c r="AW348" s="14" t="s">
        <v>33</v>
      </c>
      <c r="AX348" s="14" t="s">
        <v>79</v>
      </c>
      <c r="AY348" s="223" t="s">
        <v>153</v>
      </c>
    </row>
    <row r="349" spans="2:51" s="13" customFormat="1" ht="11.25">
      <c r="B349" s="202"/>
      <c r="C349" s="203"/>
      <c r="D349" s="204" t="s">
        <v>161</v>
      </c>
      <c r="E349" s="205" t="s">
        <v>1</v>
      </c>
      <c r="F349" s="206" t="s">
        <v>1201</v>
      </c>
      <c r="G349" s="203"/>
      <c r="H349" s="205" t="s">
        <v>1</v>
      </c>
      <c r="I349" s="207"/>
      <c r="J349" s="203"/>
      <c r="K349" s="203"/>
      <c r="L349" s="208"/>
      <c r="M349" s="209"/>
      <c r="N349" s="210"/>
      <c r="O349" s="210"/>
      <c r="P349" s="210"/>
      <c r="Q349" s="210"/>
      <c r="R349" s="210"/>
      <c r="S349" s="210"/>
      <c r="T349" s="211"/>
      <c r="AT349" s="212" t="s">
        <v>161</v>
      </c>
      <c r="AU349" s="212" t="s">
        <v>89</v>
      </c>
      <c r="AV349" s="13" t="s">
        <v>87</v>
      </c>
      <c r="AW349" s="13" t="s">
        <v>33</v>
      </c>
      <c r="AX349" s="13" t="s">
        <v>79</v>
      </c>
      <c r="AY349" s="212" t="s">
        <v>153</v>
      </c>
    </row>
    <row r="350" spans="2:51" s="14" customFormat="1" ht="11.25">
      <c r="B350" s="213"/>
      <c r="C350" s="214"/>
      <c r="D350" s="204" t="s">
        <v>161</v>
      </c>
      <c r="E350" s="215" t="s">
        <v>1</v>
      </c>
      <c r="F350" s="216" t="s">
        <v>267</v>
      </c>
      <c r="G350" s="214"/>
      <c r="H350" s="217">
        <v>19</v>
      </c>
      <c r="I350" s="218"/>
      <c r="J350" s="214"/>
      <c r="K350" s="214"/>
      <c r="L350" s="219"/>
      <c r="M350" s="220"/>
      <c r="N350" s="221"/>
      <c r="O350" s="221"/>
      <c r="P350" s="221"/>
      <c r="Q350" s="221"/>
      <c r="R350" s="221"/>
      <c r="S350" s="221"/>
      <c r="T350" s="222"/>
      <c r="AT350" s="223" t="s">
        <v>161</v>
      </c>
      <c r="AU350" s="223" t="s">
        <v>89</v>
      </c>
      <c r="AV350" s="14" t="s">
        <v>89</v>
      </c>
      <c r="AW350" s="14" t="s">
        <v>33</v>
      </c>
      <c r="AX350" s="14" t="s">
        <v>79</v>
      </c>
      <c r="AY350" s="223" t="s">
        <v>153</v>
      </c>
    </row>
    <row r="351" spans="2:51" s="13" customFormat="1" ht="11.25">
      <c r="B351" s="202"/>
      <c r="C351" s="203"/>
      <c r="D351" s="204" t="s">
        <v>161</v>
      </c>
      <c r="E351" s="205" t="s">
        <v>1</v>
      </c>
      <c r="F351" s="206" t="s">
        <v>1204</v>
      </c>
      <c r="G351" s="203"/>
      <c r="H351" s="205" t="s">
        <v>1</v>
      </c>
      <c r="I351" s="207"/>
      <c r="J351" s="203"/>
      <c r="K351" s="203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161</v>
      </c>
      <c r="AU351" s="212" t="s">
        <v>89</v>
      </c>
      <c r="AV351" s="13" t="s">
        <v>87</v>
      </c>
      <c r="AW351" s="13" t="s">
        <v>33</v>
      </c>
      <c r="AX351" s="13" t="s">
        <v>79</v>
      </c>
      <c r="AY351" s="212" t="s">
        <v>153</v>
      </c>
    </row>
    <row r="352" spans="2:51" s="14" customFormat="1" ht="11.25">
      <c r="B352" s="213"/>
      <c r="C352" s="214"/>
      <c r="D352" s="204" t="s">
        <v>161</v>
      </c>
      <c r="E352" s="215" t="s">
        <v>1</v>
      </c>
      <c r="F352" s="216" t="s">
        <v>1368</v>
      </c>
      <c r="G352" s="214"/>
      <c r="H352" s="217">
        <v>13.4</v>
      </c>
      <c r="I352" s="218"/>
      <c r="J352" s="214"/>
      <c r="K352" s="214"/>
      <c r="L352" s="219"/>
      <c r="M352" s="220"/>
      <c r="N352" s="221"/>
      <c r="O352" s="221"/>
      <c r="P352" s="221"/>
      <c r="Q352" s="221"/>
      <c r="R352" s="221"/>
      <c r="S352" s="221"/>
      <c r="T352" s="222"/>
      <c r="AT352" s="223" t="s">
        <v>161</v>
      </c>
      <c r="AU352" s="223" t="s">
        <v>89</v>
      </c>
      <c r="AV352" s="14" t="s">
        <v>89</v>
      </c>
      <c r="AW352" s="14" t="s">
        <v>33</v>
      </c>
      <c r="AX352" s="14" t="s">
        <v>79</v>
      </c>
      <c r="AY352" s="223" t="s">
        <v>153</v>
      </c>
    </row>
    <row r="353" spans="1:65" s="14" customFormat="1" ht="11.25">
      <c r="B353" s="213"/>
      <c r="C353" s="214"/>
      <c r="D353" s="204" t="s">
        <v>161</v>
      </c>
      <c r="E353" s="215" t="s">
        <v>1</v>
      </c>
      <c r="F353" s="216" t="s">
        <v>1369</v>
      </c>
      <c r="G353" s="214"/>
      <c r="H353" s="217">
        <v>1.5</v>
      </c>
      <c r="I353" s="218"/>
      <c r="J353" s="214"/>
      <c r="K353" s="214"/>
      <c r="L353" s="219"/>
      <c r="M353" s="220"/>
      <c r="N353" s="221"/>
      <c r="O353" s="221"/>
      <c r="P353" s="221"/>
      <c r="Q353" s="221"/>
      <c r="R353" s="221"/>
      <c r="S353" s="221"/>
      <c r="T353" s="222"/>
      <c r="AT353" s="223" t="s">
        <v>161</v>
      </c>
      <c r="AU353" s="223" t="s">
        <v>89</v>
      </c>
      <c r="AV353" s="14" t="s">
        <v>89</v>
      </c>
      <c r="AW353" s="14" t="s">
        <v>33</v>
      </c>
      <c r="AX353" s="14" t="s">
        <v>79</v>
      </c>
      <c r="AY353" s="223" t="s">
        <v>153</v>
      </c>
    </row>
    <row r="354" spans="1:65" s="13" customFormat="1" ht="11.25">
      <c r="B354" s="202"/>
      <c r="C354" s="203"/>
      <c r="D354" s="204" t="s">
        <v>161</v>
      </c>
      <c r="E354" s="205" t="s">
        <v>1</v>
      </c>
      <c r="F354" s="206" t="s">
        <v>1207</v>
      </c>
      <c r="G354" s="203"/>
      <c r="H354" s="205" t="s">
        <v>1</v>
      </c>
      <c r="I354" s="207"/>
      <c r="J354" s="203"/>
      <c r="K354" s="203"/>
      <c r="L354" s="208"/>
      <c r="M354" s="209"/>
      <c r="N354" s="210"/>
      <c r="O354" s="210"/>
      <c r="P354" s="210"/>
      <c r="Q354" s="210"/>
      <c r="R354" s="210"/>
      <c r="S354" s="210"/>
      <c r="T354" s="211"/>
      <c r="AT354" s="212" t="s">
        <v>161</v>
      </c>
      <c r="AU354" s="212" t="s">
        <v>89</v>
      </c>
      <c r="AV354" s="13" t="s">
        <v>87</v>
      </c>
      <c r="AW354" s="13" t="s">
        <v>33</v>
      </c>
      <c r="AX354" s="13" t="s">
        <v>79</v>
      </c>
      <c r="AY354" s="212" t="s">
        <v>153</v>
      </c>
    </row>
    <row r="355" spans="1:65" s="14" customFormat="1" ht="11.25">
      <c r="B355" s="213"/>
      <c r="C355" s="214"/>
      <c r="D355" s="204" t="s">
        <v>161</v>
      </c>
      <c r="E355" s="215" t="s">
        <v>1</v>
      </c>
      <c r="F355" s="216" t="s">
        <v>1370</v>
      </c>
      <c r="G355" s="214"/>
      <c r="H355" s="217">
        <v>7.6</v>
      </c>
      <c r="I355" s="218"/>
      <c r="J355" s="214"/>
      <c r="K355" s="214"/>
      <c r="L355" s="219"/>
      <c r="M355" s="220"/>
      <c r="N355" s="221"/>
      <c r="O355" s="221"/>
      <c r="P355" s="221"/>
      <c r="Q355" s="221"/>
      <c r="R355" s="221"/>
      <c r="S355" s="221"/>
      <c r="T355" s="222"/>
      <c r="AT355" s="223" t="s">
        <v>161</v>
      </c>
      <c r="AU355" s="223" t="s">
        <v>89</v>
      </c>
      <c r="AV355" s="14" t="s">
        <v>89</v>
      </c>
      <c r="AW355" s="14" t="s">
        <v>33</v>
      </c>
      <c r="AX355" s="14" t="s">
        <v>79</v>
      </c>
      <c r="AY355" s="223" t="s">
        <v>153</v>
      </c>
    </row>
    <row r="356" spans="1:65" s="14" customFormat="1" ht="11.25">
      <c r="B356" s="213"/>
      <c r="C356" s="214"/>
      <c r="D356" s="204" t="s">
        <v>161</v>
      </c>
      <c r="E356" s="215" t="s">
        <v>1</v>
      </c>
      <c r="F356" s="216" t="s">
        <v>1371</v>
      </c>
      <c r="G356" s="214"/>
      <c r="H356" s="217">
        <v>4.2</v>
      </c>
      <c r="I356" s="218"/>
      <c r="J356" s="214"/>
      <c r="K356" s="214"/>
      <c r="L356" s="219"/>
      <c r="M356" s="220"/>
      <c r="N356" s="221"/>
      <c r="O356" s="221"/>
      <c r="P356" s="221"/>
      <c r="Q356" s="221"/>
      <c r="R356" s="221"/>
      <c r="S356" s="221"/>
      <c r="T356" s="222"/>
      <c r="AT356" s="223" t="s">
        <v>161</v>
      </c>
      <c r="AU356" s="223" t="s">
        <v>89</v>
      </c>
      <c r="AV356" s="14" t="s">
        <v>89</v>
      </c>
      <c r="AW356" s="14" t="s">
        <v>33</v>
      </c>
      <c r="AX356" s="14" t="s">
        <v>79</v>
      </c>
      <c r="AY356" s="223" t="s">
        <v>153</v>
      </c>
    </row>
    <row r="357" spans="1:65" s="15" customFormat="1" ht="11.25">
      <c r="B357" s="224"/>
      <c r="C357" s="225"/>
      <c r="D357" s="204" t="s">
        <v>161</v>
      </c>
      <c r="E357" s="226" t="s">
        <v>1</v>
      </c>
      <c r="F357" s="227" t="s">
        <v>164</v>
      </c>
      <c r="G357" s="225"/>
      <c r="H357" s="228">
        <v>171.6</v>
      </c>
      <c r="I357" s="229"/>
      <c r="J357" s="225"/>
      <c r="K357" s="225"/>
      <c r="L357" s="230"/>
      <c r="M357" s="231"/>
      <c r="N357" s="232"/>
      <c r="O357" s="232"/>
      <c r="P357" s="232"/>
      <c r="Q357" s="232"/>
      <c r="R357" s="232"/>
      <c r="S357" s="232"/>
      <c r="T357" s="233"/>
      <c r="AT357" s="234" t="s">
        <v>161</v>
      </c>
      <c r="AU357" s="234" t="s">
        <v>89</v>
      </c>
      <c r="AV357" s="15" t="s">
        <v>159</v>
      </c>
      <c r="AW357" s="15" t="s">
        <v>33</v>
      </c>
      <c r="AX357" s="15" t="s">
        <v>87</v>
      </c>
      <c r="AY357" s="234" t="s">
        <v>153</v>
      </c>
    </row>
    <row r="358" spans="1:65" s="2" customFormat="1" ht="16.5" customHeight="1">
      <c r="A358" s="35"/>
      <c r="B358" s="36"/>
      <c r="C358" s="235" t="s">
        <v>341</v>
      </c>
      <c r="D358" s="235" t="s">
        <v>223</v>
      </c>
      <c r="E358" s="236" t="s">
        <v>1372</v>
      </c>
      <c r="F358" s="237" t="s">
        <v>1373</v>
      </c>
      <c r="G358" s="238" t="s">
        <v>446</v>
      </c>
      <c r="H358" s="239">
        <v>176.74799999999999</v>
      </c>
      <c r="I358" s="240"/>
      <c r="J358" s="241">
        <f>ROUND(I358*H358,2)</f>
        <v>0</v>
      </c>
      <c r="K358" s="242"/>
      <c r="L358" s="243"/>
      <c r="M358" s="244" t="s">
        <v>1</v>
      </c>
      <c r="N358" s="245" t="s">
        <v>44</v>
      </c>
      <c r="O358" s="72"/>
      <c r="P358" s="198">
        <f>O358*H358</f>
        <v>0</v>
      </c>
      <c r="Q358" s="198">
        <v>4.2700000000000004E-3</v>
      </c>
      <c r="R358" s="198">
        <f>Q358*H358</f>
        <v>0.75471396000000002</v>
      </c>
      <c r="S358" s="198">
        <v>0</v>
      </c>
      <c r="T358" s="199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0" t="s">
        <v>204</v>
      </c>
      <c r="AT358" s="200" t="s">
        <v>223</v>
      </c>
      <c r="AU358" s="200" t="s">
        <v>89</v>
      </c>
      <c r="AY358" s="18" t="s">
        <v>153</v>
      </c>
      <c r="BE358" s="201">
        <f>IF(N358="základní",J358,0)</f>
        <v>0</v>
      </c>
      <c r="BF358" s="201">
        <f>IF(N358="snížená",J358,0)</f>
        <v>0</v>
      </c>
      <c r="BG358" s="201">
        <f>IF(N358="zákl. přenesená",J358,0)</f>
        <v>0</v>
      </c>
      <c r="BH358" s="201">
        <f>IF(N358="sníž. přenesená",J358,0)</f>
        <v>0</v>
      </c>
      <c r="BI358" s="201">
        <f>IF(N358="nulová",J358,0)</f>
        <v>0</v>
      </c>
      <c r="BJ358" s="18" t="s">
        <v>87</v>
      </c>
      <c r="BK358" s="201">
        <f>ROUND(I358*H358,2)</f>
        <v>0</v>
      </c>
      <c r="BL358" s="18" t="s">
        <v>159</v>
      </c>
      <c r="BM358" s="200" t="s">
        <v>1374</v>
      </c>
    </row>
    <row r="359" spans="1:65" s="14" customFormat="1" ht="11.25">
      <c r="B359" s="213"/>
      <c r="C359" s="214"/>
      <c r="D359" s="204" t="s">
        <v>161</v>
      </c>
      <c r="E359" s="215" t="s">
        <v>1</v>
      </c>
      <c r="F359" s="216" t="s">
        <v>1375</v>
      </c>
      <c r="G359" s="214"/>
      <c r="H359" s="217">
        <v>171.6</v>
      </c>
      <c r="I359" s="218"/>
      <c r="J359" s="214"/>
      <c r="K359" s="214"/>
      <c r="L359" s="219"/>
      <c r="M359" s="220"/>
      <c r="N359" s="221"/>
      <c r="O359" s="221"/>
      <c r="P359" s="221"/>
      <c r="Q359" s="221"/>
      <c r="R359" s="221"/>
      <c r="S359" s="221"/>
      <c r="T359" s="222"/>
      <c r="AT359" s="223" t="s">
        <v>161</v>
      </c>
      <c r="AU359" s="223" t="s">
        <v>89</v>
      </c>
      <c r="AV359" s="14" t="s">
        <v>89</v>
      </c>
      <c r="AW359" s="14" t="s">
        <v>33</v>
      </c>
      <c r="AX359" s="14" t="s">
        <v>79</v>
      </c>
      <c r="AY359" s="223" t="s">
        <v>153</v>
      </c>
    </row>
    <row r="360" spans="1:65" s="15" customFormat="1" ht="11.25">
      <c r="B360" s="224"/>
      <c r="C360" s="225"/>
      <c r="D360" s="204" t="s">
        <v>161</v>
      </c>
      <c r="E360" s="226" t="s">
        <v>1</v>
      </c>
      <c r="F360" s="227" t="s">
        <v>164</v>
      </c>
      <c r="G360" s="225"/>
      <c r="H360" s="228">
        <v>171.6</v>
      </c>
      <c r="I360" s="229"/>
      <c r="J360" s="225"/>
      <c r="K360" s="225"/>
      <c r="L360" s="230"/>
      <c r="M360" s="231"/>
      <c r="N360" s="232"/>
      <c r="O360" s="232"/>
      <c r="P360" s="232"/>
      <c r="Q360" s="232"/>
      <c r="R360" s="232"/>
      <c r="S360" s="232"/>
      <c r="T360" s="233"/>
      <c r="AT360" s="234" t="s">
        <v>161</v>
      </c>
      <c r="AU360" s="234" t="s">
        <v>89</v>
      </c>
      <c r="AV360" s="15" t="s">
        <v>159</v>
      </c>
      <c r="AW360" s="15" t="s">
        <v>33</v>
      </c>
      <c r="AX360" s="15" t="s">
        <v>87</v>
      </c>
      <c r="AY360" s="234" t="s">
        <v>153</v>
      </c>
    </row>
    <row r="361" spans="1:65" s="14" customFormat="1" ht="11.25">
      <c r="B361" s="213"/>
      <c r="C361" s="214"/>
      <c r="D361" s="204" t="s">
        <v>161</v>
      </c>
      <c r="E361" s="214"/>
      <c r="F361" s="216" t="s">
        <v>1376</v>
      </c>
      <c r="G361" s="214"/>
      <c r="H361" s="217">
        <v>176.74799999999999</v>
      </c>
      <c r="I361" s="218"/>
      <c r="J361" s="214"/>
      <c r="K361" s="214"/>
      <c r="L361" s="219"/>
      <c r="M361" s="220"/>
      <c r="N361" s="221"/>
      <c r="O361" s="221"/>
      <c r="P361" s="221"/>
      <c r="Q361" s="221"/>
      <c r="R361" s="221"/>
      <c r="S361" s="221"/>
      <c r="T361" s="222"/>
      <c r="AT361" s="223" t="s">
        <v>161</v>
      </c>
      <c r="AU361" s="223" t="s">
        <v>89</v>
      </c>
      <c r="AV361" s="14" t="s">
        <v>89</v>
      </c>
      <c r="AW361" s="14" t="s">
        <v>4</v>
      </c>
      <c r="AX361" s="14" t="s">
        <v>87</v>
      </c>
      <c r="AY361" s="223" t="s">
        <v>153</v>
      </c>
    </row>
    <row r="362" spans="1:65" s="2" customFormat="1" ht="33" customHeight="1">
      <c r="A362" s="35"/>
      <c r="B362" s="36"/>
      <c r="C362" s="188" t="s">
        <v>347</v>
      </c>
      <c r="D362" s="188" t="s">
        <v>155</v>
      </c>
      <c r="E362" s="189" t="s">
        <v>1377</v>
      </c>
      <c r="F362" s="190" t="s">
        <v>1378</v>
      </c>
      <c r="G362" s="191" t="s">
        <v>465</v>
      </c>
      <c r="H362" s="192">
        <v>24</v>
      </c>
      <c r="I362" s="193"/>
      <c r="J362" s="194">
        <f>ROUND(I362*H362,2)</f>
        <v>0</v>
      </c>
      <c r="K362" s="195"/>
      <c r="L362" s="40"/>
      <c r="M362" s="196" t="s">
        <v>1</v>
      </c>
      <c r="N362" s="197" t="s">
        <v>44</v>
      </c>
      <c r="O362" s="72"/>
      <c r="P362" s="198">
        <f>O362*H362</f>
        <v>0</v>
      </c>
      <c r="Q362" s="198">
        <v>1.0000000000000001E-5</v>
      </c>
      <c r="R362" s="198">
        <f>Q362*H362</f>
        <v>2.4000000000000003E-4</v>
      </c>
      <c r="S362" s="198">
        <v>0</v>
      </c>
      <c r="T362" s="199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0" t="s">
        <v>159</v>
      </c>
      <c r="AT362" s="200" t="s">
        <v>155</v>
      </c>
      <c r="AU362" s="200" t="s">
        <v>89</v>
      </c>
      <c r="AY362" s="18" t="s">
        <v>153</v>
      </c>
      <c r="BE362" s="201">
        <f>IF(N362="základní",J362,0)</f>
        <v>0</v>
      </c>
      <c r="BF362" s="201">
        <f>IF(N362="snížená",J362,0)</f>
        <v>0</v>
      </c>
      <c r="BG362" s="201">
        <f>IF(N362="zákl. přenesená",J362,0)</f>
        <v>0</v>
      </c>
      <c r="BH362" s="201">
        <f>IF(N362="sníž. přenesená",J362,0)</f>
        <v>0</v>
      </c>
      <c r="BI362" s="201">
        <f>IF(N362="nulová",J362,0)</f>
        <v>0</v>
      </c>
      <c r="BJ362" s="18" t="s">
        <v>87</v>
      </c>
      <c r="BK362" s="201">
        <f>ROUND(I362*H362,2)</f>
        <v>0</v>
      </c>
      <c r="BL362" s="18" t="s">
        <v>159</v>
      </c>
      <c r="BM362" s="200" t="s">
        <v>1379</v>
      </c>
    </row>
    <row r="363" spans="1:65" s="13" customFormat="1" ht="11.25">
      <c r="B363" s="202"/>
      <c r="C363" s="203"/>
      <c r="D363" s="204" t="s">
        <v>161</v>
      </c>
      <c r="E363" s="205" t="s">
        <v>1</v>
      </c>
      <c r="F363" s="206" t="s">
        <v>1380</v>
      </c>
      <c r="G363" s="203"/>
      <c r="H363" s="205" t="s">
        <v>1</v>
      </c>
      <c r="I363" s="207"/>
      <c r="J363" s="203"/>
      <c r="K363" s="203"/>
      <c r="L363" s="208"/>
      <c r="M363" s="209"/>
      <c r="N363" s="210"/>
      <c r="O363" s="210"/>
      <c r="P363" s="210"/>
      <c r="Q363" s="210"/>
      <c r="R363" s="210"/>
      <c r="S363" s="210"/>
      <c r="T363" s="211"/>
      <c r="AT363" s="212" t="s">
        <v>161</v>
      </c>
      <c r="AU363" s="212" t="s">
        <v>89</v>
      </c>
      <c r="AV363" s="13" t="s">
        <v>87</v>
      </c>
      <c r="AW363" s="13" t="s">
        <v>33</v>
      </c>
      <c r="AX363" s="13" t="s">
        <v>79</v>
      </c>
      <c r="AY363" s="212" t="s">
        <v>153</v>
      </c>
    </row>
    <row r="364" spans="1:65" s="14" customFormat="1" ht="11.25">
      <c r="B364" s="213"/>
      <c r="C364" s="214"/>
      <c r="D364" s="204" t="s">
        <v>161</v>
      </c>
      <c r="E364" s="215" t="s">
        <v>1</v>
      </c>
      <c r="F364" s="216" t="s">
        <v>1381</v>
      </c>
      <c r="G364" s="214"/>
      <c r="H364" s="217">
        <v>22</v>
      </c>
      <c r="I364" s="218"/>
      <c r="J364" s="214"/>
      <c r="K364" s="214"/>
      <c r="L364" s="219"/>
      <c r="M364" s="220"/>
      <c r="N364" s="221"/>
      <c r="O364" s="221"/>
      <c r="P364" s="221"/>
      <c r="Q364" s="221"/>
      <c r="R364" s="221"/>
      <c r="S364" s="221"/>
      <c r="T364" s="222"/>
      <c r="AT364" s="223" t="s">
        <v>161</v>
      </c>
      <c r="AU364" s="223" t="s">
        <v>89</v>
      </c>
      <c r="AV364" s="14" t="s">
        <v>89</v>
      </c>
      <c r="AW364" s="14" t="s">
        <v>33</v>
      </c>
      <c r="AX364" s="14" t="s">
        <v>79</v>
      </c>
      <c r="AY364" s="223" t="s">
        <v>153</v>
      </c>
    </row>
    <row r="365" spans="1:65" s="13" customFormat="1" ht="11.25">
      <c r="B365" s="202"/>
      <c r="C365" s="203"/>
      <c r="D365" s="204" t="s">
        <v>161</v>
      </c>
      <c r="E365" s="205" t="s">
        <v>1</v>
      </c>
      <c r="F365" s="206" t="s">
        <v>1382</v>
      </c>
      <c r="G365" s="203"/>
      <c r="H365" s="205" t="s">
        <v>1</v>
      </c>
      <c r="I365" s="207"/>
      <c r="J365" s="203"/>
      <c r="K365" s="203"/>
      <c r="L365" s="208"/>
      <c r="M365" s="209"/>
      <c r="N365" s="210"/>
      <c r="O365" s="210"/>
      <c r="P365" s="210"/>
      <c r="Q365" s="210"/>
      <c r="R365" s="210"/>
      <c r="S365" s="210"/>
      <c r="T365" s="211"/>
      <c r="AT365" s="212" t="s">
        <v>161</v>
      </c>
      <c r="AU365" s="212" t="s">
        <v>89</v>
      </c>
      <c r="AV365" s="13" t="s">
        <v>87</v>
      </c>
      <c r="AW365" s="13" t="s">
        <v>33</v>
      </c>
      <c r="AX365" s="13" t="s">
        <v>79</v>
      </c>
      <c r="AY365" s="212" t="s">
        <v>153</v>
      </c>
    </row>
    <row r="366" spans="1:65" s="14" customFormat="1" ht="11.25">
      <c r="B366" s="213"/>
      <c r="C366" s="214"/>
      <c r="D366" s="204" t="s">
        <v>161</v>
      </c>
      <c r="E366" s="215" t="s">
        <v>1</v>
      </c>
      <c r="F366" s="216" t="s">
        <v>87</v>
      </c>
      <c r="G366" s="214"/>
      <c r="H366" s="217">
        <v>1</v>
      </c>
      <c r="I366" s="218"/>
      <c r="J366" s="214"/>
      <c r="K366" s="214"/>
      <c r="L366" s="219"/>
      <c r="M366" s="220"/>
      <c r="N366" s="221"/>
      <c r="O366" s="221"/>
      <c r="P366" s="221"/>
      <c r="Q366" s="221"/>
      <c r="R366" s="221"/>
      <c r="S366" s="221"/>
      <c r="T366" s="222"/>
      <c r="AT366" s="223" t="s">
        <v>161</v>
      </c>
      <c r="AU366" s="223" t="s">
        <v>89</v>
      </c>
      <c r="AV366" s="14" t="s">
        <v>89</v>
      </c>
      <c r="AW366" s="14" t="s">
        <v>33</v>
      </c>
      <c r="AX366" s="14" t="s">
        <v>79</v>
      </c>
      <c r="AY366" s="223" t="s">
        <v>153</v>
      </c>
    </row>
    <row r="367" spans="1:65" s="13" customFormat="1" ht="11.25">
      <c r="B367" s="202"/>
      <c r="C367" s="203"/>
      <c r="D367" s="204" t="s">
        <v>161</v>
      </c>
      <c r="E367" s="205" t="s">
        <v>1</v>
      </c>
      <c r="F367" s="206" t="s">
        <v>1207</v>
      </c>
      <c r="G367" s="203"/>
      <c r="H367" s="205" t="s">
        <v>1</v>
      </c>
      <c r="I367" s="207"/>
      <c r="J367" s="203"/>
      <c r="K367" s="203"/>
      <c r="L367" s="208"/>
      <c r="M367" s="209"/>
      <c r="N367" s="210"/>
      <c r="O367" s="210"/>
      <c r="P367" s="210"/>
      <c r="Q367" s="210"/>
      <c r="R367" s="210"/>
      <c r="S367" s="210"/>
      <c r="T367" s="211"/>
      <c r="AT367" s="212" t="s">
        <v>161</v>
      </c>
      <c r="AU367" s="212" t="s">
        <v>89</v>
      </c>
      <c r="AV367" s="13" t="s">
        <v>87</v>
      </c>
      <c r="AW367" s="13" t="s">
        <v>33</v>
      </c>
      <c r="AX367" s="13" t="s">
        <v>79</v>
      </c>
      <c r="AY367" s="212" t="s">
        <v>153</v>
      </c>
    </row>
    <row r="368" spans="1:65" s="14" customFormat="1" ht="11.25">
      <c r="B368" s="213"/>
      <c r="C368" s="214"/>
      <c r="D368" s="204" t="s">
        <v>161</v>
      </c>
      <c r="E368" s="215" t="s">
        <v>1</v>
      </c>
      <c r="F368" s="216" t="s">
        <v>87</v>
      </c>
      <c r="G368" s="214"/>
      <c r="H368" s="217">
        <v>1</v>
      </c>
      <c r="I368" s="218"/>
      <c r="J368" s="214"/>
      <c r="K368" s="214"/>
      <c r="L368" s="219"/>
      <c r="M368" s="220"/>
      <c r="N368" s="221"/>
      <c r="O368" s="221"/>
      <c r="P368" s="221"/>
      <c r="Q368" s="221"/>
      <c r="R368" s="221"/>
      <c r="S368" s="221"/>
      <c r="T368" s="222"/>
      <c r="AT368" s="223" t="s">
        <v>161</v>
      </c>
      <c r="AU368" s="223" t="s">
        <v>89</v>
      </c>
      <c r="AV368" s="14" t="s">
        <v>89</v>
      </c>
      <c r="AW368" s="14" t="s">
        <v>33</v>
      </c>
      <c r="AX368" s="14" t="s">
        <v>79</v>
      </c>
      <c r="AY368" s="223" t="s">
        <v>153</v>
      </c>
    </row>
    <row r="369" spans="1:65" s="15" customFormat="1" ht="11.25">
      <c r="B369" s="224"/>
      <c r="C369" s="225"/>
      <c r="D369" s="204" t="s">
        <v>161</v>
      </c>
      <c r="E369" s="226" t="s">
        <v>1</v>
      </c>
      <c r="F369" s="227" t="s">
        <v>164</v>
      </c>
      <c r="G369" s="225"/>
      <c r="H369" s="228">
        <v>24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AT369" s="234" t="s">
        <v>161</v>
      </c>
      <c r="AU369" s="234" t="s">
        <v>89</v>
      </c>
      <c r="AV369" s="15" t="s">
        <v>159</v>
      </c>
      <c r="AW369" s="15" t="s">
        <v>33</v>
      </c>
      <c r="AX369" s="15" t="s">
        <v>87</v>
      </c>
      <c r="AY369" s="234" t="s">
        <v>153</v>
      </c>
    </row>
    <row r="370" spans="1:65" s="2" customFormat="1" ht="16.5" customHeight="1">
      <c r="A370" s="35"/>
      <c r="B370" s="36"/>
      <c r="C370" s="235" t="s">
        <v>352</v>
      </c>
      <c r="D370" s="235" t="s">
        <v>223</v>
      </c>
      <c r="E370" s="236" t="s">
        <v>1383</v>
      </c>
      <c r="F370" s="237" t="s">
        <v>1384</v>
      </c>
      <c r="G370" s="238" t="s">
        <v>465</v>
      </c>
      <c r="H370" s="239">
        <v>11.22</v>
      </c>
      <c r="I370" s="240"/>
      <c r="J370" s="241">
        <f>ROUND(I370*H370,2)</f>
        <v>0</v>
      </c>
      <c r="K370" s="242"/>
      <c r="L370" s="243"/>
      <c r="M370" s="244" t="s">
        <v>1</v>
      </c>
      <c r="N370" s="245" t="s">
        <v>44</v>
      </c>
      <c r="O370" s="72"/>
      <c r="P370" s="198">
        <f>O370*H370</f>
        <v>0</v>
      </c>
      <c r="Q370" s="198">
        <v>4.4999999999999999E-4</v>
      </c>
      <c r="R370" s="198">
        <f>Q370*H370</f>
        <v>5.0490000000000005E-3</v>
      </c>
      <c r="S370" s="198">
        <v>0</v>
      </c>
      <c r="T370" s="19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0" t="s">
        <v>204</v>
      </c>
      <c r="AT370" s="200" t="s">
        <v>223</v>
      </c>
      <c r="AU370" s="200" t="s">
        <v>89</v>
      </c>
      <c r="AY370" s="18" t="s">
        <v>153</v>
      </c>
      <c r="BE370" s="201">
        <f>IF(N370="základní",J370,0)</f>
        <v>0</v>
      </c>
      <c r="BF370" s="201">
        <f>IF(N370="snížená",J370,0)</f>
        <v>0</v>
      </c>
      <c r="BG370" s="201">
        <f>IF(N370="zákl. přenesená",J370,0)</f>
        <v>0</v>
      </c>
      <c r="BH370" s="201">
        <f>IF(N370="sníž. přenesená",J370,0)</f>
        <v>0</v>
      </c>
      <c r="BI370" s="201">
        <f>IF(N370="nulová",J370,0)</f>
        <v>0</v>
      </c>
      <c r="BJ370" s="18" t="s">
        <v>87</v>
      </c>
      <c r="BK370" s="201">
        <f>ROUND(I370*H370,2)</f>
        <v>0</v>
      </c>
      <c r="BL370" s="18" t="s">
        <v>159</v>
      </c>
      <c r="BM370" s="200" t="s">
        <v>1385</v>
      </c>
    </row>
    <row r="371" spans="1:65" s="13" customFormat="1" ht="11.25">
      <c r="B371" s="202"/>
      <c r="C371" s="203"/>
      <c r="D371" s="204" t="s">
        <v>161</v>
      </c>
      <c r="E371" s="205" t="s">
        <v>1</v>
      </c>
      <c r="F371" s="206" t="s">
        <v>1380</v>
      </c>
      <c r="G371" s="203"/>
      <c r="H371" s="205" t="s">
        <v>1</v>
      </c>
      <c r="I371" s="207"/>
      <c r="J371" s="203"/>
      <c r="K371" s="203"/>
      <c r="L371" s="208"/>
      <c r="M371" s="209"/>
      <c r="N371" s="210"/>
      <c r="O371" s="210"/>
      <c r="P371" s="210"/>
      <c r="Q371" s="210"/>
      <c r="R371" s="210"/>
      <c r="S371" s="210"/>
      <c r="T371" s="211"/>
      <c r="AT371" s="212" t="s">
        <v>161</v>
      </c>
      <c r="AU371" s="212" t="s">
        <v>89</v>
      </c>
      <c r="AV371" s="13" t="s">
        <v>87</v>
      </c>
      <c r="AW371" s="13" t="s">
        <v>33</v>
      </c>
      <c r="AX371" s="13" t="s">
        <v>79</v>
      </c>
      <c r="AY371" s="212" t="s">
        <v>153</v>
      </c>
    </row>
    <row r="372" spans="1:65" s="14" customFormat="1" ht="11.25">
      <c r="B372" s="213"/>
      <c r="C372" s="214"/>
      <c r="D372" s="204" t="s">
        <v>161</v>
      </c>
      <c r="E372" s="215" t="s">
        <v>1</v>
      </c>
      <c r="F372" s="216" t="s">
        <v>222</v>
      </c>
      <c r="G372" s="214"/>
      <c r="H372" s="217">
        <v>11</v>
      </c>
      <c r="I372" s="218"/>
      <c r="J372" s="214"/>
      <c r="K372" s="214"/>
      <c r="L372" s="219"/>
      <c r="M372" s="220"/>
      <c r="N372" s="221"/>
      <c r="O372" s="221"/>
      <c r="P372" s="221"/>
      <c r="Q372" s="221"/>
      <c r="R372" s="221"/>
      <c r="S372" s="221"/>
      <c r="T372" s="222"/>
      <c r="AT372" s="223" t="s">
        <v>161</v>
      </c>
      <c r="AU372" s="223" t="s">
        <v>89</v>
      </c>
      <c r="AV372" s="14" t="s">
        <v>89</v>
      </c>
      <c r="AW372" s="14" t="s">
        <v>33</v>
      </c>
      <c r="AX372" s="14" t="s">
        <v>87</v>
      </c>
      <c r="AY372" s="223" t="s">
        <v>153</v>
      </c>
    </row>
    <row r="373" spans="1:65" s="14" customFormat="1" ht="11.25">
      <c r="B373" s="213"/>
      <c r="C373" s="214"/>
      <c r="D373" s="204" t="s">
        <v>161</v>
      </c>
      <c r="E373" s="214"/>
      <c r="F373" s="216" t="s">
        <v>1386</v>
      </c>
      <c r="G373" s="214"/>
      <c r="H373" s="217">
        <v>11.22</v>
      </c>
      <c r="I373" s="218"/>
      <c r="J373" s="214"/>
      <c r="K373" s="214"/>
      <c r="L373" s="219"/>
      <c r="M373" s="220"/>
      <c r="N373" s="221"/>
      <c r="O373" s="221"/>
      <c r="P373" s="221"/>
      <c r="Q373" s="221"/>
      <c r="R373" s="221"/>
      <c r="S373" s="221"/>
      <c r="T373" s="222"/>
      <c r="AT373" s="223" t="s">
        <v>161</v>
      </c>
      <c r="AU373" s="223" t="s">
        <v>89</v>
      </c>
      <c r="AV373" s="14" t="s">
        <v>89</v>
      </c>
      <c r="AW373" s="14" t="s">
        <v>4</v>
      </c>
      <c r="AX373" s="14" t="s">
        <v>87</v>
      </c>
      <c r="AY373" s="223" t="s">
        <v>153</v>
      </c>
    </row>
    <row r="374" spans="1:65" s="2" customFormat="1" ht="16.5" customHeight="1">
      <c r="A374" s="35"/>
      <c r="B374" s="36"/>
      <c r="C374" s="235" t="s">
        <v>359</v>
      </c>
      <c r="D374" s="235" t="s">
        <v>223</v>
      </c>
      <c r="E374" s="236" t="s">
        <v>1387</v>
      </c>
      <c r="F374" s="237" t="s">
        <v>1388</v>
      </c>
      <c r="G374" s="238" t="s">
        <v>465</v>
      </c>
      <c r="H374" s="239">
        <v>2.04</v>
      </c>
      <c r="I374" s="240"/>
      <c r="J374" s="241">
        <f>ROUND(I374*H374,2)</f>
        <v>0</v>
      </c>
      <c r="K374" s="242"/>
      <c r="L374" s="243"/>
      <c r="M374" s="244" t="s">
        <v>1</v>
      </c>
      <c r="N374" s="245" t="s">
        <v>44</v>
      </c>
      <c r="O374" s="72"/>
      <c r="P374" s="198">
        <f>O374*H374</f>
        <v>0</v>
      </c>
      <c r="Q374" s="198">
        <v>1.4E-3</v>
      </c>
      <c r="R374" s="198">
        <f>Q374*H374</f>
        <v>2.856E-3</v>
      </c>
      <c r="S374" s="198">
        <v>0</v>
      </c>
      <c r="T374" s="199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00" t="s">
        <v>204</v>
      </c>
      <c r="AT374" s="200" t="s">
        <v>223</v>
      </c>
      <c r="AU374" s="200" t="s">
        <v>89</v>
      </c>
      <c r="AY374" s="18" t="s">
        <v>153</v>
      </c>
      <c r="BE374" s="201">
        <f>IF(N374="základní",J374,0)</f>
        <v>0</v>
      </c>
      <c r="BF374" s="201">
        <f>IF(N374="snížená",J374,0)</f>
        <v>0</v>
      </c>
      <c r="BG374" s="201">
        <f>IF(N374="zákl. přenesená",J374,0)</f>
        <v>0</v>
      </c>
      <c r="BH374" s="201">
        <f>IF(N374="sníž. přenesená",J374,0)</f>
        <v>0</v>
      </c>
      <c r="BI374" s="201">
        <f>IF(N374="nulová",J374,0)</f>
        <v>0</v>
      </c>
      <c r="BJ374" s="18" t="s">
        <v>87</v>
      </c>
      <c r="BK374" s="201">
        <f>ROUND(I374*H374,2)</f>
        <v>0</v>
      </c>
      <c r="BL374" s="18" t="s">
        <v>159</v>
      </c>
      <c r="BM374" s="200" t="s">
        <v>1389</v>
      </c>
    </row>
    <row r="375" spans="1:65" s="13" customFormat="1" ht="11.25">
      <c r="B375" s="202"/>
      <c r="C375" s="203"/>
      <c r="D375" s="204" t="s">
        <v>161</v>
      </c>
      <c r="E375" s="205" t="s">
        <v>1</v>
      </c>
      <c r="F375" s="206" t="s">
        <v>1382</v>
      </c>
      <c r="G375" s="203"/>
      <c r="H375" s="205" t="s">
        <v>1</v>
      </c>
      <c r="I375" s="207"/>
      <c r="J375" s="203"/>
      <c r="K375" s="203"/>
      <c r="L375" s="208"/>
      <c r="M375" s="209"/>
      <c r="N375" s="210"/>
      <c r="O375" s="210"/>
      <c r="P375" s="210"/>
      <c r="Q375" s="210"/>
      <c r="R375" s="210"/>
      <c r="S375" s="210"/>
      <c r="T375" s="211"/>
      <c r="AT375" s="212" t="s">
        <v>161</v>
      </c>
      <c r="AU375" s="212" t="s">
        <v>89</v>
      </c>
      <c r="AV375" s="13" t="s">
        <v>87</v>
      </c>
      <c r="AW375" s="13" t="s">
        <v>33</v>
      </c>
      <c r="AX375" s="13" t="s">
        <v>79</v>
      </c>
      <c r="AY375" s="212" t="s">
        <v>153</v>
      </c>
    </row>
    <row r="376" spans="1:65" s="14" customFormat="1" ht="11.25">
      <c r="B376" s="213"/>
      <c r="C376" s="214"/>
      <c r="D376" s="204" t="s">
        <v>161</v>
      </c>
      <c r="E376" s="215" t="s">
        <v>1</v>
      </c>
      <c r="F376" s="216" t="s">
        <v>87</v>
      </c>
      <c r="G376" s="214"/>
      <c r="H376" s="217">
        <v>1</v>
      </c>
      <c r="I376" s="218"/>
      <c r="J376" s="214"/>
      <c r="K376" s="214"/>
      <c r="L376" s="219"/>
      <c r="M376" s="220"/>
      <c r="N376" s="221"/>
      <c r="O376" s="221"/>
      <c r="P376" s="221"/>
      <c r="Q376" s="221"/>
      <c r="R376" s="221"/>
      <c r="S376" s="221"/>
      <c r="T376" s="222"/>
      <c r="AT376" s="223" t="s">
        <v>161</v>
      </c>
      <c r="AU376" s="223" t="s">
        <v>89</v>
      </c>
      <c r="AV376" s="14" t="s">
        <v>89</v>
      </c>
      <c r="AW376" s="14" t="s">
        <v>33</v>
      </c>
      <c r="AX376" s="14" t="s">
        <v>79</v>
      </c>
      <c r="AY376" s="223" t="s">
        <v>153</v>
      </c>
    </row>
    <row r="377" spans="1:65" s="13" customFormat="1" ht="11.25">
      <c r="B377" s="202"/>
      <c r="C377" s="203"/>
      <c r="D377" s="204" t="s">
        <v>161</v>
      </c>
      <c r="E377" s="205" t="s">
        <v>1</v>
      </c>
      <c r="F377" s="206" t="s">
        <v>1207</v>
      </c>
      <c r="G377" s="203"/>
      <c r="H377" s="205" t="s">
        <v>1</v>
      </c>
      <c r="I377" s="207"/>
      <c r="J377" s="203"/>
      <c r="K377" s="203"/>
      <c r="L377" s="208"/>
      <c r="M377" s="209"/>
      <c r="N377" s="210"/>
      <c r="O377" s="210"/>
      <c r="P377" s="210"/>
      <c r="Q377" s="210"/>
      <c r="R377" s="210"/>
      <c r="S377" s="210"/>
      <c r="T377" s="211"/>
      <c r="AT377" s="212" t="s">
        <v>161</v>
      </c>
      <c r="AU377" s="212" t="s">
        <v>89</v>
      </c>
      <c r="AV377" s="13" t="s">
        <v>87</v>
      </c>
      <c r="AW377" s="13" t="s">
        <v>33</v>
      </c>
      <c r="AX377" s="13" t="s">
        <v>79</v>
      </c>
      <c r="AY377" s="212" t="s">
        <v>153</v>
      </c>
    </row>
    <row r="378" spans="1:65" s="14" customFormat="1" ht="11.25">
      <c r="B378" s="213"/>
      <c r="C378" s="214"/>
      <c r="D378" s="204" t="s">
        <v>161</v>
      </c>
      <c r="E378" s="215" t="s">
        <v>1</v>
      </c>
      <c r="F378" s="216" t="s">
        <v>87</v>
      </c>
      <c r="G378" s="214"/>
      <c r="H378" s="217">
        <v>1</v>
      </c>
      <c r="I378" s="218"/>
      <c r="J378" s="214"/>
      <c r="K378" s="214"/>
      <c r="L378" s="219"/>
      <c r="M378" s="220"/>
      <c r="N378" s="221"/>
      <c r="O378" s="221"/>
      <c r="P378" s="221"/>
      <c r="Q378" s="221"/>
      <c r="R378" s="221"/>
      <c r="S378" s="221"/>
      <c r="T378" s="222"/>
      <c r="AT378" s="223" t="s">
        <v>161</v>
      </c>
      <c r="AU378" s="223" t="s">
        <v>89</v>
      </c>
      <c r="AV378" s="14" t="s">
        <v>89</v>
      </c>
      <c r="AW378" s="14" t="s">
        <v>33</v>
      </c>
      <c r="AX378" s="14" t="s">
        <v>79</v>
      </c>
      <c r="AY378" s="223" t="s">
        <v>153</v>
      </c>
    </row>
    <row r="379" spans="1:65" s="15" customFormat="1" ht="11.25">
      <c r="B379" s="224"/>
      <c r="C379" s="225"/>
      <c r="D379" s="204" t="s">
        <v>161</v>
      </c>
      <c r="E379" s="226" t="s">
        <v>1</v>
      </c>
      <c r="F379" s="227" t="s">
        <v>164</v>
      </c>
      <c r="G379" s="225"/>
      <c r="H379" s="228">
        <v>2</v>
      </c>
      <c r="I379" s="229"/>
      <c r="J379" s="225"/>
      <c r="K379" s="225"/>
      <c r="L379" s="230"/>
      <c r="M379" s="231"/>
      <c r="N379" s="232"/>
      <c r="O379" s="232"/>
      <c r="P379" s="232"/>
      <c r="Q379" s="232"/>
      <c r="R379" s="232"/>
      <c r="S379" s="232"/>
      <c r="T379" s="233"/>
      <c r="AT379" s="234" t="s">
        <v>161</v>
      </c>
      <c r="AU379" s="234" t="s">
        <v>89</v>
      </c>
      <c r="AV379" s="15" t="s">
        <v>159</v>
      </c>
      <c r="AW379" s="15" t="s">
        <v>33</v>
      </c>
      <c r="AX379" s="15" t="s">
        <v>87</v>
      </c>
      <c r="AY379" s="234" t="s">
        <v>153</v>
      </c>
    </row>
    <row r="380" spans="1:65" s="14" customFormat="1" ht="11.25">
      <c r="B380" s="213"/>
      <c r="C380" s="214"/>
      <c r="D380" s="204" t="s">
        <v>161</v>
      </c>
      <c r="E380" s="214"/>
      <c r="F380" s="216" t="s">
        <v>1390</v>
      </c>
      <c r="G380" s="214"/>
      <c r="H380" s="217">
        <v>2.04</v>
      </c>
      <c r="I380" s="218"/>
      <c r="J380" s="214"/>
      <c r="K380" s="214"/>
      <c r="L380" s="219"/>
      <c r="M380" s="220"/>
      <c r="N380" s="221"/>
      <c r="O380" s="221"/>
      <c r="P380" s="221"/>
      <c r="Q380" s="221"/>
      <c r="R380" s="221"/>
      <c r="S380" s="221"/>
      <c r="T380" s="222"/>
      <c r="AT380" s="223" t="s">
        <v>161</v>
      </c>
      <c r="AU380" s="223" t="s">
        <v>89</v>
      </c>
      <c r="AV380" s="14" t="s">
        <v>89</v>
      </c>
      <c r="AW380" s="14" t="s">
        <v>4</v>
      </c>
      <c r="AX380" s="14" t="s">
        <v>87</v>
      </c>
      <c r="AY380" s="223" t="s">
        <v>153</v>
      </c>
    </row>
    <row r="381" spans="1:65" s="2" customFormat="1" ht="16.5" customHeight="1">
      <c r="A381" s="35"/>
      <c r="B381" s="36"/>
      <c r="C381" s="235" t="s">
        <v>363</v>
      </c>
      <c r="D381" s="235" t="s">
        <v>223</v>
      </c>
      <c r="E381" s="236" t="s">
        <v>1391</v>
      </c>
      <c r="F381" s="237" t="s">
        <v>1392</v>
      </c>
      <c r="G381" s="238" t="s">
        <v>465</v>
      </c>
      <c r="H381" s="239">
        <v>11.22</v>
      </c>
      <c r="I381" s="240"/>
      <c r="J381" s="241">
        <f>ROUND(I381*H381,2)</f>
        <v>0</v>
      </c>
      <c r="K381" s="242"/>
      <c r="L381" s="243"/>
      <c r="M381" s="244" t="s">
        <v>1</v>
      </c>
      <c r="N381" s="245" t="s">
        <v>44</v>
      </c>
      <c r="O381" s="72"/>
      <c r="P381" s="198">
        <f>O381*H381</f>
        <v>0</v>
      </c>
      <c r="Q381" s="198">
        <v>7.9000000000000001E-4</v>
      </c>
      <c r="R381" s="198">
        <f>Q381*H381</f>
        <v>8.8637999999999998E-3</v>
      </c>
      <c r="S381" s="198">
        <v>0</v>
      </c>
      <c r="T381" s="199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00" t="s">
        <v>204</v>
      </c>
      <c r="AT381" s="200" t="s">
        <v>223</v>
      </c>
      <c r="AU381" s="200" t="s">
        <v>89</v>
      </c>
      <c r="AY381" s="18" t="s">
        <v>153</v>
      </c>
      <c r="BE381" s="201">
        <f>IF(N381="základní",J381,0)</f>
        <v>0</v>
      </c>
      <c r="BF381" s="201">
        <f>IF(N381="snížená",J381,0)</f>
        <v>0</v>
      </c>
      <c r="BG381" s="201">
        <f>IF(N381="zákl. přenesená",J381,0)</f>
        <v>0</v>
      </c>
      <c r="BH381" s="201">
        <f>IF(N381="sníž. přenesená",J381,0)</f>
        <v>0</v>
      </c>
      <c r="BI381" s="201">
        <f>IF(N381="nulová",J381,0)</f>
        <v>0</v>
      </c>
      <c r="BJ381" s="18" t="s">
        <v>87</v>
      </c>
      <c r="BK381" s="201">
        <f>ROUND(I381*H381,2)</f>
        <v>0</v>
      </c>
      <c r="BL381" s="18" t="s">
        <v>159</v>
      </c>
      <c r="BM381" s="200" t="s">
        <v>1393</v>
      </c>
    </row>
    <row r="382" spans="1:65" s="14" customFormat="1" ht="11.25">
      <c r="B382" s="213"/>
      <c r="C382" s="214"/>
      <c r="D382" s="204" t="s">
        <v>161</v>
      </c>
      <c r="E382" s="215" t="s">
        <v>1</v>
      </c>
      <c r="F382" s="216" t="s">
        <v>222</v>
      </c>
      <c r="G382" s="214"/>
      <c r="H382" s="217">
        <v>11</v>
      </c>
      <c r="I382" s="218"/>
      <c r="J382" s="214"/>
      <c r="K382" s="214"/>
      <c r="L382" s="219"/>
      <c r="M382" s="220"/>
      <c r="N382" s="221"/>
      <c r="O382" s="221"/>
      <c r="P382" s="221"/>
      <c r="Q382" s="221"/>
      <c r="R382" s="221"/>
      <c r="S382" s="221"/>
      <c r="T382" s="222"/>
      <c r="AT382" s="223" t="s">
        <v>161</v>
      </c>
      <c r="AU382" s="223" t="s">
        <v>89</v>
      </c>
      <c r="AV382" s="14" t="s">
        <v>89</v>
      </c>
      <c r="AW382" s="14" t="s">
        <v>33</v>
      </c>
      <c r="AX382" s="14" t="s">
        <v>79</v>
      </c>
      <c r="AY382" s="223" t="s">
        <v>153</v>
      </c>
    </row>
    <row r="383" spans="1:65" s="15" customFormat="1" ht="11.25">
      <c r="B383" s="224"/>
      <c r="C383" s="225"/>
      <c r="D383" s="204" t="s">
        <v>161</v>
      </c>
      <c r="E383" s="226" t="s">
        <v>1</v>
      </c>
      <c r="F383" s="227" t="s">
        <v>164</v>
      </c>
      <c r="G383" s="225"/>
      <c r="H383" s="228">
        <v>11</v>
      </c>
      <c r="I383" s="229"/>
      <c r="J383" s="225"/>
      <c r="K383" s="225"/>
      <c r="L383" s="230"/>
      <c r="M383" s="231"/>
      <c r="N383" s="232"/>
      <c r="O383" s="232"/>
      <c r="P383" s="232"/>
      <c r="Q383" s="232"/>
      <c r="R383" s="232"/>
      <c r="S383" s="232"/>
      <c r="T383" s="233"/>
      <c r="AT383" s="234" t="s">
        <v>161</v>
      </c>
      <c r="AU383" s="234" t="s">
        <v>89</v>
      </c>
      <c r="AV383" s="15" t="s">
        <v>159</v>
      </c>
      <c r="AW383" s="15" t="s">
        <v>33</v>
      </c>
      <c r="AX383" s="15" t="s">
        <v>87</v>
      </c>
      <c r="AY383" s="234" t="s">
        <v>153</v>
      </c>
    </row>
    <row r="384" spans="1:65" s="14" customFormat="1" ht="11.25">
      <c r="B384" s="213"/>
      <c r="C384" s="214"/>
      <c r="D384" s="204" t="s">
        <v>161</v>
      </c>
      <c r="E384" s="214"/>
      <c r="F384" s="216" t="s">
        <v>1386</v>
      </c>
      <c r="G384" s="214"/>
      <c r="H384" s="217">
        <v>11.22</v>
      </c>
      <c r="I384" s="218"/>
      <c r="J384" s="214"/>
      <c r="K384" s="214"/>
      <c r="L384" s="219"/>
      <c r="M384" s="220"/>
      <c r="N384" s="221"/>
      <c r="O384" s="221"/>
      <c r="P384" s="221"/>
      <c r="Q384" s="221"/>
      <c r="R384" s="221"/>
      <c r="S384" s="221"/>
      <c r="T384" s="222"/>
      <c r="AT384" s="223" t="s">
        <v>161</v>
      </c>
      <c r="AU384" s="223" t="s">
        <v>89</v>
      </c>
      <c r="AV384" s="14" t="s">
        <v>89</v>
      </c>
      <c r="AW384" s="14" t="s">
        <v>4</v>
      </c>
      <c r="AX384" s="14" t="s">
        <v>87</v>
      </c>
      <c r="AY384" s="223" t="s">
        <v>153</v>
      </c>
    </row>
    <row r="385" spans="1:65" s="2" customFormat="1" ht="33" customHeight="1">
      <c r="A385" s="35"/>
      <c r="B385" s="36"/>
      <c r="C385" s="188" t="s">
        <v>368</v>
      </c>
      <c r="D385" s="188" t="s">
        <v>155</v>
      </c>
      <c r="E385" s="189" t="s">
        <v>1394</v>
      </c>
      <c r="F385" s="190" t="s">
        <v>1395</v>
      </c>
      <c r="G385" s="191" t="s">
        <v>465</v>
      </c>
      <c r="H385" s="192">
        <v>1</v>
      </c>
      <c r="I385" s="193"/>
      <c r="J385" s="194">
        <f>ROUND(I385*H385,2)</f>
        <v>0</v>
      </c>
      <c r="K385" s="195"/>
      <c r="L385" s="40"/>
      <c r="M385" s="196" t="s">
        <v>1</v>
      </c>
      <c r="N385" s="197" t="s">
        <v>44</v>
      </c>
      <c r="O385" s="72"/>
      <c r="P385" s="198">
        <f>O385*H385</f>
        <v>0</v>
      </c>
      <c r="Q385" s="198">
        <v>1.0000000000000001E-5</v>
      </c>
      <c r="R385" s="198">
        <f>Q385*H385</f>
        <v>1.0000000000000001E-5</v>
      </c>
      <c r="S385" s="198">
        <v>0</v>
      </c>
      <c r="T385" s="199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0" t="s">
        <v>159</v>
      </c>
      <c r="AT385" s="200" t="s">
        <v>155</v>
      </c>
      <c r="AU385" s="200" t="s">
        <v>89</v>
      </c>
      <c r="AY385" s="18" t="s">
        <v>153</v>
      </c>
      <c r="BE385" s="201">
        <f>IF(N385="základní",J385,0)</f>
        <v>0</v>
      </c>
      <c r="BF385" s="201">
        <f>IF(N385="snížená",J385,0)</f>
        <v>0</v>
      </c>
      <c r="BG385" s="201">
        <f>IF(N385="zákl. přenesená",J385,0)</f>
        <v>0</v>
      </c>
      <c r="BH385" s="201">
        <f>IF(N385="sníž. přenesená",J385,0)</f>
        <v>0</v>
      </c>
      <c r="BI385" s="201">
        <f>IF(N385="nulová",J385,0)</f>
        <v>0</v>
      </c>
      <c r="BJ385" s="18" t="s">
        <v>87</v>
      </c>
      <c r="BK385" s="201">
        <f>ROUND(I385*H385,2)</f>
        <v>0</v>
      </c>
      <c r="BL385" s="18" t="s">
        <v>159</v>
      </c>
      <c r="BM385" s="200" t="s">
        <v>1396</v>
      </c>
    </row>
    <row r="386" spans="1:65" s="13" customFormat="1" ht="11.25">
      <c r="B386" s="202"/>
      <c r="C386" s="203"/>
      <c r="D386" s="204" t="s">
        <v>161</v>
      </c>
      <c r="E386" s="205" t="s">
        <v>1</v>
      </c>
      <c r="F386" s="206" t="s">
        <v>1397</v>
      </c>
      <c r="G386" s="203"/>
      <c r="H386" s="205" t="s">
        <v>1</v>
      </c>
      <c r="I386" s="207"/>
      <c r="J386" s="203"/>
      <c r="K386" s="203"/>
      <c r="L386" s="208"/>
      <c r="M386" s="209"/>
      <c r="N386" s="210"/>
      <c r="O386" s="210"/>
      <c r="P386" s="210"/>
      <c r="Q386" s="210"/>
      <c r="R386" s="210"/>
      <c r="S386" s="210"/>
      <c r="T386" s="211"/>
      <c r="AT386" s="212" t="s">
        <v>161</v>
      </c>
      <c r="AU386" s="212" t="s">
        <v>89</v>
      </c>
      <c r="AV386" s="13" t="s">
        <v>87</v>
      </c>
      <c r="AW386" s="13" t="s">
        <v>33</v>
      </c>
      <c r="AX386" s="13" t="s">
        <v>79</v>
      </c>
      <c r="AY386" s="212" t="s">
        <v>153</v>
      </c>
    </row>
    <row r="387" spans="1:65" s="14" customFormat="1" ht="11.25">
      <c r="B387" s="213"/>
      <c r="C387" s="214"/>
      <c r="D387" s="204" t="s">
        <v>161</v>
      </c>
      <c r="E387" s="215" t="s">
        <v>1</v>
      </c>
      <c r="F387" s="216" t="s">
        <v>87</v>
      </c>
      <c r="G387" s="214"/>
      <c r="H387" s="217">
        <v>1</v>
      </c>
      <c r="I387" s="218"/>
      <c r="J387" s="214"/>
      <c r="K387" s="214"/>
      <c r="L387" s="219"/>
      <c r="M387" s="220"/>
      <c r="N387" s="221"/>
      <c r="O387" s="221"/>
      <c r="P387" s="221"/>
      <c r="Q387" s="221"/>
      <c r="R387" s="221"/>
      <c r="S387" s="221"/>
      <c r="T387" s="222"/>
      <c r="AT387" s="223" t="s">
        <v>161</v>
      </c>
      <c r="AU387" s="223" t="s">
        <v>89</v>
      </c>
      <c r="AV387" s="14" t="s">
        <v>89</v>
      </c>
      <c r="AW387" s="14" t="s">
        <v>33</v>
      </c>
      <c r="AX387" s="14" t="s">
        <v>79</v>
      </c>
      <c r="AY387" s="223" t="s">
        <v>153</v>
      </c>
    </row>
    <row r="388" spans="1:65" s="15" customFormat="1" ht="11.25">
      <c r="B388" s="224"/>
      <c r="C388" s="225"/>
      <c r="D388" s="204" t="s">
        <v>161</v>
      </c>
      <c r="E388" s="226" t="s">
        <v>1</v>
      </c>
      <c r="F388" s="227" t="s">
        <v>164</v>
      </c>
      <c r="G388" s="225"/>
      <c r="H388" s="228">
        <v>1</v>
      </c>
      <c r="I388" s="229"/>
      <c r="J388" s="225"/>
      <c r="K388" s="225"/>
      <c r="L388" s="230"/>
      <c r="M388" s="231"/>
      <c r="N388" s="232"/>
      <c r="O388" s="232"/>
      <c r="P388" s="232"/>
      <c r="Q388" s="232"/>
      <c r="R388" s="232"/>
      <c r="S388" s="232"/>
      <c r="T388" s="233"/>
      <c r="AT388" s="234" t="s">
        <v>161</v>
      </c>
      <c r="AU388" s="234" t="s">
        <v>89</v>
      </c>
      <c r="AV388" s="15" t="s">
        <v>159</v>
      </c>
      <c r="AW388" s="15" t="s">
        <v>33</v>
      </c>
      <c r="AX388" s="15" t="s">
        <v>87</v>
      </c>
      <c r="AY388" s="234" t="s">
        <v>153</v>
      </c>
    </row>
    <row r="389" spans="1:65" s="2" customFormat="1" ht="24.2" customHeight="1">
      <c r="A389" s="35"/>
      <c r="B389" s="36"/>
      <c r="C389" s="235" t="s">
        <v>375</v>
      </c>
      <c r="D389" s="235" t="s">
        <v>223</v>
      </c>
      <c r="E389" s="236" t="s">
        <v>1398</v>
      </c>
      <c r="F389" s="237" t="s">
        <v>1399</v>
      </c>
      <c r="G389" s="238" t="s">
        <v>465</v>
      </c>
      <c r="H389" s="239">
        <v>1.02</v>
      </c>
      <c r="I389" s="240"/>
      <c r="J389" s="241">
        <f>ROUND(I389*H389,2)</f>
        <v>0</v>
      </c>
      <c r="K389" s="242"/>
      <c r="L389" s="243"/>
      <c r="M389" s="244" t="s">
        <v>1</v>
      </c>
      <c r="N389" s="245" t="s">
        <v>44</v>
      </c>
      <c r="O389" s="72"/>
      <c r="P389" s="198">
        <f>O389*H389</f>
        <v>0</v>
      </c>
      <c r="Q389" s="198">
        <v>2.8E-3</v>
      </c>
      <c r="R389" s="198">
        <f>Q389*H389</f>
        <v>2.856E-3</v>
      </c>
      <c r="S389" s="198">
        <v>0</v>
      </c>
      <c r="T389" s="199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00" t="s">
        <v>204</v>
      </c>
      <c r="AT389" s="200" t="s">
        <v>223</v>
      </c>
      <c r="AU389" s="200" t="s">
        <v>89</v>
      </c>
      <c r="AY389" s="18" t="s">
        <v>153</v>
      </c>
      <c r="BE389" s="201">
        <f>IF(N389="základní",J389,0)</f>
        <v>0</v>
      </c>
      <c r="BF389" s="201">
        <f>IF(N389="snížená",J389,0)</f>
        <v>0</v>
      </c>
      <c r="BG389" s="201">
        <f>IF(N389="zákl. přenesená",J389,0)</f>
        <v>0</v>
      </c>
      <c r="BH389" s="201">
        <f>IF(N389="sníž. přenesená",J389,0)</f>
        <v>0</v>
      </c>
      <c r="BI389" s="201">
        <f>IF(N389="nulová",J389,0)</f>
        <v>0</v>
      </c>
      <c r="BJ389" s="18" t="s">
        <v>87</v>
      </c>
      <c r="BK389" s="201">
        <f>ROUND(I389*H389,2)</f>
        <v>0</v>
      </c>
      <c r="BL389" s="18" t="s">
        <v>159</v>
      </c>
      <c r="BM389" s="200" t="s">
        <v>1400</v>
      </c>
    </row>
    <row r="390" spans="1:65" s="13" customFormat="1" ht="11.25">
      <c r="B390" s="202"/>
      <c r="C390" s="203"/>
      <c r="D390" s="204" t="s">
        <v>161</v>
      </c>
      <c r="E390" s="205" t="s">
        <v>1</v>
      </c>
      <c r="F390" s="206" t="s">
        <v>1397</v>
      </c>
      <c r="G390" s="203"/>
      <c r="H390" s="205" t="s">
        <v>1</v>
      </c>
      <c r="I390" s="207"/>
      <c r="J390" s="203"/>
      <c r="K390" s="203"/>
      <c r="L390" s="208"/>
      <c r="M390" s="209"/>
      <c r="N390" s="210"/>
      <c r="O390" s="210"/>
      <c r="P390" s="210"/>
      <c r="Q390" s="210"/>
      <c r="R390" s="210"/>
      <c r="S390" s="210"/>
      <c r="T390" s="211"/>
      <c r="AT390" s="212" t="s">
        <v>161</v>
      </c>
      <c r="AU390" s="212" t="s">
        <v>89</v>
      </c>
      <c r="AV390" s="13" t="s">
        <v>87</v>
      </c>
      <c r="AW390" s="13" t="s">
        <v>33</v>
      </c>
      <c r="AX390" s="13" t="s">
        <v>79</v>
      </c>
      <c r="AY390" s="212" t="s">
        <v>153</v>
      </c>
    </row>
    <row r="391" spans="1:65" s="14" customFormat="1" ht="11.25">
      <c r="B391" s="213"/>
      <c r="C391" s="214"/>
      <c r="D391" s="204" t="s">
        <v>161</v>
      </c>
      <c r="E391" s="215" t="s">
        <v>1</v>
      </c>
      <c r="F391" s="216" t="s">
        <v>87</v>
      </c>
      <c r="G391" s="214"/>
      <c r="H391" s="217">
        <v>1</v>
      </c>
      <c r="I391" s="218"/>
      <c r="J391" s="214"/>
      <c r="K391" s="214"/>
      <c r="L391" s="219"/>
      <c r="M391" s="220"/>
      <c r="N391" s="221"/>
      <c r="O391" s="221"/>
      <c r="P391" s="221"/>
      <c r="Q391" s="221"/>
      <c r="R391" s="221"/>
      <c r="S391" s="221"/>
      <c r="T391" s="222"/>
      <c r="AT391" s="223" t="s">
        <v>161</v>
      </c>
      <c r="AU391" s="223" t="s">
        <v>89</v>
      </c>
      <c r="AV391" s="14" t="s">
        <v>89</v>
      </c>
      <c r="AW391" s="14" t="s">
        <v>33</v>
      </c>
      <c r="AX391" s="14" t="s">
        <v>79</v>
      </c>
      <c r="AY391" s="223" t="s">
        <v>153</v>
      </c>
    </row>
    <row r="392" spans="1:65" s="15" customFormat="1" ht="11.25">
      <c r="B392" s="224"/>
      <c r="C392" s="225"/>
      <c r="D392" s="204" t="s">
        <v>161</v>
      </c>
      <c r="E392" s="226" t="s">
        <v>1</v>
      </c>
      <c r="F392" s="227" t="s">
        <v>164</v>
      </c>
      <c r="G392" s="225"/>
      <c r="H392" s="228">
        <v>1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AT392" s="234" t="s">
        <v>161</v>
      </c>
      <c r="AU392" s="234" t="s">
        <v>89</v>
      </c>
      <c r="AV392" s="15" t="s">
        <v>159</v>
      </c>
      <c r="AW392" s="15" t="s">
        <v>33</v>
      </c>
      <c r="AX392" s="15" t="s">
        <v>87</v>
      </c>
      <c r="AY392" s="234" t="s">
        <v>153</v>
      </c>
    </row>
    <row r="393" spans="1:65" s="14" customFormat="1" ht="11.25">
      <c r="B393" s="213"/>
      <c r="C393" s="214"/>
      <c r="D393" s="204" t="s">
        <v>161</v>
      </c>
      <c r="E393" s="214"/>
      <c r="F393" s="216" t="s">
        <v>1401</v>
      </c>
      <c r="G393" s="214"/>
      <c r="H393" s="217">
        <v>1.02</v>
      </c>
      <c r="I393" s="218"/>
      <c r="J393" s="214"/>
      <c r="K393" s="214"/>
      <c r="L393" s="219"/>
      <c r="M393" s="220"/>
      <c r="N393" s="221"/>
      <c r="O393" s="221"/>
      <c r="P393" s="221"/>
      <c r="Q393" s="221"/>
      <c r="R393" s="221"/>
      <c r="S393" s="221"/>
      <c r="T393" s="222"/>
      <c r="AT393" s="223" t="s">
        <v>161</v>
      </c>
      <c r="AU393" s="223" t="s">
        <v>89</v>
      </c>
      <c r="AV393" s="14" t="s">
        <v>89</v>
      </c>
      <c r="AW393" s="14" t="s">
        <v>4</v>
      </c>
      <c r="AX393" s="14" t="s">
        <v>87</v>
      </c>
      <c r="AY393" s="223" t="s">
        <v>153</v>
      </c>
    </row>
    <row r="394" spans="1:65" s="2" customFormat="1" ht="37.9" customHeight="1">
      <c r="A394" s="35"/>
      <c r="B394" s="36"/>
      <c r="C394" s="188" t="s">
        <v>387</v>
      </c>
      <c r="D394" s="188" t="s">
        <v>155</v>
      </c>
      <c r="E394" s="189" t="s">
        <v>1402</v>
      </c>
      <c r="F394" s="190" t="s">
        <v>1403</v>
      </c>
      <c r="G394" s="191" t="s">
        <v>465</v>
      </c>
      <c r="H394" s="192">
        <v>8</v>
      </c>
      <c r="I394" s="193"/>
      <c r="J394" s="194">
        <f>ROUND(I394*H394,2)</f>
        <v>0</v>
      </c>
      <c r="K394" s="195"/>
      <c r="L394" s="40"/>
      <c r="M394" s="196" t="s">
        <v>1</v>
      </c>
      <c r="N394" s="197" t="s">
        <v>44</v>
      </c>
      <c r="O394" s="72"/>
      <c r="P394" s="198">
        <f>O394*H394</f>
        <v>0</v>
      </c>
      <c r="Q394" s="198">
        <v>3.4470000000000001E-2</v>
      </c>
      <c r="R394" s="198">
        <f>Q394*H394</f>
        <v>0.27576000000000001</v>
      </c>
      <c r="S394" s="198">
        <v>0</v>
      </c>
      <c r="T394" s="199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200" t="s">
        <v>159</v>
      </c>
      <c r="AT394" s="200" t="s">
        <v>155</v>
      </c>
      <c r="AU394" s="200" t="s">
        <v>89</v>
      </c>
      <c r="AY394" s="18" t="s">
        <v>153</v>
      </c>
      <c r="BE394" s="201">
        <f>IF(N394="základní",J394,0)</f>
        <v>0</v>
      </c>
      <c r="BF394" s="201">
        <f>IF(N394="snížená",J394,0)</f>
        <v>0</v>
      </c>
      <c r="BG394" s="201">
        <f>IF(N394="zákl. přenesená",J394,0)</f>
        <v>0</v>
      </c>
      <c r="BH394" s="201">
        <f>IF(N394="sníž. přenesená",J394,0)</f>
        <v>0</v>
      </c>
      <c r="BI394" s="201">
        <f>IF(N394="nulová",J394,0)</f>
        <v>0</v>
      </c>
      <c r="BJ394" s="18" t="s">
        <v>87</v>
      </c>
      <c r="BK394" s="201">
        <f>ROUND(I394*H394,2)</f>
        <v>0</v>
      </c>
      <c r="BL394" s="18" t="s">
        <v>159</v>
      </c>
      <c r="BM394" s="200" t="s">
        <v>1404</v>
      </c>
    </row>
    <row r="395" spans="1:65" s="13" customFormat="1" ht="11.25">
      <c r="B395" s="202"/>
      <c r="C395" s="203"/>
      <c r="D395" s="204" t="s">
        <v>161</v>
      </c>
      <c r="E395" s="205" t="s">
        <v>1</v>
      </c>
      <c r="F395" s="206" t="s">
        <v>1405</v>
      </c>
      <c r="G395" s="203"/>
      <c r="H395" s="205" t="s">
        <v>1</v>
      </c>
      <c r="I395" s="207"/>
      <c r="J395" s="203"/>
      <c r="K395" s="203"/>
      <c r="L395" s="208"/>
      <c r="M395" s="209"/>
      <c r="N395" s="210"/>
      <c r="O395" s="210"/>
      <c r="P395" s="210"/>
      <c r="Q395" s="210"/>
      <c r="R395" s="210"/>
      <c r="S395" s="210"/>
      <c r="T395" s="211"/>
      <c r="AT395" s="212" t="s">
        <v>161</v>
      </c>
      <c r="AU395" s="212" t="s">
        <v>89</v>
      </c>
      <c r="AV395" s="13" t="s">
        <v>87</v>
      </c>
      <c r="AW395" s="13" t="s">
        <v>33</v>
      </c>
      <c r="AX395" s="13" t="s">
        <v>79</v>
      </c>
      <c r="AY395" s="212" t="s">
        <v>153</v>
      </c>
    </row>
    <row r="396" spans="1:65" s="13" customFormat="1" ht="11.25">
      <c r="B396" s="202"/>
      <c r="C396" s="203"/>
      <c r="D396" s="204" t="s">
        <v>161</v>
      </c>
      <c r="E396" s="205" t="s">
        <v>1</v>
      </c>
      <c r="F396" s="206" t="s">
        <v>1406</v>
      </c>
      <c r="G396" s="203"/>
      <c r="H396" s="205" t="s">
        <v>1</v>
      </c>
      <c r="I396" s="207"/>
      <c r="J396" s="203"/>
      <c r="K396" s="203"/>
      <c r="L396" s="208"/>
      <c r="M396" s="209"/>
      <c r="N396" s="210"/>
      <c r="O396" s="210"/>
      <c r="P396" s="210"/>
      <c r="Q396" s="210"/>
      <c r="R396" s="210"/>
      <c r="S396" s="210"/>
      <c r="T396" s="211"/>
      <c r="AT396" s="212" t="s">
        <v>161</v>
      </c>
      <c r="AU396" s="212" t="s">
        <v>89</v>
      </c>
      <c r="AV396" s="13" t="s">
        <v>87</v>
      </c>
      <c r="AW396" s="13" t="s">
        <v>33</v>
      </c>
      <c r="AX396" s="13" t="s">
        <v>79</v>
      </c>
      <c r="AY396" s="212" t="s">
        <v>153</v>
      </c>
    </row>
    <row r="397" spans="1:65" s="14" customFormat="1" ht="11.25">
      <c r="B397" s="213"/>
      <c r="C397" s="214"/>
      <c r="D397" s="204" t="s">
        <v>161</v>
      </c>
      <c r="E397" s="215" t="s">
        <v>1</v>
      </c>
      <c r="F397" s="216" t="s">
        <v>204</v>
      </c>
      <c r="G397" s="214"/>
      <c r="H397" s="217">
        <v>8</v>
      </c>
      <c r="I397" s="218"/>
      <c r="J397" s="214"/>
      <c r="K397" s="214"/>
      <c r="L397" s="219"/>
      <c r="M397" s="220"/>
      <c r="N397" s="221"/>
      <c r="O397" s="221"/>
      <c r="P397" s="221"/>
      <c r="Q397" s="221"/>
      <c r="R397" s="221"/>
      <c r="S397" s="221"/>
      <c r="T397" s="222"/>
      <c r="AT397" s="223" t="s">
        <v>161</v>
      </c>
      <c r="AU397" s="223" t="s">
        <v>89</v>
      </c>
      <c r="AV397" s="14" t="s">
        <v>89</v>
      </c>
      <c r="AW397" s="14" t="s">
        <v>33</v>
      </c>
      <c r="AX397" s="14" t="s">
        <v>79</v>
      </c>
      <c r="AY397" s="223" t="s">
        <v>153</v>
      </c>
    </row>
    <row r="398" spans="1:65" s="15" customFormat="1" ht="11.25">
      <c r="B398" s="224"/>
      <c r="C398" s="225"/>
      <c r="D398" s="204" t="s">
        <v>161</v>
      </c>
      <c r="E398" s="226" t="s">
        <v>1</v>
      </c>
      <c r="F398" s="227" t="s">
        <v>164</v>
      </c>
      <c r="G398" s="225"/>
      <c r="H398" s="228">
        <v>8</v>
      </c>
      <c r="I398" s="229"/>
      <c r="J398" s="225"/>
      <c r="K398" s="225"/>
      <c r="L398" s="230"/>
      <c r="M398" s="231"/>
      <c r="N398" s="232"/>
      <c r="O398" s="232"/>
      <c r="P398" s="232"/>
      <c r="Q398" s="232"/>
      <c r="R398" s="232"/>
      <c r="S398" s="232"/>
      <c r="T398" s="233"/>
      <c r="AT398" s="234" t="s">
        <v>161</v>
      </c>
      <c r="AU398" s="234" t="s">
        <v>89</v>
      </c>
      <c r="AV398" s="15" t="s">
        <v>159</v>
      </c>
      <c r="AW398" s="15" t="s">
        <v>33</v>
      </c>
      <c r="AX398" s="15" t="s">
        <v>87</v>
      </c>
      <c r="AY398" s="234" t="s">
        <v>153</v>
      </c>
    </row>
    <row r="399" spans="1:65" s="2" customFormat="1" ht="24.2" customHeight="1">
      <c r="A399" s="35"/>
      <c r="B399" s="36"/>
      <c r="C399" s="188" t="s">
        <v>391</v>
      </c>
      <c r="D399" s="188" t="s">
        <v>155</v>
      </c>
      <c r="E399" s="189" t="s">
        <v>1407</v>
      </c>
      <c r="F399" s="190" t="s">
        <v>1408</v>
      </c>
      <c r="G399" s="191" t="s">
        <v>465</v>
      </c>
      <c r="H399" s="192">
        <v>2</v>
      </c>
      <c r="I399" s="193"/>
      <c r="J399" s="194">
        <f>ROUND(I399*H399,2)</f>
        <v>0</v>
      </c>
      <c r="K399" s="195"/>
      <c r="L399" s="40"/>
      <c r="M399" s="196" t="s">
        <v>1</v>
      </c>
      <c r="N399" s="197" t="s">
        <v>44</v>
      </c>
      <c r="O399" s="72"/>
      <c r="P399" s="198">
        <f>O399*H399</f>
        <v>0</v>
      </c>
      <c r="Q399" s="198">
        <v>0.34089999999999998</v>
      </c>
      <c r="R399" s="198">
        <f>Q399*H399</f>
        <v>0.68179999999999996</v>
      </c>
      <c r="S399" s="198">
        <v>0</v>
      </c>
      <c r="T399" s="199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200" t="s">
        <v>159</v>
      </c>
      <c r="AT399" s="200" t="s">
        <v>155</v>
      </c>
      <c r="AU399" s="200" t="s">
        <v>89</v>
      </c>
      <c r="AY399" s="18" t="s">
        <v>153</v>
      </c>
      <c r="BE399" s="201">
        <f>IF(N399="základní",J399,0)</f>
        <v>0</v>
      </c>
      <c r="BF399" s="201">
        <f>IF(N399="snížená",J399,0)</f>
        <v>0</v>
      </c>
      <c r="BG399" s="201">
        <f>IF(N399="zákl. přenesená",J399,0)</f>
        <v>0</v>
      </c>
      <c r="BH399" s="201">
        <f>IF(N399="sníž. přenesená",J399,0)</f>
        <v>0</v>
      </c>
      <c r="BI399" s="201">
        <f>IF(N399="nulová",J399,0)</f>
        <v>0</v>
      </c>
      <c r="BJ399" s="18" t="s">
        <v>87</v>
      </c>
      <c r="BK399" s="201">
        <f>ROUND(I399*H399,2)</f>
        <v>0</v>
      </c>
      <c r="BL399" s="18" t="s">
        <v>159</v>
      </c>
      <c r="BM399" s="200" t="s">
        <v>1409</v>
      </c>
    </row>
    <row r="400" spans="1:65" s="13" customFormat="1" ht="11.25">
      <c r="B400" s="202"/>
      <c r="C400" s="203"/>
      <c r="D400" s="204" t="s">
        <v>161</v>
      </c>
      <c r="E400" s="205" t="s">
        <v>1</v>
      </c>
      <c r="F400" s="206" t="s">
        <v>1201</v>
      </c>
      <c r="G400" s="203"/>
      <c r="H400" s="205" t="s">
        <v>1</v>
      </c>
      <c r="I400" s="207"/>
      <c r="J400" s="203"/>
      <c r="K400" s="203"/>
      <c r="L400" s="208"/>
      <c r="M400" s="209"/>
      <c r="N400" s="210"/>
      <c r="O400" s="210"/>
      <c r="P400" s="210"/>
      <c r="Q400" s="210"/>
      <c r="R400" s="210"/>
      <c r="S400" s="210"/>
      <c r="T400" s="211"/>
      <c r="AT400" s="212" t="s">
        <v>161</v>
      </c>
      <c r="AU400" s="212" t="s">
        <v>89</v>
      </c>
      <c r="AV400" s="13" t="s">
        <v>87</v>
      </c>
      <c r="AW400" s="13" t="s">
        <v>33</v>
      </c>
      <c r="AX400" s="13" t="s">
        <v>79</v>
      </c>
      <c r="AY400" s="212" t="s">
        <v>153</v>
      </c>
    </row>
    <row r="401" spans="1:65" s="14" customFormat="1" ht="11.25">
      <c r="B401" s="213"/>
      <c r="C401" s="214"/>
      <c r="D401" s="204" t="s">
        <v>161</v>
      </c>
      <c r="E401" s="215" t="s">
        <v>1</v>
      </c>
      <c r="F401" s="216" t="s">
        <v>89</v>
      </c>
      <c r="G401" s="214"/>
      <c r="H401" s="217">
        <v>2</v>
      </c>
      <c r="I401" s="218"/>
      <c r="J401" s="214"/>
      <c r="K401" s="214"/>
      <c r="L401" s="219"/>
      <c r="M401" s="220"/>
      <c r="N401" s="221"/>
      <c r="O401" s="221"/>
      <c r="P401" s="221"/>
      <c r="Q401" s="221"/>
      <c r="R401" s="221"/>
      <c r="S401" s="221"/>
      <c r="T401" s="222"/>
      <c r="AT401" s="223" t="s">
        <v>161</v>
      </c>
      <c r="AU401" s="223" t="s">
        <v>89</v>
      </c>
      <c r="AV401" s="14" t="s">
        <v>89</v>
      </c>
      <c r="AW401" s="14" t="s">
        <v>33</v>
      </c>
      <c r="AX401" s="14" t="s">
        <v>79</v>
      </c>
      <c r="AY401" s="223" t="s">
        <v>153</v>
      </c>
    </row>
    <row r="402" spans="1:65" s="15" customFormat="1" ht="11.25">
      <c r="B402" s="224"/>
      <c r="C402" s="225"/>
      <c r="D402" s="204" t="s">
        <v>161</v>
      </c>
      <c r="E402" s="226" t="s">
        <v>1</v>
      </c>
      <c r="F402" s="227" t="s">
        <v>164</v>
      </c>
      <c r="G402" s="225"/>
      <c r="H402" s="228">
        <v>2</v>
      </c>
      <c r="I402" s="229"/>
      <c r="J402" s="225"/>
      <c r="K402" s="225"/>
      <c r="L402" s="230"/>
      <c r="M402" s="231"/>
      <c r="N402" s="232"/>
      <c r="O402" s="232"/>
      <c r="P402" s="232"/>
      <c r="Q402" s="232"/>
      <c r="R402" s="232"/>
      <c r="S402" s="232"/>
      <c r="T402" s="233"/>
      <c r="AT402" s="234" t="s">
        <v>161</v>
      </c>
      <c r="AU402" s="234" t="s">
        <v>89</v>
      </c>
      <c r="AV402" s="15" t="s">
        <v>159</v>
      </c>
      <c r="AW402" s="15" t="s">
        <v>33</v>
      </c>
      <c r="AX402" s="15" t="s">
        <v>87</v>
      </c>
      <c r="AY402" s="234" t="s">
        <v>153</v>
      </c>
    </row>
    <row r="403" spans="1:65" s="2" customFormat="1" ht="24.2" customHeight="1">
      <c r="A403" s="35"/>
      <c r="B403" s="36"/>
      <c r="C403" s="235" t="s">
        <v>395</v>
      </c>
      <c r="D403" s="235" t="s">
        <v>223</v>
      </c>
      <c r="E403" s="236" t="s">
        <v>1410</v>
      </c>
      <c r="F403" s="237" t="s">
        <v>1411</v>
      </c>
      <c r="G403" s="238" t="s">
        <v>465</v>
      </c>
      <c r="H403" s="239">
        <v>2</v>
      </c>
      <c r="I403" s="240"/>
      <c r="J403" s="241">
        <f>ROUND(I403*H403,2)</f>
        <v>0</v>
      </c>
      <c r="K403" s="242"/>
      <c r="L403" s="243"/>
      <c r="M403" s="244" t="s">
        <v>1</v>
      </c>
      <c r="N403" s="245" t="s">
        <v>44</v>
      </c>
      <c r="O403" s="72"/>
      <c r="P403" s="198">
        <f>O403*H403</f>
        <v>0</v>
      </c>
      <c r="Q403" s="198">
        <v>9.7000000000000003E-2</v>
      </c>
      <c r="R403" s="198">
        <f>Q403*H403</f>
        <v>0.19400000000000001</v>
      </c>
      <c r="S403" s="198">
        <v>0</v>
      </c>
      <c r="T403" s="199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00" t="s">
        <v>204</v>
      </c>
      <c r="AT403" s="200" t="s">
        <v>223</v>
      </c>
      <c r="AU403" s="200" t="s">
        <v>89</v>
      </c>
      <c r="AY403" s="18" t="s">
        <v>153</v>
      </c>
      <c r="BE403" s="201">
        <f>IF(N403="základní",J403,0)</f>
        <v>0</v>
      </c>
      <c r="BF403" s="201">
        <f>IF(N403="snížená",J403,0)</f>
        <v>0</v>
      </c>
      <c r="BG403" s="201">
        <f>IF(N403="zákl. přenesená",J403,0)</f>
        <v>0</v>
      </c>
      <c r="BH403" s="201">
        <f>IF(N403="sníž. přenesená",J403,0)</f>
        <v>0</v>
      </c>
      <c r="BI403" s="201">
        <f>IF(N403="nulová",J403,0)</f>
        <v>0</v>
      </c>
      <c r="BJ403" s="18" t="s">
        <v>87</v>
      </c>
      <c r="BK403" s="201">
        <f>ROUND(I403*H403,2)</f>
        <v>0</v>
      </c>
      <c r="BL403" s="18" t="s">
        <v>159</v>
      </c>
      <c r="BM403" s="200" t="s">
        <v>1412</v>
      </c>
    </row>
    <row r="404" spans="1:65" s="14" customFormat="1" ht="11.25">
      <c r="B404" s="213"/>
      <c r="C404" s="214"/>
      <c r="D404" s="204" t="s">
        <v>161</v>
      </c>
      <c r="E404" s="215" t="s">
        <v>1</v>
      </c>
      <c r="F404" s="216" t="s">
        <v>89</v>
      </c>
      <c r="G404" s="214"/>
      <c r="H404" s="217">
        <v>2</v>
      </c>
      <c r="I404" s="218"/>
      <c r="J404" s="214"/>
      <c r="K404" s="214"/>
      <c r="L404" s="219"/>
      <c r="M404" s="220"/>
      <c r="N404" s="221"/>
      <c r="O404" s="221"/>
      <c r="P404" s="221"/>
      <c r="Q404" s="221"/>
      <c r="R404" s="221"/>
      <c r="S404" s="221"/>
      <c r="T404" s="222"/>
      <c r="AT404" s="223" t="s">
        <v>161</v>
      </c>
      <c r="AU404" s="223" t="s">
        <v>89</v>
      </c>
      <c r="AV404" s="14" t="s">
        <v>89</v>
      </c>
      <c r="AW404" s="14" t="s">
        <v>33</v>
      </c>
      <c r="AX404" s="14" t="s">
        <v>79</v>
      </c>
      <c r="AY404" s="223" t="s">
        <v>153</v>
      </c>
    </row>
    <row r="405" spans="1:65" s="15" customFormat="1" ht="11.25">
      <c r="B405" s="224"/>
      <c r="C405" s="225"/>
      <c r="D405" s="204" t="s">
        <v>161</v>
      </c>
      <c r="E405" s="226" t="s">
        <v>1</v>
      </c>
      <c r="F405" s="227" t="s">
        <v>164</v>
      </c>
      <c r="G405" s="225"/>
      <c r="H405" s="228">
        <v>2</v>
      </c>
      <c r="I405" s="229"/>
      <c r="J405" s="225"/>
      <c r="K405" s="225"/>
      <c r="L405" s="230"/>
      <c r="M405" s="231"/>
      <c r="N405" s="232"/>
      <c r="O405" s="232"/>
      <c r="P405" s="232"/>
      <c r="Q405" s="232"/>
      <c r="R405" s="232"/>
      <c r="S405" s="232"/>
      <c r="T405" s="233"/>
      <c r="AT405" s="234" t="s">
        <v>161</v>
      </c>
      <c r="AU405" s="234" t="s">
        <v>89</v>
      </c>
      <c r="AV405" s="15" t="s">
        <v>159</v>
      </c>
      <c r="AW405" s="15" t="s">
        <v>33</v>
      </c>
      <c r="AX405" s="15" t="s">
        <v>87</v>
      </c>
      <c r="AY405" s="234" t="s">
        <v>153</v>
      </c>
    </row>
    <row r="406" spans="1:65" s="2" customFormat="1" ht="24.2" customHeight="1">
      <c r="A406" s="35"/>
      <c r="B406" s="36"/>
      <c r="C406" s="235" t="s">
        <v>407</v>
      </c>
      <c r="D406" s="235" t="s">
        <v>223</v>
      </c>
      <c r="E406" s="236" t="s">
        <v>1413</v>
      </c>
      <c r="F406" s="237" t="s">
        <v>1414</v>
      </c>
      <c r="G406" s="238" t="s">
        <v>465</v>
      </c>
      <c r="H406" s="239">
        <v>2</v>
      </c>
      <c r="I406" s="240"/>
      <c r="J406" s="241">
        <f>ROUND(I406*H406,2)</f>
        <v>0</v>
      </c>
      <c r="K406" s="242"/>
      <c r="L406" s="243"/>
      <c r="M406" s="244" t="s">
        <v>1</v>
      </c>
      <c r="N406" s="245" t="s">
        <v>44</v>
      </c>
      <c r="O406" s="72"/>
      <c r="P406" s="198">
        <f>O406*H406</f>
        <v>0</v>
      </c>
      <c r="Q406" s="198">
        <v>5.7000000000000002E-2</v>
      </c>
      <c r="R406" s="198">
        <f>Q406*H406</f>
        <v>0.114</v>
      </c>
      <c r="S406" s="198">
        <v>0</v>
      </c>
      <c r="T406" s="199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00" t="s">
        <v>204</v>
      </c>
      <c r="AT406" s="200" t="s">
        <v>223</v>
      </c>
      <c r="AU406" s="200" t="s">
        <v>89</v>
      </c>
      <c r="AY406" s="18" t="s">
        <v>153</v>
      </c>
      <c r="BE406" s="201">
        <f>IF(N406="základní",J406,0)</f>
        <v>0</v>
      </c>
      <c r="BF406" s="201">
        <f>IF(N406="snížená",J406,0)</f>
        <v>0</v>
      </c>
      <c r="BG406" s="201">
        <f>IF(N406="zákl. přenesená",J406,0)</f>
        <v>0</v>
      </c>
      <c r="BH406" s="201">
        <f>IF(N406="sníž. přenesená",J406,0)</f>
        <v>0</v>
      </c>
      <c r="BI406" s="201">
        <f>IF(N406="nulová",J406,0)</f>
        <v>0</v>
      </c>
      <c r="BJ406" s="18" t="s">
        <v>87</v>
      </c>
      <c r="BK406" s="201">
        <f>ROUND(I406*H406,2)</f>
        <v>0</v>
      </c>
      <c r="BL406" s="18" t="s">
        <v>159</v>
      </c>
      <c r="BM406" s="200" t="s">
        <v>1415</v>
      </c>
    </row>
    <row r="407" spans="1:65" s="14" customFormat="1" ht="11.25">
      <c r="B407" s="213"/>
      <c r="C407" s="214"/>
      <c r="D407" s="204" t="s">
        <v>161</v>
      </c>
      <c r="E407" s="215" t="s">
        <v>1</v>
      </c>
      <c r="F407" s="216" t="s">
        <v>89</v>
      </c>
      <c r="G407" s="214"/>
      <c r="H407" s="217">
        <v>2</v>
      </c>
      <c r="I407" s="218"/>
      <c r="J407" s="214"/>
      <c r="K407" s="214"/>
      <c r="L407" s="219"/>
      <c r="M407" s="220"/>
      <c r="N407" s="221"/>
      <c r="O407" s="221"/>
      <c r="P407" s="221"/>
      <c r="Q407" s="221"/>
      <c r="R407" s="221"/>
      <c r="S407" s="221"/>
      <c r="T407" s="222"/>
      <c r="AT407" s="223" t="s">
        <v>161</v>
      </c>
      <c r="AU407" s="223" t="s">
        <v>89</v>
      </c>
      <c r="AV407" s="14" t="s">
        <v>89</v>
      </c>
      <c r="AW407" s="14" t="s">
        <v>33</v>
      </c>
      <c r="AX407" s="14" t="s">
        <v>79</v>
      </c>
      <c r="AY407" s="223" t="s">
        <v>153</v>
      </c>
    </row>
    <row r="408" spans="1:65" s="15" customFormat="1" ht="11.25">
      <c r="B408" s="224"/>
      <c r="C408" s="225"/>
      <c r="D408" s="204" t="s">
        <v>161</v>
      </c>
      <c r="E408" s="226" t="s">
        <v>1</v>
      </c>
      <c r="F408" s="227" t="s">
        <v>164</v>
      </c>
      <c r="G408" s="225"/>
      <c r="H408" s="228">
        <v>2</v>
      </c>
      <c r="I408" s="229"/>
      <c r="J408" s="225"/>
      <c r="K408" s="225"/>
      <c r="L408" s="230"/>
      <c r="M408" s="231"/>
      <c r="N408" s="232"/>
      <c r="O408" s="232"/>
      <c r="P408" s="232"/>
      <c r="Q408" s="232"/>
      <c r="R408" s="232"/>
      <c r="S408" s="232"/>
      <c r="T408" s="233"/>
      <c r="AT408" s="234" t="s">
        <v>161</v>
      </c>
      <c r="AU408" s="234" t="s">
        <v>89</v>
      </c>
      <c r="AV408" s="15" t="s">
        <v>159</v>
      </c>
      <c r="AW408" s="15" t="s">
        <v>33</v>
      </c>
      <c r="AX408" s="15" t="s">
        <v>87</v>
      </c>
      <c r="AY408" s="234" t="s">
        <v>153</v>
      </c>
    </row>
    <row r="409" spans="1:65" s="2" customFormat="1" ht="24.2" customHeight="1">
      <c r="A409" s="35"/>
      <c r="B409" s="36"/>
      <c r="C409" s="235" t="s">
        <v>411</v>
      </c>
      <c r="D409" s="235" t="s">
        <v>223</v>
      </c>
      <c r="E409" s="236" t="s">
        <v>1416</v>
      </c>
      <c r="F409" s="237" t="s">
        <v>1417</v>
      </c>
      <c r="G409" s="238" t="s">
        <v>465</v>
      </c>
      <c r="H409" s="239">
        <v>2</v>
      </c>
      <c r="I409" s="240"/>
      <c r="J409" s="241">
        <f>ROUND(I409*H409,2)</f>
        <v>0</v>
      </c>
      <c r="K409" s="242"/>
      <c r="L409" s="243"/>
      <c r="M409" s="244" t="s">
        <v>1</v>
      </c>
      <c r="N409" s="245" t="s">
        <v>44</v>
      </c>
      <c r="O409" s="72"/>
      <c r="P409" s="198">
        <f>O409*H409</f>
        <v>0</v>
      </c>
      <c r="Q409" s="198">
        <v>0.111</v>
      </c>
      <c r="R409" s="198">
        <f>Q409*H409</f>
        <v>0.222</v>
      </c>
      <c r="S409" s="198">
        <v>0</v>
      </c>
      <c r="T409" s="199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00" t="s">
        <v>204</v>
      </c>
      <c r="AT409" s="200" t="s">
        <v>223</v>
      </c>
      <c r="AU409" s="200" t="s">
        <v>89</v>
      </c>
      <c r="AY409" s="18" t="s">
        <v>153</v>
      </c>
      <c r="BE409" s="201">
        <f>IF(N409="základní",J409,0)</f>
        <v>0</v>
      </c>
      <c r="BF409" s="201">
        <f>IF(N409="snížená",J409,0)</f>
        <v>0</v>
      </c>
      <c r="BG409" s="201">
        <f>IF(N409="zákl. přenesená",J409,0)</f>
        <v>0</v>
      </c>
      <c r="BH409" s="201">
        <f>IF(N409="sníž. přenesená",J409,0)</f>
        <v>0</v>
      </c>
      <c r="BI409" s="201">
        <f>IF(N409="nulová",J409,0)</f>
        <v>0</v>
      </c>
      <c r="BJ409" s="18" t="s">
        <v>87</v>
      </c>
      <c r="BK409" s="201">
        <f>ROUND(I409*H409,2)</f>
        <v>0</v>
      </c>
      <c r="BL409" s="18" t="s">
        <v>159</v>
      </c>
      <c r="BM409" s="200" t="s">
        <v>1418</v>
      </c>
    </row>
    <row r="410" spans="1:65" s="14" customFormat="1" ht="11.25">
      <c r="B410" s="213"/>
      <c r="C410" s="214"/>
      <c r="D410" s="204" t="s">
        <v>161</v>
      </c>
      <c r="E410" s="215" t="s">
        <v>1</v>
      </c>
      <c r="F410" s="216" t="s">
        <v>89</v>
      </c>
      <c r="G410" s="214"/>
      <c r="H410" s="217">
        <v>2</v>
      </c>
      <c r="I410" s="218"/>
      <c r="J410" s="214"/>
      <c r="K410" s="214"/>
      <c r="L410" s="219"/>
      <c r="M410" s="220"/>
      <c r="N410" s="221"/>
      <c r="O410" s="221"/>
      <c r="P410" s="221"/>
      <c r="Q410" s="221"/>
      <c r="R410" s="221"/>
      <c r="S410" s="221"/>
      <c r="T410" s="222"/>
      <c r="AT410" s="223" t="s">
        <v>161</v>
      </c>
      <c r="AU410" s="223" t="s">
        <v>89</v>
      </c>
      <c r="AV410" s="14" t="s">
        <v>89</v>
      </c>
      <c r="AW410" s="14" t="s">
        <v>33</v>
      </c>
      <c r="AX410" s="14" t="s">
        <v>79</v>
      </c>
      <c r="AY410" s="223" t="s">
        <v>153</v>
      </c>
    </row>
    <row r="411" spans="1:65" s="15" customFormat="1" ht="11.25">
      <c r="B411" s="224"/>
      <c r="C411" s="225"/>
      <c r="D411" s="204" t="s">
        <v>161</v>
      </c>
      <c r="E411" s="226" t="s">
        <v>1</v>
      </c>
      <c r="F411" s="227" t="s">
        <v>164</v>
      </c>
      <c r="G411" s="225"/>
      <c r="H411" s="228">
        <v>2</v>
      </c>
      <c r="I411" s="229"/>
      <c r="J411" s="225"/>
      <c r="K411" s="225"/>
      <c r="L411" s="230"/>
      <c r="M411" s="231"/>
      <c r="N411" s="232"/>
      <c r="O411" s="232"/>
      <c r="P411" s="232"/>
      <c r="Q411" s="232"/>
      <c r="R411" s="232"/>
      <c r="S411" s="232"/>
      <c r="T411" s="233"/>
      <c r="AT411" s="234" t="s">
        <v>161</v>
      </c>
      <c r="AU411" s="234" t="s">
        <v>89</v>
      </c>
      <c r="AV411" s="15" t="s">
        <v>159</v>
      </c>
      <c r="AW411" s="15" t="s">
        <v>33</v>
      </c>
      <c r="AX411" s="15" t="s">
        <v>87</v>
      </c>
      <c r="AY411" s="234" t="s">
        <v>153</v>
      </c>
    </row>
    <row r="412" spans="1:65" s="2" customFormat="1" ht="24.2" customHeight="1">
      <c r="A412" s="35"/>
      <c r="B412" s="36"/>
      <c r="C412" s="188" t="s">
        <v>419</v>
      </c>
      <c r="D412" s="188" t="s">
        <v>155</v>
      </c>
      <c r="E412" s="189" t="s">
        <v>1419</v>
      </c>
      <c r="F412" s="190" t="s">
        <v>1420</v>
      </c>
      <c r="G412" s="191" t="s">
        <v>465</v>
      </c>
      <c r="H412" s="192">
        <v>4</v>
      </c>
      <c r="I412" s="193"/>
      <c r="J412" s="194">
        <f>ROUND(I412*H412,2)</f>
        <v>0</v>
      </c>
      <c r="K412" s="195"/>
      <c r="L412" s="40"/>
      <c r="M412" s="196" t="s">
        <v>1</v>
      </c>
      <c r="N412" s="197" t="s">
        <v>44</v>
      </c>
      <c r="O412" s="72"/>
      <c r="P412" s="198">
        <f>O412*H412</f>
        <v>0</v>
      </c>
      <c r="Q412" s="198">
        <v>0.21734000000000001</v>
      </c>
      <c r="R412" s="198">
        <f>Q412*H412</f>
        <v>0.86936000000000002</v>
      </c>
      <c r="S412" s="198">
        <v>0</v>
      </c>
      <c r="T412" s="199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00" t="s">
        <v>159</v>
      </c>
      <c r="AT412" s="200" t="s">
        <v>155</v>
      </c>
      <c r="AU412" s="200" t="s">
        <v>89</v>
      </c>
      <c r="AY412" s="18" t="s">
        <v>153</v>
      </c>
      <c r="BE412" s="201">
        <f>IF(N412="základní",J412,0)</f>
        <v>0</v>
      </c>
      <c r="BF412" s="201">
        <f>IF(N412="snížená",J412,0)</f>
        <v>0</v>
      </c>
      <c r="BG412" s="201">
        <f>IF(N412="zákl. přenesená",J412,0)</f>
        <v>0</v>
      </c>
      <c r="BH412" s="201">
        <f>IF(N412="sníž. přenesená",J412,0)</f>
        <v>0</v>
      </c>
      <c r="BI412" s="201">
        <f>IF(N412="nulová",J412,0)</f>
        <v>0</v>
      </c>
      <c r="BJ412" s="18" t="s">
        <v>87</v>
      </c>
      <c r="BK412" s="201">
        <f>ROUND(I412*H412,2)</f>
        <v>0</v>
      </c>
      <c r="BL412" s="18" t="s">
        <v>159</v>
      </c>
      <c r="BM412" s="200" t="s">
        <v>1421</v>
      </c>
    </row>
    <row r="413" spans="1:65" s="13" customFormat="1" ht="11.25">
      <c r="B413" s="202"/>
      <c r="C413" s="203"/>
      <c r="D413" s="204" t="s">
        <v>161</v>
      </c>
      <c r="E413" s="205" t="s">
        <v>1</v>
      </c>
      <c r="F413" s="206" t="s">
        <v>1422</v>
      </c>
      <c r="G413" s="203"/>
      <c r="H413" s="205" t="s">
        <v>1</v>
      </c>
      <c r="I413" s="207"/>
      <c r="J413" s="203"/>
      <c r="K413" s="203"/>
      <c r="L413" s="208"/>
      <c r="M413" s="209"/>
      <c r="N413" s="210"/>
      <c r="O413" s="210"/>
      <c r="P413" s="210"/>
      <c r="Q413" s="210"/>
      <c r="R413" s="210"/>
      <c r="S413" s="210"/>
      <c r="T413" s="211"/>
      <c r="AT413" s="212" t="s">
        <v>161</v>
      </c>
      <c r="AU413" s="212" t="s">
        <v>89</v>
      </c>
      <c r="AV413" s="13" t="s">
        <v>87</v>
      </c>
      <c r="AW413" s="13" t="s">
        <v>33</v>
      </c>
      <c r="AX413" s="13" t="s">
        <v>79</v>
      </c>
      <c r="AY413" s="212" t="s">
        <v>153</v>
      </c>
    </row>
    <row r="414" spans="1:65" s="14" customFormat="1" ht="11.25">
      <c r="B414" s="213"/>
      <c r="C414" s="214"/>
      <c r="D414" s="204" t="s">
        <v>161</v>
      </c>
      <c r="E414" s="215" t="s">
        <v>1</v>
      </c>
      <c r="F414" s="216" t="s">
        <v>159</v>
      </c>
      <c r="G414" s="214"/>
      <c r="H414" s="217">
        <v>4</v>
      </c>
      <c r="I414" s="218"/>
      <c r="J414" s="214"/>
      <c r="K414" s="214"/>
      <c r="L414" s="219"/>
      <c r="M414" s="220"/>
      <c r="N414" s="221"/>
      <c r="O414" s="221"/>
      <c r="P414" s="221"/>
      <c r="Q414" s="221"/>
      <c r="R414" s="221"/>
      <c r="S414" s="221"/>
      <c r="T414" s="222"/>
      <c r="AT414" s="223" t="s">
        <v>161</v>
      </c>
      <c r="AU414" s="223" t="s">
        <v>89</v>
      </c>
      <c r="AV414" s="14" t="s">
        <v>89</v>
      </c>
      <c r="AW414" s="14" t="s">
        <v>33</v>
      </c>
      <c r="AX414" s="14" t="s">
        <v>79</v>
      </c>
      <c r="AY414" s="223" t="s">
        <v>153</v>
      </c>
    </row>
    <row r="415" spans="1:65" s="15" customFormat="1" ht="11.25">
      <c r="B415" s="224"/>
      <c r="C415" s="225"/>
      <c r="D415" s="204" t="s">
        <v>161</v>
      </c>
      <c r="E415" s="226" t="s">
        <v>1</v>
      </c>
      <c r="F415" s="227" t="s">
        <v>164</v>
      </c>
      <c r="G415" s="225"/>
      <c r="H415" s="228">
        <v>4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AT415" s="234" t="s">
        <v>161</v>
      </c>
      <c r="AU415" s="234" t="s">
        <v>89</v>
      </c>
      <c r="AV415" s="15" t="s">
        <v>159</v>
      </c>
      <c r="AW415" s="15" t="s">
        <v>33</v>
      </c>
      <c r="AX415" s="15" t="s">
        <v>87</v>
      </c>
      <c r="AY415" s="234" t="s">
        <v>153</v>
      </c>
    </row>
    <row r="416" spans="1:65" s="2" customFormat="1" ht="21.75" customHeight="1">
      <c r="A416" s="35"/>
      <c r="B416" s="36"/>
      <c r="C416" s="235" t="s">
        <v>427</v>
      </c>
      <c r="D416" s="235" t="s">
        <v>223</v>
      </c>
      <c r="E416" s="236" t="s">
        <v>1423</v>
      </c>
      <c r="F416" s="237" t="s">
        <v>1424</v>
      </c>
      <c r="G416" s="238" t="s">
        <v>465</v>
      </c>
      <c r="H416" s="239">
        <v>4</v>
      </c>
      <c r="I416" s="240"/>
      <c r="J416" s="241">
        <f>ROUND(I416*H416,2)</f>
        <v>0</v>
      </c>
      <c r="K416" s="242"/>
      <c r="L416" s="243"/>
      <c r="M416" s="244" t="s">
        <v>1</v>
      </c>
      <c r="N416" s="245" t="s">
        <v>44</v>
      </c>
      <c r="O416" s="72"/>
      <c r="P416" s="198">
        <f>O416*H416</f>
        <v>0</v>
      </c>
      <c r="Q416" s="198">
        <v>0.08</v>
      </c>
      <c r="R416" s="198">
        <f>Q416*H416</f>
        <v>0.32</v>
      </c>
      <c r="S416" s="198">
        <v>0</v>
      </c>
      <c r="T416" s="199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0" t="s">
        <v>204</v>
      </c>
      <c r="AT416" s="200" t="s">
        <v>223</v>
      </c>
      <c r="AU416" s="200" t="s">
        <v>89</v>
      </c>
      <c r="AY416" s="18" t="s">
        <v>153</v>
      </c>
      <c r="BE416" s="201">
        <f>IF(N416="základní",J416,0)</f>
        <v>0</v>
      </c>
      <c r="BF416" s="201">
        <f>IF(N416="snížená",J416,0)</f>
        <v>0</v>
      </c>
      <c r="BG416" s="201">
        <f>IF(N416="zákl. přenesená",J416,0)</f>
        <v>0</v>
      </c>
      <c r="BH416" s="201">
        <f>IF(N416="sníž. přenesená",J416,0)</f>
        <v>0</v>
      </c>
      <c r="BI416" s="201">
        <f>IF(N416="nulová",J416,0)</f>
        <v>0</v>
      </c>
      <c r="BJ416" s="18" t="s">
        <v>87</v>
      </c>
      <c r="BK416" s="201">
        <f>ROUND(I416*H416,2)</f>
        <v>0</v>
      </c>
      <c r="BL416" s="18" t="s">
        <v>159</v>
      </c>
      <c r="BM416" s="200" t="s">
        <v>1425</v>
      </c>
    </row>
    <row r="417" spans="1:65" s="14" customFormat="1" ht="11.25">
      <c r="B417" s="213"/>
      <c r="C417" s="214"/>
      <c r="D417" s="204" t="s">
        <v>161</v>
      </c>
      <c r="E417" s="215" t="s">
        <v>1</v>
      </c>
      <c r="F417" s="216" t="s">
        <v>159</v>
      </c>
      <c r="G417" s="214"/>
      <c r="H417" s="217">
        <v>4</v>
      </c>
      <c r="I417" s="218"/>
      <c r="J417" s="214"/>
      <c r="K417" s="214"/>
      <c r="L417" s="219"/>
      <c r="M417" s="220"/>
      <c r="N417" s="221"/>
      <c r="O417" s="221"/>
      <c r="P417" s="221"/>
      <c r="Q417" s="221"/>
      <c r="R417" s="221"/>
      <c r="S417" s="221"/>
      <c r="T417" s="222"/>
      <c r="AT417" s="223" t="s">
        <v>161</v>
      </c>
      <c r="AU417" s="223" t="s">
        <v>89</v>
      </c>
      <c r="AV417" s="14" t="s">
        <v>89</v>
      </c>
      <c r="AW417" s="14" t="s">
        <v>33</v>
      </c>
      <c r="AX417" s="14" t="s">
        <v>79</v>
      </c>
      <c r="AY417" s="223" t="s">
        <v>153</v>
      </c>
    </row>
    <row r="418" spans="1:65" s="15" customFormat="1" ht="11.25">
      <c r="B418" s="224"/>
      <c r="C418" s="225"/>
      <c r="D418" s="204" t="s">
        <v>161</v>
      </c>
      <c r="E418" s="226" t="s">
        <v>1</v>
      </c>
      <c r="F418" s="227" t="s">
        <v>164</v>
      </c>
      <c r="G418" s="225"/>
      <c r="H418" s="228">
        <v>4</v>
      </c>
      <c r="I418" s="229"/>
      <c r="J418" s="225"/>
      <c r="K418" s="225"/>
      <c r="L418" s="230"/>
      <c r="M418" s="231"/>
      <c r="N418" s="232"/>
      <c r="O418" s="232"/>
      <c r="P418" s="232"/>
      <c r="Q418" s="232"/>
      <c r="R418" s="232"/>
      <c r="S418" s="232"/>
      <c r="T418" s="233"/>
      <c r="AT418" s="234" t="s">
        <v>161</v>
      </c>
      <c r="AU418" s="234" t="s">
        <v>89</v>
      </c>
      <c r="AV418" s="15" t="s">
        <v>159</v>
      </c>
      <c r="AW418" s="15" t="s">
        <v>33</v>
      </c>
      <c r="AX418" s="15" t="s">
        <v>87</v>
      </c>
      <c r="AY418" s="234" t="s">
        <v>153</v>
      </c>
    </row>
    <row r="419" spans="1:65" s="2" customFormat="1" ht="24.2" customHeight="1">
      <c r="A419" s="35"/>
      <c r="B419" s="36"/>
      <c r="C419" s="188" t="s">
        <v>431</v>
      </c>
      <c r="D419" s="188" t="s">
        <v>155</v>
      </c>
      <c r="E419" s="189" t="s">
        <v>1091</v>
      </c>
      <c r="F419" s="190" t="s">
        <v>1092</v>
      </c>
      <c r="G419" s="191" t="s">
        <v>465</v>
      </c>
      <c r="H419" s="192">
        <v>4</v>
      </c>
      <c r="I419" s="193"/>
      <c r="J419" s="194">
        <f>ROUND(I419*H419,2)</f>
        <v>0</v>
      </c>
      <c r="K419" s="195"/>
      <c r="L419" s="40"/>
      <c r="M419" s="196" t="s">
        <v>1</v>
      </c>
      <c r="N419" s="197" t="s">
        <v>44</v>
      </c>
      <c r="O419" s="72"/>
      <c r="P419" s="198">
        <f>O419*H419</f>
        <v>0</v>
      </c>
      <c r="Q419" s="198">
        <v>0.21734000000000001</v>
      </c>
      <c r="R419" s="198">
        <f>Q419*H419</f>
        <v>0.86936000000000002</v>
      </c>
      <c r="S419" s="198">
        <v>0</v>
      </c>
      <c r="T419" s="199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200" t="s">
        <v>159</v>
      </c>
      <c r="AT419" s="200" t="s">
        <v>155</v>
      </c>
      <c r="AU419" s="200" t="s">
        <v>89</v>
      </c>
      <c r="AY419" s="18" t="s">
        <v>153</v>
      </c>
      <c r="BE419" s="201">
        <f>IF(N419="základní",J419,0)</f>
        <v>0</v>
      </c>
      <c r="BF419" s="201">
        <f>IF(N419="snížená",J419,0)</f>
        <v>0</v>
      </c>
      <c r="BG419" s="201">
        <f>IF(N419="zákl. přenesená",J419,0)</f>
        <v>0</v>
      </c>
      <c r="BH419" s="201">
        <f>IF(N419="sníž. přenesená",J419,0)</f>
        <v>0</v>
      </c>
      <c r="BI419" s="201">
        <f>IF(N419="nulová",J419,0)</f>
        <v>0</v>
      </c>
      <c r="BJ419" s="18" t="s">
        <v>87</v>
      </c>
      <c r="BK419" s="201">
        <f>ROUND(I419*H419,2)</f>
        <v>0</v>
      </c>
      <c r="BL419" s="18" t="s">
        <v>159</v>
      </c>
      <c r="BM419" s="200" t="s">
        <v>1426</v>
      </c>
    </row>
    <row r="420" spans="1:65" s="13" customFormat="1" ht="11.25">
      <c r="B420" s="202"/>
      <c r="C420" s="203"/>
      <c r="D420" s="204" t="s">
        <v>161</v>
      </c>
      <c r="E420" s="205" t="s">
        <v>1</v>
      </c>
      <c r="F420" s="206" t="s">
        <v>1427</v>
      </c>
      <c r="G420" s="203"/>
      <c r="H420" s="205" t="s">
        <v>1</v>
      </c>
      <c r="I420" s="207"/>
      <c r="J420" s="203"/>
      <c r="K420" s="203"/>
      <c r="L420" s="208"/>
      <c r="M420" s="209"/>
      <c r="N420" s="210"/>
      <c r="O420" s="210"/>
      <c r="P420" s="210"/>
      <c r="Q420" s="210"/>
      <c r="R420" s="210"/>
      <c r="S420" s="210"/>
      <c r="T420" s="211"/>
      <c r="AT420" s="212" t="s">
        <v>161</v>
      </c>
      <c r="AU420" s="212" t="s">
        <v>89</v>
      </c>
      <c r="AV420" s="13" t="s">
        <v>87</v>
      </c>
      <c r="AW420" s="13" t="s">
        <v>33</v>
      </c>
      <c r="AX420" s="13" t="s">
        <v>79</v>
      </c>
      <c r="AY420" s="212" t="s">
        <v>153</v>
      </c>
    </row>
    <row r="421" spans="1:65" s="14" customFormat="1" ht="11.25">
      <c r="B421" s="213"/>
      <c r="C421" s="214"/>
      <c r="D421" s="204" t="s">
        <v>161</v>
      </c>
      <c r="E421" s="215" t="s">
        <v>1</v>
      </c>
      <c r="F421" s="216" t="s">
        <v>159</v>
      </c>
      <c r="G421" s="214"/>
      <c r="H421" s="217">
        <v>4</v>
      </c>
      <c r="I421" s="218"/>
      <c r="J421" s="214"/>
      <c r="K421" s="214"/>
      <c r="L421" s="219"/>
      <c r="M421" s="220"/>
      <c r="N421" s="221"/>
      <c r="O421" s="221"/>
      <c r="P421" s="221"/>
      <c r="Q421" s="221"/>
      <c r="R421" s="221"/>
      <c r="S421" s="221"/>
      <c r="T421" s="222"/>
      <c r="AT421" s="223" t="s">
        <v>161</v>
      </c>
      <c r="AU421" s="223" t="s">
        <v>89</v>
      </c>
      <c r="AV421" s="14" t="s">
        <v>89</v>
      </c>
      <c r="AW421" s="14" t="s">
        <v>33</v>
      </c>
      <c r="AX421" s="14" t="s">
        <v>79</v>
      </c>
      <c r="AY421" s="223" t="s">
        <v>153</v>
      </c>
    </row>
    <row r="422" spans="1:65" s="15" customFormat="1" ht="11.25">
      <c r="B422" s="224"/>
      <c r="C422" s="225"/>
      <c r="D422" s="204" t="s">
        <v>161</v>
      </c>
      <c r="E422" s="226" t="s">
        <v>1</v>
      </c>
      <c r="F422" s="227" t="s">
        <v>164</v>
      </c>
      <c r="G422" s="225"/>
      <c r="H422" s="228">
        <v>4</v>
      </c>
      <c r="I422" s="229"/>
      <c r="J422" s="225"/>
      <c r="K422" s="225"/>
      <c r="L422" s="230"/>
      <c r="M422" s="231"/>
      <c r="N422" s="232"/>
      <c r="O422" s="232"/>
      <c r="P422" s="232"/>
      <c r="Q422" s="232"/>
      <c r="R422" s="232"/>
      <c r="S422" s="232"/>
      <c r="T422" s="233"/>
      <c r="AT422" s="234" t="s">
        <v>161</v>
      </c>
      <c r="AU422" s="234" t="s">
        <v>89</v>
      </c>
      <c r="AV422" s="15" t="s">
        <v>159</v>
      </c>
      <c r="AW422" s="15" t="s">
        <v>33</v>
      </c>
      <c r="AX422" s="15" t="s">
        <v>87</v>
      </c>
      <c r="AY422" s="234" t="s">
        <v>153</v>
      </c>
    </row>
    <row r="423" spans="1:65" s="2" customFormat="1" ht="24.2" customHeight="1">
      <c r="A423" s="35"/>
      <c r="B423" s="36"/>
      <c r="C423" s="235" t="s">
        <v>437</v>
      </c>
      <c r="D423" s="235" t="s">
        <v>223</v>
      </c>
      <c r="E423" s="236" t="s">
        <v>1428</v>
      </c>
      <c r="F423" s="237" t="s">
        <v>1429</v>
      </c>
      <c r="G423" s="238" t="s">
        <v>465</v>
      </c>
      <c r="H423" s="239">
        <v>4</v>
      </c>
      <c r="I423" s="240"/>
      <c r="J423" s="241">
        <f>ROUND(I423*H423,2)</f>
        <v>0</v>
      </c>
      <c r="K423" s="242"/>
      <c r="L423" s="243"/>
      <c r="M423" s="244" t="s">
        <v>1</v>
      </c>
      <c r="N423" s="245" t="s">
        <v>44</v>
      </c>
      <c r="O423" s="72"/>
      <c r="P423" s="198">
        <f>O423*H423</f>
        <v>0</v>
      </c>
      <c r="Q423" s="198">
        <v>5.6300000000000003E-2</v>
      </c>
      <c r="R423" s="198">
        <f>Q423*H423</f>
        <v>0.22520000000000001</v>
      </c>
      <c r="S423" s="198">
        <v>0</v>
      </c>
      <c r="T423" s="199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0" t="s">
        <v>204</v>
      </c>
      <c r="AT423" s="200" t="s">
        <v>223</v>
      </c>
      <c r="AU423" s="200" t="s">
        <v>89</v>
      </c>
      <c r="AY423" s="18" t="s">
        <v>153</v>
      </c>
      <c r="BE423" s="201">
        <f>IF(N423="základní",J423,0)</f>
        <v>0</v>
      </c>
      <c r="BF423" s="201">
        <f>IF(N423="snížená",J423,0)</f>
        <v>0</v>
      </c>
      <c r="BG423" s="201">
        <f>IF(N423="zákl. přenesená",J423,0)</f>
        <v>0</v>
      </c>
      <c r="BH423" s="201">
        <f>IF(N423="sníž. přenesená",J423,0)</f>
        <v>0</v>
      </c>
      <c r="BI423" s="201">
        <f>IF(N423="nulová",J423,0)</f>
        <v>0</v>
      </c>
      <c r="BJ423" s="18" t="s">
        <v>87</v>
      </c>
      <c r="BK423" s="201">
        <f>ROUND(I423*H423,2)</f>
        <v>0</v>
      </c>
      <c r="BL423" s="18" t="s">
        <v>159</v>
      </c>
      <c r="BM423" s="200" t="s">
        <v>1430</v>
      </c>
    </row>
    <row r="424" spans="1:65" s="14" customFormat="1" ht="11.25">
      <c r="B424" s="213"/>
      <c r="C424" s="214"/>
      <c r="D424" s="204" t="s">
        <v>161</v>
      </c>
      <c r="E424" s="215" t="s">
        <v>1</v>
      </c>
      <c r="F424" s="216" t="s">
        <v>159</v>
      </c>
      <c r="G424" s="214"/>
      <c r="H424" s="217">
        <v>4</v>
      </c>
      <c r="I424" s="218"/>
      <c r="J424" s="214"/>
      <c r="K424" s="214"/>
      <c r="L424" s="219"/>
      <c r="M424" s="220"/>
      <c r="N424" s="221"/>
      <c r="O424" s="221"/>
      <c r="P424" s="221"/>
      <c r="Q424" s="221"/>
      <c r="R424" s="221"/>
      <c r="S424" s="221"/>
      <c r="T424" s="222"/>
      <c r="AT424" s="223" t="s">
        <v>161</v>
      </c>
      <c r="AU424" s="223" t="s">
        <v>89</v>
      </c>
      <c r="AV424" s="14" t="s">
        <v>89</v>
      </c>
      <c r="AW424" s="14" t="s">
        <v>33</v>
      </c>
      <c r="AX424" s="14" t="s">
        <v>79</v>
      </c>
      <c r="AY424" s="223" t="s">
        <v>153</v>
      </c>
    </row>
    <row r="425" spans="1:65" s="15" customFormat="1" ht="11.25">
      <c r="B425" s="224"/>
      <c r="C425" s="225"/>
      <c r="D425" s="204" t="s">
        <v>161</v>
      </c>
      <c r="E425" s="226" t="s">
        <v>1</v>
      </c>
      <c r="F425" s="227" t="s">
        <v>164</v>
      </c>
      <c r="G425" s="225"/>
      <c r="H425" s="228">
        <v>4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AT425" s="234" t="s">
        <v>161</v>
      </c>
      <c r="AU425" s="234" t="s">
        <v>89</v>
      </c>
      <c r="AV425" s="15" t="s">
        <v>159</v>
      </c>
      <c r="AW425" s="15" t="s">
        <v>33</v>
      </c>
      <c r="AX425" s="15" t="s">
        <v>87</v>
      </c>
      <c r="AY425" s="234" t="s">
        <v>153</v>
      </c>
    </row>
    <row r="426" spans="1:65" s="2" customFormat="1" ht="24.2" customHeight="1">
      <c r="A426" s="35"/>
      <c r="B426" s="36"/>
      <c r="C426" s="188" t="s">
        <v>443</v>
      </c>
      <c r="D426" s="188" t="s">
        <v>155</v>
      </c>
      <c r="E426" s="189" t="s">
        <v>1431</v>
      </c>
      <c r="F426" s="190" t="s">
        <v>1432</v>
      </c>
      <c r="G426" s="191" t="s">
        <v>465</v>
      </c>
      <c r="H426" s="192">
        <v>2</v>
      </c>
      <c r="I426" s="193"/>
      <c r="J426" s="194">
        <f>ROUND(I426*H426,2)</f>
        <v>0</v>
      </c>
      <c r="K426" s="195"/>
      <c r="L426" s="40"/>
      <c r="M426" s="196" t="s">
        <v>1</v>
      </c>
      <c r="N426" s="197" t="s">
        <v>44</v>
      </c>
      <c r="O426" s="72"/>
      <c r="P426" s="198">
        <f>O426*H426</f>
        <v>0</v>
      </c>
      <c r="Q426" s="198">
        <v>0.21734000000000001</v>
      </c>
      <c r="R426" s="198">
        <f>Q426*H426</f>
        <v>0.43468000000000001</v>
      </c>
      <c r="S426" s="198">
        <v>0</v>
      </c>
      <c r="T426" s="199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200" t="s">
        <v>159</v>
      </c>
      <c r="AT426" s="200" t="s">
        <v>155</v>
      </c>
      <c r="AU426" s="200" t="s">
        <v>89</v>
      </c>
      <c r="AY426" s="18" t="s">
        <v>153</v>
      </c>
      <c r="BE426" s="201">
        <f>IF(N426="základní",J426,0)</f>
        <v>0</v>
      </c>
      <c r="BF426" s="201">
        <f>IF(N426="snížená",J426,0)</f>
        <v>0</v>
      </c>
      <c r="BG426" s="201">
        <f>IF(N426="zákl. přenesená",J426,0)</f>
        <v>0</v>
      </c>
      <c r="BH426" s="201">
        <f>IF(N426="sníž. přenesená",J426,0)</f>
        <v>0</v>
      </c>
      <c r="BI426" s="201">
        <f>IF(N426="nulová",J426,0)</f>
        <v>0</v>
      </c>
      <c r="BJ426" s="18" t="s">
        <v>87</v>
      </c>
      <c r="BK426" s="201">
        <f>ROUND(I426*H426,2)</f>
        <v>0</v>
      </c>
      <c r="BL426" s="18" t="s">
        <v>159</v>
      </c>
      <c r="BM426" s="200" t="s">
        <v>1433</v>
      </c>
    </row>
    <row r="427" spans="1:65" s="14" customFormat="1" ht="11.25">
      <c r="B427" s="213"/>
      <c r="C427" s="214"/>
      <c r="D427" s="204" t="s">
        <v>161</v>
      </c>
      <c r="E427" s="215" t="s">
        <v>1</v>
      </c>
      <c r="F427" s="216" t="s">
        <v>89</v>
      </c>
      <c r="G427" s="214"/>
      <c r="H427" s="217">
        <v>2</v>
      </c>
      <c r="I427" s="218"/>
      <c r="J427" s="214"/>
      <c r="K427" s="214"/>
      <c r="L427" s="219"/>
      <c r="M427" s="220"/>
      <c r="N427" s="221"/>
      <c r="O427" s="221"/>
      <c r="P427" s="221"/>
      <c r="Q427" s="221"/>
      <c r="R427" s="221"/>
      <c r="S427" s="221"/>
      <c r="T427" s="222"/>
      <c r="AT427" s="223" t="s">
        <v>161</v>
      </c>
      <c r="AU427" s="223" t="s">
        <v>89</v>
      </c>
      <c r="AV427" s="14" t="s">
        <v>89</v>
      </c>
      <c r="AW427" s="14" t="s">
        <v>33</v>
      </c>
      <c r="AX427" s="14" t="s">
        <v>79</v>
      </c>
      <c r="AY427" s="223" t="s">
        <v>153</v>
      </c>
    </row>
    <row r="428" spans="1:65" s="15" customFormat="1" ht="11.25">
      <c r="B428" s="224"/>
      <c r="C428" s="225"/>
      <c r="D428" s="204" t="s">
        <v>161</v>
      </c>
      <c r="E428" s="226" t="s">
        <v>1</v>
      </c>
      <c r="F428" s="227" t="s">
        <v>164</v>
      </c>
      <c r="G428" s="225"/>
      <c r="H428" s="228">
        <v>2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AT428" s="234" t="s">
        <v>161</v>
      </c>
      <c r="AU428" s="234" t="s">
        <v>89</v>
      </c>
      <c r="AV428" s="15" t="s">
        <v>159</v>
      </c>
      <c r="AW428" s="15" t="s">
        <v>33</v>
      </c>
      <c r="AX428" s="15" t="s">
        <v>87</v>
      </c>
      <c r="AY428" s="234" t="s">
        <v>153</v>
      </c>
    </row>
    <row r="429" spans="1:65" s="2" customFormat="1" ht="16.5" customHeight="1">
      <c r="A429" s="35"/>
      <c r="B429" s="36"/>
      <c r="C429" s="235" t="s">
        <v>450</v>
      </c>
      <c r="D429" s="235" t="s">
        <v>223</v>
      </c>
      <c r="E429" s="236" t="s">
        <v>1434</v>
      </c>
      <c r="F429" s="237" t="s">
        <v>1435</v>
      </c>
      <c r="G429" s="238" t="s">
        <v>465</v>
      </c>
      <c r="H429" s="239">
        <v>2</v>
      </c>
      <c r="I429" s="240"/>
      <c r="J429" s="241">
        <f>ROUND(I429*H429,2)</f>
        <v>0</v>
      </c>
      <c r="K429" s="242"/>
      <c r="L429" s="243"/>
      <c r="M429" s="244" t="s">
        <v>1</v>
      </c>
      <c r="N429" s="245" t="s">
        <v>44</v>
      </c>
      <c r="O429" s="72"/>
      <c r="P429" s="198">
        <f>O429*H429</f>
        <v>0</v>
      </c>
      <c r="Q429" s="198">
        <v>0.06</v>
      </c>
      <c r="R429" s="198">
        <f>Q429*H429</f>
        <v>0.12</v>
      </c>
      <c r="S429" s="198">
        <v>0</v>
      </c>
      <c r="T429" s="199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00" t="s">
        <v>204</v>
      </c>
      <c r="AT429" s="200" t="s">
        <v>223</v>
      </c>
      <c r="AU429" s="200" t="s">
        <v>89</v>
      </c>
      <c r="AY429" s="18" t="s">
        <v>153</v>
      </c>
      <c r="BE429" s="201">
        <f>IF(N429="základní",J429,0)</f>
        <v>0</v>
      </c>
      <c r="BF429" s="201">
        <f>IF(N429="snížená",J429,0)</f>
        <v>0</v>
      </c>
      <c r="BG429" s="201">
        <f>IF(N429="zákl. přenesená",J429,0)</f>
        <v>0</v>
      </c>
      <c r="BH429" s="201">
        <f>IF(N429="sníž. přenesená",J429,0)</f>
        <v>0</v>
      </c>
      <c r="BI429" s="201">
        <f>IF(N429="nulová",J429,0)</f>
        <v>0</v>
      </c>
      <c r="BJ429" s="18" t="s">
        <v>87</v>
      </c>
      <c r="BK429" s="201">
        <f>ROUND(I429*H429,2)</f>
        <v>0</v>
      </c>
      <c r="BL429" s="18" t="s">
        <v>159</v>
      </c>
      <c r="BM429" s="200" t="s">
        <v>1436</v>
      </c>
    </row>
    <row r="430" spans="1:65" s="14" customFormat="1" ht="11.25">
      <c r="B430" s="213"/>
      <c r="C430" s="214"/>
      <c r="D430" s="204" t="s">
        <v>161</v>
      </c>
      <c r="E430" s="215" t="s">
        <v>1</v>
      </c>
      <c r="F430" s="216" t="s">
        <v>89</v>
      </c>
      <c r="G430" s="214"/>
      <c r="H430" s="217">
        <v>2</v>
      </c>
      <c r="I430" s="218"/>
      <c r="J430" s="214"/>
      <c r="K430" s="214"/>
      <c r="L430" s="219"/>
      <c r="M430" s="220"/>
      <c r="N430" s="221"/>
      <c r="O430" s="221"/>
      <c r="P430" s="221"/>
      <c r="Q430" s="221"/>
      <c r="R430" s="221"/>
      <c r="S430" s="221"/>
      <c r="T430" s="222"/>
      <c r="AT430" s="223" t="s">
        <v>161</v>
      </c>
      <c r="AU430" s="223" t="s">
        <v>89</v>
      </c>
      <c r="AV430" s="14" t="s">
        <v>89</v>
      </c>
      <c r="AW430" s="14" t="s">
        <v>33</v>
      </c>
      <c r="AX430" s="14" t="s">
        <v>79</v>
      </c>
      <c r="AY430" s="223" t="s">
        <v>153</v>
      </c>
    </row>
    <row r="431" spans="1:65" s="15" customFormat="1" ht="11.25">
      <c r="B431" s="224"/>
      <c r="C431" s="225"/>
      <c r="D431" s="204" t="s">
        <v>161</v>
      </c>
      <c r="E431" s="226" t="s">
        <v>1</v>
      </c>
      <c r="F431" s="227" t="s">
        <v>164</v>
      </c>
      <c r="G431" s="225"/>
      <c r="H431" s="228">
        <v>2</v>
      </c>
      <c r="I431" s="229"/>
      <c r="J431" s="225"/>
      <c r="K431" s="225"/>
      <c r="L431" s="230"/>
      <c r="M431" s="231"/>
      <c r="N431" s="232"/>
      <c r="O431" s="232"/>
      <c r="P431" s="232"/>
      <c r="Q431" s="232"/>
      <c r="R431" s="232"/>
      <c r="S431" s="232"/>
      <c r="T431" s="233"/>
      <c r="AT431" s="234" t="s">
        <v>161</v>
      </c>
      <c r="AU431" s="234" t="s">
        <v>89</v>
      </c>
      <c r="AV431" s="15" t="s">
        <v>159</v>
      </c>
      <c r="AW431" s="15" t="s">
        <v>33</v>
      </c>
      <c r="AX431" s="15" t="s">
        <v>87</v>
      </c>
      <c r="AY431" s="234" t="s">
        <v>153</v>
      </c>
    </row>
    <row r="432" spans="1:65" s="2" customFormat="1" ht="24.2" customHeight="1">
      <c r="A432" s="35"/>
      <c r="B432" s="36"/>
      <c r="C432" s="188" t="s">
        <v>456</v>
      </c>
      <c r="D432" s="188" t="s">
        <v>155</v>
      </c>
      <c r="E432" s="189" t="s">
        <v>1437</v>
      </c>
      <c r="F432" s="190" t="s">
        <v>1438</v>
      </c>
      <c r="G432" s="191" t="s">
        <v>465</v>
      </c>
      <c r="H432" s="192">
        <v>10</v>
      </c>
      <c r="I432" s="193"/>
      <c r="J432" s="194">
        <f>ROUND(I432*H432,2)</f>
        <v>0</v>
      </c>
      <c r="K432" s="195"/>
      <c r="L432" s="40"/>
      <c r="M432" s="196" t="s">
        <v>1</v>
      </c>
      <c r="N432" s="197" t="s">
        <v>44</v>
      </c>
      <c r="O432" s="72"/>
      <c r="P432" s="198">
        <f>O432*H432</f>
        <v>0</v>
      </c>
      <c r="Q432" s="198">
        <v>0.42368</v>
      </c>
      <c r="R432" s="198">
        <f>Q432*H432</f>
        <v>4.2367999999999997</v>
      </c>
      <c r="S432" s="198">
        <v>0</v>
      </c>
      <c r="T432" s="199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200" t="s">
        <v>159</v>
      </c>
      <c r="AT432" s="200" t="s">
        <v>155</v>
      </c>
      <c r="AU432" s="200" t="s">
        <v>89</v>
      </c>
      <c r="AY432" s="18" t="s">
        <v>153</v>
      </c>
      <c r="BE432" s="201">
        <f>IF(N432="základní",J432,0)</f>
        <v>0</v>
      </c>
      <c r="BF432" s="201">
        <f>IF(N432="snížená",J432,0)</f>
        <v>0</v>
      </c>
      <c r="BG432" s="201">
        <f>IF(N432="zákl. přenesená",J432,0)</f>
        <v>0</v>
      </c>
      <c r="BH432" s="201">
        <f>IF(N432="sníž. přenesená",J432,0)</f>
        <v>0</v>
      </c>
      <c r="BI432" s="201">
        <f>IF(N432="nulová",J432,0)</f>
        <v>0</v>
      </c>
      <c r="BJ432" s="18" t="s">
        <v>87</v>
      </c>
      <c r="BK432" s="201">
        <f>ROUND(I432*H432,2)</f>
        <v>0</v>
      </c>
      <c r="BL432" s="18" t="s">
        <v>159</v>
      </c>
      <c r="BM432" s="200" t="s">
        <v>1439</v>
      </c>
    </row>
    <row r="433" spans="1:65" s="13" customFormat="1" ht="11.25">
      <c r="B433" s="202"/>
      <c r="C433" s="203"/>
      <c r="D433" s="204" t="s">
        <v>161</v>
      </c>
      <c r="E433" s="205" t="s">
        <v>1</v>
      </c>
      <c r="F433" s="206" t="s">
        <v>1440</v>
      </c>
      <c r="G433" s="203"/>
      <c r="H433" s="205" t="s">
        <v>1</v>
      </c>
      <c r="I433" s="207"/>
      <c r="J433" s="203"/>
      <c r="K433" s="203"/>
      <c r="L433" s="208"/>
      <c r="M433" s="209"/>
      <c r="N433" s="210"/>
      <c r="O433" s="210"/>
      <c r="P433" s="210"/>
      <c r="Q433" s="210"/>
      <c r="R433" s="210"/>
      <c r="S433" s="210"/>
      <c r="T433" s="211"/>
      <c r="AT433" s="212" t="s">
        <v>161</v>
      </c>
      <c r="AU433" s="212" t="s">
        <v>89</v>
      </c>
      <c r="AV433" s="13" t="s">
        <v>87</v>
      </c>
      <c r="AW433" s="13" t="s">
        <v>33</v>
      </c>
      <c r="AX433" s="13" t="s">
        <v>79</v>
      </c>
      <c r="AY433" s="212" t="s">
        <v>153</v>
      </c>
    </row>
    <row r="434" spans="1:65" s="14" customFormat="1" ht="11.25">
      <c r="B434" s="213"/>
      <c r="C434" s="214"/>
      <c r="D434" s="204" t="s">
        <v>161</v>
      </c>
      <c r="E434" s="215" t="s">
        <v>1</v>
      </c>
      <c r="F434" s="216" t="s">
        <v>89</v>
      </c>
      <c r="G434" s="214"/>
      <c r="H434" s="217">
        <v>2</v>
      </c>
      <c r="I434" s="218"/>
      <c r="J434" s="214"/>
      <c r="K434" s="214"/>
      <c r="L434" s="219"/>
      <c r="M434" s="220"/>
      <c r="N434" s="221"/>
      <c r="O434" s="221"/>
      <c r="P434" s="221"/>
      <c r="Q434" s="221"/>
      <c r="R434" s="221"/>
      <c r="S434" s="221"/>
      <c r="T434" s="222"/>
      <c r="AT434" s="223" t="s">
        <v>161</v>
      </c>
      <c r="AU434" s="223" t="s">
        <v>89</v>
      </c>
      <c r="AV434" s="14" t="s">
        <v>89</v>
      </c>
      <c r="AW434" s="14" t="s">
        <v>33</v>
      </c>
      <c r="AX434" s="14" t="s">
        <v>79</v>
      </c>
      <c r="AY434" s="223" t="s">
        <v>153</v>
      </c>
    </row>
    <row r="435" spans="1:65" s="13" customFormat="1" ht="11.25">
      <c r="B435" s="202"/>
      <c r="C435" s="203"/>
      <c r="D435" s="204" t="s">
        <v>161</v>
      </c>
      <c r="E435" s="205" t="s">
        <v>1</v>
      </c>
      <c r="F435" s="206" t="s">
        <v>1441</v>
      </c>
      <c r="G435" s="203"/>
      <c r="H435" s="205" t="s">
        <v>1</v>
      </c>
      <c r="I435" s="207"/>
      <c r="J435" s="203"/>
      <c r="K435" s="203"/>
      <c r="L435" s="208"/>
      <c r="M435" s="209"/>
      <c r="N435" s="210"/>
      <c r="O435" s="210"/>
      <c r="P435" s="210"/>
      <c r="Q435" s="210"/>
      <c r="R435" s="210"/>
      <c r="S435" s="210"/>
      <c r="T435" s="211"/>
      <c r="AT435" s="212" t="s">
        <v>161</v>
      </c>
      <c r="AU435" s="212" t="s">
        <v>89</v>
      </c>
      <c r="AV435" s="13" t="s">
        <v>87</v>
      </c>
      <c r="AW435" s="13" t="s">
        <v>33</v>
      </c>
      <c r="AX435" s="13" t="s">
        <v>79</v>
      </c>
      <c r="AY435" s="212" t="s">
        <v>153</v>
      </c>
    </row>
    <row r="436" spans="1:65" s="14" customFormat="1" ht="11.25">
      <c r="B436" s="213"/>
      <c r="C436" s="214"/>
      <c r="D436" s="204" t="s">
        <v>161</v>
      </c>
      <c r="E436" s="215" t="s">
        <v>1</v>
      </c>
      <c r="F436" s="216" t="s">
        <v>204</v>
      </c>
      <c r="G436" s="214"/>
      <c r="H436" s="217">
        <v>8</v>
      </c>
      <c r="I436" s="218"/>
      <c r="J436" s="214"/>
      <c r="K436" s="214"/>
      <c r="L436" s="219"/>
      <c r="M436" s="220"/>
      <c r="N436" s="221"/>
      <c r="O436" s="221"/>
      <c r="P436" s="221"/>
      <c r="Q436" s="221"/>
      <c r="R436" s="221"/>
      <c r="S436" s="221"/>
      <c r="T436" s="222"/>
      <c r="AT436" s="223" t="s">
        <v>161</v>
      </c>
      <c r="AU436" s="223" t="s">
        <v>89</v>
      </c>
      <c r="AV436" s="14" t="s">
        <v>89</v>
      </c>
      <c r="AW436" s="14" t="s">
        <v>33</v>
      </c>
      <c r="AX436" s="14" t="s">
        <v>79</v>
      </c>
      <c r="AY436" s="223" t="s">
        <v>153</v>
      </c>
    </row>
    <row r="437" spans="1:65" s="15" customFormat="1" ht="11.25">
      <c r="B437" s="224"/>
      <c r="C437" s="225"/>
      <c r="D437" s="204" t="s">
        <v>161</v>
      </c>
      <c r="E437" s="226" t="s">
        <v>1</v>
      </c>
      <c r="F437" s="227" t="s">
        <v>164</v>
      </c>
      <c r="G437" s="225"/>
      <c r="H437" s="228">
        <v>10</v>
      </c>
      <c r="I437" s="229"/>
      <c r="J437" s="225"/>
      <c r="K437" s="225"/>
      <c r="L437" s="230"/>
      <c r="M437" s="231"/>
      <c r="N437" s="232"/>
      <c r="O437" s="232"/>
      <c r="P437" s="232"/>
      <c r="Q437" s="232"/>
      <c r="R437" s="232"/>
      <c r="S437" s="232"/>
      <c r="T437" s="233"/>
      <c r="AT437" s="234" t="s">
        <v>161</v>
      </c>
      <c r="AU437" s="234" t="s">
        <v>89</v>
      </c>
      <c r="AV437" s="15" t="s">
        <v>159</v>
      </c>
      <c r="AW437" s="15" t="s">
        <v>33</v>
      </c>
      <c r="AX437" s="15" t="s">
        <v>87</v>
      </c>
      <c r="AY437" s="234" t="s">
        <v>153</v>
      </c>
    </row>
    <row r="438" spans="1:65" s="2" customFormat="1" ht="21.75" customHeight="1">
      <c r="A438" s="35"/>
      <c r="B438" s="36"/>
      <c r="C438" s="188" t="s">
        <v>462</v>
      </c>
      <c r="D438" s="188" t="s">
        <v>155</v>
      </c>
      <c r="E438" s="189" t="s">
        <v>1442</v>
      </c>
      <c r="F438" s="190" t="s">
        <v>1443</v>
      </c>
      <c r="G438" s="191" t="s">
        <v>446</v>
      </c>
      <c r="H438" s="192">
        <v>269.79000000000002</v>
      </c>
      <c r="I438" s="193"/>
      <c r="J438" s="194">
        <f>ROUND(I438*H438,2)</f>
        <v>0</v>
      </c>
      <c r="K438" s="195"/>
      <c r="L438" s="40"/>
      <c r="M438" s="196" t="s">
        <v>1</v>
      </c>
      <c r="N438" s="197" t="s">
        <v>44</v>
      </c>
      <c r="O438" s="72"/>
      <c r="P438" s="198">
        <f>O438*H438</f>
        <v>0</v>
      </c>
      <c r="Q438" s="198">
        <v>1.2999999999999999E-4</v>
      </c>
      <c r="R438" s="198">
        <f>Q438*H438</f>
        <v>3.5072699999999998E-2</v>
      </c>
      <c r="S438" s="198">
        <v>0</v>
      </c>
      <c r="T438" s="199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200" t="s">
        <v>159</v>
      </c>
      <c r="AT438" s="200" t="s">
        <v>155</v>
      </c>
      <c r="AU438" s="200" t="s">
        <v>89</v>
      </c>
      <c r="AY438" s="18" t="s">
        <v>153</v>
      </c>
      <c r="BE438" s="201">
        <f>IF(N438="základní",J438,0)</f>
        <v>0</v>
      </c>
      <c r="BF438" s="201">
        <f>IF(N438="snížená",J438,0)</f>
        <v>0</v>
      </c>
      <c r="BG438" s="201">
        <f>IF(N438="zákl. přenesená",J438,0)</f>
        <v>0</v>
      </c>
      <c r="BH438" s="201">
        <f>IF(N438="sníž. přenesená",J438,0)</f>
        <v>0</v>
      </c>
      <c r="BI438" s="201">
        <f>IF(N438="nulová",J438,0)</f>
        <v>0</v>
      </c>
      <c r="BJ438" s="18" t="s">
        <v>87</v>
      </c>
      <c r="BK438" s="201">
        <f>ROUND(I438*H438,2)</f>
        <v>0</v>
      </c>
      <c r="BL438" s="18" t="s">
        <v>159</v>
      </c>
      <c r="BM438" s="200" t="s">
        <v>1444</v>
      </c>
    </row>
    <row r="439" spans="1:65" s="13" customFormat="1" ht="11.25">
      <c r="B439" s="202"/>
      <c r="C439" s="203"/>
      <c r="D439" s="204" t="s">
        <v>161</v>
      </c>
      <c r="E439" s="205" t="s">
        <v>1</v>
      </c>
      <c r="F439" s="206" t="s">
        <v>1445</v>
      </c>
      <c r="G439" s="203"/>
      <c r="H439" s="205" t="s">
        <v>1</v>
      </c>
      <c r="I439" s="207"/>
      <c r="J439" s="203"/>
      <c r="K439" s="203"/>
      <c r="L439" s="208"/>
      <c r="M439" s="209"/>
      <c r="N439" s="210"/>
      <c r="O439" s="210"/>
      <c r="P439" s="210"/>
      <c r="Q439" s="210"/>
      <c r="R439" s="210"/>
      <c r="S439" s="210"/>
      <c r="T439" s="211"/>
      <c r="AT439" s="212" t="s">
        <v>161</v>
      </c>
      <c r="AU439" s="212" t="s">
        <v>89</v>
      </c>
      <c r="AV439" s="13" t="s">
        <v>87</v>
      </c>
      <c r="AW439" s="13" t="s">
        <v>33</v>
      </c>
      <c r="AX439" s="13" t="s">
        <v>79</v>
      </c>
      <c r="AY439" s="212" t="s">
        <v>153</v>
      </c>
    </row>
    <row r="440" spans="1:65" s="14" customFormat="1" ht="11.25">
      <c r="B440" s="213"/>
      <c r="C440" s="214"/>
      <c r="D440" s="204" t="s">
        <v>161</v>
      </c>
      <c r="E440" s="215" t="s">
        <v>1</v>
      </c>
      <c r="F440" s="216" t="s">
        <v>1446</v>
      </c>
      <c r="G440" s="214"/>
      <c r="H440" s="217">
        <v>171.6</v>
      </c>
      <c r="I440" s="218"/>
      <c r="J440" s="214"/>
      <c r="K440" s="214"/>
      <c r="L440" s="219"/>
      <c r="M440" s="220"/>
      <c r="N440" s="221"/>
      <c r="O440" s="221"/>
      <c r="P440" s="221"/>
      <c r="Q440" s="221"/>
      <c r="R440" s="221"/>
      <c r="S440" s="221"/>
      <c r="T440" s="222"/>
      <c r="AT440" s="223" t="s">
        <v>161</v>
      </c>
      <c r="AU440" s="223" t="s">
        <v>89</v>
      </c>
      <c r="AV440" s="14" t="s">
        <v>89</v>
      </c>
      <c r="AW440" s="14" t="s">
        <v>33</v>
      </c>
      <c r="AX440" s="14" t="s">
        <v>79</v>
      </c>
      <c r="AY440" s="223" t="s">
        <v>153</v>
      </c>
    </row>
    <row r="441" spans="1:65" s="13" customFormat="1" ht="11.25">
      <c r="B441" s="202"/>
      <c r="C441" s="203"/>
      <c r="D441" s="204" t="s">
        <v>161</v>
      </c>
      <c r="E441" s="205" t="s">
        <v>1</v>
      </c>
      <c r="F441" s="206" t="s">
        <v>1447</v>
      </c>
      <c r="G441" s="203"/>
      <c r="H441" s="205" t="s">
        <v>1</v>
      </c>
      <c r="I441" s="207"/>
      <c r="J441" s="203"/>
      <c r="K441" s="203"/>
      <c r="L441" s="208"/>
      <c r="M441" s="209"/>
      <c r="N441" s="210"/>
      <c r="O441" s="210"/>
      <c r="P441" s="210"/>
      <c r="Q441" s="210"/>
      <c r="R441" s="210"/>
      <c r="S441" s="210"/>
      <c r="T441" s="211"/>
      <c r="AT441" s="212" t="s">
        <v>161</v>
      </c>
      <c r="AU441" s="212" t="s">
        <v>89</v>
      </c>
      <c r="AV441" s="13" t="s">
        <v>87</v>
      </c>
      <c r="AW441" s="13" t="s">
        <v>33</v>
      </c>
      <c r="AX441" s="13" t="s">
        <v>79</v>
      </c>
      <c r="AY441" s="212" t="s">
        <v>153</v>
      </c>
    </row>
    <row r="442" spans="1:65" s="14" customFormat="1" ht="11.25">
      <c r="B442" s="213"/>
      <c r="C442" s="214"/>
      <c r="D442" s="204" t="s">
        <v>161</v>
      </c>
      <c r="E442" s="215" t="s">
        <v>1</v>
      </c>
      <c r="F442" s="216" t="s">
        <v>1448</v>
      </c>
      <c r="G442" s="214"/>
      <c r="H442" s="217">
        <v>30</v>
      </c>
      <c r="I442" s="218"/>
      <c r="J442" s="214"/>
      <c r="K442" s="214"/>
      <c r="L442" s="219"/>
      <c r="M442" s="220"/>
      <c r="N442" s="221"/>
      <c r="O442" s="221"/>
      <c r="P442" s="221"/>
      <c r="Q442" s="221"/>
      <c r="R442" s="221"/>
      <c r="S442" s="221"/>
      <c r="T442" s="222"/>
      <c r="AT442" s="223" t="s">
        <v>161</v>
      </c>
      <c r="AU442" s="223" t="s">
        <v>89</v>
      </c>
      <c r="AV442" s="14" t="s">
        <v>89</v>
      </c>
      <c r="AW442" s="14" t="s">
        <v>33</v>
      </c>
      <c r="AX442" s="14" t="s">
        <v>79</v>
      </c>
      <c r="AY442" s="223" t="s">
        <v>153</v>
      </c>
    </row>
    <row r="443" spans="1:65" s="13" customFormat="1" ht="11.25">
      <c r="B443" s="202"/>
      <c r="C443" s="203"/>
      <c r="D443" s="204" t="s">
        <v>161</v>
      </c>
      <c r="E443" s="205" t="s">
        <v>1</v>
      </c>
      <c r="F443" s="206" t="s">
        <v>1449</v>
      </c>
      <c r="G443" s="203"/>
      <c r="H443" s="205" t="s">
        <v>1</v>
      </c>
      <c r="I443" s="207"/>
      <c r="J443" s="203"/>
      <c r="K443" s="203"/>
      <c r="L443" s="208"/>
      <c r="M443" s="209"/>
      <c r="N443" s="210"/>
      <c r="O443" s="210"/>
      <c r="P443" s="210"/>
      <c r="Q443" s="210"/>
      <c r="R443" s="210"/>
      <c r="S443" s="210"/>
      <c r="T443" s="211"/>
      <c r="AT443" s="212" t="s">
        <v>161</v>
      </c>
      <c r="AU443" s="212" t="s">
        <v>89</v>
      </c>
      <c r="AV443" s="13" t="s">
        <v>87</v>
      </c>
      <c r="AW443" s="13" t="s">
        <v>33</v>
      </c>
      <c r="AX443" s="13" t="s">
        <v>79</v>
      </c>
      <c r="AY443" s="212" t="s">
        <v>153</v>
      </c>
    </row>
    <row r="444" spans="1:65" s="14" customFormat="1" ht="11.25">
      <c r="B444" s="213"/>
      <c r="C444" s="214"/>
      <c r="D444" s="204" t="s">
        <v>161</v>
      </c>
      <c r="E444" s="215" t="s">
        <v>1</v>
      </c>
      <c r="F444" s="216" t="s">
        <v>1450</v>
      </c>
      <c r="G444" s="214"/>
      <c r="H444" s="217">
        <v>33</v>
      </c>
      <c r="I444" s="218"/>
      <c r="J444" s="214"/>
      <c r="K444" s="214"/>
      <c r="L444" s="219"/>
      <c r="M444" s="220"/>
      <c r="N444" s="221"/>
      <c r="O444" s="221"/>
      <c r="P444" s="221"/>
      <c r="Q444" s="221"/>
      <c r="R444" s="221"/>
      <c r="S444" s="221"/>
      <c r="T444" s="222"/>
      <c r="AT444" s="223" t="s">
        <v>161</v>
      </c>
      <c r="AU444" s="223" t="s">
        <v>89</v>
      </c>
      <c r="AV444" s="14" t="s">
        <v>89</v>
      </c>
      <c r="AW444" s="14" t="s">
        <v>33</v>
      </c>
      <c r="AX444" s="14" t="s">
        <v>79</v>
      </c>
      <c r="AY444" s="223" t="s">
        <v>153</v>
      </c>
    </row>
    <row r="445" spans="1:65" s="15" customFormat="1" ht="11.25">
      <c r="B445" s="224"/>
      <c r="C445" s="225"/>
      <c r="D445" s="204" t="s">
        <v>161</v>
      </c>
      <c r="E445" s="226" t="s">
        <v>1</v>
      </c>
      <c r="F445" s="227" t="s">
        <v>164</v>
      </c>
      <c r="G445" s="225"/>
      <c r="H445" s="228">
        <v>234.6</v>
      </c>
      <c r="I445" s="229"/>
      <c r="J445" s="225"/>
      <c r="K445" s="225"/>
      <c r="L445" s="230"/>
      <c r="M445" s="231"/>
      <c r="N445" s="232"/>
      <c r="O445" s="232"/>
      <c r="P445" s="232"/>
      <c r="Q445" s="232"/>
      <c r="R445" s="232"/>
      <c r="S445" s="232"/>
      <c r="T445" s="233"/>
      <c r="AT445" s="234" t="s">
        <v>161</v>
      </c>
      <c r="AU445" s="234" t="s">
        <v>89</v>
      </c>
      <c r="AV445" s="15" t="s">
        <v>159</v>
      </c>
      <c r="AW445" s="15" t="s">
        <v>33</v>
      </c>
      <c r="AX445" s="15" t="s">
        <v>87</v>
      </c>
      <c r="AY445" s="234" t="s">
        <v>153</v>
      </c>
    </row>
    <row r="446" spans="1:65" s="14" customFormat="1" ht="11.25">
      <c r="B446" s="213"/>
      <c r="C446" s="214"/>
      <c r="D446" s="204" t="s">
        <v>161</v>
      </c>
      <c r="E446" s="214"/>
      <c r="F446" s="216" t="s">
        <v>1451</v>
      </c>
      <c r="G446" s="214"/>
      <c r="H446" s="217">
        <v>269.79000000000002</v>
      </c>
      <c r="I446" s="218"/>
      <c r="J446" s="214"/>
      <c r="K446" s="214"/>
      <c r="L446" s="219"/>
      <c r="M446" s="220"/>
      <c r="N446" s="221"/>
      <c r="O446" s="221"/>
      <c r="P446" s="221"/>
      <c r="Q446" s="221"/>
      <c r="R446" s="221"/>
      <c r="S446" s="221"/>
      <c r="T446" s="222"/>
      <c r="AT446" s="223" t="s">
        <v>161</v>
      </c>
      <c r="AU446" s="223" t="s">
        <v>89</v>
      </c>
      <c r="AV446" s="14" t="s">
        <v>89</v>
      </c>
      <c r="AW446" s="14" t="s">
        <v>4</v>
      </c>
      <c r="AX446" s="14" t="s">
        <v>87</v>
      </c>
      <c r="AY446" s="223" t="s">
        <v>153</v>
      </c>
    </row>
    <row r="447" spans="1:65" s="12" customFormat="1" ht="22.9" customHeight="1">
      <c r="B447" s="172"/>
      <c r="C447" s="173"/>
      <c r="D447" s="174" t="s">
        <v>78</v>
      </c>
      <c r="E447" s="186" t="s">
        <v>506</v>
      </c>
      <c r="F447" s="186" t="s">
        <v>507</v>
      </c>
      <c r="G447" s="173"/>
      <c r="H447" s="173"/>
      <c r="I447" s="176"/>
      <c r="J447" s="187">
        <f>BK447</f>
        <v>0</v>
      </c>
      <c r="K447" s="173"/>
      <c r="L447" s="178"/>
      <c r="M447" s="179"/>
      <c r="N447" s="180"/>
      <c r="O447" s="180"/>
      <c r="P447" s="181">
        <f>P448</f>
        <v>0</v>
      </c>
      <c r="Q447" s="180"/>
      <c r="R447" s="181">
        <f>R448</f>
        <v>0</v>
      </c>
      <c r="S447" s="180"/>
      <c r="T447" s="182">
        <f>T448</f>
        <v>0</v>
      </c>
      <c r="AR447" s="183" t="s">
        <v>87</v>
      </c>
      <c r="AT447" s="184" t="s">
        <v>78</v>
      </c>
      <c r="AU447" s="184" t="s">
        <v>87</v>
      </c>
      <c r="AY447" s="183" t="s">
        <v>153</v>
      </c>
      <c r="BK447" s="185">
        <f>BK448</f>
        <v>0</v>
      </c>
    </row>
    <row r="448" spans="1:65" s="2" customFormat="1" ht="24.2" customHeight="1">
      <c r="A448" s="35"/>
      <c r="B448" s="36"/>
      <c r="C448" s="188" t="s">
        <v>467</v>
      </c>
      <c r="D448" s="188" t="s">
        <v>155</v>
      </c>
      <c r="E448" s="189" t="s">
        <v>1452</v>
      </c>
      <c r="F448" s="190" t="s">
        <v>1453</v>
      </c>
      <c r="G448" s="191" t="s">
        <v>201</v>
      </c>
      <c r="H448" s="192">
        <v>656.53700000000003</v>
      </c>
      <c r="I448" s="193"/>
      <c r="J448" s="194">
        <f>ROUND(I448*H448,2)</f>
        <v>0</v>
      </c>
      <c r="K448" s="195"/>
      <c r="L448" s="40"/>
      <c r="M448" s="196" t="s">
        <v>1</v>
      </c>
      <c r="N448" s="197" t="s">
        <v>44</v>
      </c>
      <c r="O448" s="72"/>
      <c r="P448" s="198">
        <f>O448*H448</f>
        <v>0</v>
      </c>
      <c r="Q448" s="198">
        <v>0</v>
      </c>
      <c r="R448" s="198">
        <f>Q448*H448</f>
        <v>0</v>
      </c>
      <c r="S448" s="198">
        <v>0</v>
      </c>
      <c r="T448" s="199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200" t="s">
        <v>159</v>
      </c>
      <c r="AT448" s="200" t="s">
        <v>155</v>
      </c>
      <c r="AU448" s="200" t="s">
        <v>89</v>
      </c>
      <c r="AY448" s="18" t="s">
        <v>153</v>
      </c>
      <c r="BE448" s="201">
        <f>IF(N448="základní",J448,0)</f>
        <v>0</v>
      </c>
      <c r="BF448" s="201">
        <f>IF(N448="snížená",J448,0)</f>
        <v>0</v>
      </c>
      <c r="BG448" s="201">
        <f>IF(N448="zákl. přenesená",J448,0)</f>
        <v>0</v>
      </c>
      <c r="BH448" s="201">
        <f>IF(N448="sníž. přenesená",J448,0)</f>
        <v>0</v>
      </c>
      <c r="BI448" s="201">
        <f>IF(N448="nulová",J448,0)</f>
        <v>0</v>
      </c>
      <c r="BJ448" s="18" t="s">
        <v>87</v>
      </c>
      <c r="BK448" s="201">
        <f>ROUND(I448*H448,2)</f>
        <v>0</v>
      </c>
      <c r="BL448" s="18" t="s">
        <v>159</v>
      </c>
      <c r="BM448" s="200" t="s">
        <v>1454</v>
      </c>
    </row>
    <row r="449" spans="1:65" s="12" customFormat="1" ht="25.9" customHeight="1">
      <c r="B449" s="172"/>
      <c r="C449" s="173"/>
      <c r="D449" s="174" t="s">
        <v>78</v>
      </c>
      <c r="E449" s="175" t="s">
        <v>512</v>
      </c>
      <c r="F449" s="175" t="s">
        <v>513</v>
      </c>
      <c r="G449" s="173"/>
      <c r="H449" s="173"/>
      <c r="I449" s="176"/>
      <c r="J449" s="177">
        <f>BK449</f>
        <v>0</v>
      </c>
      <c r="K449" s="173"/>
      <c r="L449" s="178"/>
      <c r="M449" s="179"/>
      <c r="N449" s="180"/>
      <c r="O449" s="180"/>
      <c r="P449" s="181">
        <f>P450</f>
        <v>0</v>
      </c>
      <c r="Q449" s="180"/>
      <c r="R449" s="181">
        <f>R450</f>
        <v>1.6500000000000001E-2</v>
      </c>
      <c r="S449" s="180"/>
      <c r="T449" s="182">
        <f>T450</f>
        <v>0</v>
      </c>
      <c r="AR449" s="183" t="s">
        <v>89</v>
      </c>
      <c r="AT449" s="184" t="s">
        <v>78</v>
      </c>
      <c r="AU449" s="184" t="s">
        <v>79</v>
      </c>
      <c r="AY449" s="183" t="s">
        <v>153</v>
      </c>
      <c r="BK449" s="185">
        <f>BK450</f>
        <v>0</v>
      </c>
    </row>
    <row r="450" spans="1:65" s="12" customFormat="1" ht="22.9" customHeight="1">
      <c r="B450" s="172"/>
      <c r="C450" s="173"/>
      <c r="D450" s="174" t="s">
        <v>78</v>
      </c>
      <c r="E450" s="186" t="s">
        <v>558</v>
      </c>
      <c r="F450" s="186" t="s">
        <v>559</v>
      </c>
      <c r="G450" s="173"/>
      <c r="H450" s="173"/>
      <c r="I450" s="176"/>
      <c r="J450" s="187">
        <f>BK450</f>
        <v>0</v>
      </c>
      <c r="K450" s="173"/>
      <c r="L450" s="178"/>
      <c r="M450" s="179"/>
      <c r="N450" s="180"/>
      <c r="O450" s="180"/>
      <c r="P450" s="181">
        <f>SUM(P451:P468)</f>
        <v>0</v>
      </c>
      <c r="Q450" s="180"/>
      <c r="R450" s="181">
        <f>SUM(R451:R468)</f>
        <v>1.6500000000000001E-2</v>
      </c>
      <c r="S450" s="180"/>
      <c r="T450" s="182">
        <f>SUM(T451:T468)</f>
        <v>0</v>
      </c>
      <c r="AR450" s="183" t="s">
        <v>89</v>
      </c>
      <c r="AT450" s="184" t="s">
        <v>78</v>
      </c>
      <c r="AU450" s="184" t="s">
        <v>87</v>
      </c>
      <c r="AY450" s="183" t="s">
        <v>153</v>
      </c>
      <c r="BK450" s="185">
        <f>SUM(BK451:BK468)</f>
        <v>0</v>
      </c>
    </row>
    <row r="451" spans="1:65" s="2" customFormat="1" ht="24.2" customHeight="1">
      <c r="A451" s="35"/>
      <c r="B451" s="36"/>
      <c r="C451" s="188" t="s">
        <v>472</v>
      </c>
      <c r="D451" s="188" t="s">
        <v>155</v>
      </c>
      <c r="E451" s="189" t="s">
        <v>1455</v>
      </c>
      <c r="F451" s="190" t="s">
        <v>1456</v>
      </c>
      <c r="G451" s="191" t="s">
        <v>465</v>
      </c>
      <c r="H451" s="192">
        <v>11</v>
      </c>
      <c r="I451" s="193"/>
      <c r="J451" s="194">
        <f>ROUND(I451*H451,2)</f>
        <v>0</v>
      </c>
      <c r="K451" s="195"/>
      <c r="L451" s="40"/>
      <c r="M451" s="196" t="s">
        <v>1</v>
      </c>
      <c r="N451" s="197" t="s">
        <v>44</v>
      </c>
      <c r="O451" s="72"/>
      <c r="P451" s="198">
        <f>O451*H451</f>
        <v>0</v>
      </c>
      <c r="Q451" s="198">
        <v>1.5E-3</v>
      </c>
      <c r="R451" s="198">
        <f>Q451*H451</f>
        <v>1.6500000000000001E-2</v>
      </c>
      <c r="S451" s="198">
        <v>0</v>
      </c>
      <c r="T451" s="199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00" t="s">
        <v>251</v>
      </c>
      <c r="AT451" s="200" t="s">
        <v>155</v>
      </c>
      <c r="AU451" s="200" t="s">
        <v>89</v>
      </c>
      <c r="AY451" s="18" t="s">
        <v>153</v>
      </c>
      <c r="BE451" s="201">
        <f>IF(N451="základní",J451,0)</f>
        <v>0</v>
      </c>
      <c r="BF451" s="201">
        <f>IF(N451="snížená",J451,0)</f>
        <v>0</v>
      </c>
      <c r="BG451" s="201">
        <f>IF(N451="zákl. přenesená",J451,0)</f>
        <v>0</v>
      </c>
      <c r="BH451" s="201">
        <f>IF(N451="sníž. přenesená",J451,0)</f>
        <v>0</v>
      </c>
      <c r="BI451" s="201">
        <f>IF(N451="nulová",J451,0)</f>
        <v>0</v>
      </c>
      <c r="BJ451" s="18" t="s">
        <v>87</v>
      </c>
      <c r="BK451" s="201">
        <f>ROUND(I451*H451,2)</f>
        <v>0</v>
      </c>
      <c r="BL451" s="18" t="s">
        <v>251</v>
      </c>
      <c r="BM451" s="200" t="s">
        <v>1457</v>
      </c>
    </row>
    <row r="452" spans="1:65" s="13" customFormat="1" ht="11.25">
      <c r="B452" s="202"/>
      <c r="C452" s="203"/>
      <c r="D452" s="204" t="s">
        <v>161</v>
      </c>
      <c r="E452" s="205" t="s">
        <v>1</v>
      </c>
      <c r="F452" s="206" t="s">
        <v>1458</v>
      </c>
      <c r="G452" s="203"/>
      <c r="H452" s="205" t="s">
        <v>1</v>
      </c>
      <c r="I452" s="207"/>
      <c r="J452" s="203"/>
      <c r="K452" s="203"/>
      <c r="L452" s="208"/>
      <c r="M452" s="209"/>
      <c r="N452" s="210"/>
      <c r="O452" s="210"/>
      <c r="P452" s="210"/>
      <c r="Q452" s="210"/>
      <c r="R452" s="210"/>
      <c r="S452" s="210"/>
      <c r="T452" s="211"/>
      <c r="AT452" s="212" t="s">
        <v>161</v>
      </c>
      <c r="AU452" s="212" t="s">
        <v>89</v>
      </c>
      <c r="AV452" s="13" t="s">
        <v>87</v>
      </c>
      <c r="AW452" s="13" t="s">
        <v>33</v>
      </c>
      <c r="AX452" s="13" t="s">
        <v>79</v>
      </c>
      <c r="AY452" s="212" t="s">
        <v>153</v>
      </c>
    </row>
    <row r="453" spans="1:65" s="13" customFormat="1" ht="11.25">
      <c r="B453" s="202"/>
      <c r="C453" s="203"/>
      <c r="D453" s="204" t="s">
        <v>161</v>
      </c>
      <c r="E453" s="205" t="s">
        <v>1</v>
      </c>
      <c r="F453" s="206" t="s">
        <v>1459</v>
      </c>
      <c r="G453" s="203"/>
      <c r="H453" s="205" t="s">
        <v>1</v>
      </c>
      <c r="I453" s="207"/>
      <c r="J453" s="203"/>
      <c r="K453" s="203"/>
      <c r="L453" s="208"/>
      <c r="M453" s="209"/>
      <c r="N453" s="210"/>
      <c r="O453" s="210"/>
      <c r="P453" s="210"/>
      <c r="Q453" s="210"/>
      <c r="R453" s="210"/>
      <c r="S453" s="210"/>
      <c r="T453" s="211"/>
      <c r="AT453" s="212" t="s">
        <v>161</v>
      </c>
      <c r="AU453" s="212" t="s">
        <v>89</v>
      </c>
      <c r="AV453" s="13" t="s">
        <v>87</v>
      </c>
      <c r="AW453" s="13" t="s">
        <v>33</v>
      </c>
      <c r="AX453" s="13" t="s">
        <v>79</v>
      </c>
      <c r="AY453" s="212" t="s">
        <v>153</v>
      </c>
    </row>
    <row r="454" spans="1:65" s="14" customFormat="1" ht="11.25">
      <c r="B454" s="213"/>
      <c r="C454" s="214"/>
      <c r="D454" s="204" t="s">
        <v>161</v>
      </c>
      <c r="E454" s="215" t="s">
        <v>1</v>
      </c>
      <c r="F454" s="216" t="s">
        <v>89</v>
      </c>
      <c r="G454" s="214"/>
      <c r="H454" s="217">
        <v>2</v>
      </c>
      <c r="I454" s="218"/>
      <c r="J454" s="214"/>
      <c r="K454" s="214"/>
      <c r="L454" s="219"/>
      <c r="M454" s="220"/>
      <c r="N454" s="221"/>
      <c r="O454" s="221"/>
      <c r="P454" s="221"/>
      <c r="Q454" s="221"/>
      <c r="R454" s="221"/>
      <c r="S454" s="221"/>
      <c r="T454" s="222"/>
      <c r="AT454" s="223" t="s">
        <v>161</v>
      </c>
      <c r="AU454" s="223" t="s">
        <v>89</v>
      </c>
      <c r="AV454" s="14" t="s">
        <v>89</v>
      </c>
      <c r="AW454" s="14" t="s">
        <v>33</v>
      </c>
      <c r="AX454" s="14" t="s">
        <v>79</v>
      </c>
      <c r="AY454" s="223" t="s">
        <v>153</v>
      </c>
    </row>
    <row r="455" spans="1:65" s="13" customFormat="1" ht="11.25">
      <c r="B455" s="202"/>
      <c r="C455" s="203"/>
      <c r="D455" s="204" t="s">
        <v>161</v>
      </c>
      <c r="E455" s="205" t="s">
        <v>1</v>
      </c>
      <c r="F455" s="206" t="s">
        <v>1460</v>
      </c>
      <c r="G455" s="203"/>
      <c r="H455" s="205" t="s">
        <v>1</v>
      </c>
      <c r="I455" s="207"/>
      <c r="J455" s="203"/>
      <c r="K455" s="203"/>
      <c r="L455" s="208"/>
      <c r="M455" s="209"/>
      <c r="N455" s="210"/>
      <c r="O455" s="210"/>
      <c r="P455" s="210"/>
      <c r="Q455" s="210"/>
      <c r="R455" s="210"/>
      <c r="S455" s="210"/>
      <c r="T455" s="211"/>
      <c r="AT455" s="212" t="s">
        <v>161</v>
      </c>
      <c r="AU455" s="212" t="s">
        <v>89</v>
      </c>
      <c r="AV455" s="13" t="s">
        <v>87</v>
      </c>
      <c r="AW455" s="13" t="s">
        <v>33</v>
      </c>
      <c r="AX455" s="13" t="s">
        <v>79</v>
      </c>
      <c r="AY455" s="212" t="s">
        <v>153</v>
      </c>
    </row>
    <row r="456" spans="1:65" s="14" customFormat="1" ht="11.25">
      <c r="B456" s="213"/>
      <c r="C456" s="214"/>
      <c r="D456" s="204" t="s">
        <v>161</v>
      </c>
      <c r="E456" s="215" t="s">
        <v>1</v>
      </c>
      <c r="F456" s="216" t="s">
        <v>89</v>
      </c>
      <c r="G456" s="214"/>
      <c r="H456" s="217">
        <v>2</v>
      </c>
      <c r="I456" s="218"/>
      <c r="J456" s="214"/>
      <c r="K456" s="214"/>
      <c r="L456" s="219"/>
      <c r="M456" s="220"/>
      <c r="N456" s="221"/>
      <c r="O456" s="221"/>
      <c r="P456" s="221"/>
      <c r="Q456" s="221"/>
      <c r="R456" s="221"/>
      <c r="S456" s="221"/>
      <c r="T456" s="222"/>
      <c r="AT456" s="223" t="s">
        <v>161</v>
      </c>
      <c r="AU456" s="223" t="s">
        <v>89</v>
      </c>
      <c r="AV456" s="14" t="s">
        <v>89</v>
      </c>
      <c r="AW456" s="14" t="s">
        <v>33</v>
      </c>
      <c r="AX456" s="14" t="s">
        <v>79</v>
      </c>
      <c r="AY456" s="223" t="s">
        <v>153</v>
      </c>
    </row>
    <row r="457" spans="1:65" s="13" customFormat="1" ht="11.25">
      <c r="B457" s="202"/>
      <c r="C457" s="203"/>
      <c r="D457" s="204" t="s">
        <v>161</v>
      </c>
      <c r="E457" s="205" t="s">
        <v>1</v>
      </c>
      <c r="F457" s="206" t="s">
        <v>1461</v>
      </c>
      <c r="G457" s="203"/>
      <c r="H457" s="205" t="s">
        <v>1</v>
      </c>
      <c r="I457" s="207"/>
      <c r="J457" s="203"/>
      <c r="K457" s="203"/>
      <c r="L457" s="208"/>
      <c r="M457" s="209"/>
      <c r="N457" s="210"/>
      <c r="O457" s="210"/>
      <c r="P457" s="210"/>
      <c r="Q457" s="210"/>
      <c r="R457" s="210"/>
      <c r="S457" s="210"/>
      <c r="T457" s="211"/>
      <c r="AT457" s="212" t="s">
        <v>161</v>
      </c>
      <c r="AU457" s="212" t="s">
        <v>89</v>
      </c>
      <c r="AV457" s="13" t="s">
        <v>87</v>
      </c>
      <c r="AW457" s="13" t="s">
        <v>33</v>
      </c>
      <c r="AX457" s="13" t="s">
        <v>79</v>
      </c>
      <c r="AY457" s="212" t="s">
        <v>153</v>
      </c>
    </row>
    <row r="458" spans="1:65" s="14" customFormat="1" ht="11.25">
      <c r="B458" s="213"/>
      <c r="C458" s="214"/>
      <c r="D458" s="204" t="s">
        <v>161</v>
      </c>
      <c r="E458" s="215" t="s">
        <v>1</v>
      </c>
      <c r="F458" s="216" t="s">
        <v>89</v>
      </c>
      <c r="G458" s="214"/>
      <c r="H458" s="217">
        <v>2</v>
      </c>
      <c r="I458" s="218"/>
      <c r="J458" s="214"/>
      <c r="K458" s="214"/>
      <c r="L458" s="219"/>
      <c r="M458" s="220"/>
      <c r="N458" s="221"/>
      <c r="O458" s="221"/>
      <c r="P458" s="221"/>
      <c r="Q458" s="221"/>
      <c r="R458" s="221"/>
      <c r="S458" s="221"/>
      <c r="T458" s="222"/>
      <c r="AT458" s="223" t="s">
        <v>161</v>
      </c>
      <c r="AU458" s="223" t="s">
        <v>89</v>
      </c>
      <c r="AV458" s="14" t="s">
        <v>89</v>
      </c>
      <c r="AW458" s="14" t="s">
        <v>33</v>
      </c>
      <c r="AX458" s="14" t="s">
        <v>79</v>
      </c>
      <c r="AY458" s="223" t="s">
        <v>153</v>
      </c>
    </row>
    <row r="459" spans="1:65" s="13" customFormat="1" ht="11.25">
      <c r="B459" s="202"/>
      <c r="C459" s="203"/>
      <c r="D459" s="204" t="s">
        <v>161</v>
      </c>
      <c r="E459" s="205" t="s">
        <v>1</v>
      </c>
      <c r="F459" s="206" t="s">
        <v>1462</v>
      </c>
      <c r="G459" s="203"/>
      <c r="H459" s="205" t="s">
        <v>1</v>
      </c>
      <c r="I459" s="207"/>
      <c r="J459" s="203"/>
      <c r="K459" s="203"/>
      <c r="L459" s="208"/>
      <c r="M459" s="209"/>
      <c r="N459" s="210"/>
      <c r="O459" s="210"/>
      <c r="P459" s="210"/>
      <c r="Q459" s="210"/>
      <c r="R459" s="210"/>
      <c r="S459" s="210"/>
      <c r="T459" s="211"/>
      <c r="AT459" s="212" t="s">
        <v>161</v>
      </c>
      <c r="AU459" s="212" t="s">
        <v>89</v>
      </c>
      <c r="AV459" s="13" t="s">
        <v>87</v>
      </c>
      <c r="AW459" s="13" t="s">
        <v>33</v>
      </c>
      <c r="AX459" s="13" t="s">
        <v>79</v>
      </c>
      <c r="AY459" s="212" t="s">
        <v>153</v>
      </c>
    </row>
    <row r="460" spans="1:65" s="14" customFormat="1" ht="11.25">
      <c r="B460" s="213"/>
      <c r="C460" s="214"/>
      <c r="D460" s="204" t="s">
        <v>161</v>
      </c>
      <c r="E460" s="215" t="s">
        <v>1</v>
      </c>
      <c r="F460" s="216" t="s">
        <v>87</v>
      </c>
      <c r="G460" s="214"/>
      <c r="H460" s="217">
        <v>1</v>
      </c>
      <c r="I460" s="218"/>
      <c r="J460" s="214"/>
      <c r="K460" s="214"/>
      <c r="L460" s="219"/>
      <c r="M460" s="220"/>
      <c r="N460" s="221"/>
      <c r="O460" s="221"/>
      <c r="P460" s="221"/>
      <c r="Q460" s="221"/>
      <c r="R460" s="221"/>
      <c r="S460" s="221"/>
      <c r="T460" s="222"/>
      <c r="AT460" s="223" t="s">
        <v>161</v>
      </c>
      <c r="AU460" s="223" t="s">
        <v>89</v>
      </c>
      <c r="AV460" s="14" t="s">
        <v>89</v>
      </c>
      <c r="AW460" s="14" t="s">
        <v>33</v>
      </c>
      <c r="AX460" s="14" t="s">
        <v>79</v>
      </c>
      <c r="AY460" s="223" t="s">
        <v>153</v>
      </c>
    </row>
    <row r="461" spans="1:65" s="13" customFormat="1" ht="11.25">
      <c r="B461" s="202"/>
      <c r="C461" s="203"/>
      <c r="D461" s="204" t="s">
        <v>161</v>
      </c>
      <c r="E461" s="205" t="s">
        <v>1</v>
      </c>
      <c r="F461" s="206" t="s">
        <v>1463</v>
      </c>
      <c r="G461" s="203"/>
      <c r="H461" s="205" t="s">
        <v>1</v>
      </c>
      <c r="I461" s="207"/>
      <c r="J461" s="203"/>
      <c r="K461" s="203"/>
      <c r="L461" s="208"/>
      <c r="M461" s="209"/>
      <c r="N461" s="210"/>
      <c r="O461" s="210"/>
      <c r="P461" s="210"/>
      <c r="Q461" s="210"/>
      <c r="R461" s="210"/>
      <c r="S461" s="210"/>
      <c r="T461" s="211"/>
      <c r="AT461" s="212" t="s">
        <v>161</v>
      </c>
      <c r="AU461" s="212" t="s">
        <v>89</v>
      </c>
      <c r="AV461" s="13" t="s">
        <v>87</v>
      </c>
      <c r="AW461" s="13" t="s">
        <v>33</v>
      </c>
      <c r="AX461" s="13" t="s">
        <v>79</v>
      </c>
      <c r="AY461" s="212" t="s">
        <v>153</v>
      </c>
    </row>
    <row r="462" spans="1:65" s="14" customFormat="1" ht="11.25">
      <c r="B462" s="213"/>
      <c r="C462" s="214"/>
      <c r="D462" s="204" t="s">
        <v>161</v>
      </c>
      <c r="E462" s="215" t="s">
        <v>1</v>
      </c>
      <c r="F462" s="216" t="s">
        <v>87</v>
      </c>
      <c r="G462" s="214"/>
      <c r="H462" s="217">
        <v>1</v>
      </c>
      <c r="I462" s="218"/>
      <c r="J462" s="214"/>
      <c r="K462" s="214"/>
      <c r="L462" s="219"/>
      <c r="M462" s="220"/>
      <c r="N462" s="221"/>
      <c r="O462" s="221"/>
      <c r="P462" s="221"/>
      <c r="Q462" s="221"/>
      <c r="R462" s="221"/>
      <c r="S462" s="221"/>
      <c r="T462" s="222"/>
      <c r="AT462" s="223" t="s">
        <v>161</v>
      </c>
      <c r="AU462" s="223" t="s">
        <v>89</v>
      </c>
      <c r="AV462" s="14" t="s">
        <v>89</v>
      </c>
      <c r="AW462" s="14" t="s">
        <v>33</v>
      </c>
      <c r="AX462" s="14" t="s">
        <v>79</v>
      </c>
      <c r="AY462" s="223" t="s">
        <v>153</v>
      </c>
    </row>
    <row r="463" spans="1:65" s="13" customFormat="1" ht="11.25">
      <c r="B463" s="202"/>
      <c r="C463" s="203"/>
      <c r="D463" s="204" t="s">
        <v>161</v>
      </c>
      <c r="E463" s="205" t="s">
        <v>1</v>
      </c>
      <c r="F463" s="206" t="s">
        <v>1464</v>
      </c>
      <c r="G463" s="203"/>
      <c r="H463" s="205" t="s">
        <v>1</v>
      </c>
      <c r="I463" s="207"/>
      <c r="J463" s="203"/>
      <c r="K463" s="203"/>
      <c r="L463" s="208"/>
      <c r="M463" s="209"/>
      <c r="N463" s="210"/>
      <c r="O463" s="210"/>
      <c r="P463" s="210"/>
      <c r="Q463" s="210"/>
      <c r="R463" s="210"/>
      <c r="S463" s="210"/>
      <c r="T463" s="211"/>
      <c r="AT463" s="212" t="s">
        <v>161</v>
      </c>
      <c r="AU463" s="212" t="s">
        <v>89</v>
      </c>
      <c r="AV463" s="13" t="s">
        <v>87</v>
      </c>
      <c r="AW463" s="13" t="s">
        <v>33</v>
      </c>
      <c r="AX463" s="13" t="s">
        <v>79</v>
      </c>
      <c r="AY463" s="212" t="s">
        <v>153</v>
      </c>
    </row>
    <row r="464" spans="1:65" s="14" customFormat="1" ht="11.25">
      <c r="B464" s="213"/>
      <c r="C464" s="214"/>
      <c r="D464" s="204" t="s">
        <v>161</v>
      </c>
      <c r="E464" s="215" t="s">
        <v>1</v>
      </c>
      <c r="F464" s="216" t="s">
        <v>87</v>
      </c>
      <c r="G464" s="214"/>
      <c r="H464" s="217">
        <v>1</v>
      </c>
      <c r="I464" s="218"/>
      <c r="J464" s="214"/>
      <c r="K464" s="214"/>
      <c r="L464" s="219"/>
      <c r="M464" s="220"/>
      <c r="N464" s="221"/>
      <c r="O464" s="221"/>
      <c r="P464" s="221"/>
      <c r="Q464" s="221"/>
      <c r="R464" s="221"/>
      <c r="S464" s="221"/>
      <c r="T464" s="222"/>
      <c r="AT464" s="223" t="s">
        <v>161</v>
      </c>
      <c r="AU464" s="223" t="s">
        <v>89</v>
      </c>
      <c r="AV464" s="14" t="s">
        <v>89</v>
      </c>
      <c r="AW464" s="14" t="s">
        <v>33</v>
      </c>
      <c r="AX464" s="14" t="s">
        <v>79</v>
      </c>
      <c r="AY464" s="223" t="s">
        <v>153</v>
      </c>
    </row>
    <row r="465" spans="1:65" s="13" customFormat="1" ht="11.25">
      <c r="B465" s="202"/>
      <c r="C465" s="203"/>
      <c r="D465" s="204" t="s">
        <v>161</v>
      </c>
      <c r="E465" s="205" t="s">
        <v>1</v>
      </c>
      <c r="F465" s="206" t="s">
        <v>1465</v>
      </c>
      <c r="G465" s="203"/>
      <c r="H465" s="205" t="s">
        <v>1</v>
      </c>
      <c r="I465" s="207"/>
      <c r="J465" s="203"/>
      <c r="K465" s="203"/>
      <c r="L465" s="208"/>
      <c r="M465" s="209"/>
      <c r="N465" s="210"/>
      <c r="O465" s="210"/>
      <c r="P465" s="210"/>
      <c r="Q465" s="210"/>
      <c r="R465" s="210"/>
      <c r="S465" s="210"/>
      <c r="T465" s="211"/>
      <c r="AT465" s="212" t="s">
        <v>161</v>
      </c>
      <c r="AU465" s="212" t="s">
        <v>89</v>
      </c>
      <c r="AV465" s="13" t="s">
        <v>87</v>
      </c>
      <c r="AW465" s="13" t="s">
        <v>33</v>
      </c>
      <c r="AX465" s="13" t="s">
        <v>79</v>
      </c>
      <c r="AY465" s="212" t="s">
        <v>153</v>
      </c>
    </row>
    <row r="466" spans="1:65" s="14" customFormat="1" ht="11.25">
      <c r="B466" s="213"/>
      <c r="C466" s="214"/>
      <c r="D466" s="204" t="s">
        <v>161</v>
      </c>
      <c r="E466" s="215" t="s">
        <v>1</v>
      </c>
      <c r="F466" s="216" t="s">
        <v>89</v>
      </c>
      <c r="G466" s="214"/>
      <c r="H466" s="217">
        <v>2</v>
      </c>
      <c r="I466" s="218"/>
      <c r="J466" s="214"/>
      <c r="K466" s="214"/>
      <c r="L466" s="219"/>
      <c r="M466" s="220"/>
      <c r="N466" s="221"/>
      <c r="O466" s="221"/>
      <c r="P466" s="221"/>
      <c r="Q466" s="221"/>
      <c r="R466" s="221"/>
      <c r="S466" s="221"/>
      <c r="T466" s="222"/>
      <c r="AT466" s="223" t="s">
        <v>161</v>
      </c>
      <c r="AU466" s="223" t="s">
        <v>89</v>
      </c>
      <c r="AV466" s="14" t="s">
        <v>89</v>
      </c>
      <c r="AW466" s="14" t="s">
        <v>33</v>
      </c>
      <c r="AX466" s="14" t="s">
        <v>79</v>
      </c>
      <c r="AY466" s="223" t="s">
        <v>153</v>
      </c>
    </row>
    <row r="467" spans="1:65" s="15" customFormat="1" ht="11.25">
      <c r="B467" s="224"/>
      <c r="C467" s="225"/>
      <c r="D467" s="204" t="s">
        <v>161</v>
      </c>
      <c r="E467" s="226" t="s">
        <v>1</v>
      </c>
      <c r="F467" s="227" t="s">
        <v>164</v>
      </c>
      <c r="G467" s="225"/>
      <c r="H467" s="228">
        <v>11</v>
      </c>
      <c r="I467" s="229"/>
      <c r="J467" s="225"/>
      <c r="K467" s="225"/>
      <c r="L467" s="230"/>
      <c r="M467" s="231"/>
      <c r="N467" s="232"/>
      <c r="O467" s="232"/>
      <c r="P467" s="232"/>
      <c r="Q467" s="232"/>
      <c r="R467" s="232"/>
      <c r="S467" s="232"/>
      <c r="T467" s="233"/>
      <c r="AT467" s="234" t="s">
        <v>161</v>
      </c>
      <c r="AU467" s="234" t="s">
        <v>89</v>
      </c>
      <c r="AV467" s="15" t="s">
        <v>159</v>
      </c>
      <c r="AW467" s="15" t="s">
        <v>33</v>
      </c>
      <c r="AX467" s="15" t="s">
        <v>87</v>
      </c>
      <c r="AY467" s="234" t="s">
        <v>153</v>
      </c>
    </row>
    <row r="468" spans="1:65" s="2" customFormat="1" ht="24.2" customHeight="1">
      <c r="A468" s="35"/>
      <c r="B468" s="36"/>
      <c r="C468" s="188" t="s">
        <v>477</v>
      </c>
      <c r="D468" s="188" t="s">
        <v>155</v>
      </c>
      <c r="E468" s="189" t="s">
        <v>1466</v>
      </c>
      <c r="F468" s="190" t="s">
        <v>1467</v>
      </c>
      <c r="G468" s="191" t="s">
        <v>201</v>
      </c>
      <c r="H468" s="192">
        <v>1.7000000000000001E-2</v>
      </c>
      <c r="I468" s="193"/>
      <c r="J468" s="194">
        <f>ROUND(I468*H468,2)</f>
        <v>0</v>
      </c>
      <c r="K468" s="195"/>
      <c r="L468" s="40"/>
      <c r="M468" s="257" t="s">
        <v>1</v>
      </c>
      <c r="N468" s="258" t="s">
        <v>44</v>
      </c>
      <c r="O468" s="259"/>
      <c r="P468" s="260">
        <f>O468*H468</f>
        <v>0</v>
      </c>
      <c r="Q468" s="260">
        <v>0</v>
      </c>
      <c r="R468" s="260">
        <f>Q468*H468</f>
        <v>0</v>
      </c>
      <c r="S468" s="260">
        <v>0</v>
      </c>
      <c r="T468" s="261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200" t="s">
        <v>251</v>
      </c>
      <c r="AT468" s="200" t="s">
        <v>155</v>
      </c>
      <c r="AU468" s="200" t="s">
        <v>89</v>
      </c>
      <c r="AY468" s="18" t="s">
        <v>153</v>
      </c>
      <c r="BE468" s="201">
        <f>IF(N468="základní",J468,0)</f>
        <v>0</v>
      </c>
      <c r="BF468" s="201">
        <f>IF(N468="snížená",J468,0)</f>
        <v>0</v>
      </c>
      <c r="BG468" s="201">
        <f>IF(N468="zákl. přenesená",J468,0)</f>
        <v>0</v>
      </c>
      <c r="BH468" s="201">
        <f>IF(N468="sníž. přenesená",J468,0)</f>
        <v>0</v>
      </c>
      <c r="BI468" s="201">
        <f>IF(N468="nulová",J468,0)</f>
        <v>0</v>
      </c>
      <c r="BJ468" s="18" t="s">
        <v>87</v>
      </c>
      <c r="BK468" s="201">
        <f>ROUND(I468*H468,2)</f>
        <v>0</v>
      </c>
      <c r="BL468" s="18" t="s">
        <v>251</v>
      </c>
      <c r="BM468" s="200" t="s">
        <v>1468</v>
      </c>
    </row>
    <row r="469" spans="1:65" s="2" customFormat="1" ht="6.95" customHeight="1">
      <c r="A469" s="35"/>
      <c r="B469" s="55"/>
      <c r="C469" s="56"/>
      <c r="D469" s="56"/>
      <c r="E469" s="56"/>
      <c r="F469" s="56"/>
      <c r="G469" s="56"/>
      <c r="H469" s="56"/>
      <c r="I469" s="56"/>
      <c r="J469" s="56"/>
      <c r="K469" s="56"/>
      <c r="L469" s="40"/>
      <c r="M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</row>
  </sheetData>
  <sheetProtection password="CC35" sheet="1" objects="1" scenarios="1" formatColumns="0" formatRows="0" autoFilter="0"/>
  <autoFilter ref="C123:K46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97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101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1469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23. 1. 2025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35.25" customHeight="1">
      <c r="A27" s="116"/>
      <c r="B27" s="117"/>
      <c r="C27" s="116"/>
      <c r="D27" s="116"/>
      <c r="E27" s="310" t="s">
        <v>1470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ROUND(J136,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ROUND((SUM(BE136:BE969)),  2)</f>
        <v>0</v>
      </c>
      <c r="G33" s="35"/>
      <c r="H33" s="35"/>
      <c r="I33" s="125">
        <v>0.21</v>
      </c>
      <c r="J33" s="124">
        <f>ROUND(((SUM(BE136:BE969))*I33),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ROUND((SUM(BF136:BF969)),  2)</f>
        <v>0</v>
      </c>
      <c r="G34" s="35"/>
      <c r="H34" s="35"/>
      <c r="I34" s="125">
        <v>0.15</v>
      </c>
      <c r="J34" s="124">
        <f>ROUND(((SUM(BF136:BF969))*I34),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ROUND((SUM(BG136:BG969)),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ROUND((SUM(BH136:BH969)),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ROUND((SUM(BI136:BI969)),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02 - SO 04 - Vodní plocha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23. 1. 2025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J136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2:12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J137</f>
        <v>0</v>
      </c>
      <c r="K97" s="149"/>
      <c r="L97" s="153"/>
    </row>
    <row r="98" spans="2:12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J138</f>
        <v>0</v>
      </c>
      <c r="K98" s="155"/>
      <c r="L98" s="159"/>
    </row>
    <row r="99" spans="2:12" s="10" customFormat="1" ht="19.899999999999999" customHeight="1">
      <c r="B99" s="154"/>
      <c r="C99" s="155"/>
      <c r="D99" s="156" t="s">
        <v>122</v>
      </c>
      <c r="E99" s="157"/>
      <c r="F99" s="157"/>
      <c r="G99" s="157"/>
      <c r="H99" s="157"/>
      <c r="I99" s="157"/>
      <c r="J99" s="158">
        <f>J342</f>
        <v>0</v>
      </c>
      <c r="K99" s="155"/>
      <c r="L99" s="159"/>
    </row>
    <row r="100" spans="2:12" s="10" customFormat="1" ht="19.899999999999999" customHeight="1">
      <c r="B100" s="154"/>
      <c r="C100" s="155"/>
      <c r="D100" s="156" t="s">
        <v>123</v>
      </c>
      <c r="E100" s="157"/>
      <c r="F100" s="157"/>
      <c r="G100" s="157"/>
      <c r="H100" s="157"/>
      <c r="I100" s="157"/>
      <c r="J100" s="158">
        <f>J424</f>
        <v>0</v>
      </c>
      <c r="K100" s="155"/>
      <c r="L100" s="159"/>
    </row>
    <row r="101" spans="2:12" s="10" customFormat="1" ht="19.899999999999999" customHeight="1">
      <c r="B101" s="154"/>
      <c r="C101" s="155"/>
      <c r="D101" s="156" t="s">
        <v>124</v>
      </c>
      <c r="E101" s="157"/>
      <c r="F101" s="157"/>
      <c r="G101" s="157"/>
      <c r="H101" s="157"/>
      <c r="I101" s="157"/>
      <c r="J101" s="158">
        <f>J443</f>
        <v>0</v>
      </c>
      <c r="K101" s="155"/>
      <c r="L101" s="159"/>
    </row>
    <row r="102" spans="2:12" s="10" customFormat="1" ht="19.899999999999999" customHeight="1">
      <c r="B102" s="154"/>
      <c r="C102" s="155"/>
      <c r="D102" s="156" t="s">
        <v>125</v>
      </c>
      <c r="E102" s="157"/>
      <c r="F102" s="157"/>
      <c r="G102" s="157"/>
      <c r="H102" s="157"/>
      <c r="I102" s="157"/>
      <c r="J102" s="158">
        <f>J497</f>
        <v>0</v>
      </c>
      <c r="K102" s="155"/>
      <c r="L102" s="159"/>
    </row>
    <row r="103" spans="2:12" s="10" customFormat="1" ht="19.899999999999999" customHeight="1">
      <c r="B103" s="154"/>
      <c r="C103" s="155"/>
      <c r="D103" s="156" t="s">
        <v>126</v>
      </c>
      <c r="E103" s="157"/>
      <c r="F103" s="157"/>
      <c r="G103" s="157"/>
      <c r="H103" s="157"/>
      <c r="I103" s="157"/>
      <c r="J103" s="158">
        <f>J502</f>
        <v>0</v>
      </c>
      <c r="K103" s="155"/>
      <c r="L103" s="159"/>
    </row>
    <row r="104" spans="2:12" s="10" customFormat="1" ht="19.899999999999999" customHeight="1">
      <c r="B104" s="154"/>
      <c r="C104" s="155"/>
      <c r="D104" s="156" t="s">
        <v>127</v>
      </c>
      <c r="E104" s="157"/>
      <c r="F104" s="157"/>
      <c r="G104" s="157"/>
      <c r="H104" s="157"/>
      <c r="I104" s="157"/>
      <c r="J104" s="158">
        <f>J668</f>
        <v>0</v>
      </c>
      <c r="K104" s="155"/>
      <c r="L104" s="159"/>
    </row>
    <row r="105" spans="2:12" s="10" customFormat="1" ht="19.899999999999999" customHeight="1">
      <c r="B105" s="154"/>
      <c r="C105" s="155"/>
      <c r="D105" s="156" t="s">
        <v>128</v>
      </c>
      <c r="E105" s="157"/>
      <c r="F105" s="157"/>
      <c r="G105" s="157"/>
      <c r="H105" s="157"/>
      <c r="I105" s="157"/>
      <c r="J105" s="158">
        <f>J719</f>
        <v>0</v>
      </c>
      <c r="K105" s="155"/>
      <c r="L105" s="159"/>
    </row>
    <row r="106" spans="2:12" s="9" customFormat="1" ht="24.95" customHeight="1">
      <c r="B106" s="148"/>
      <c r="C106" s="149"/>
      <c r="D106" s="150" t="s">
        <v>129</v>
      </c>
      <c r="E106" s="151"/>
      <c r="F106" s="151"/>
      <c r="G106" s="151"/>
      <c r="H106" s="151"/>
      <c r="I106" s="151"/>
      <c r="J106" s="152">
        <f>J721</f>
        <v>0</v>
      </c>
      <c r="K106" s="149"/>
      <c r="L106" s="153"/>
    </row>
    <row r="107" spans="2:12" s="10" customFormat="1" ht="19.899999999999999" customHeight="1">
      <c r="B107" s="154"/>
      <c r="C107" s="155"/>
      <c r="D107" s="156" t="s">
        <v>130</v>
      </c>
      <c r="E107" s="157"/>
      <c r="F107" s="157"/>
      <c r="G107" s="157"/>
      <c r="H107" s="157"/>
      <c r="I107" s="157"/>
      <c r="J107" s="158">
        <f>J722</f>
        <v>0</v>
      </c>
      <c r="K107" s="155"/>
      <c r="L107" s="159"/>
    </row>
    <row r="108" spans="2:12" s="10" customFormat="1" ht="19.899999999999999" customHeight="1">
      <c r="B108" s="154"/>
      <c r="C108" s="155"/>
      <c r="D108" s="156" t="s">
        <v>131</v>
      </c>
      <c r="E108" s="157"/>
      <c r="F108" s="157"/>
      <c r="G108" s="157"/>
      <c r="H108" s="157"/>
      <c r="I108" s="157"/>
      <c r="J108" s="158">
        <f>J774</f>
        <v>0</v>
      </c>
      <c r="K108" s="155"/>
      <c r="L108" s="159"/>
    </row>
    <row r="109" spans="2:12" s="10" customFormat="1" ht="19.899999999999999" customHeight="1">
      <c r="B109" s="154"/>
      <c r="C109" s="155"/>
      <c r="D109" s="156" t="s">
        <v>132</v>
      </c>
      <c r="E109" s="157"/>
      <c r="F109" s="157"/>
      <c r="G109" s="157"/>
      <c r="H109" s="157"/>
      <c r="I109" s="157"/>
      <c r="J109" s="158">
        <f>J800</f>
        <v>0</v>
      </c>
      <c r="K109" s="155"/>
      <c r="L109" s="159"/>
    </row>
    <row r="110" spans="2:12" s="10" customFormat="1" ht="19.899999999999999" customHeight="1">
      <c r="B110" s="154"/>
      <c r="C110" s="155"/>
      <c r="D110" s="156" t="s">
        <v>857</v>
      </c>
      <c r="E110" s="157"/>
      <c r="F110" s="157"/>
      <c r="G110" s="157"/>
      <c r="H110" s="157"/>
      <c r="I110" s="157"/>
      <c r="J110" s="158">
        <f>J817</f>
        <v>0</v>
      </c>
      <c r="K110" s="155"/>
      <c r="L110" s="159"/>
    </row>
    <row r="111" spans="2:12" s="10" customFormat="1" ht="19.899999999999999" customHeight="1">
      <c r="B111" s="154"/>
      <c r="C111" s="155"/>
      <c r="D111" s="156" t="s">
        <v>1471</v>
      </c>
      <c r="E111" s="157"/>
      <c r="F111" s="157"/>
      <c r="G111" s="157"/>
      <c r="H111" s="157"/>
      <c r="I111" s="157"/>
      <c r="J111" s="158">
        <f>J853</f>
        <v>0</v>
      </c>
      <c r="K111" s="155"/>
      <c r="L111" s="159"/>
    </row>
    <row r="112" spans="2:12" s="10" customFormat="1" ht="19.899999999999999" customHeight="1">
      <c r="B112" s="154"/>
      <c r="C112" s="155"/>
      <c r="D112" s="156" t="s">
        <v>1472</v>
      </c>
      <c r="E112" s="157"/>
      <c r="F112" s="157"/>
      <c r="G112" s="157"/>
      <c r="H112" s="157"/>
      <c r="I112" s="157"/>
      <c r="J112" s="158">
        <f>J890</f>
        <v>0</v>
      </c>
      <c r="K112" s="155"/>
      <c r="L112" s="159"/>
    </row>
    <row r="113" spans="1:31" s="10" customFormat="1" ht="19.899999999999999" customHeight="1">
      <c r="B113" s="154"/>
      <c r="C113" s="155"/>
      <c r="D113" s="156" t="s">
        <v>136</v>
      </c>
      <c r="E113" s="157"/>
      <c r="F113" s="157"/>
      <c r="G113" s="157"/>
      <c r="H113" s="157"/>
      <c r="I113" s="157"/>
      <c r="J113" s="158">
        <f>J919</f>
        <v>0</v>
      </c>
      <c r="K113" s="155"/>
      <c r="L113" s="159"/>
    </row>
    <row r="114" spans="1:31" s="9" customFormat="1" ht="24.95" customHeight="1">
      <c r="B114" s="148"/>
      <c r="C114" s="149"/>
      <c r="D114" s="150" t="s">
        <v>1473</v>
      </c>
      <c r="E114" s="151"/>
      <c r="F114" s="151"/>
      <c r="G114" s="151"/>
      <c r="H114" s="151"/>
      <c r="I114" s="151"/>
      <c r="J114" s="152">
        <f>J924</f>
        <v>0</v>
      </c>
      <c r="K114" s="149"/>
      <c r="L114" s="153"/>
    </row>
    <row r="115" spans="1:31" s="10" customFormat="1" ht="19.899999999999999" customHeight="1">
      <c r="B115" s="154"/>
      <c r="C115" s="155"/>
      <c r="D115" s="156" t="s">
        <v>1474</v>
      </c>
      <c r="E115" s="157"/>
      <c r="F115" s="157"/>
      <c r="G115" s="157"/>
      <c r="H115" s="157"/>
      <c r="I115" s="157"/>
      <c r="J115" s="158">
        <f>J925</f>
        <v>0</v>
      </c>
      <c r="K115" s="155"/>
      <c r="L115" s="159"/>
    </row>
    <row r="116" spans="1:31" s="10" customFormat="1" ht="19.899999999999999" customHeight="1">
      <c r="B116" s="154"/>
      <c r="C116" s="155"/>
      <c r="D116" s="156" t="s">
        <v>1475</v>
      </c>
      <c r="E116" s="157"/>
      <c r="F116" s="157"/>
      <c r="G116" s="157"/>
      <c r="H116" s="157"/>
      <c r="I116" s="157"/>
      <c r="J116" s="158">
        <f>J931</f>
        <v>0</v>
      </c>
      <c r="K116" s="155"/>
      <c r="L116" s="159"/>
    </row>
    <row r="117" spans="1:31" s="2" customFormat="1" ht="21.7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55"/>
      <c r="C118" s="56"/>
      <c r="D118" s="56"/>
      <c r="E118" s="56"/>
      <c r="F118" s="56"/>
      <c r="G118" s="56"/>
      <c r="H118" s="56"/>
      <c r="I118" s="56"/>
      <c r="J118" s="56"/>
      <c r="K118" s="56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22" spans="1:31" s="2" customFormat="1" ht="6.95" customHeight="1">
      <c r="A122" s="35"/>
      <c r="B122" s="57"/>
      <c r="C122" s="58"/>
      <c r="D122" s="58"/>
      <c r="E122" s="58"/>
      <c r="F122" s="58"/>
      <c r="G122" s="58"/>
      <c r="H122" s="58"/>
      <c r="I122" s="58"/>
      <c r="J122" s="58"/>
      <c r="K122" s="58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24.95" customHeight="1">
      <c r="A123" s="35"/>
      <c r="B123" s="36"/>
      <c r="C123" s="24" t="s">
        <v>138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16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311" t="str">
        <f>E7</f>
        <v>Obec Řepín - Revitalizace veřejného prostranství</v>
      </c>
      <c r="F126" s="312"/>
      <c r="G126" s="312"/>
      <c r="H126" s="312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30" t="s">
        <v>112</v>
      </c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6.5" customHeight="1">
      <c r="A128" s="35"/>
      <c r="B128" s="36"/>
      <c r="C128" s="37"/>
      <c r="D128" s="37"/>
      <c r="E128" s="263" t="str">
        <f>E9</f>
        <v>02 - SO 04 - Vodní plocha</v>
      </c>
      <c r="F128" s="313"/>
      <c r="G128" s="313"/>
      <c r="H128" s="313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2" customHeight="1">
      <c r="A130" s="35"/>
      <c r="B130" s="36"/>
      <c r="C130" s="30" t="s">
        <v>20</v>
      </c>
      <c r="D130" s="37"/>
      <c r="E130" s="37"/>
      <c r="F130" s="28" t="str">
        <f>F12</f>
        <v>Řepín</v>
      </c>
      <c r="G130" s="37"/>
      <c r="H130" s="37"/>
      <c r="I130" s="30" t="s">
        <v>22</v>
      </c>
      <c r="J130" s="67" t="str">
        <f>IF(J12="","",J12)</f>
        <v>23. 1. 2025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6.95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5.2" customHeight="1">
      <c r="A132" s="35"/>
      <c r="B132" s="36"/>
      <c r="C132" s="30" t="s">
        <v>24</v>
      </c>
      <c r="D132" s="37"/>
      <c r="E132" s="37"/>
      <c r="F132" s="28" t="str">
        <f>E15</f>
        <v>Obec Řepín</v>
      </c>
      <c r="G132" s="37"/>
      <c r="H132" s="37"/>
      <c r="I132" s="30" t="s">
        <v>31</v>
      </c>
      <c r="J132" s="33" t="str">
        <f>E21</f>
        <v xml:space="preserve"> </v>
      </c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5.2" customHeight="1">
      <c r="A133" s="35"/>
      <c r="B133" s="36"/>
      <c r="C133" s="30" t="s">
        <v>29</v>
      </c>
      <c r="D133" s="37"/>
      <c r="E133" s="37"/>
      <c r="F133" s="28" t="str">
        <f>IF(E18="","",E18)</f>
        <v>Vyplň údaj</v>
      </c>
      <c r="G133" s="37"/>
      <c r="H133" s="37"/>
      <c r="I133" s="30" t="s">
        <v>34</v>
      </c>
      <c r="J133" s="33" t="str">
        <f>E24</f>
        <v>Josef Beran - STAVO</v>
      </c>
      <c r="K133" s="37"/>
      <c r="L133" s="52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0.35" customHeight="1">
      <c r="A134" s="35"/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52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11" customFormat="1" ht="29.25" customHeight="1">
      <c r="A135" s="160"/>
      <c r="B135" s="161"/>
      <c r="C135" s="162" t="s">
        <v>139</v>
      </c>
      <c r="D135" s="163" t="s">
        <v>64</v>
      </c>
      <c r="E135" s="163" t="s">
        <v>60</v>
      </c>
      <c r="F135" s="163" t="s">
        <v>61</v>
      </c>
      <c r="G135" s="163" t="s">
        <v>140</v>
      </c>
      <c r="H135" s="163" t="s">
        <v>141</v>
      </c>
      <c r="I135" s="163" t="s">
        <v>142</v>
      </c>
      <c r="J135" s="164" t="s">
        <v>117</v>
      </c>
      <c r="K135" s="165" t="s">
        <v>143</v>
      </c>
      <c r="L135" s="166"/>
      <c r="M135" s="76" t="s">
        <v>1</v>
      </c>
      <c r="N135" s="77" t="s">
        <v>43</v>
      </c>
      <c r="O135" s="77" t="s">
        <v>144</v>
      </c>
      <c r="P135" s="77" t="s">
        <v>145</v>
      </c>
      <c r="Q135" s="77" t="s">
        <v>146</v>
      </c>
      <c r="R135" s="77" t="s">
        <v>147</v>
      </c>
      <c r="S135" s="77" t="s">
        <v>148</v>
      </c>
      <c r="T135" s="78" t="s">
        <v>149</v>
      </c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</row>
    <row r="136" spans="1:65" s="2" customFormat="1" ht="22.9" customHeight="1">
      <c r="A136" s="35"/>
      <c r="B136" s="36"/>
      <c r="C136" s="83" t="s">
        <v>150</v>
      </c>
      <c r="D136" s="37"/>
      <c r="E136" s="37"/>
      <c r="F136" s="37"/>
      <c r="G136" s="37"/>
      <c r="H136" s="37"/>
      <c r="I136" s="37"/>
      <c r="J136" s="167">
        <f>BK136</f>
        <v>0</v>
      </c>
      <c r="K136" s="37"/>
      <c r="L136" s="40"/>
      <c r="M136" s="79"/>
      <c r="N136" s="168"/>
      <c r="O136" s="80"/>
      <c r="P136" s="169">
        <f>P137+P721+P924</f>
        <v>0</v>
      </c>
      <c r="Q136" s="80"/>
      <c r="R136" s="169">
        <f>R137+R721+R924</f>
        <v>636.51459236999995</v>
      </c>
      <c r="S136" s="80"/>
      <c r="T136" s="170">
        <f>T137+T721+T924</f>
        <v>1226.2111500000001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78</v>
      </c>
      <c r="AU136" s="18" t="s">
        <v>119</v>
      </c>
      <c r="BK136" s="171">
        <f>BK137+BK721+BK924</f>
        <v>0</v>
      </c>
    </row>
    <row r="137" spans="1:65" s="12" customFormat="1" ht="25.9" customHeight="1">
      <c r="B137" s="172"/>
      <c r="C137" s="173"/>
      <c r="D137" s="174" t="s">
        <v>78</v>
      </c>
      <c r="E137" s="175" t="s">
        <v>151</v>
      </c>
      <c r="F137" s="175" t="s">
        <v>152</v>
      </c>
      <c r="G137" s="173"/>
      <c r="H137" s="173"/>
      <c r="I137" s="176"/>
      <c r="J137" s="177">
        <f>BK137</f>
        <v>0</v>
      </c>
      <c r="K137" s="173"/>
      <c r="L137" s="178"/>
      <c r="M137" s="179"/>
      <c r="N137" s="180"/>
      <c r="O137" s="180"/>
      <c r="P137" s="181">
        <f>P138+P342+P424+P443+P497+P502+P668+P719</f>
        <v>0</v>
      </c>
      <c r="Q137" s="180"/>
      <c r="R137" s="181">
        <f>R138+R342+R424+R443+R497+R502+R668+R719</f>
        <v>571.63339683999993</v>
      </c>
      <c r="S137" s="180"/>
      <c r="T137" s="182">
        <f>T138+T342+T424+T443+T497+T502+T668+T719</f>
        <v>1226.2111500000001</v>
      </c>
      <c r="AR137" s="183" t="s">
        <v>87</v>
      </c>
      <c r="AT137" s="184" t="s">
        <v>78</v>
      </c>
      <c r="AU137" s="184" t="s">
        <v>79</v>
      </c>
      <c r="AY137" s="183" t="s">
        <v>153</v>
      </c>
      <c r="BK137" s="185">
        <f>BK138+BK342+BK424+BK443+BK497+BK502+BK668+BK719</f>
        <v>0</v>
      </c>
    </row>
    <row r="138" spans="1:65" s="12" customFormat="1" ht="22.9" customHeight="1">
      <c r="B138" s="172"/>
      <c r="C138" s="173"/>
      <c r="D138" s="174" t="s">
        <v>78</v>
      </c>
      <c r="E138" s="186" t="s">
        <v>87</v>
      </c>
      <c r="F138" s="186" t="s">
        <v>154</v>
      </c>
      <c r="G138" s="173"/>
      <c r="H138" s="173"/>
      <c r="I138" s="176"/>
      <c r="J138" s="187">
        <f>BK138</f>
        <v>0</v>
      </c>
      <c r="K138" s="173"/>
      <c r="L138" s="178"/>
      <c r="M138" s="179"/>
      <c r="N138" s="180"/>
      <c r="O138" s="180"/>
      <c r="P138" s="181">
        <f>SUM(P139:P341)</f>
        <v>0</v>
      </c>
      <c r="Q138" s="180"/>
      <c r="R138" s="181">
        <f>SUM(R139:R341)</f>
        <v>245.16425439999995</v>
      </c>
      <c r="S138" s="180"/>
      <c r="T138" s="182">
        <f>SUM(T139:T341)</f>
        <v>1225.7817</v>
      </c>
      <c r="AR138" s="183" t="s">
        <v>87</v>
      </c>
      <c r="AT138" s="184" t="s">
        <v>78</v>
      </c>
      <c r="AU138" s="184" t="s">
        <v>87</v>
      </c>
      <c r="AY138" s="183" t="s">
        <v>153</v>
      </c>
      <c r="BK138" s="185">
        <f>SUM(BK139:BK341)</f>
        <v>0</v>
      </c>
    </row>
    <row r="139" spans="1:65" s="2" customFormat="1" ht="37.9" customHeight="1">
      <c r="A139" s="35"/>
      <c r="B139" s="36"/>
      <c r="C139" s="188" t="s">
        <v>87</v>
      </c>
      <c r="D139" s="188" t="s">
        <v>155</v>
      </c>
      <c r="E139" s="189" t="s">
        <v>1476</v>
      </c>
      <c r="F139" s="190" t="s">
        <v>1477</v>
      </c>
      <c r="G139" s="191" t="s">
        <v>194</v>
      </c>
      <c r="H139" s="192">
        <v>45</v>
      </c>
      <c r="I139" s="193"/>
      <c r="J139" s="194">
        <f>ROUND(I139*H139,2)</f>
        <v>0</v>
      </c>
      <c r="K139" s="195"/>
      <c r="L139" s="40"/>
      <c r="M139" s="196" t="s">
        <v>1</v>
      </c>
      <c r="N139" s="197" t="s">
        <v>44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159</v>
      </c>
      <c r="AT139" s="200" t="s">
        <v>155</v>
      </c>
      <c r="AU139" s="200" t="s">
        <v>89</v>
      </c>
      <c r="AY139" s="18" t="s">
        <v>153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8" t="s">
        <v>87</v>
      </c>
      <c r="BK139" s="201">
        <f>ROUND(I139*H139,2)</f>
        <v>0</v>
      </c>
      <c r="BL139" s="18" t="s">
        <v>159</v>
      </c>
      <c r="BM139" s="200" t="s">
        <v>1478</v>
      </c>
    </row>
    <row r="140" spans="1:65" s="14" customFormat="1" ht="11.25">
      <c r="B140" s="213"/>
      <c r="C140" s="214"/>
      <c r="D140" s="204" t="s">
        <v>161</v>
      </c>
      <c r="E140" s="215" t="s">
        <v>1</v>
      </c>
      <c r="F140" s="216" t="s">
        <v>1479</v>
      </c>
      <c r="G140" s="214"/>
      <c r="H140" s="217">
        <v>45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161</v>
      </c>
      <c r="AU140" s="223" t="s">
        <v>89</v>
      </c>
      <c r="AV140" s="14" t="s">
        <v>89</v>
      </c>
      <c r="AW140" s="14" t="s">
        <v>33</v>
      </c>
      <c r="AX140" s="14" t="s">
        <v>79</v>
      </c>
      <c r="AY140" s="223" t="s">
        <v>153</v>
      </c>
    </row>
    <row r="141" spans="1:65" s="15" customFormat="1" ht="11.25">
      <c r="B141" s="224"/>
      <c r="C141" s="225"/>
      <c r="D141" s="204" t="s">
        <v>161</v>
      </c>
      <c r="E141" s="226" t="s">
        <v>1</v>
      </c>
      <c r="F141" s="227" t="s">
        <v>164</v>
      </c>
      <c r="G141" s="225"/>
      <c r="H141" s="228">
        <v>45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AT141" s="234" t="s">
        <v>161</v>
      </c>
      <c r="AU141" s="234" t="s">
        <v>89</v>
      </c>
      <c r="AV141" s="15" t="s">
        <v>159</v>
      </c>
      <c r="AW141" s="15" t="s">
        <v>33</v>
      </c>
      <c r="AX141" s="15" t="s">
        <v>87</v>
      </c>
      <c r="AY141" s="234" t="s">
        <v>153</v>
      </c>
    </row>
    <row r="142" spans="1:65" s="2" customFormat="1" ht="24.2" customHeight="1">
      <c r="A142" s="35"/>
      <c r="B142" s="36"/>
      <c r="C142" s="188" t="s">
        <v>89</v>
      </c>
      <c r="D142" s="188" t="s">
        <v>155</v>
      </c>
      <c r="E142" s="189" t="s">
        <v>1480</v>
      </c>
      <c r="F142" s="190" t="s">
        <v>1481</v>
      </c>
      <c r="G142" s="191" t="s">
        <v>446</v>
      </c>
      <c r="H142" s="192">
        <v>12.4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44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1.95</v>
      </c>
      <c r="T142" s="199">
        <f>S142*H142</f>
        <v>24.18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159</v>
      </c>
      <c r="AT142" s="200" t="s">
        <v>155</v>
      </c>
      <c r="AU142" s="200" t="s">
        <v>89</v>
      </c>
      <c r="AY142" s="18" t="s">
        <v>153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87</v>
      </c>
      <c r="BK142" s="201">
        <f>ROUND(I142*H142,2)</f>
        <v>0</v>
      </c>
      <c r="BL142" s="18" t="s">
        <v>159</v>
      </c>
      <c r="BM142" s="200" t="s">
        <v>1482</v>
      </c>
    </row>
    <row r="143" spans="1:65" s="13" customFormat="1" ht="11.25">
      <c r="B143" s="202"/>
      <c r="C143" s="203"/>
      <c r="D143" s="204" t="s">
        <v>161</v>
      </c>
      <c r="E143" s="205" t="s">
        <v>1</v>
      </c>
      <c r="F143" s="206" t="s">
        <v>1483</v>
      </c>
      <c r="G143" s="203"/>
      <c r="H143" s="205" t="s">
        <v>1</v>
      </c>
      <c r="I143" s="207"/>
      <c r="J143" s="203"/>
      <c r="K143" s="203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161</v>
      </c>
      <c r="AU143" s="212" t="s">
        <v>89</v>
      </c>
      <c r="AV143" s="13" t="s">
        <v>87</v>
      </c>
      <c r="AW143" s="13" t="s">
        <v>33</v>
      </c>
      <c r="AX143" s="13" t="s">
        <v>79</v>
      </c>
      <c r="AY143" s="212" t="s">
        <v>153</v>
      </c>
    </row>
    <row r="144" spans="1:65" s="14" customFormat="1" ht="11.25">
      <c r="B144" s="213"/>
      <c r="C144" s="214"/>
      <c r="D144" s="204" t="s">
        <v>161</v>
      </c>
      <c r="E144" s="215" t="s">
        <v>1</v>
      </c>
      <c r="F144" s="216" t="s">
        <v>1484</v>
      </c>
      <c r="G144" s="214"/>
      <c r="H144" s="217">
        <v>12.4</v>
      </c>
      <c r="I144" s="218"/>
      <c r="J144" s="214"/>
      <c r="K144" s="214"/>
      <c r="L144" s="219"/>
      <c r="M144" s="220"/>
      <c r="N144" s="221"/>
      <c r="O144" s="221"/>
      <c r="P144" s="221"/>
      <c r="Q144" s="221"/>
      <c r="R144" s="221"/>
      <c r="S144" s="221"/>
      <c r="T144" s="222"/>
      <c r="AT144" s="223" t="s">
        <v>161</v>
      </c>
      <c r="AU144" s="223" t="s">
        <v>89</v>
      </c>
      <c r="AV144" s="14" t="s">
        <v>89</v>
      </c>
      <c r="AW144" s="14" t="s">
        <v>33</v>
      </c>
      <c r="AX144" s="14" t="s">
        <v>79</v>
      </c>
      <c r="AY144" s="223" t="s">
        <v>153</v>
      </c>
    </row>
    <row r="145" spans="1:65" s="15" customFormat="1" ht="11.25">
      <c r="B145" s="224"/>
      <c r="C145" s="225"/>
      <c r="D145" s="204" t="s">
        <v>161</v>
      </c>
      <c r="E145" s="226" t="s">
        <v>1</v>
      </c>
      <c r="F145" s="227" t="s">
        <v>164</v>
      </c>
      <c r="G145" s="225"/>
      <c r="H145" s="228">
        <v>12.4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AT145" s="234" t="s">
        <v>161</v>
      </c>
      <c r="AU145" s="234" t="s">
        <v>89</v>
      </c>
      <c r="AV145" s="15" t="s">
        <v>159</v>
      </c>
      <c r="AW145" s="15" t="s">
        <v>33</v>
      </c>
      <c r="AX145" s="15" t="s">
        <v>87</v>
      </c>
      <c r="AY145" s="234" t="s">
        <v>153</v>
      </c>
    </row>
    <row r="146" spans="1:65" s="2" customFormat="1" ht="33" customHeight="1">
      <c r="A146" s="35"/>
      <c r="B146" s="36"/>
      <c r="C146" s="188" t="s">
        <v>172</v>
      </c>
      <c r="D146" s="188" t="s">
        <v>155</v>
      </c>
      <c r="E146" s="189" t="s">
        <v>883</v>
      </c>
      <c r="F146" s="190" t="s">
        <v>884</v>
      </c>
      <c r="G146" s="191" t="s">
        <v>158</v>
      </c>
      <c r="H146" s="192">
        <v>42.975999999999999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44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1.95</v>
      </c>
      <c r="T146" s="199">
        <f>S146*H146</f>
        <v>83.80319999999999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159</v>
      </c>
      <c r="AT146" s="200" t="s">
        <v>155</v>
      </c>
      <c r="AU146" s="200" t="s">
        <v>89</v>
      </c>
      <c r="AY146" s="18" t="s">
        <v>153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87</v>
      </c>
      <c r="BK146" s="201">
        <f>ROUND(I146*H146,2)</f>
        <v>0</v>
      </c>
      <c r="BL146" s="18" t="s">
        <v>159</v>
      </c>
      <c r="BM146" s="200" t="s">
        <v>1485</v>
      </c>
    </row>
    <row r="147" spans="1:65" s="13" customFormat="1" ht="11.25">
      <c r="B147" s="202"/>
      <c r="C147" s="203"/>
      <c r="D147" s="204" t="s">
        <v>161</v>
      </c>
      <c r="E147" s="205" t="s">
        <v>1</v>
      </c>
      <c r="F147" s="206" t="s">
        <v>1486</v>
      </c>
      <c r="G147" s="203"/>
      <c r="H147" s="205" t="s">
        <v>1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161</v>
      </c>
      <c r="AU147" s="212" t="s">
        <v>89</v>
      </c>
      <c r="AV147" s="13" t="s">
        <v>87</v>
      </c>
      <c r="AW147" s="13" t="s">
        <v>33</v>
      </c>
      <c r="AX147" s="13" t="s">
        <v>79</v>
      </c>
      <c r="AY147" s="212" t="s">
        <v>153</v>
      </c>
    </row>
    <row r="148" spans="1:65" s="13" customFormat="1" ht="33.75">
      <c r="B148" s="202"/>
      <c r="C148" s="203"/>
      <c r="D148" s="204" t="s">
        <v>161</v>
      </c>
      <c r="E148" s="205" t="s">
        <v>1</v>
      </c>
      <c r="F148" s="206" t="s">
        <v>1487</v>
      </c>
      <c r="G148" s="203"/>
      <c r="H148" s="205" t="s">
        <v>1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161</v>
      </c>
      <c r="AU148" s="212" t="s">
        <v>89</v>
      </c>
      <c r="AV148" s="13" t="s">
        <v>87</v>
      </c>
      <c r="AW148" s="13" t="s">
        <v>33</v>
      </c>
      <c r="AX148" s="13" t="s">
        <v>79</v>
      </c>
      <c r="AY148" s="212" t="s">
        <v>153</v>
      </c>
    </row>
    <row r="149" spans="1:65" s="13" customFormat="1" ht="11.25">
      <c r="B149" s="202"/>
      <c r="C149" s="203"/>
      <c r="D149" s="204" t="s">
        <v>161</v>
      </c>
      <c r="E149" s="205" t="s">
        <v>1</v>
      </c>
      <c r="F149" s="206" t="s">
        <v>1488</v>
      </c>
      <c r="G149" s="203"/>
      <c r="H149" s="205" t="s">
        <v>1</v>
      </c>
      <c r="I149" s="207"/>
      <c r="J149" s="203"/>
      <c r="K149" s="203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161</v>
      </c>
      <c r="AU149" s="212" t="s">
        <v>89</v>
      </c>
      <c r="AV149" s="13" t="s">
        <v>87</v>
      </c>
      <c r="AW149" s="13" t="s">
        <v>33</v>
      </c>
      <c r="AX149" s="13" t="s">
        <v>79</v>
      </c>
      <c r="AY149" s="212" t="s">
        <v>153</v>
      </c>
    </row>
    <row r="150" spans="1:65" s="14" customFormat="1" ht="11.25">
      <c r="B150" s="213"/>
      <c r="C150" s="214"/>
      <c r="D150" s="204" t="s">
        <v>161</v>
      </c>
      <c r="E150" s="215" t="s">
        <v>1</v>
      </c>
      <c r="F150" s="216" t="s">
        <v>1489</v>
      </c>
      <c r="G150" s="214"/>
      <c r="H150" s="217">
        <v>8.44</v>
      </c>
      <c r="I150" s="218"/>
      <c r="J150" s="214"/>
      <c r="K150" s="214"/>
      <c r="L150" s="219"/>
      <c r="M150" s="220"/>
      <c r="N150" s="221"/>
      <c r="O150" s="221"/>
      <c r="P150" s="221"/>
      <c r="Q150" s="221"/>
      <c r="R150" s="221"/>
      <c r="S150" s="221"/>
      <c r="T150" s="222"/>
      <c r="AT150" s="223" t="s">
        <v>161</v>
      </c>
      <c r="AU150" s="223" t="s">
        <v>89</v>
      </c>
      <c r="AV150" s="14" t="s">
        <v>89</v>
      </c>
      <c r="AW150" s="14" t="s">
        <v>33</v>
      </c>
      <c r="AX150" s="14" t="s">
        <v>79</v>
      </c>
      <c r="AY150" s="223" t="s">
        <v>153</v>
      </c>
    </row>
    <row r="151" spans="1:65" s="13" customFormat="1" ht="33.75">
      <c r="B151" s="202"/>
      <c r="C151" s="203"/>
      <c r="D151" s="204" t="s">
        <v>161</v>
      </c>
      <c r="E151" s="205" t="s">
        <v>1</v>
      </c>
      <c r="F151" s="206" t="s">
        <v>1490</v>
      </c>
      <c r="G151" s="203"/>
      <c r="H151" s="205" t="s">
        <v>1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161</v>
      </c>
      <c r="AU151" s="212" t="s">
        <v>89</v>
      </c>
      <c r="AV151" s="13" t="s">
        <v>87</v>
      </c>
      <c r="AW151" s="13" t="s">
        <v>33</v>
      </c>
      <c r="AX151" s="13" t="s">
        <v>79</v>
      </c>
      <c r="AY151" s="212" t="s">
        <v>153</v>
      </c>
    </row>
    <row r="152" spans="1:65" s="14" customFormat="1" ht="11.25">
      <c r="B152" s="213"/>
      <c r="C152" s="214"/>
      <c r="D152" s="204" t="s">
        <v>161</v>
      </c>
      <c r="E152" s="215" t="s">
        <v>1</v>
      </c>
      <c r="F152" s="216" t="s">
        <v>1491</v>
      </c>
      <c r="G152" s="214"/>
      <c r="H152" s="217">
        <v>22.062999999999999</v>
      </c>
      <c r="I152" s="218"/>
      <c r="J152" s="214"/>
      <c r="K152" s="214"/>
      <c r="L152" s="219"/>
      <c r="M152" s="220"/>
      <c r="N152" s="221"/>
      <c r="O152" s="221"/>
      <c r="P152" s="221"/>
      <c r="Q152" s="221"/>
      <c r="R152" s="221"/>
      <c r="S152" s="221"/>
      <c r="T152" s="222"/>
      <c r="AT152" s="223" t="s">
        <v>161</v>
      </c>
      <c r="AU152" s="223" t="s">
        <v>89</v>
      </c>
      <c r="AV152" s="14" t="s">
        <v>89</v>
      </c>
      <c r="AW152" s="14" t="s">
        <v>33</v>
      </c>
      <c r="AX152" s="14" t="s">
        <v>79</v>
      </c>
      <c r="AY152" s="223" t="s">
        <v>153</v>
      </c>
    </row>
    <row r="153" spans="1:65" s="13" customFormat="1" ht="11.25">
      <c r="B153" s="202"/>
      <c r="C153" s="203"/>
      <c r="D153" s="204" t="s">
        <v>161</v>
      </c>
      <c r="E153" s="205" t="s">
        <v>1</v>
      </c>
      <c r="F153" s="206" t="s">
        <v>1492</v>
      </c>
      <c r="G153" s="203"/>
      <c r="H153" s="205" t="s">
        <v>1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161</v>
      </c>
      <c r="AU153" s="212" t="s">
        <v>89</v>
      </c>
      <c r="AV153" s="13" t="s">
        <v>87</v>
      </c>
      <c r="AW153" s="13" t="s">
        <v>33</v>
      </c>
      <c r="AX153" s="13" t="s">
        <v>79</v>
      </c>
      <c r="AY153" s="212" t="s">
        <v>153</v>
      </c>
    </row>
    <row r="154" spans="1:65" s="13" customFormat="1" ht="22.5">
      <c r="B154" s="202"/>
      <c r="C154" s="203"/>
      <c r="D154" s="204" t="s">
        <v>161</v>
      </c>
      <c r="E154" s="205" t="s">
        <v>1</v>
      </c>
      <c r="F154" s="206" t="s">
        <v>1493</v>
      </c>
      <c r="G154" s="203"/>
      <c r="H154" s="205" t="s">
        <v>1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161</v>
      </c>
      <c r="AU154" s="212" t="s">
        <v>89</v>
      </c>
      <c r="AV154" s="13" t="s">
        <v>87</v>
      </c>
      <c r="AW154" s="13" t="s">
        <v>33</v>
      </c>
      <c r="AX154" s="13" t="s">
        <v>79</v>
      </c>
      <c r="AY154" s="212" t="s">
        <v>153</v>
      </c>
    </row>
    <row r="155" spans="1:65" s="14" customFormat="1" ht="11.25">
      <c r="B155" s="213"/>
      <c r="C155" s="214"/>
      <c r="D155" s="204" t="s">
        <v>161</v>
      </c>
      <c r="E155" s="215" t="s">
        <v>1</v>
      </c>
      <c r="F155" s="216" t="s">
        <v>1494</v>
      </c>
      <c r="G155" s="214"/>
      <c r="H155" s="217">
        <v>3.0150000000000001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161</v>
      </c>
      <c r="AU155" s="223" t="s">
        <v>89</v>
      </c>
      <c r="AV155" s="14" t="s">
        <v>89</v>
      </c>
      <c r="AW155" s="14" t="s">
        <v>33</v>
      </c>
      <c r="AX155" s="14" t="s">
        <v>79</v>
      </c>
      <c r="AY155" s="223" t="s">
        <v>153</v>
      </c>
    </row>
    <row r="156" spans="1:65" s="13" customFormat="1" ht="22.5">
      <c r="B156" s="202"/>
      <c r="C156" s="203"/>
      <c r="D156" s="204" t="s">
        <v>161</v>
      </c>
      <c r="E156" s="205" t="s">
        <v>1</v>
      </c>
      <c r="F156" s="206" t="s">
        <v>1495</v>
      </c>
      <c r="G156" s="203"/>
      <c r="H156" s="205" t="s">
        <v>1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161</v>
      </c>
      <c r="AU156" s="212" t="s">
        <v>89</v>
      </c>
      <c r="AV156" s="13" t="s">
        <v>87</v>
      </c>
      <c r="AW156" s="13" t="s">
        <v>33</v>
      </c>
      <c r="AX156" s="13" t="s">
        <v>79</v>
      </c>
      <c r="AY156" s="212" t="s">
        <v>153</v>
      </c>
    </row>
    <row r="157" spans="1:65" s="14" customFormat="1" ht="11.25">
      <c r="B157" s="213"/>
      <c r="C157" s="214"/>
      <c r="D157" s="204" t="s">
        <v>161</v>
      </c>
      <c r="E157" s="215" t="s">
        <v>1</v>
      </c>
      <c r="F157" s="216" t="s">
        <v>1496</v>
      </c>
      <c r="G157" s="214"/>
      <c r="H157" s="217">
        <v>1.958</v>
      </c>
      <c r="I157" s="218"/>
      <c r="J157" s="214"/>
      <c r="K157" s="214"/>
      <c r="L157" s="219"/>
      <c r="M157" s="220"/>
      <c r="N157" s="221"/>
      <c r="O157" s="221"/>
      <c r="P157" s="221"/>
      <c r="Q157" s="221"/>
      <c r="R157" s="221"/>
      <c r="S157" s="221"/>
      <c r="T157" s="222"/>
      <c r="AT157" s="223" t="s">
        <v>161</v>
      </c>
      <c r="AU157" s="223" t="s">
        <v>89</v>
      </c>
      <c r="AV157" s="14" t="s">
        <v>89</v>
      </c>
      <c r="AW157" s="14" t="s">
        <v>33</v>
      </c>
      <c r="AX157" s="14" t="s">
        <v>79</v>
      </c>
      <c r="AY157" s="223" t="s">
        <v>153</v>
      </c>
    </row>
    <row r="158" spans="1:65" s="13" customFormat="1" ht="11.25">
      <c r="B158" s="202"/>
      <c r="C158" s="203"/>
      <c r="D158" s="204" t="s">
        <v>161</v>
      </c>
      <c r="E158" s="205" t="s">
        <v>1</v>
      </c>
      <c r="F158" s="206" t="s">
        <v>1497</v>
      </c>
      <c r="G158" s="203"/>
      <c r="H158" s="205" t="s">
        <v>1</v>
      </c>
      <c r="I158" s="207"/>
      <c r="J158" s="203"/>
      <c r="K158" s="203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161</v>
      </c>
      <c r="AU158" s="212" t="s">
        <v>89</v>
      </c>
      <c r="AV158" s="13" t="s">
        <v>87</v>
      </c>
      <c r="AW158" s="13" t="s">
        <v>33</v>
      </c>
      <c r="AX158" s="13" t="s">
        <v>79</v>
      </c>
      <c r="AY158" s="212" t="s">
        <v>153</v>
      </c>
    </row>
    <row r="159" spans="1:65" s="14" customFormat="1" ht="11.25">
      <c r="B159" s="213"/>
      <c r="C159" s="214"/>
      <c r="D159" s="204" t="s">
        <v>161</v>
      </c>
      <c r="E159" s="215" t="s">
        <v>1</v>
      </c>
      <c r="F159" s="216" t="s">
        <v>1498</v>
      </c>
      <c r="G159" s="214"/>
      <c r="H159" s="217">
        <v>7.5</v>
      </c>
      <c r="I159" s="218"/>
      <c r="J159" s="214"/>
      <c r="K159" s="214"/>
      <c r="L159" s="219"/>
      <c r="M159" s="220"/>
      <c r="N159" s="221"/>
      <c r="O159" s="221"/>
      <c r="P159" s="221"/>
      <c r="Q159" s="221"/>
      <c r="R159" s="221"/>
      <c r="S159" s="221"/>
      <c r="T159" s="222"/>
      <c r="AT159" s="223" t="s">
        <v>161</v>
      </c>
      <c r="AU159" s="223" t="s">
        <v>89</v>
      </c>
      <c r="AV159" s="14" t="s">
        <v>89</v>
      </c>
      <c r="AW159" s="14" t="s">
        <v>33</v>
      </c>
      <c r="AX159" s="14" t="s">
        <v>79</v>
      </c>
      <c r="AY159" s="223" t="s">
        <v>153</v>
      </c>
    </row>
    <row r="160" spans="1:65" s="15" customFormat="1" ht="11.25">
      <c r="B160" s="224"/>
      <c r="C160" s="225"/>
      <c r="D160" s="204" t="s">
        <v>161</v>
      </c>
      <c r="E160" s="226" t="s">
        <v>1</v>
      </c>
      <c r="F160" s="227" t="s">
        <v>164</v>
      </c>
      <c r="G160" s="225"/>
      <c r="H160" s="228">
        <v>42.975999999999999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AT160" s="234" t="s">
        <v>161</v>
      </c>
      <c r="AU160" s="234" t="s">
        <v>89</v>
      </c>
      <c r="AV160" s="15" t="s">
        <v>159</v>
      </c>
      <c r="AW160" s="15" t="s">
        <v>33</v>
      </c>
      <c r="AX160" s="15" t="s">
        <v>87</v>
      </c>
      <c r="AY160" s="234" t="s">
        <v>153</v>
      </c>
    </row>
    <row r="161" spans="1:65" s="2" customFormat="1" ht="33" customHeight="1">
      <c r="A161" s="35"/>
      <c r="B161" s="36"/>
      <c r="C161" s="188" t="s">
        <v>159</v>
      </c>
      <c r="D161" s="188" t="s">
        <v>155</v>
      </c>
      <c r="E161" s="189" t="s">
        <v>1499</v>
      </c>
      <c r="F161" s="190" t="s">
        <v>1500</v>
      </c>
      <c r="G161" s="191" t="s">
        <v>158</v>
      </c>
      <c r="H161" s="192">
        <v>573.23</v>
      </c>
      <c r="I161" s="193"/>
      <c r="J161" s="194">
        <f>ROUND(I161*H161,2)</f>
        <v>0</v>
      </c>
      <c r="K161" s="195"/>
      <c r="L161" s="40"/>
      <c r="M161" s="196" t="s">
        <v>1</v>
      </c>
      <c r="N161" s="197" t="s">
        <v>44</v>
      </c>
      <c r="O161" s="72"/>
      <c r="P161" s="198">
        <f>O161*H161</f>
        <v>0</v>
      </c>
      <c r="Q161" s="198">
        <v>0</v>
      </c>
      <c r="R161" s="198">
        <f>Q161*H161</f>
        <v>0</v>
      </c>
      <c r="S161" s="198">
        <v>1.95</v>
      </c>
      <c r="T161" s="199">
        <f>S161*H161</f>
        <v>1117.7985000000001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159</v>
      </c>
      <c r="AT161" s="200" t="s">
        <v>155</v>
      </c>
      <c r="AU161" s="200" t="s">
        <v>89</v>
      </c>
      <c r="AY161" s="18" t="s">
        <v>153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18" t="s">
        <v>87</v>
      </c>
      <c r="BK161" s="201">
        <f>ROUND(I161*H161,2)</f>
        <v>0</v>
      </c>
      <c r="BL161" s="18" t="s">
        <v>159</v>
      </c>
      <c r="BM161" s="200" t="s">
        <v>1501</v>
      </c>
    </row>
    <row r="162" spans="1:65" s="13" customFormat="1" ht="11.25">
      <c r="B162" s="202"/>
      <c r="C162" s="203"/>
      <c r="D162" s="204" t="s">
        <v>161</v>
      </c>
      <c r="E162" s="205" t="s">
        <v>1</v>
      </c>
      <c r="F162" s="206" t="s">
        <v>1502</v>
      </c>
      <c r="G162" s="203"/>
      <c r="H162" s="205" t="s">
        <v>1</v>
      </c>
      <c r="I162" s="207"/>
      <c r="J162" s="203"/>
      <c r="K162" s="203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161</v>
      </c>
      <c r="AU162" s="212" t="s">
        <v>89</v>
      </c>
      <c r="AV162" s="13" t="s">
        <v>87</v>
      </c>
      <c r="AW162" s="13" t="s">
        <v>33</v>
      </c>
      <c r="AX162" s="13" t="s">
        <v>79</v>
      </c>
      <c r="AY162" s="212" t="s">
        <v>153</v>
      </c>
    </row>
    <row r="163" spans="1:65" s="13" customFormat="1" ht="22.5">
      <c r="B163" s="202"/>
      <c r="C163" s="203"/>
      <c r="D163" s="204" t="s">
        <v>161</v>
      </c>
      <c r="E163" s="205" t="s">
        <v>1</v>
      </c>
      <c r="F163" s="206" t="s">
        <v>1503</v>
      </c>
      <c r="G163" s="203"/>
      <c r="H163" s="205" t="s">
        <v>1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161</v>
      </c>
      <c r="AU163" s="212" t="s">
        <v>89</v>
      </c>
      <c r="AV163" s="13" t="s">
        <v>87</v>
      </c>
      <c r="AW163" s="13" t="s">
        <v>33</v>
      </c>
      <c r="AX163" s="13" t="s">
        <v>79</v>
      </c>
      <c r="AY163" s="212" t="s">
        <v>153</v>
      </c>
    </row>
    <row r="164" spans="1:65" s="13" customFormat="1" ht="22.5">
      <c r="B164" s="202"/>
      <c r="C164" s="203"/>
      <c r="D164" s="204" t="s">
        <v>161</v>
      </c>
      <c r="E164" s="205" t="s">
        <v>1</v>
      </c>
      <c r="F164" s="206" t="s">
        <v>1504</v>
      </c>
      <c r="G164" s="203"/>
      <c r="H164" s="205" t="s">
        <v>1</v>
      </c>
      <c r="I164" s="207"/>
      <c r="J164" s="203"/>
      <c r="K164" s="203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161</v>
      </c>
      <c r="AU164" s="212" t="s">
        <v>89</v>
      </c>
      <c r="AV164" s="13" t="s">
        <v>87</v>
      </c>
      <c r="AW164" s="13" t="s">
        <v>33</v>
      </c>
      <c r="AX164" s="13" t="s">
        <v>79</v>
      </c>
      <c r="AY164" s="212" t="s">
        <v>153</v>
      </c>
    </row>
    <row r="165" spans="1:65" s="13" customFormat="1" ht="22.5">
      <c r="B165" s="202"/>
      <c r="C165" s="203"/>
      <c r="D165" s="204" t="s">
        <v>161</v>
      </c>
      <c r="E165" s="205" t="s">
        <v>1</v>
      </c>
      <c r="F165" s="206" t="s">
        <v>1505</v>
      </c>
      <c r="G165" s="203"/>
      <c r="H165" s="205" t="s">
        <v>1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161</v>
      </c>
      <c r="AU165" s="212" t="s">
        <v>89</v>
      </c>
      <c r="AV165" s="13" t="s">
        <v>87</v>
      </c>
      <c r="AW165" s="13" t="s">
        <v>33</v>
      </c>
      <c r="AX165" s="13" t="s">
        <v>79</v>
      </c>
      <c r="AY165" s="212" t="s">
        <v>153</v>
      </c>
    </row>
    <row r="166" spans="1:65" s="14" customFormat="1" ht="11.25">
      <c r="B166" s="213"/>
      <c r="C166" s="214"/>
      <c r="D166" s="204" t="s">
        <v>161</v>
      </c>
      <c r="E166" s="215" t="s">
        <v>1</v>
      </c>
      <c r="F166" s="216" t="s">
        <v>1506</v>
      </c>
      <c r="G166" s="214"/>
      <c r="H166" s="217">
        <v>391.5</v>
      </c>
      <c r="I166" s="218"/>
      <c r="J166" s="214"/>
      <c r="K166" s="214"/>
      <c r="L166" s="219"/>
      <c r="M166" s="220"/>
      <c r="N166" s="221"/>
      <c r="O166" s="221"/>
      <c r="P166" s="221"/>
      <c r="Q166" s="221"/>
      <c r="R166" s="221"/>
      <c r="S166" s="221"/>
      <c r="T166" s="222"/>
      <c r="AT166" s="223" t="s">
        <v>161</v>
      </c>
      <c r="AU166" s="223" t="s">
        <v>89</v>
      </c>
      <c r="AV166" s="14" t="s">
        <v>89</v>
      </c>
      <c r="AW166" s="14" t="s">
        <v>33</v>
      </c>
      <c r="AX166" s="14" t="s">
        <v>79</v>
      </c>
      <c r="AY166" s="223" t="s">
        <v>153</v>
      </c>
    </row>
    <row r="167" spans="1:65" s="13" customFormat="1" ht="11.25">
      <c r="B167" s="202"/>
      <c r="C167" s="203"/>
      <c r="D167" s="204" t="s">
        <v>161</v>
      </c>
      <c r="E167" s="205" t="s">
        <v>1</v>
      </c>
      <c r="F167" s="206" t="s">
        <v>1507</v>
      </c>
      <c r="G167" s="203"/>
      <c r="H167" s="205" t="s">
        <v>1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161</v>
      </c>
      <c r="AU167" s="212" t="s">
        <v>89</v>
      </c>
      <c r="AV167" s="13" t="s">
        <v>87</v>
      </c>
      <c r="AW167" s="13" t="s">
        <v>33</v>
      </c>
      <c r="AX167" s="13" t="s">
        <v>79</v>
      </c>
      <c r="AY167" s="212" t="s">
        <v>153</v>
      </c>
    </row>
    <row r="168" spans="1:65" s="14" customFormat="1" ht="11.25">
      <c r="B168" s="213"/>
      <c r="C168" s="214"/>
      <c r="D168" s="204" t="s">
        <v>161</v>
      </c>
      <c r="E168" s="215" t="s">
        <v>1</v>
      </c>
      <c r="F168" s="216" t="s">
        <v>1508</v>
      </c>
      <c r="G168" s="214"/>
      <c r="H168" s="217">
        <v>143.91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161</v>
      </c>
      <c r="AU168" s="223" t="s">
        <v>89</v>
      </c>
      <c r="AV168" s="14" t="s">
        <v>89</v>
      </c>
      <c r="AW168" s="14" t="s">
        <v>33</v>
      </c>
      <c r="AX168" s="14" t="s">
        <v>79</v>
      </c>
      <c r="AY168" s="223" t="s">
        <v>153</v>
      </c>
    </row>
    <row r="169" spans="1:65" s="13" customFormat="1" ht="11.25">
      <c r="B169" s="202"/>
      <c r="C169" s="203"/>
      <c r="D169" s="204" t="s">
        <v>161</v>
      </c>
      <c r="E169" s="205" t="s">
        <v>1</v>
      </c>
      <c r="F169" s="206" t="s">
        <v>1509</v>
      </c>
      <c r="G169" s="203"/>
      <c r="H169" s="205" t="s">
        <v>1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161</v>
      </c>
      <c r="AU169" s="212" t="s">
        <v>89</v>
      </c>
      <c r="AV169" s="13" t="s">
        <v>87</v>
      </c>
      <c r="AW169" s="13" t="s">
        <v>33</v>
      </c>
      <c r="AX169" s="13" t="s">
        <v>79</v>
      </c>
      <c r="AY169" s="212" t="s">
        <v>153</v>
      </c>
    </row>
    <row r="170" spans="1:65" s="14" customFormat="1" ht="11.25">
      <c r="B170" s="213"/>
      <c r="C170" s="214"/>
      <c r="D170" s="204" t="s">
        <v>161</v>
      </c>
      <c r="E170" s="215" t="s">
        <v>1</v>
      </c>
      <c r="F170" s="216" t="s">
        <v>1510</v>
      </c>
      <c r="G170" s="214"/>
      <c r="H170" s="217">
        <v>37.82</v>
      </c>
      <c r="I170" s="218"/>
      <c r="J170" s="214"/>
      <c r="K170" s="214"/>
      <c r="L170" s="219"/>
      <c r="M170" s="220"/>
      <c r="N170" s="221"/>
      <c r="O170" s="221"/>
      <c r="P170" s="221"/>
      <c r="Q170" s="221"/>
      <c r="R170" s="221"/>
      <c r="S170" s="221"/>
      <c r="T170" s="222"/>
      <c r="AT170" s="223" t="s">
        <v>161</v>
      </c>
      <c r="AU170" s="223" t="s">
        <v>89</v>
      </c>
      <c r="AV170" s="14" t="s">
        <v>89</v>
      </c>
      <c r="AW170" s="14" t="s">
        <v>33</v>
      </c>
      <c r="AX170" s="14" t="s">
        <v>79</v>
      </c>
      <c r="AY170" s="223" t="s">
        <v>153</v>
      </c>
    </row>
    <row r="171" spans="1:65" s="15" customFormat="1" ht="11.25">
      <c r="B171" s="224"/>
      <c r="C171" s="225"/>
      <c r="D171" s="204" t="s">
        <v>161</v>
      </c>
      <c r="E171" s="226" t="s">
        <v>1</v>
      </c>
      <c r="F171" s="227" t="s">
        <v>164</v>
      </c>
      <c r="G171" s="225"/>
      <c r="H171" s="228">
        <v>573.23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AT171" s="234" t="s">
        <v>161</v>
      </c>
      <c r="AU171" s="234" t="s">
        <v>89</v>
      </c>
      <c r="AV171" s="15" t="s">
        <v>159</v>
      </c>
      <c r="AW171" s="15" t="s">
        <v>33</v>
      </c>
      <c r="AX171" s="15" t="s">
        <v>87</v>
      </c>
      <c r="AY171" s="234" t="s">
        <v>153</v>
      </c>
    </row>
    <row r="172" spans="1:65" s="2" customFormat="1" ht="37.9" customHeight="1">
      <c r="A172" s="35"/>
      <c r="B172" s="36"/>
      <c r="C172" s="188" t="s">
        <v>186</v>
      </c>
      <c r="D172" s="188" t="s">
        <v>155</v>
      </c>
      <c r="E172" s="189" t="s">
        <v>1511</v>
      </c>
      <c r="F172" s="190" t="s">
        <v>1512</v>
      </c>
      <c r="G172" s="191" t="s">
        <v>158</v>
      </c>
      <c r="H172" s="192">
        <v>131.994</v>
      </c>
      <c r="I172" s="193"/>
      <c r="J172" s="194">
        <f>ROUND(I172*H172,2)</f>
        <v>0</v>
      </c>
      <c r="K172" s="195"/>
      <c r="L172" s="40"/>
      <c r="M172" s="196" t="s">
        <v>1</v>
      </c>
      <c r="N172" s="197" t="s">
        <v>44</v>
      </c>
      <c r="O172" s="7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159</v>
      </c>
      <c r="AT172" s="200" t="s">
        <v>155</v>
      </c>
      <c r="AU172" s="200" t="s">
        <v>89</v>
      </c>
      <c r="AY172" s="18" t="s">
        <v>153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18" t="s">
        <v>87</v>
      </c>
      <c r="BK172" s="201">
        <f>ROUND(I172*H172,2)</f>
        <v>0</v>
      </c>
      <c r="BL172" s="18" t="s">
        <v>159</v>
      </c>
      <c r="BM172" s="200" t="s">
        <v>1513</v>
      </c>
    </row>
    <row r="173" spans="1:65" s="13" customFormat="1" ht="22.5">
      <c r="B173" s="202"/>
      <c r="C173" s="203"/>
      <c r="D173" s="204" t="s">
        <v>161</v>
      </c>
      <c r="E173" s="205" t="s">
        <v>1</v>
      </c>
      <c r="F173" s="206" t="s">
        <v>1514</v>
      </c>
      <c r="G173" s="203"/>
      <c r="H173" s="205" t="s">
        <v>1</v>
      </c>
      <c r="I173" s="207"/>
      <c r="J173" s="203"/>
      <c r="K173" s="203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161</v>
      </c>
      <c r="AU173" s="212" t="s">
        <v>89</v>
      </c>
      <c r="AV173" s="13" t="s">
        <v>87</v>
      </c>
      <c r="AW173" s="13" t="s">
        <v>33</v>
      </c>
      <c r="AX173" s="13" t="s">
        <v>79</v>
      </c>
      <c r="AY173" s="212" t="s">
        <v>153</v>
      </c>
    </row>
    <row r="174" spans="1:65" s="14" customFormat="1" ht="11.25">
      <c r="B174" s="213"/>
      <c r="C174" s="214"/>
      <c r="D174" s="204" t="s">
        <v>161</v>
      </c>
      <c r="E174" s="215" t="s">
        <v>1</v>
      </c>
      <c r="F174" s="216" t="s">
        <v>1515</v>
      </c>
      <c r="G174" s="214"/>
      <c r="H174" s="217">
        <v>13.364000000000001</v>
      </c>
      <c r="I174" s="218"/>
      <c r="J174" s="214"/>
      <c r="K174" s="214"/>
      <c r="L174" s="219"/>
      <c r="M174" s="220"/>
      <c r="N174" s="221"/>
      <c r="O174" s="221"/>
      <c r="P174" s="221"/>
      <c r="Q174" s="221"/>
      <c r="R174" s="221"/>
      <c r="S174" s="221"/>
      <c r="T174" s="222"/>
      <c r="AT174" s="223" t="s">
        <v>161</v>
      </c>
      <c r="AU174" s="223" t="s">
        <v>89</v>
      </c>
      <c r="AV174" s="14" t="s">
        <v>89</v>
      </c>
      <c r="AW174" s="14" t="s">
        <v>33</v>
      </c>
      <c r="AX174" s="14" t="s">
        <v>79</v>
      </c>
      <c r="AY174" s="223" t="s">
        <v>153</v>
      </c>
    </row>
    <row r="175" spans="1:65" s="13" customFormat="1" ht="11.25">
      <c r="B175" s="202"/>
      <c r="C175" s="203"/>
      <c r="D175" s="204" t="s">
        <v>161</v>
      </c>
      <c r="E175" s="205" t="s">
        <v>1</v>
      </c>
      <c r="F175" s="206" t="s">
        <v>1516</v>
      </c>
      <c r="G175" s="203"/>
      <c r="H175" s="205" t="s">
        <v>1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161</v>
      </c>
      <c r="AU175" s="212" t="s">
        <v>89</v>
      </c>
      <c r="AV175" s="13" t="s">
        <v>87</v>
      </c>
      <c r="AW175" s="13" t="s">
        <v>33</v>
      </c>
      <c r="AX175" s="13" t="s">
        <v>79</v>
      </c>
      <c r="AY175" s="212" t="s">
        <v>153</v>
      </c>
    </row>
    <row r="176" spans="1:65" s="14" customFormat="1" ht="11.25">
      <c r="B176" s="213"/>
      <c r="C176" s="214"/>
      <c r="D176" s="204" t="s">
        <v>161</v>
      </c>
      <c r="E176" s="215" t="s">
        <v>1</v>
      </c>
      <c r="F176" s="216" t="s">
        <v>1517</v>
      </c>
      <c r="G176" s="214"/>
      <c r="H176" s="217">
        <v>2.16</v>
      </c>
      <c r="I176" s="218"/>
      <c r="J176" s="214"/>
      <c r="K176" s="214"/>
      <c r="L176" s="219"/>
      <c r="M176" s="220"/>
      <c r="N176" s="221"/>
      <c r="O176" s="221"/>
      <c r="P176" s="221"/>
      <c r="Q176" s="221"/>
      <c r="R176" s="221"/>
      <c r="S176" s="221"/>
      <c r="T176" s="222"/>
      <c r="AT176" s="223" t="s">
        <v>161</v>
      </c>
      <c r="AU176" s="223" t="s">
        <v>89</v>
      </c>
      <c r="AV176" s="14" t="s">
        <v>89</v>
      </c>
      <c r="AW176" s="14" t="s">
        <v>33</v>
      </c>
      <c r="AX176" s="14" t="s">
        <v>79</v>
      </c>
      <c r="AY176" s="223" t="s">
        <v>153</v>
      </c>
    </row>
    <row r="177" spans="1:65" s="13" customFormat="1" ht="22.5">
      <c r="B177" s="202"/>
      <c r="C177" s="203"/>
      <c r="D177" s="204" t="s">
        <v>161</v>
      </c>
      <c r="E177" s="205" t="s">
        <v>1</v>
      </c>
      <c r="F177" s="206" t="s">
        <v>1518</v>
      </c>
      <c r="G177" s="203"/>
      <c r="H177" s="205" t="s">
        <v>1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161</v>
      </c>
      <c r="AU177" s="212" t="s">
        <v>89</v>
      </c>
      <c r="AV177" s="13" t="s">
        <v>87</v>
      </c>
      <c r="AW177" s="13" t="s">
        <v>33</v>
      </c>
      <c r="AX177" s="13" t="s">
        <v>79</v>
      </c>
      <c r="AY177" s="212" t="s">
        <v>153</v>
      </c>
    </row>
    <row r="178" spans="1:65" s="14" customFormat="1" ht="11.25">
      <c r="B178" s="213"/>
      <c r="C178" s="214"/>
      <c r="D178" s="204" t="s">
        <v>161</v>
      </c>
      <c r="E178" s="215" t="s">
        <v>1</v>
      </c>
      <c r="F178" s="216" t="s">
        <v>1519</v>
      </c>
      <c r="G178" s="214"/>
      <c r="H178" s="217">
        <v>1.62</v>
      </c>
      <c r="I178" s="218"/>
      <c r="J178" s="214"/>
      <c r="K178" s="214"/>
      <c r="L178" s="219"/>
      <c r="M178" s="220"/>
      <c r="N178" s="221"/>
      <c r="O178" s="221"/>
      <c r="P178" s="221"/>
      <c r="Q178" s="221"/>
      <c r="R178" s="221"/>
      <c r="S178" s="221"/>
      <c r="T178" s="222"/>
      <c r="AT178" s="223" t="s">
        <v>161</v>
      </c>
      <c r="AU178" s="223" t="s">
        <v>89</v>
      </c>
      <c r="AV178" s="14" t="s">
        <v>89</v>
      </c>
      <c r="AW178" s="14" t="s">
        <v>33</v>
      </c>
      <c r="AX178" s="14" t="s">
        <v>79</v>
      </c>
      <c r="AY178" s="223" t="s">
        <v>153</v>
      </c>
    </row>
    <row r="179" spans="1:65" s="13" customFormat="1" ht="22.5">
      <c r="B179" s="202"/>
      <c r="C179" s="203"/>
      <c r="D179" s="204" t="s">
        <v>161</v>
      </c>
      <c r="E179" s="205" t="s">
        <v>1</v>
      </c>
      <c r="F179" s="206" t="s">
        <v>1520</v>
      </c>
      <c r="G179" s="203"/>
      <c r="H179" s="205" t="s">
        <v>1</v>
      </c>
      <c r="I179" s="207"/>
      <c r="J179" s="203"/>
      <c r="K179" s="203"/>
      <c r="L179" s="208"/>
      <c r="M179" s="209"/>
      <c r="N179" s="210"/>
      <c r="O179" s="210"/>
      <c r="P179" s="210"/>
      <c r="Q179" s="210"/>
      <c r="R179" s="210"/>
      <c r="S179" s="210"/>
      <c r="T179" s="211"/>
      <c r="AT179" s="212" t="s">
        <v>161</v>
      </c>
      <c r="AU179" s="212" t="s">
        <v>89</v>
      </c>
      <c r="AV179" s="13" t="s">
        <v>87</v>
      </c>
      <c r="AW179" s="13" t="s">
        <v>33</v>
      </c>
      <c r="AX179" s="13" t="s">
        <v>79</v>
      </c>
      <c r="AY179" s="212" t="s">
        <v>153</v>
      </c>
    </row>
    <row r="180" spans="1:65" s="14" customFormat="1" ht="11.25">
      <c r="B180" s="213"/>
      <c r="C180" s="214"/>
      <c r="D180" s="204" t="s">
        <v>161</v>
      </c>
      <c r="E180" s="215" t="s">
        <v>1</v>
      </c>
      <c r="F180" s="216" t="s">
        <v>1521</v>
      </c>
      <c r="G180" s="214"/>
      <c r="H180" s="217">
        <v>7.28</v>
      </c>
      <c r="I180" s="218"/>
      <c r="J180" s="214"/>
      <c r="K180" s="214"/>
      <c r="L180" s="219"/>
      <c r="M180" s="220"/>
      <c r="N180" s="221"/>
      <c r="O180" s="221"/>
      <c r="P180" s="221"/>
      <c r="Q180" s="221"/>
      <c r="R180" s="221"/>
      <c r="S180" s="221"/>
      <c r="T180" s="222"/>
      <c r="AT180" s="223" t="s">
        <v>161</v>
      </c>
      <c r="AU180" s="223" t="s">
        <v>89</v>
      </c>
      <c r="AV180" s="14" t="s">
        <v>89</v>
      </c>
      <c r="AW180" s="14" t="s">
        <v>33</v>
      </c>
      <c r="AX180" s="14" t="s">
        <v>79</v>
      </c>
      <c r="AY180" s="223" t="s">
        <v>153</v>
      </c>
    </row>
    <row r="181" spans="1:65" s="13" customFormat="1" ht="22.5">
      <c r="B181" s="202"/>
      <c r="C181" s="203"/>
      <c r="D181" s="204" t="s">
        <v>161</v>
      </c>
      <c r="E181" s="205" t="s">
        <v>1</v>
      </c>
      <c r="F181" s="206" t="s">
        <v>1522</v>
      </c>
      <c r="G181" s="203"/>
      <c r="H181" s="205" t="s">
        <v>1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161</v>
      </c>
      <c r="AU181" s="212" t="s">
        <v>89</v>
      </c>
      <c r="AV181" s="13" t="s">
        <v>87</v>
      </c>
      <c r="AW181" s="13" t="s">
        <v>33</v>
      </c>
      <c r="AX181" s="13" t="s">
        <v>79</v>
      </c>
      <c r="AY181" s="212" t="s">
        <v>153</v>
      </c>
    </row>
    <row r="182" spans="1:65" s="14" customFormat="1" ht="11.25">
      <c r="B182" s="213"/>
      <c r="C182" s="214"/>
      <c r="D182" s="204" t="s">
        <v>161</v>
      </c>
      <c r="E182" s="215" t="s">
        <v>1</v>
      </c>
      <c r="F182" s="216" t="s">
        <v>1523</v>
      </c>
      <c r="G182" s="214"/>
      <c r="H182" s="217">
        <v>13.25</v>
      </c>
      <c r="I182" s="218"/>
      <c r="J182" s="214"/>
      <c r="K182" s="214"/>
      <c r="L182" s="219"/>
      <c r="M182" s="220"/>
      <c r="N182" s="221"/>
      <c r="O182" s="221"/>
      <c r="P182" s="221"/>
      <c r="Q182" s="221"/>
      <c r="R182" s="221"/>
      <c r="S182" s="221"/>
      <c r="T182" s="222"/>
      <c r="AT182" s="223" t="s">
        <v>161</v>
      </c>
      <c r="AU182" s="223" t="s">
        <v>89</v>
      </c>
      <c r="AV182" s="14" t="s">
        <v>89</v>
      </c>
      <c r="AW182" s="14" t="s">
        <v>33</v>
      </c>
      <c r="AX182" s="14" t="s">
        <v>79</v>
      </c>
      <c r="AY182" s="223" t="s">
        <v>153</v>
      </c>
    </row>
    <row r="183" spans="1:65" s="13" customFormat="1" ht="11.25">
      <c r="B183" s="202"/>
      <c r="C183" s="203"/>
      <c r="D183" s="204" t="s">
        <v>161</v>
      </c>
      <c r="E183" s="205" t="s">
        <v>1</v>
      </c>
      <c r="F183" s="206" t="s">
        <v>1524</v>
      </c>
      <c r="G183" s="203"/>
      <c r="H183" s="205" t="s">
        <v>1</v>
      </c>
      <c r="I183" s="207"/>
      <c r="J183" s="203"/>
      <c r="K183" s="203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161</v>
      </c>
      <c r="AU183" s="212" t="s">
        <v>89</v>
      </c>
      <c r="AV183" s="13" t="s">
        <v>87</v>
      </c>
      <c r="AW183" s="13" t="s">
        <v>33</v>
      </c>
      <c r="AX183" s="13" t="s">
        <v>79</v>
      </c>
      <c r="AY183" s="212" t="s">
        <v>153</v>
      </c>
    </row>
    <row r="184" spans="1:65" s="14" customFormat="1" ht="11.25">
      <c r="B184" s="213"/>
      <c r="C184" s="214"/>
      <c r="D184" s="204" t="s">
        <v>161</v>
      </c>
      <c r="E184" s="215" t="s">
        <v>1</v>
      </c>
      <c r="F184" s="216" t="s">
        <v>1525</v>
      </c>
      <c r="G184" s="214"/>
      <c r="H184" s="217">
        <v>94.32</v>
      </c>
      <c r="I184" s="218"/>
      <c r="J184" s="214"/>
      <c r="K184" s="214"/>
      <c r="L184" s="219"/>
      <c r="M184" s="220"/>
      <c r="N184" s="221"/>
      <c r="O184" s="221"/>
      <c r="P184" s="221"/>
      <c r="Q184" s="221"/>
      <c r="R184" s="221"/>
      <c r="S184" s="221"/>
      <c r="T184" s="222"/>
      <c r="AT184" s="223" t="s">
        <v>161</v>
      </c>
      <c r="AU184" s="223" t="s">
        <v>89</v>
      </c>
      <c r="AV184" s="14" t="s">
        <v>89</v>
      </c>
      <c r="AW184" s="14" t="s">
        <v>33</v>
      </c>
      <c r="AX184" s="14" t="s">
        <v>79</v>
      </c>
      <c r="AY184" s="223" t="s">
        <v>153</v>
      </c>
    </row>
    <row r="185" spans="1:65" s="15" customFormat="1" ht="11.25">
      <c r="B185" s="224"/>
      <c r="C185" s="225"/>
      <c r="D185" s="204" t="s">
        <v>161</v>
      </c>
      <c r="E185" s="226" t="s">
        <v>1</v>
      </c>
      <c r="F185" s="227" t="s">
        <v>164</v>
      </c>
      <c r="G185" s="225"/>
      <c r="H185" s="228">
        <v>131.994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AT185" s="234" t="s">
        <v>161</v>
      </c>
      <c r="AU185" s="234" t="s">
        <v>89</v>
      </c>
      <c r="AV185" s="15" t="s">
        <v>159</v>
      </c>
      <c r="AW185" s="15" t="s">
        <v>33</v>
      </c>
      <c r="AX185" s="15" t="s">
        <v>87</v>
      </c>
      <c r="AY185" s="234" t="s">
        <v>153</v>
      </c>
    </row>
    <row r="186" spans="1:65" s="2" customFormat="1" ht="33" customHeight="1">
      <c r="A186" s="35"/>
      <c r="B186" s="36"/>
      <c r="C186" s="188" t="s">
        <v>191</v>
      </c>
      <c r="D186" s="188" t="s">
        <v>155</v>
      </c>
      <c r="E186" s="189" t="s">
        <v>1526</v>
      </c>
      <c r="F186" s="190" t="s">
        <v>1527</v>
      </c>
      <c r="G186" s="191" t="s">
        <v>158</v>
      </c>
      <c r="H186" s="192">
        <v>62.23</v>
      </c>
      <c r="I186" s="193"/>
      <c r="J186" s="194">
        <f>ROUND(I186*H186,2)</f>
        <v>0</v>
      </c>
      <c r="K186" s="195"/>
      <c r="L186" s="40"/>
      <c r="M186" s="196" t="s">
        <v>1</v>
      </c>
      <c r="N186" s="197" t="s">
        <v>44</v>
      </c>
      <c r="O186" s="72"/>
      <c r="P186" s="198">
        <f>O186*H186</f>
        <v>0</v>
      </c>
      <c r="Q186" s="198">
        <v>0</v>
      </c>
      <c r="R186" s="198">
        <f>Q186*H186</f>
        <v>0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159</v>
      </c>
      <c r="AT186" s="200" t="s">
        <v>155</v>
      </c>
      <c r="AU186" s="200" t="s">
        <v>89</v>
      </c>
      <c r="AY186" s="18" t="s">
        <v>153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87</v>
      </c>
      <c r="BK186" s="201">
        <f>ROUND(I186*H186,2)</f>
        <v>0</v>
      </c>
      <c r="BL186" s="18" t="s">
        <v>159</v>
      </c>
      <c r="BM186" s="200" t="s">
        <v>1528</v>
      </c>
    </row>
    <row r="187" spans="1:65" s="13" customFormat="1" ht="22.5">
      <c r="B187" s="202"/>
      <c r="C187" s="203"/>
      <c r="D187" s="204" t="s">
        <v>161</v>
      </c>
      <c r="E187" s="205" t="s">
        <v>1</v>
      </c>
      <c r="F187" s="206" t="s">
        <v>1529</v>
      </c>
      <c r="G187" s="203"/>
      <c r="H187" s="205" t="s">
        <v>1</v>
      </c>
      <c r="I187" s="207"/>
      <c r="J187" s="203"/>
      <c r="K187" s="203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161</v>
      </c>
      <c r="AU187" s="212" t="s">
        <v>89</v>
      </c>
      <c r="AV187" s="13" t="s">
        <v>87</v>
      </c>
      <c r="AW187" s="13" t="s">
        <v>33</v>
      </c>
      <c r="AX187" s="13" t="s">
        <v>79</v>
      </c>
      <c r="AY187" s="212" t="s">
        <v>153</v>
      </c>
    </row>
    <row r="188" spans="1:65" s="14" customFormat="1" ht="11.25">
      <c r="B188" s="213"/>
      <c r="C188" s="214"/>
      <c r="D188" s="204" t="s">
        <v>161</v>
      </c>
      <c r="E188" s="215" t="s">
        <v>1</v>
      </c>
      <c r="F188" s="216" t="s">
        <v>1530</v>
      </c>
      <c r="G188" s="214"/>
      <c r="H188" s="217">
        <v>49.994</v>
      </c>
      <c r="I188" s="218"/>
      <c r="J188" s="214"/>
      <c r="K188" s="214"/>
      <c r="L188" s="219"/>
      <c r="M188" s="220"/>
      <c r="N188" s="221"/>
      <c r="O188" s="221"/>
      <c r="P188" s="221"/>
      <c r="Q188" s="221"/>
      <c r="R188" s="221"/>
      <c r="S188" s="221"/>
      <c r="T188" s="222"/>
      <c r="AT188" s="223" t="s">
        <v>161</v>
      </c>
      <c r="AU188" s="223" t="s">
        <v>89</v>
      </c>
      <c r="AV188" s="14" t="s">
        <v>89</v>
      </c>
      <c r="AW188" s="14" t="s">
        <v>33</v>
      </c>
      <c r="AX188" s="14" t="s">
        <v>79</v>
      </c>
      <c r="AY188" s="223" t="s">
        <v>153</v>
      </c>
    </row>
    <row r="189" spans="1:65" s="13" customFormat="1" ht="11.25">
      <c r="B189" s="202"/>
      <c r="C189" s="203"/>
      <c r="D189" s="204" t="s">
        <v>161</v>
      </c>
      <c r="E189" s="205" t="s">
        <v>1</v>
      </c>
      <c r="F189" s="206" t="s">
        <v>1531</v>
      </c>
      <c r="G189" s="203"/>
      <c r="H189" s="205" t="s">
        <v>1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161</v>
      </c>
      <c r="AU189" s="212" t="s">
        <v>89</v>
      </c>
      <c r="AV189" s="13" t="s">
        <v>87</v>
      </c>
      <c r="AW189" s="13" t="s">
        <v>33</v>
      </c>
      <c r="AX189" s="13" t="s">
        <v>79</v>
      </c>
      <c r="AY189" s="212" t="s">
        <v>153</v>
      </c>
    </row>
    <row r="190" spans="1:65" s="14" customFormat="1" ht="11.25">
      <c r="B190" s="213"/>
      <c r="C190" s="214"/>
      <c r="D190" s="204" t="s">
        <v>161</v>
      </c>
      <c r="E190" s="215" t="s">
        <v>1</v>
      </c>
      <c r="F190" s="216" t="s">
        <v>1532</v>
      </c>
      <c r="G190" s="214"/>
      <c r="H190" s="217">
        <v>2.2610000000000001</v>
      </c>
      <c r="I190" s="218"/>
      <c r="J190" s="214"/>
      <c r="K190" s="214"/>
      <c r="L190" s="219"/>
      <c r="M190" s="220"/>
      <c r="N190" s="221"/>
      <c r="O190" s="221"/>
      <c r="P190" s="221"/>
      <c r="Q190" s="221"/>
      <c r="R190" s="221"/>
      <c r="S190" s="221"/>
      <c r="T190" s="222"/>
      <c r="AT190" s="223" t="s">
        <v>161</v>
      </c>
      <c r="AU190" s="223" t="s">
        <v>89</v>
      </c>
      <c r="AV190" s="14" t="s">
        <v>89</v>
      </c>
      <c r="AW190" s="14" t="s">
        <v>33</v>
      </c>
      <c r="AX190" s="14" t="s">
        <v>79</v>
      </c>
      <c r="AY190" s="223" t="s">
        <v>153</v>
      </c>
    </row>
    <row r="191" spans="1:65" s="13" customFormat="1" ht="11.25">
      <c r="B191" s="202"/>
      <c r="C191" s="203"/>
      <c r="D191" s="204" t="s">
        <v>161</v>
      </c>
      <c r="E191" s="205" t="s">
        <v>1</v>
      </c>
      <c r="F191" s="206" t="s">
        <v>1533</v>
      </c>
      <c r="G191" s="203"/>
      <c r="H191" s="205" t="s">
        <v>1</v>
      </c>
      <c r="I191" s="207"/>
      <c r="J191" s="203"/>
      <c r="K191" s="203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161</v>
      </c>
      <c r="AU191" s="212" t="s">
        <v>89</v>
      </c>
      <c r="AV191" s="13" t="s">
        <v>87</v>
      </c>
      <c r="AW191" s="13" t="s">
        <v>33</v>
      </c>
      <c r="AX191" s="13" t="s">
        <v>79</v>
      </c>
      <c r="AY191" s="212" t="s">
        <v>153</v>
      </c>
    </row>
    <row r="192" spans="1:65" s="14" customFormat="1" ht="11.25">
      <c r="B192" s="213"/>
      <c r="C192" s="214"/>
      <c r="D192" s="204" t="s">
        <v>161</v>
      </c>
      <c r="E192" s="215" t="s">
        <v>1</v>
      </c>
      <c r="F192" s="216" t="s">
        <v>1534</v>
      </c>
      <c r="G192" s="214"/>
      <c r="H192" s="217">
        <v>9.9749999999999996</v>
      </c>
      <c r="I192" s="218"/>
      <c r="J192" s="214"/>
      <c r="K192" s="214"/>
      <c r="L192" s="219"/>
      <c r="M192" s="220"/>
      <c r="N192" s="221"/>
      <c r="O192" s="221"/>
      <c r="P192" s="221"/>
      <c r="Q192" s="221"/>
      <c r="R192" s="221"/>
      <c r="S192" s="221"/>
      <c r="T192" s="222"/>
      <c r="AT192" s="223" t="s">
        <v>161</v>
      </c>
      <c r="AU192" s="223" t="s">
        <v>89</v>
      </c>
      <c r="AV192" s="14" t="s">
        <v>89</v>
      </c>
      <c r="AW192" s="14" t="s">
        <v>33</v>
      </c>
      <c r="AX192" s="14" t="s">
        <v>79</v>
      </c>
      <c r="AY192" s="223" t="s">
        <v>153</v>
      </c>
    </row>
    <row r="193" spans="1:65" s="15" customFormat="1" ht="11.25">
      <c r="B193" s="224"/>
      <c r="C193" s="225"/>
      <c r="D193" s="204" t="s">
        <v>161</v>
      </c>
      <c r="E193" s="226" t="s">
        <v>1</v>
      </c>
      <c r="F193" s="227" t="s">
        <v>164</v>
      </c>
      <c r="G193" s="225"/>
      <c r="H193" s="228">
        <v>62.230000000000004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AT193" s="234" t="s">
        <v>161</v>
      </c>
      <c r="AU193" s="234" t="s">
        <v>89</v>
      </c>
      <c r="AV193" s="15" t="s">
        <v>159</v>
      </c>
      <c r="AW193" s="15" t="s">
        <v>33</v>
      </c>
      <c r="AX193" s="15" t="s">
        <v>87</v>
      </c>
      <c r="AY193" s="234" t="s">
        <v>153</v>
      </c>
    </row>
    <row r="194" spans="1:65" s="2" customFormat="1" ht="21.75" customHeight="1">
      <c r="A194" s="35"/>
      <c r="B194" s="36"/>
      <c r="C194" s="188" t="s">
        <v>198</v>
      </c>
      <c r="D194" s="188" t="s">
        <v>155</v>
      </c>
      <c r="E194" s="189" t="s">
        <v>1535</v>
      </c>
      <c r="F194" s="190" t="s">
        <v>1536</v>
      </c>
      <c r="G194" s="191" t="s">
        <v>194</v>
      </c>
      <c r="H194" s="192">
        <v>142.76</v>
      </c>
      <c r="I194" s="193"/>
      <c r="J194" s="194">
        <f>ROUND(I194*H194,2)</f>
        <v>0</v>
      </c>
      <c r="K194" s="195"/>
      <c r="L194" s="40"/>
      <c r="M194" s="196" t="s">
        <v>1</v>
      </c>
      <c r="N194" s="197" t="s">
        <v>44</v>
      </c>
      <c r="O194" s="72"/>
      <c r="P194" s="198">
        <f>O194*H194</f>
        <v>0</v>
      </c>
      <c r="Q194" s="198">
        <v>8.4000000000000003E-4</v>
      </c>
      <c r="R194" s="198">
        <f>Q194*H194</f>
        <v>0.11991839999999999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159</v>
      </c>
      <c r="AT194" s="200" t="s">
        <v>155</v>
      </c>
      <c r="AU194" s="200" t="s">
        <v>89</v>
      </c>
      <c r="AY194" s="18" t="s">
        <v>153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87</v>
      </c>
      <c r="BK194" s="201">
        <f>ROUND(I194*H194,2)</f>
        <v>0</v>
      </c>
      <c r="BL194" s="18" t="s">
        <v>159</v>
      </c>
      <c r="BM194" s="200" t="s">
        <v>1537</v>
      </c>
    </row>
    <row r="195" spans="1:65" s="13" customFormat="1" ht="22.5">
      <c r="B195" s="202"/>
      <c r="C195" s="203"/>
      <c r="D195" s="204" t="s">
        <v>161</v>
      </c>
      <c r="E195" s="205" t="s">
        <v>1</v>
      </c>
      <c r="F195" s="206" t="s">
        <v>1538</v>
      </c>
      <c r="G195" s="203"/>
      <c r="H195" s="205" t="s">
        <v>1</v>
      </c>
      <c r="I195" s="207"/>
      <c r="J195" s="203"/>
      <c r="K195" s="203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161</v>
      </c>
      <c r="AU195" s="212" t="s">
        <v>89</v>
      </c>
      <c r="AV195" s="13" t="s">
        <v>87</v>
      </c>
      <c r="AW195" s="13" t="s">
        <v>33</v>
      </c>
      <c r="AX195" s="13" t="s">
        <v>79</v>
      </c>
      <c r="AY195" s="212" t="s">
        <v>153</v>
      </c>
    </row>
    <row r="196" spans="1:65" s="13" customFormat="1" ht="11.25">
      <c r="B196" s="202"/>
      <c r="C196" s="203"/>
      <c r="D196" s="204" t="s">
        <v>161</v>
      </c>
      <c r="E196" s="205" t="s">
        <v>1</v>
      </c>
      <c r="F196" s="206" t="s">
        <v>1539</v>
      </c>
      <c r="G196" s="203"/>
      <c r="H196" s="205" t="s">
        <v>1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161</v>
      </c>
      <c r="AU196" s="212" t="s">
        <v>89</v>
      </c>
      <c r="AV196" s="13" t="s">
        <v>87</v>
      </c>
      <c r="AW196" s="13" t="s">
        <v>33</v>
      </c>
      <c r="AX196" s="13" t="s">
        <v>79</v>
      </c>
      <c r="AY196" s="212" t="s">
        <v>153</v>
      </c>
    </row>
    <row r="197" spans="1:65" s="14" customFormat="1" ht="11.25">
      <c r="B197" s="213"/>
      <c r="C197" s="214"/>
      <c r="D197" s="204" t="s">
        <v>161</v>
      </c>
      <c r="E197" s="215" t="s">
        <v>1</v>
      </c>
      <c r="F197" s="216" t="s">
        <v>1540</v>
      </c>
      <c r="G197" s="214"/>
      <c r="H197" s="217">
        <v>18</v>
      </c>
      <c r="I197" s="218"/>
      <c r="J197" s="214"/>
      <c r="K197" s="214"/>
      <c r="L197" s="219"/>
      <c r="M197" s="220"/>
      <c r="N197" s="221"/>
      <c r="O197" s="221"/>
      <c r="P197" s="221"/>
      <c r="Q197" s="221"/>
      <c r="R197" s="221"/>
      <c r="S197" s="221"/>
      <c r="T197" s="222"/>
      <c r="AT197" s="223" t="s">
        <v>161</v>
      </c>
      <c r="AU197" s="223" t="s">
        <v>89</v>
      </c>
      <c r="AV197" s="14" t="s">
        <v>89</v>
      </c>
      <c r="AW197" s="14" t="s">
        <v>33</v>
      </c>
      <c r="AX197" s="14" t="s">
        <v>79</v>
      </c>
      <c r="AY197" s="223" t="s">
        <v>153</v>
      </c>
    </row>
    <row r="198" spans="1:65" s="13" customFormat="1" ht="22.5">
      <c r="B198" s="202"/>
      <c r="C198" s="203"/>
      <c r="D198" s="204" t="s">
        <v>161</v>
      </c>
      <c r="E198" s="205" t="s">
        <v>1</v>
      </c>
      <c r="F198" s="206" t="s">
        <v>1541</v>
      </c>
      <c r="G198" s="203"/>
      <c r="H198" s="205" t="s">
        <v>1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161</v>
      </c>
      <c r="AU198" s="212" t="s">
        <v>89</v>
      </c>
      <c r="AV198" s="13" t="s">
        <v>87</v>
      </c>
      <c r="AW198" s="13" t="s">
        <v>33</v>
      </c>
      <c r="AX198" s="13" t="s">
        <v>79</v>
      </c>
      <c r="AY198" s="212" t="s">
        <v>153</v>
      </c>
    </row>
    <row r="199" spans="1:65" s="14" customFormat="1" ht="11.25">
      <c r="B199" s="213"/>
      <c r="C199" s="214"/>
      <c r="D199" s="204" t="s">
        <v>161</v>
      </c>
      <c r="E199" s="215" t="s">
        <v>1</v>
      </c>
      <c r="F199" s="216" t="s">
        <v>1542</v>
      </c>
      <c r="G199" s="214"/>
      <c r="H199" s="217">
        <v>120</v>
      </c>
      <c r="I199" s="218"/>
      <c r="J199" s="214"/>
      <c r="K199" s="214"/>
      <c r="L199" s="219"/>
      <c r="M199" s="220"/>
      <c r="N199" s="221"/>
      <c r="O199" s="221"/>
      <c r="P199" s="221"/>
      <c r="Q199" s="221"/>
      <c r="R199" s="221"/>
      <c r="S199" s="221"/>
      <c r="T199" s="222"/>
      <c r="AT199" s="223" t="s">
        <v>161</v>
      </c>
      <c r="AU199" s="223" t="s">
        <v>89</v>
      </c>
      <c r="AV199" s="14" t="s">
        <v>89</v>
      </c>
      <c r="AW199" s="14" t="s">
        <v>33</v>
      </c>
      <c r="AX199" s="14" t="s">
        <v>79</v>
      </c>
      <c r="AY199" s="223" t="s">
        <v>153</v>
      </c>
    </row>
    <row r="200" spans="1:65" s="13" customFormat="1" ht="11.25">
      <c r="B200" s="202"/>
      <c r="C200" s="203"/>
      <c r="D200" s="204" t="s">
        <v>161</v>
      </c>
      <c r="E200" s="205" t="s">
        <v>1</v>
      </c>
      <c r="F200" s="206" t="s">
        <v>1531</v>
      </c>
      <c r="G200" s="203"/>
      <c r="H200" s="205" t="s">
        <v>1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161</v>
      </c>
      <c r="AU200" s="212" t="s">
        <v>89</v>
      </c>
      <c r="AV200" s="13" t="s">
        <v>87</v>
      </c>
      <c r="AW200" s="13" t="s">
        <v>33</v>
      </c>
      <c r="AX200" s="13" t="s">
        <v>79</v>
      </c>
      <c r="AY200" s="212" t="s">
        <v>153</v>
      </c>
    </row>
    <row r="201" spans="1:65" s="14" customFormat="1" ht="11.25">
      <c r="B201" s="213"/>
      <c r="C201" s="214"/>
      <c r="D201" s="204" t="s">
        <v>161</v>
      </c>
      <c r="E201" s="215" t="s">
        <v>1</v>
      </c>
      <c r="F201" s="216" t="s">
        <v>1543</v>
      </c>
      <c r="G201" s="214"/>
      <c r="H201" s="217">
        <v>4.76</v>
      </c>
      <c r="I201" s="218"/>
      <c r="J201" s="214"/>
      <c r="K201" s="214"/>
      <c r="L201" s="219"/>
      <c r="M201" s="220"/>
      <c r="N201" s="221"/>
      <c r="O201" s="221"/>
      <c r="P201" s="221"/>
      <c r="Q201" s="221"/>
      <c r="R201" s="221"/>
      <c r="S201" s="221"/>
      <c r="T201" s="222"/>
      <c r="AT201" s="223" t="s">
        <v>161</v>
      </c>
      <c r="AU201" s="223" t="s">
        <v>89</v>
      </c>
      <c r="AV201" s="14" t="s">
        <v>89</v>
      </c>
      <c r="AW201" s="14" t="s">
        <v>33</v>
      </c>
      <c r="AX201" s="14" t="s">
        <v>79</v>
      </c>
      <c r="AY201" s="223" t="s">
        <v>153</v>
      </c>
    </row>
    <row r="202" spans="1:65" s="15" customFormat="1" ht="11.25">
      <c r="B202" s="224"/>
      <c r="C202" s="225"/>
      <c r="D202" s="204" t="s">
        <v>161</v>
      </c>
      <c r="E202" s="226" t="s">
        <v>1</v>
      </c>
      <c r="F202" s="227" t="s">
        <v>164</v>
      </c>
      <c r="G202" s="225"/>
      <c r="H202" s="228">
        <v>142.76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AT202" s="234" t="s">
        <v>161</v>
      </c>
      <c r="AU202" s="234" t="s">
        <v>89</v>
      </c>
      <c r="AV202" s="15" t="s">
        <v>159</v>
      </c>
      <c r="AW202" s="15" t="s">
        <v>33</v>
      </c>
      <c r="AX202" s="15" t="s">
        <v>87</v>
      </c>
      <c r="AY202" s="234" t="s">
        <v>153</v>
      </c>
    </row>
    <row r="203" spans="1:65" s="2" customFormat="1" ht="24.2" customHeight="1">
      <c r="A203" s="35"/>
      <c r="B203" s="36"/>
      <c r="C203" s="188" t="s">
        <v>204</v>
      </c>
      <c r="D203" s="188" t="s">
        <v>155</v>
      </c>
      <c r="E203" s="189" t="s">
        <v>1544</v>
      </c>
      <c r="F203" s="190" t="s">
        <v>1545</v>
      </c>
      <c r="G203" s="191" t="s">
        <v>194</v>
      </c>
      <c r="H203" s="192">
        <v>142.76</v>
      </c>
      <c r="I203" s="193"/>
      <c r="J203" s="194">
        <f>ROUND(I203*H203,2)</f>
        <v>0</v>
      </c>
      <c r="K203" s="195"/>
      <c r="L203" s="40"/>
      <c r="M203" s="196" t="s">
        <v>1</v>
      </c>
      <c r="N203" s="197" t="s">
        <v>44</v>
      </c>
      <c r="O203" s="72"/>
      <c r="P203" s="198">
        <f>O203*H203</f>
        <v>0</v>
      </c>
      <c r="Q203" s="198">
        <v>0</v>
      </c>
      <c r="R203" s="198">
        <f>Q203*H203</f>
        <v>0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159</v>
      </c>
      <c r="AT203" s="200" t="s">
        <v>155</v>
      </c>
      <c r="AU203" s="200" t="s">
        <v>89</v>
      </c>
      <c r="AY203" s="18" t="s">
        <v>153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87</v>
      </c>
      <c r="BK203" s="201">
        <f>ROUND(I203*H203,2)</f>
        <v>0</v>
      </c>
      <c r="BL203" s="18" t="s">
        <v>159</v>
      </c>
      <c r="BM203" s="200" t="s">
        <v>1546</v>
      </c>
    </row>
    <row r="204" spans="1:65" s="2" customFormat="1" ht="33" customHeight="1">
      <c r="A204" s="35"/>
      <c r="B204" s="36"/>
      <c r="C204" s="188" t="s">
        <v>208</v>
      </c>
      <c r="D204" s="188" t="s">
        <v>155</v>
      </c>
      <c r="E204" s="189" t="s">
        <v>173</v>
      </c>
      <c r="F204" s="190" t="s">
        <v>174</v>
      </c>
      <c r="G204" s="191" t="s">
        <v>158</v>
      </c>
      <c r="H204" s="192">
        <v>986.24099999999999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44</v>
      </c>
      <c r="O204" s="72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159</v>
      </c>
      <c r="AT204" s="200" t="s">
        <v>155</v>
      </c>
      <c r="AU204" s="200" t="s">
        <v>89</v>
      </c>
      <c r="AY204" s="18" t="s">
        <v>153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87</v>
      </c>
      <c r="BK204" s="201">
        <f>ROUND(I204*H204,2)</f>
        <v>0</v>
      </c>
      <c r="BL204" s="18" t="s">
        <v>159</v>
      </c>
      <c r="BM204" s="200" t="s">
        <v>1547</v>
      </c>
    </row>
    <row r="205" spans="1:65" s="13" customFormat="1" ht="11.25">
      <c r="B205" s="202"/>
      <c r="C205" s="203"/>
      <c r="D205" s="204" t="s">
        <v>161</v>
      </c>
      <c r="E205" s="205" t="s">
        <v>1</v>
      </c>
      <c r="F205" s="206" t="s">
        <v>1548</v>
      </c>
      <c r="G205" s="203"/>
      <c r="H205" s="205" t="s">
        <v>1</v>
      </c>
      <c r="I205" s="207"/>
      <c r="J205" s="203"/>
      <c r="K205" s="203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161</v>
      </c>
      <c r="AU205" s="212" t="s">
        <v>89</v>
      </c>
      <c r="AV205" s="13" t="s">
        <v>87</v>
      </c>
      <c r="AW205" s="13" t="s">
        <v>33</v>
      </c>
      <c r="AX205" s="13" t="s">
        <v>79</v>
      </c>
      <c r="AY205" s="212" t="s">
        <v>153</v>
      </c>
    </row>
    <row r="206" spans="1:65" s="14" customFormat="1" ht="11.25">
      <c r="B206" s="213"/>
      <c r="C206" s="214"/>
      <c r="D206" s="204" t="s">
        <v>161</v>
      </c>
      <c r="E206" s="215" t="s">
        <v>1</v>
      </c>
      <c r="F206" s="216" t="s">
        <v>1549</v>
      </c>
      <c r="G206" s="214"/>
      <c r="H206" s="217">
        <v>35.475999999999999</v>
      </c>
      <c r="I206" s="218"/>
      <c r="J206" s="214"/>
      <c r="K206" s="214"/>
      <c r="L206" s="219"/>
      <c r="M206" s="220"/>
      <c r="N206" s="221"/>
      <c r="O206" s="221"/>
      <c r="P206" s="221"/>
      <c r="Q206" s="221"/>
      <c r="R206" s="221"/>
      <c r="S206" s="221"/>
      <c r="T206" s="222"/>
      <c r="AT206" s="223" t="s">
        <v>161</v>
      </c>
      <c r="AU206" s="223" t="s">
        <v>89</v>
      </c>
      <c r="AV206" s="14" t="s">
        <v>89</v>
      </c>
      <c r="AW206" s="14" t="s">
        <v>33</v>
      </c>
      <c r="AX206" s="14" t="s">
        <v>79</v>
      </c>
      <c r="AY206" s="223" t="s">
        <v>153</v>
      </c>
    </row>
    <row r="207" spans="1:65" s="13" customFormat="1" ht="11.25">
      <c r="B207" s="202"/>
      <c r="C207" s="203"/>
      <c r="D207" s="204" t="s">
        <v>161</v>
      </c>
      <c r="E207" s="205" t="s">
        <v>1</v>
      </c>
      <c r="F207" s="206" t="s">
        <v>1550</v>
      </c>
      <c r="G207" s="203"/>
      <c r="H207" s="205" t="s">
        <v>1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161</v>
      </c>
      <c r="AU207" s="212" t="s">
        <v>89</v>
      </c>
      <c r="AV207" s="13" t="s">
        <v>87</v>
      </c>
      <c r="AW207" s="13" t="s">
        <v>33</v>
      </c>
      <c r="AX207" s="13" t="s">
        <v>79</v>
      </c>
      <c r="AY207" s="212" t="s">
        <v>153</v>
      </c>
    </row>
    <row r="208" spans="1:65" s="14" customFormat="1" ht="11.25">
      <c r="B208" s="213"/>
      <c r="C208" s="214"/>
      <c r="D208" s="204" t="s">
        <v>161</v>
      </c>
      <c r="E208" s="215" t="s">
        <v>1</v>
      </c>
      <c r="F208" s="216" t="s">
        <v>1551</v>
      </c>
      <c r="G208" s="214"/>
      <c r="H208" s="217">
        <v>131.994</v>
      </c>
      <c r="I208" s="218"/>
      <c r="J208" s="214"/>
      <c r="K208" s="214"/>
      <c r="L208" s="219"/>
      <c r="M208" s="220"/>
      <c r="N208" s="221"/>
      <c r="O208" s="221"/>
      <c r="P208" s="221"/>
      <c r="Q208" s="221"/>
      <c r="R208" s="221"/>
      <c r="S208" s="221"/>
      <c r="T208" s="222"/>
      <c r="AT208" s="223" t="s">
        <v>161</v>
      </c>
      <c r="AU208" s="223" t="s">
        <v>89</v>
      </c>
      <c r="AV208" s="14" t="s">
        <v>89</v>
      </c>
      <c r="AW208" s="14" t="s">
        <v>33</v>
      </c>
      <c r="AX208" s="14" t="s">
        <v>79</v>
      </c>
      <c r="AY208" s="223" t="s">
        <v>153</v>
      </c>
    </row>
    <row r="209" spans="1:65" s="14" customFormat="1" ht="11.25">
      <c r="B209" s="213"/>
      <c r="C209" s="214"/>
      <c r="D209" s="204" t="s">
        <v>161</v>
      </c>
      <c r="E209" s="215" t="s">
        <v>1</v>
      </c>
      <c r="F209" s="216" t="s">
        <v>1552</v>
      </c>
      <c r="G209" s="214"/>
      <c r="H209" s="217">
        <v>62.23</v>
      </c>
      <c r="I209" s="218"/>
      <c r="J209" s="214"/>
      <c r="K209" s="214"/>
      <c r="L209" s="219"/>
      <c r="M209" s="220"/>
      <c r="N209" s="221"/>
      <c r="O209" s="221"/>
      <c r="P209" s="221"/>
      <c r="Q209" s="221"/>
      <c r="R209" s="221"/>
      <c r="S209" s="221"/>
      <c r="T209" s="222"/>
      <c r="AT209" s="223" t="s">
        <v>161</v>
      </c>
      <c r="AU209" s="223" t="s">
        <v>89</v>
      </c>
      <c r="AV209" s="14" t="s">
        <v>89</v>
      </c>
      <c r="AW209" s="14" t="s">
        <v>33</v>
      </c>
      <c r="AX209" s="14" t="s">
        <v>79</v>
      </c>
      <c r="AY209" s="223" t="s">
        <v>153</v>
      </c>
    </row>
    <row r="210" spans="1:65" s="13" customFormat="1" ht="11.25">
      <c r="B210" s="202"/>
      <c r="C210" s="203"/>
      <c r="D210" s="204" t="s">
        <v>161</v>
      </c>
      <c r="E210" s="205" t="s">
        <v>1</v>
      </c>
      <c r="F210" s="206" t="s">
        <v>1553</v>
      </c>
      <c r="G210" s="203"/>
      <c r="H210" s="205" t="s">
        <v>1</v>
      </c>
      <c r="I210" s="207"/>
      <c r="J210" s="203"/>
      <c r="K210" s="203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161</v>
      </c>
      <c r="AU210" s="212" t="s">
        <v>89</v>
      </c>
      <c r="AV210" s="13" t="s">
        <v>87</v>
      </c>
      <c r="AW210" s="13" t="s">
        <v>33</v>
      </c>
      <c r="AX210" s="13" t="s">
        <v>79</v>
      </c>
      <c r="AY210" s="212" t="s">
        <v>153</v>
      </c>
    </row>
    <row r="211" spans="1:65" s="14" customFormat="1" ht="11.25">
      <c r="B211" s="213"/>
      <c r="C211" s="214"/>
      <c r="D211" s="204" t="s">
        <v>161</v>
      </c>
      <c r="E211" s="215" t="s">
        <v>1</v>
      </c>
      <c r="F211" s="216" t="s">
        <v>1554</v>
      </c>
      <c r="G211" s="214"/>
      <c r="H211" s="217">
        <v>43.313000000000002</v>
      </c>
      <c r="I211" s="218"/>
      <c r="J211" s="214"/>
      <c r="K211" s="214"/>
      <c r="L211" s="219"/>
      <c r="M211" s="220"/>
      <c r="N211" s="221"/>
      <c r="O211" s="221"/>
      <c r="P211" s="221"/>
      <c r="Q211" s="221"/>
      <c r="R211" s="221"/>
      <c r="S211" s="221"/>
      <c r="T211" s="222"/>
      <c r="AT211" s="223" t="s">
        <v>161</v>
      </c>
      <c r="AU211" s="223" t="s">
        <v>89</v>
      </c>
      <c r="AV211" s="14" t="s">
        <v>89</v>
      </c>
      <c r="AW211" s="14" t="s">
        <v>33</v>
      </c>
      <c r="AX211" s="14" t="s">
        <v>79</v>
      </c>
      <c r="AY211" s="223" t="s">
        <v>153</v>
      </c>
    </row>
    <row r="212" spans="1:65" s="13" customFormat="1" ht="11.25">
      <c r="B212" s="202"/>
      <c r="C212" s="203"/>
      <c r="D212" s="204" t="s">
        <v>161</v>
      </c>
      <c r="E212" s="205" t="s">
        <v>1</v>
      </c>
      <c r="F212" s="206" t="s">
        <v>1555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1:65" s="14" customFormat="1" ht="11.25">
      <c r="B213" s="213"/>
      <c r="C213" s="214"/>
      <c r="D213" s="204" t="s">
        <v>161</v>
      </c>
      <c r="E213" s="215" t="s">
        <v>1</v>
      </c>
      <c r="F213" s="216" t="s">
        <v>1556</v>
      </c>
      <c r="G213" s="214"/>
      <c r="H213" s="217">
        <v>573.23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161</v>
      </c>
      <c r="AU213" s="223" t="s">
        <v>89</v>
      </c>
      <c r="AV213" s="14" t="s">
        <v>89</v>
      </c>
      <c r="AW213" s="14" t="s">
        <v>33</v>
      </c>
      <c r="AX213" s="14" t="s">
        <v>79</v>
      </c>
      <c r="AY213" s="223" t="s">
        <v>153</v>
      </c>
    </row>
    <row r="214" spans="1:65" s="13" customFormat="1" ht="11.25">
      <c r="B214" s="202"/>
      <c r="C214" s="203"/>
      <c r="D214" s="204" t="s">
        <v>161</v>
      </c>
      <c r="E214" s="205" t="s">
        <v>1</v>
      </c>
      <c r="F214" s="206" t="s">
        <v>1238</v>
      </c>
      <c r="G214" s="203"/>
      <c r="H214" s="205" t="s">
        <v>1</v>
      </c>
      <c r="I214" s="207"/>
      <c r="J214" s="203"/>
      <c r="K214" s="203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161</v>
      </c>
      <c r="AU214" s="212" t="s">
        <v>89</v>
      </c>
      <c r="AV214" s="13" t="s">
        <v>87</v>
      </c>
      <c r="AW214" s="13" t="s">
        <v>33</v>
      </c>
      <c r="AX214" s="13" t="s">
        <v>79</v>
      </c>
      <c r="AY214" s="212" t="s">
        <v>153</v>
      </c>
    </row>
    <row r="215" spans="1:65" s="14" customFormat="1" ht="11.25">
      <c r="B215" s="213"/>
      <c r="C215" s="214"/>
      <c r="D215" s="204" t="s">
        <v>161</v>
      </c>
      <c r="E215" s="215" t="s">
        <v>1</v>
      </c>
      <c r="F215" s="216" t="s">
        <v>1557</v>
      </c>
      <c r="G215" s="214"/>
      <c r="H215" s="217">
        <v>20.25</v>
      </c>
      <c r="I215" s="218"/>
      <c r="J215" s="214"/>
      <c r="K215" s="214"/>
      <c r="L215" s="219"/>
      <c r="M215" s="220"/>
      <c r="N215" s="221"/>
      <c r="O215" s="221"/>
      <c r="P215" s="221"/>
      <c r="Q215" s="221"/>
      <c r="R215" s="221"/>
      <c r="S215" s="221"/>
      <c r="T215" s="222"/>
      <c r="AT215" s="223" t="s">
        <v>161</v>
      </c>
      <c r="AU215" s="223" t="s">
        <v>89</v>
      </c>
      <c r="AV215" s="14" t="s">
        <v>89</v>
      </c>
      <c r="AW215" s="14" t="s">
        <v>33</v>
      </c>
      <c r="AX215" s="14" t="s">
        <v>79</v>
      </c>
      <c r="AY215" s="223" t="s">
        <v>153</v>
      </c>
    </row>
    <row r="216" spans="1:65" s="13" customFormat="1" ht="11.25">
      <c r="B216" s="202"/>
      <c r="C216" s="203"/>
      <c r="D216" s="204" t="s">
        <v>161</v>
      </c>
      <c r="E216" s="205" t="s">
        <v>1</v>
      </c>
      <c r="F216" s="206" t="s">
        <v>1558</v>
      </c>
      <c r="G216" s="203"/>
      <c r="H216" s="205" t="s">
        <v>1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161</v>
      </c>
      <c r="AU216" s="212" t="s">
        <v>89</v>
      </c>
      <c r="AV216" s="13" t="s">
        <v>87</v>
      </c>
      <c r="AW216" s="13" t="s">
        <v>33</v>
      </c>
      <c r="AX216" s="13" t="s">
        <v>79</v>
      </c>
      <c r="AY216" s="212" t="s">
        <v>153</v>
      </c>
    </row>
    <row r="217" spans="1:65" s="14" customFormat="1" ht="11.25">
      <c r="B217" s="213"/>
      <c r="C217" s="214"/>
      <c r="D217" s="204" t="s">
        <v>161</v>
      </c>
      <c r="E217" s="215" t="s">
        <v>1</v>
      </c>
      <c r="F217" s="216" t="s">
        <v>1559</v>
      </c>
      <c r="G217" s="214"/>
      <c r="H217" s="217">
        <v>87.293000000000006</v>
      </c>
      <c r="I217" s="218"/>
      <c r="J217" s="214"/>
      <c r="K217" s="214"/>
      <c r="L217" s="219"/>
      <c r="M217" s="220"/>
      <c r="N217" s="221"/>
      <c r="O217" s="221"/>
      <c r="P217" s="221"/>
      <c r="Q217" s="221"/>
      <c r="R217" s="221"/>
      <c r="S217" s="221"/>
      <c r="T217" s="222"/>
      <c r="AT217" s="223" t="s">
        <v>161</v>
      </c>
      <c r="AU217" s="223" t="s">
        <v>89</v>
      </c>
      <c r="AV217" s="14" t="s">
        <v>89</v>
      </c>
      <c r="AW217" s="14" t="s">
        <v>33</v>
      </c>
      <c r="AX217" s="14" t="s">
        <v>79</v>
      </c>
      <c r="AY217" s="223" t="s">
        <v>153</v>
      </c>
    </row>
    <row r="218" spans="1:65" s="14" customFormat="1" ht="11.25">
      <c r="B218" s="213"/>
      <c r="C218" s="214"/>
      <c r="D218" s="204" t="s">
        <v>161</v>
      </c>
      <c r="E218" s="215" t="s">
        <v>1</v>
      </c>
      <c r="F218" s="216" t="s">
        <v>1560</v>
      </c>
      <c r="G218" s="214"/>
      <c r="H218" s="217">
        <v>29.202999999999999</v>
      </c>
      <c r="I218" s="218"/>
      <c r="J218" s="214"/>
      <c r="K218" s="214"/>
      <c r="L218" s="219"/>
      <c r="M218" s="220"/>
      <c r="N218" s="221"/>
      <c r="O218" s="221"/>
      <c r="P218" s="221"/>
      <c r="Q218" s="221"/>
      <c r="R218" s="221"/>
      <c r="S218" s="221"/>
      <c r="T218" s="222"/>
      <c r="AT218" s="223" t="s">
        <v>161</v>
      </c>
      <c r="AU218" s="223" t="s">
        <v>89</v>
      </c>
      <c r="AV218" s="14" t="s">
        <v>89</v>
      </c>
      <c r="AW218" s="14" t="s">
        <v>33</v>
      </c>
      <c r="AX218" s="14" t="s">
        <v>79</v>
      </c>
      <c r="AY218" s="223" t="s">
        <v>153</v>
      </c>
    </row>
    <row r="219" spans="1:65" s="13" customFormat="1" ht="11.25">
      <c r="B219" s="202"/>
      <c r="C219" s="203"/>
      <c r="D219" s="204" t="s">
        <v>161</v>
      </c>
      <c r="E219" s="205" t="s">
        <v>1</v>
      </c>
      <c r="F219" s="206" t="s">
        <v>1561</v>
      </c>
      <c r="G219" s="203"/>
      <c r="H219" s="205" t="s">
        <v>1</v>
      </c>
      <c r="I219" s="207"/>
      <c r="J219" s="203"/>
      <c r="K219" s="203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161</v>
      </c>
      <c r="AU219" s="212" t="s">
        <v>89</v>
      </c>
      <c r="AV219" s="13" t="s">
        <v>87</v>
      </c>
      <c r="AW219" s="13" t="s">
        <v>33</v>
      </c>
      <c r="AX219" s="13" t="s">
        <v>79</v>
      </c>
      <c r="AY219" s="212" t="s">
        <v>153</v>
      </c>
    </row>
    <row r="220" spans="1:65" s="14" customFormat="1" ht="11.25">
      <c r="B220" s="213"/>
      <c r="C220" s="214"/>
      <c r="D220" s="204" t="s">
        <v>161</v>
      </c>
      <c r="E220" s="215" t="s">
        <v>1</v>
      </c>
      <c r="F220" s="216" t="s">
        <v>1562</v>
      </c>
      <c r="G220" s="214"/>
      <c r="H220" s="217">
        <v>1.3</v>
      </c>
      <c r="I220" s="218"/>
      <c r="J220" s="214"/>
      <c r="K220" s="214"/>
      <c r="L220" s="219"/>
      <c r="M220" s="220"/>
      <c r="N220" s="221"/>
      <c r="O220" s="221"/>
      <c r="P220" s="221"/>
      <c r="Q220" s="221"/>
      <c r="R220" s="221"/>
      <c r="S220" s="221"/>
      <c r="T220" s="222"/>
      <c r="AT220" s="223" t="s">
        <v>161</v>
      </c>
      <c r="AU220" s="223" t="s">
        <v>89</v>
      </c>
      <c r="AV220" s="14" t="s">
        <v>89</v>
      </c>
      <c r="AW220" s="14" t="s">
        <v>33</v>
      </c>
      <c r="AX220" s="14" t="s">
        <v>79</v>
      </c>
      <c r="AY220" s="223" t="s">
        <v>153</v>
      </c>
    </row>
    <row r="221" spans="1:65" s="13" customFormat="1" ht="11.25">
      <c r="B221" s="202"/>
      <c r="C221" s="203"/>
      <c r="D221" s="204" t="s">
        <v>161</v>
      </c>
      <c r="E221" s="205" t="s">
        <v>1</v>
      </c>
      <c r="F221" s="206" t="s">
        <v>1563</v>
      </c>
      <c r="G221" s="203"/>
      <c r="H221" s="205" t="s">
        <v>1</v>
      </c>
      <c r="I221" s="207"/>
      <c r="J221" s="203"/>
      <c r="K221" s="203"/>
      <c r="L221" s="208"/>
      <c r="M221" s="209"/>
      <c r="N221" s="210"/>
      <c r="O221" s="210"/>
      <c r="P221" s="210"/>
      <c r="Q221" s="210"/>
      <c r="R221" s="210"/>
      <c r="S221" s="210"/>
      <c r="T221" s="211"/>
      <c r="AT221" s="212" t="s">
        <v>161</v>
      </c>
      <c r="AU221" s="212" t="s">
        <v>89</v>
      </c>
      <c r="AV221" s="13" t="s">
        <v>87</v>
      </c>
      <c r="AW221" s="13" t="s">
        <v>33</v>
      </c>
      <c r="AX221" s="13" t="s">
        <v>79</v>
      </c>
      <c r="AY221" s="212" t="s">
        <v>153</v>
      </c>
    </row>
    <row r="222" spans="1:65" s="14" customFormat="1" ht="11.25">
      <c r="B222" s="213"/>
      <c r="C222" s="214"/>
      <c r="D222" s="204" t="s">
        <v>161</v>
      </c>
      <c r="E222" s="215" t="s">
        <v>1</v>
      </c>
      <c r="F222" s="216" t="s">
        <v>1564</v>
      </c>
      <c r="G222" s="214"/>
      <c r="H222" s="217">
        <v>1.952</v>
      </c>
      <c r="I222" s="218"/>
      <c r="J222" s="214"/>
      <c r="K222" s="214"/>
      <c r="L222" s="219"/>
      <c r="M222" s="220"/>
      <c r="N222" s="221"/>
      <c r="O222" s="221"/>
      <c r="P222" s="221"/>
      <c r="Q222" s="221"/>
      <c r="R222" s="221"/>
      <c r="S222" s="221"/>
      <c r="T222" s="222"/>
      <c r="AT222" s="223" t="s">
        <v>161</v>
      </c>
      <c r="AU222" s="223" t="s">
        <v>89</v>
      </c>
      <c r="AV222" s="14" t="s">
        <v>89</v>
      </c>
      <c r="AW222" s="14" t="s">
        <v>33</v>
      </c>
      <c r="AX222" s="14" t="s">
        <v>79</v>
      </c>
      <c r="AY222" s="223" t="s">
        <v>153</v>
      </c>
    </row>
    <row r="223" spans="1:65" s="15" customFormat="1" ht="11.25">
      <c r="B223" s="224"/>
      <c r="C223" s="225"/>
      <c r="D223" s="204" t="s">
        <v>161</v>
      </c>
      <c r="E223" s="226" t="s">
        <v>1</v>
      </c>
      <c r="F223" s="227" t="s">
        <v>164</v>
      </c>
      <c r="G223" s="225"/>
      <c r="H223" s="228">
        <v>986.24099999999987</v>
      </c>
      <c r="I223" s="229"/>
      <c r="J223" s="225"/>
      <c r="K223" s="225"/>
      <c r="L223" s="230"/>
      <c r="M223" s="231"/>
      <c r="N223" s="232"/>
      <c r="O223" s="232"/>
      <c r="P223" s="232"/>
      <c r="Q223" s="232"/>
      <c r="R223" s="232"/>
      <c r="S223" s="232"/>
      <c r="T223" s="233"/>
      <c r="AT223" s="234" t="s">
        <v>161</v>
      </c>
      <c r="AU223" s="234" t="s">
        <v>89</v>
      </c>
      <c r="AV223" s="15" t="s">
        <v>159</v>
      </c>
      <c r="AW223" s="15" t="s">
        <v>33</v>
      </c>
      <c r="AX223" s="15" t="s">
        <v>87</v>
      </c>
      <c r="AY223" s="234" t="s">
        <v>153</v>
      </c>
    </row>
    <row r="224" spans="1:65" s="2" customFormat="1" ht="24.2" customHeight="1">
      <c r="A224" s="35"/>
      <c r="B224" s="36"/>
      <c r="C224" s="188" t="s">
        <v>216</v>
      </c>
      <c r="D224" s="188" t="s">
        <v>155</v>
      </c>
      <c r="E224" s="189" t="s">
        <v>182</v>
      </c>
      <c r="F224" s="190" t="s">
        <v>183</v>
      </c>
      <c r="G224" s="191" t="s">
        <v>158</v>
      </c>
      <c r="H224" s="192">
        <v>141.429</v>
      </c>
      <c r="I224" s="193"/>
      <c r="J224" s="194">
        <f>ROUND(I224*H224,2)</f>
        <v>0</v>
      </c>
      <c r="K224" s="195"/>
      <c r="L224" s="40"/>
      <c r="M224" s="196" t="s">
        <v>1</v>
      </c>
      <c r="N224" s="197" t="s">
        <v>44</v>
      </c>
      <c r="O224" s="72"/>
      <c r="P224" s="198">
        <f>O224*H224</f>
        <v>0</v>
      </c>
      <c r="Q224" s="198">
        <v>0</v>
      </c>
      <c r="R224" s="198">
        <f>Q224*H224</f>
        <v>0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159</v>
      </c>
      <c r="AT224" s="200" t="s">
        <v>155</v>
      </c>
      <c r="AU224" s="200" t="s">
        <v>89</v>
      </c>
      <c r="AY224" s="18" t="s">
        <v>153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8" t="s">
        <v>87</v>
      </c>
      <c r="BK224" s="201">
        <f>ROUND(I224*H224,2)</f>
        <v>0</v>
      </c>
      <c r="BL224" s="18" t="s">
        <v>159</v>
      </c>
      <c r="BM224" s="200" t="s">
        <v>1565</v>
      </c>
    </row>
    <row r="225" spans="1:65" s="13" customFormat="1" ht="11.25">
      <c r="B225" s="202"/>
      <c r="C225" s="203"/>
      <c r="D225" s="204" t="s">
        <v>161</v>
      </c>
      <c r="E225" s="205" t="s">
        <v>1</v>
      </c>
      <c r="F225" s="206" t="s">
        <v>1566</v>
      </c>
      <c r="G225" s="203"/>
      <c r="H225" s="205" t="s">
        <v>1</v>
      </c>
      <c r="I225" s="207"/>
      <c r="J225" s="203"/>
      <c r="K225" s="203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161</v>
      </c>
      <c r="AU225" s="212" t="s">
        <v>89</v>
      </c>
      <c r="AV225" s="13" t="s">
        <v>87</v>
      </c>
      <c r="AW225" s="13" t="s">
        <v>33</v>
      </c>
      <c r="AX225" s="13" t="s">
        <v>79</v>
      </c>
      <c r="AY225" s="212" t="s">
        <v>153</v>
      </c>
    </row>
    <row r="226" spans="1:65" s="14" customFormat="1" ht="11.25">
      <c r="B226" s="213"/>
      <c r="C226" s="214"/>
      <c r="D226" s="204" t="s">
        <v>161</v>
      </c>
      <c r="E226" s="215" t="s">
        <v>1</v>
      </c>
      <c r="F226" s="216" t="s">
        <v>1567</v>
      </c>
      <c r="G226" s="214"/>
      <c r="H226" s="217">
        <v>98.116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161</v>
      </c>
      <c r="AU226" s="223" t="s">
        <v>89</v>
      </c>
      <c r="AV226" s="14" t="s">
        <v>89</v>
      </c>
      <c r="AW226" s="14" t="s">
        <v>33</v>
      </c>
      <c r="AX226" s="14" t="s">
        <v>79</v>
      </c>
      <c r="AY226" s="223" t="s">
        <v>153</v>
      </c>
    </row>
    <row r="227" spans="1:65" s="13" customFormat="1" ht="11.25">
      <c r="B227" s="202"/>
      <c r="C227" s="203"/>
      <c r="D227" s="204" t="s">
        <v>161</v>
      </c>
      <c r="E227" s="205" t="s">
        <v>1</v>
      </c>
      <c r="F227" s="206" t="s">
        <v>1568</v>
      </c>
      <c r="G227" s="203"/>
      <c r="H227" s="205" t="s">
        <v>1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161</v>
      </c>
      <c r="AU227" s="212" t="s">
        <v>89</v>
      </c>
      <c r="AV227" s="13" t="s">
        <v>87</v>
      </c>
      <c r="AW227" s="13" t="s">
        <v>33</v>
      </c>
      <c r="AX227" s="13" t="s">
        <v>79</v>
      </c>
      <c r="AY227" s="212" t="s">
        <v>153</v>
      </c>
    </row>
    <row r="228" spans="1:65" s="14" customFormat="1" ht="11.25">
      <c r="B228" s="213"/>
      <c r="C228" s="214"/>
      <c r="D228" s="204" t="s">
        <v>161</v>
      </c>
      <c r="E228" s="215" t="s">
        <v>1</v>
      </c>
      <c r="F228" s="216" t="s">
        <v>1554</v>
      </c>
      <c r="G228" s="214"/>
      <c r="H228" s="217">
        <v>43.313000000000002</v>
      </c>
      <c r="I228" s="218"/>
      <c r="J228" s="214"/>
      <c r="K228" s="214"/>
      <c r="L228" s="219"/>
      <c r="M228" s="220"/>
      <c r="N228" s="221"/>
      <c r="O228" s="221"/>
      <c r="P228" s="221"/>
      <c r="Q228" s="221"/>
      <c r="R228" s="221"/>
      <c r="S228" s="221"/>
      <c r="T228" s="222"/>
      <c r="AT228" s="223" t="s">
        <v>161</v>
      </c>
      <c r="AU228" s="223" t="s">
        <v>89</v>
      </c>
      <c r="AV228" s="14" t="s">
        <v>89</v>
      </c>
      <c r="AW228" s="14" t="s">
        <v>33</v>
      </c>
      <c r="AX228" s="14" t="s">
        <v>79</v>
      </c>
      <c r="AY228" s="223" t="s">
        <v>153</v>
      </c>
    </row>
    <row r="229" spans="1:65" s="15" customFormat="1" ht="11.25">
      <c r="B229" s="224"/>
      <c r="C229" s="225"/>
      <c r="D229" s="204" t="s">
        <v>161</v>
      </c>
      <c r="E229" s="226" t="s">
        <v>1</v>
      </c>
      <c r="F229" s="227" t="s">
        <v>164</v>
      </c>
      <c r="G229" s="225"/>
      <c r="H229" s="228">
        <v>141.429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AT229" s="234" t="s">
        <v>161</v>
      </c>
      <c r="AU229" s="234" t="s">
        <v>89</v>
      </c>
      <c r="AV229" s="15" t="s">
        <v>159</v>
      </c>
      <c r="AW229" s="15" t="s">
        <v>33</v>
      </c>
      <c r="AX229" s="15" t="s">
        <v>87</v>
      </c>
      <c r="AY229" s="234" t="s">
        <v>153</v>
      </c>
    </row>
    <row r="230" spans="1:65" s="2" customFormat="1" ht="24.2" customHeight="1">
      <c r="A230" s="35"/>
      <c r="B230" s="36"/>
      <c r="C230" s="188" t="s">
        <v>222</v>
      </c>
      <c r="D230" s="188" t="s">
        <v>155</v>
      </c>
      <c r="E230" s="189" t="s">
        <v>187</v>
      </c>
      <c r="F230" s="190" t="s">
        <v>188</v>
      </c>
      <c r="G230" s="191" t="s">
        <v>158</v>
      </c>
      <c r="H230" s="192">
        <v>43.313000000000002</v>
      </c>
      <c r="I230" s="193"/>
      <c r="J230" s="194">
        <f>ROUND(I230*H230,2)</f>
        <v>0</v>
      </c>
      <c r="K230" s="195"/>
      <c r="L230" s="40"/>
      <c r="M230" s="196" t="s">
        <v>1</v>
      </c>
      <c r="N230" s="197" t="s">
        <v>44</v>
      </c>
      <c r="O230" s="72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159</v>
      </c>
      <c r="AT230" s="200" t="s">
        <v>155</v>
      </c>
      <c r="AU230" s="200" t="s">
        <v>89</v>
      </c>
      <c r="AY230" s="18" t="s">
        <v>153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18" t="s">
        <v>87</v>
      </c>
      <c r="BK230" s="201">
        <f>ROUND(I230*H230,2)</f>
        <v>0</v>
      </c>
      <c r="BL230" s="18" t="s">
        <v>159</v>
      </c>
      <c r="BM230" s="200" t="s">
        <v>1569</v>
      </c>
    </row>
    <row r="231" spans="1:65" s="13" customFormat="1" ht="11.25">
      <c r="B231" s="202"/>
      <c r="C231" s="203"/>
      <c r="D231" s="204" t="s">
        <v>161</v>
      </c>
      <c r="E231" s="205" t="s">
        <v>1</v>
      </c>
      <c r="F231" s="206" t="s">
        <v>1570</v>
      </c>
      <c r="G231" s="203"/>
      <c r="H231" s="205" t="s">
        <v>1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161</v>
      </c>
      <c r="AU231" s="212" t="s">
        <v>89</v>
      </c>
      <c r="AV231" s="13" t="s">
        <v>87</v>
      </c>
      <c r="AW231" s="13" t="s">
        <v>33</v>
      </c>
      <c r="AX231" s="13" t="s">
        <v>79</v>
      </c>
      <c r="AY231" s="212" t="s">
        <v>153</v>
      </c>
    </row>
    <row r="232" spans="1:65" s="14" customFormat="1" ht="11.25">
      <c r="B232" s="213"/>
      <c r="C232" s="214"/>
      <c r="D232" s="204" t="s">
        <v>161</v>
      </c>
      <c r="E232" s="215" t="s">
        <v>1</v>
      </c>
      <c r="F232" s="216" t="s">
        <v>1554</v>
      </c>
      <c r="G232" s="214"/>
      <c r="H232" s="217">
        <v>43.313000000000002</v>
      </c>
      <c r="I232" s="218"/>
      <c r="J232" s="214"/>
      <c r="K232" s="214"/>
      <c r="L232" s="219"/>
      <c r="M232" s="220"/>
      <c r="N232" s="221"/>
      <c r="O232" s="221"/>
      <c r="P232" s="221"/>
      <c r="Q232" s="221"/>
      <c r="R232" s="221"/>
      <c r="S232" s="221"/>
      <c r="T232" s="222"/>
      <c r="AT232" s="223" t="s">
        <v>161</v>
      </c>
      <c r="AU232" s="223" t="s">
        <v>89</v>
      </c>
      <c r="AV232" s="14" t="s">
        <v>89</v>
      </c>
      <c r="AW232" s="14" t="s">
        <v>33</v>
      </c>
      <c r="AX232" s="14" t="s">
        <v>79</v>
      </c>
      <c r="AY232" s="223" t="s">
        <v>153</v>
      </c>
    </row>
    <row r="233" spans="1:65" s="15" customFormat="1" ht="11.25">
      <c r="B233" s="224"/>
      <c r="C233" s="225"/>
      <c r="D233" s="204" t="s">
        <v>161</v>
      </c>
      <c r="E233" s="226" t="s">
        <v>1</v>
      </c>
      <c r="F233" s="227" t="s">
        <v>164</v>
      </c>
      <c r="G233" s="225"/>
      <c r="H233" s="228">
        <v>43.313000000000002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AT233" s="234" t="s">
        <v>161</v>
      </c>
      <c r="AU233" s="234" t="s">
        <v>89</v>
      </c>
      <c r="AV233" s="15" t="s">
        <v>159</v>
      </c>
      <c r="AW233" s="15" t="s">
        <v>33</v>
      </c>
      <c r="AX233" s="15" t="s">
        <v>87</v>
      </c>
      <c r="AY233" s="234" t="s">
        <v>153</v>
      </c>
    </row>
    <row r="234" spans="1:65" s="2" customFormat="1" ht="33" customHeight="1">
      <c r="A234" s="35"/>
      <c r="B234" s="36"/>
      <c r="C234" s="188" t="s">
        <v>228</v>
      </c>
      <c r="D234" s="188" t="s">
        <v>155</v>
      </c>
      <c r="E234" s="189" t="s">
        <v>199</v>
      </c>
      <c r="F234" s="190" t="s">
        <v>200</v>
      </c>
      <c r="G234" s="191" t="s">
        <v>201</v>
      </c>
      <c r="H234" s="192">
        <v>3461.7060000000001</v>
      </c>
      <c r="I234" s="193"/>
      <c r="J234" s="194">
        <f>ROUND(I234*H234,2)</f>
        <v>0</v>
      </c>
      <c r="K234" s="195"/>
      <c r="L234" s="40"/>
      <c r="M234" s="196" t="s">
        <v>1</v>
      </c>
      <c r="N234" s="197" t="s">
        <v>44</v>
      </c>
      <c r="O234" s="72"/>
      <c r="P234" s="198">
        <f>O234*H234</f>
        <v>0</v>
      </c>
      <c r="Q234" s="198">
        <v>0</v>
      </c>
      <c r="R234" s="198">
        <f>Q234*H234</f>
        <v>0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159</v>
      </c>
      <c r="AT234" s="200" t="s">
        <v>155</v>
      </c>
      <c r="AU234" s="200" t="s">
        <v>89</v>
      </c>
      <c r="AY234" s="18" t="s">
        <v>153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18" t="s">
        <v>87</v>
      </c>
      <c r="BK234" s="201">
        <f>ROUND(I234*H234,2)</f>
        <v>0</v>
      </c>
      <c r="BL234" s="18" t="s">
        <v>159</v>
      </c>
      <c r="BM234" s="200" t="s">
        <v>1571</v>
      </c>
    </row>
    <row r="235" spans="1:65" s="14" customFormat="1" ht="11.25">
      <c r="B235" s="213"/>
      <c r="C235" s="214"/>
      <c r="D235" s="204" t="s">
        <v>161</v>
      </c>
      <c r="E235" s="215" t="s">
        <v>1</v>
      </c>
      <c r="F235" s="216" t="s">
        <v>1572</v>
      </c>
      <c r="G235" s="214"/>
      <c r="H235" s="217">
        <v>1923.17</v>
      </c>
      <c r="I235" s="218"/>
      <c r="J235" s="214"/>
      <c r="K235" s="214"/>
      <c r="L235" s="219"/>
      <c r="M235" s="220"/>
      <c r="N235" s="221"/>
      <c r="O235" s="221"/>
      <c r="P235" s="221"/>
      <c r="Q235" s="221"/>
      <c r="R235" s="221"/>
      <c r="S235" s="221"/>
      <c r="T235" s="222"/>
      <c r="AT235" s="223" t="s">
        <v>161</v>
      </c>
      <c r="AU235" s="223" t="s">
        <v>89</v>
      </c>
      <c r="AV235" s="14" t="s">
        <v>89</v>
      </c>
      <c r="AW235" s="14" t="s">
        <v>33</v>
      </c>
      <c r="AX235" s="14" t="s">
        <v>79</v>
      </c>
      <c r="AY235" s="223" t="s">
        <v>153</v>
      </c>
    </row>
    <row r="236" spans="1:65" s="15" customFormat="1" ht="11.25">
      <c r="B236" s="224"/>
      <c r="C236" s="225"/>
      <c r="D236" s="204" t="s">
        <v>161</v>
      </c>
      <c r="E236" s="226" t="s">
        <v>1</v>
      </c>
      <c r="F236" s="227" t="s">
        <v>164</v>
      </c>
      <c r="G236" s="225"/>
      <c r="H236" s="228">
        <v>1923.17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AT236" s="234" t="s">
        <v>161</v>
      </c>
      <c r="AU236" s="234" t="s">
        <v>89</v>
      </c>
      <c r="AV236" s="15" t="s">
        <v>159</v>
      </c>
      <c r="AW236" s="15" t="s">
        <v>33</v>
      </c>
      <c r="AX236" s="15" t="s">
        <v>87</v>
      </c>
      <c r="AY236" s="234" t="s">
        <v>153</v>
      </c>
    </row>
    <row r="237" spans="1:65" s="14" customFormat="1" ht="11.25">
      <c r="B237" s="213"/>
      <c r="C237" s="214"/>
      <c r="D237" s="204" t="s">
        <v>161</v>
      </c>
      <c r="E237" s="214"/>
      <c r="F237" s="216" t="s">
        <v>1573</v>
      </c>
      <c r="G237" s="214"/>
      <c r="H237" s="217">
        <v>3461.7060000000001</v>
      </c>
      <c r="I237" s="218"/>
      <c r="J237" s="214"/>
      <c r="K237" s="214"/>
      <c r="L237" s="219"/>
      <c r="M237" s="220"/>
      <c r="N237" s="221"/>
      <c r="O237" s="221"/>
      <c r="P237" s="221"/>
      <c r="Q237" s="221"/>
      <c r="R237" s="221"/>
      <c r="S237" s="221"/>
      <c r="T237" s="222"/>
      <c r="AT237" s="223" t="s">
        <v>161</v>
      </c>
      <c r="AU237" s="223" t="s">
        <v>89</v>
      </c>
      <c r="AV237" s="14" t="s">
        <v>89</v>
      </c>
      <c r="AW237" s="14" t="s">
        <v>4</v>
      </c>
      <c r="AX237" s="14" t="s">
        <v>87</v>
      </c>
      <c r="AY237" s="223" t="s">
        <v>153</v>
      </c>
    </row>
    <row r="238" spans="1:65" s="2" customFormat="1" ht="16.5" customHeight="1">
      <c r="A238" s="35"/>
      <c r="B238" s="36"/>
      <c r="C238" s="188" t="s">
        <v>235</v>
      </c>
      <c r="D238" s="188" t="s">
        <v>155</v>
      </c>
      <c r="E238" s="189" t="s">
        <v>205</v>
      </c>
      <c r="F238" s="190" t="s">
        <v>206</v>
      </c>
      <c r="G238" s="191" t="s">
        <v>158</v>
      </c>
      <c r="H238" s="192">
        <v>802.93</v>
      </c>
      <c r="I238" s="193"/>
      <c r="J238" s="194">
        <f>ROUND(I238*H238,2)</f>
        <v>0</v>
      </c>
      <c r="K238" s="195"/>
      <c r="L238" s="40"/>
      <c r="M238" s="196" t="s">
        <v>1</v>
      </c>
      <c r="N238" s="197" t="s">
        <v>44</v>
      </c>
      <c r="O238" s="72"/>
      <c r="P238" s="198">
        <f>O238*H238</f>
        <v>0</v>
      </c>
      <c r="Q238" s="198">
        <v>0</v>
      </c>
      <c r="R238" s="198">
        <f>Q238*H238</f>
        <v>0</v>
      </c>
      <c r="S238" s="198">
        <v>0</v>
      </c>
      <c r="T238" s="199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0" t="s">
        <v>159</v>
      </c>
      <c r="AT238" s="200" t="s">
        <v>155</v>
      </c>
      <c r="AU238" s="200" t="s">
        <v>89</v>
      </c>
      <c r="AY238" s="18" t="s">
        <v>153</v>
      </c>
      <c r="BE238" s="201">
        <f>IF(N238="základní",J238,0)</f>
        <v>0</v>
      </c>
      <c r="BF238" s="201">
        <f>IF(N238="snížená",J238,0)</f>
        <v>0</v>
      </c>
      <c r="BG238" s="201">
        <f>IF(N238="zákl. přenesená",J238,0)</f>
        <v>0</v>
      </c>
      <c r="BH238" s="201">
        <f>IF(N238="sníž. přenesená",J238,0)</f>
        <v>0</v>
      </c>
      <c r="BI238" s="201">
        <f>IF(N238="nulová",J238,0)</f>
        <v>0</v>
      </c>
      <c r="BJ238" s="18" t="s">
        <v>87</v>
      </c>
      <c r="BK238" s="201">
        <f>ROUND(I238*H238,2)</f>
        <v>0</v>
      </c>
      <c r="BL238" s="18" t="s">
        <v>159</v>
      </c>
      <c r="BM238" s="200" t="s">
        <v>1574</v>
      </c>
    </row>
    <row r="239" spans="1:65" s="13" customFormat="1" ht="11.25">
      <c r="B239" s="202"/>
      <c r="C239" s="203"/>
      <c r="D239" s="204" t="s">
        <v>161</v>
      </c>
      <c r="E239" s="205" t="s">
        <v>1</v>
      </c>
      <c r="F239" s="206" t="s">
        <v>1575</v>
      </c>
      <c r="G239" s="203"/>
      <c r="H239" s="205" t="s">
        <v>1</v>
      </c>
      <c r="I239" s="207"/>
      <c r="J239" s="203"/>
      <c r="K239" s="203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161</v>
      </c>
      <c r="AU239" s="212" t="s">
        <v>89</v>
      </c>
      <c r="AV239" s="13" t="s">
        <v>87</v>
      </c>
      <c r="AW239" s="13" t="s">
        <v>33</v>
      </c>
      <c r="AX239" s="13" t="s">
        <v>79</v>
      </c>
      <c r="AY239" s="212" t="s">
        <v>153</v>
      </c>
    </row>
    <row r="240" spans="1:65" s="14" customFormat="1" ht="11.25">
      <c r="B240" s="213"/>
      <c r="C240" s="214"/>
      <c r="D240" s="204" t="s">
        <v>161</v>
      </c>
      <c r="E240" s="215" t="s">
        <v>1</v>
      </c>
      <c r="F240" s="216" t="s">
        <v>1556</v>
      </c>
      <c r="G240" s="214"/>
      <c r="H240" s="217">
        <v>573.23</v>
      </c>
      <c r="I240" s="218"/>
      <c r="J240" s="214"/>
      <c r="K240" s="214"/>
      <c r="L240" s="219"/>
      <c r="M240" s="220"/>
      <c r="N240" s="221"/>
      <c r="O240" s="221"/>
      <c r="P240" s="221"/>
      <c r="Q240" s="221"/>
      <c r="R240" s="221"/>
      <c r="S240" s="221"/>
      <c r="T240" s="222"/>
      <c r="AT240" s="223" t="s">
        <v>161</v>
      </c>
      <c r="AU240" s="223" t="s">
        <v>89</v>
      </c>
      <c r="AV240" s="14" t="s">
        <v>89</v>
      </c>
      <c r="AW240" s="14" t="s">
        <v>33</v>
      </c>
      <c r="AX240" s="14" t="s">
        <v>79</v>
      </c>
      <c r="AY240" s="223" t="s">
        <v>153</v>
      </c>
    </row>
    <row r="241" spans="1:65" s="13" customFormat="1" ht="11.25">
      <c r="B241" s="202"/>
      <c r="C241" s="203"/>
      <c r="D241" s="204" t="s">
        <v>161</v>
      </c>
      <c r="E241" s="205" t="s">
        <v>1</v>
      </c>
      <c r="F241" s="206" t="s">
        <v>1576</v>
      </c>
      <c r="G241" s="203"/>
      <c r="H241" s="205" t="s">
        <v>1</v>
      </c>
      <c r="I241" s="207"/>
      <c r="J241" s="203"/>
      <c r="K241" s="203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161</v>
      </c>
      <c r="AU241" s="212" t="s">
        <v>89</v>
      </c>
      <c r="AV241" s="13" t="s">
        <v>87</v>
      </c>
      <c r="AW241" s="13" t="s">
        <v>33</v>
      </c>
      <c r="AX241" s="13" t="s">
        <v>79</v>
      </c>
      <c r="AY241" s="212" t="s">
        <v>153</v>
      </c>
    </row>
    <row r="242" spans="1:65" s="14" customFormat="1" ht="11.25">
      <c r="B242" s="213"/>
      <c r="C242" s="214"/>
      <c r="D242" s="204" t="s">
        <v>161</v>
      </c>
      <c r="E242" s="215" t="s">
        <v>1</v>
      </c>
      <c r="F242" s="216" t="s">
        <v>1549</v>
      </c>
      <c r="G242" s="214"/>
      <c r="H242" s="217">
        <v>35.475999999999999</v>
      </c>
      <c r="I242" s="218"/>
      <c r="J242" s="214"/>
      <c r="K242" s="214"/>
      <c r="L242" s="219"/>
      <c r="M242" s="220"/>
      <c r="N242" s="221"/>
      <c r="O242" s="221"/>
      <c r="P242" s="221"/>
      <c r="Q242" s="221"/>
      <c r="R242" s="221"/>
      <c r="S242" s="221"/>
      <c r="T242" s="222"/>
      <c r="AT242" s="223" t="s">
        <v>161</v>
      </c>
      <c r="AU242" s="223" t="s">
        <v>89</v>
      </c>
      <c r="AV242" s="14" t="s">
        <v>89</v>
      </c>
      <c r="AW242" s="14" t="s">
        <v>33</v>
      </c>
      <c r="AX242" s="14" t="s">
        <v>79</v>
      </c>
      <c r="AY242" s="223" t="s">
        <v>153</v>
      </c>
    </row>
    <row r="243" spans="1:65" s="13" customFormat="1" ht="11.25">
      <c r="B243" s="202"/>
      <c r="C243" s="203"/>
      <c r="D243" s="204" t="s">
        <v>161</v>
      </c>
      <c r="E243" s="205" t="s">
        <v>1</v>
      </c>
      <c r="F243" s="206" t="s">
        <v>1550</v>
      </c>
      <c r="G243" s="203"/>
      <c r="H243" s="205" t="s">
        <v>1</v>
      </c>
      <c r="I243" s="207"/>
      <c r="J243" s="203"/>
      <c r="K243" s="203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161</v>
      </c>
      <c r="AU243" s="212" t="s">
        <v>89</v>
      </c>
      <c r="AV243" s="13" t="s">
        <v>87</v>
      </c>
      <c r="AW243" s="13" t="s">
        <v>33</v>
      </c>
      <c r="AX243" s="13" t="s">
        <v>79</v>
      </c>
      <c r="AY243" s="212" t="s">
        <v>153</v>
      </c>
    </row>
    <row r="244" spans="1:65" s="14" customFormat="1" ht="11.25">
      <c r="B244" s="213"/>
      <c r="C244" s="214"/>
      <c r="D244" s="204" t="s">
        <v>161</v>
      </c>
      <c r="E244" s="215" t="s">
        <v>1</v>
      </c>
      <c r="F244" s="216" t="s">
        <v>1551</v>
      </c>
      <c r="G244" s="214"/>
      <c r="H244" s="217">
        <v>131.994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161</v>
      </c>
      <c r="AU244" s="223" t="s">
        <v>89</v>
      </c>
      <c r="AV244" s="14" t="s">
        <v>89</v>
      </c>
      <c r="AW244" s="14" t="s">
        <v>33</v>
      </c>
      <c r="AX244" s="14" t="s">
        <v>79</v>
      </c>
      <c r="AY244" s="223" t="s">
        <v>153</v>
      </c>
    </row>
    <row r="245" spans="1:65" s="14" customFormat="1" ht="11.25">
      <c r="B245" s="213"/>
      <c r="C245" s="214"/>
      <c r="D245" s="204" t="s">
        <v>161</v>
      </c>
      <c r="E245" s="215" t="s">
        <v>1</v>
      </c>
      <c r="F245" s="216" t="s">
        <v>1552</v>
      </c>
      <c r="G245" s="214"/>
      <c r="H245" s="217">
        <v>62.23</v>
      </c>
      <c r="I245" s="218"/>
      <c r="J245" s="214"/>
      <c r="K245" s="214"/>
      <c r="L245" s="219"/>
      <c r="M245" s="220"/>
      <c r="N245" s="221"/>
      <c r="O245" s="221"/>
      <c r="P245" s="221"/>
      <c r="Q245" s="221"/>
      <c r="R245" s="221"/>
      <c r="S245" s="221"/>
      <c r="T245" s="222"/>
      <c r="AT245" s="223" t="s">
        <v>161</v>
      </c>
      <c r="AU245" s="223" t="s">
        <v>89</v>
      </c>
      <c r="AV245" s="14" t="s">
        <v>89</v>
      </c>
      <c r="AW245" s="14" t="s">
        <v>33</v>
      </c>
      <c r="AX245" s="14" t="s">
        <v>79</v>
      </c>
      <c r="AY245" s="223" t="s">
        <v>153</v>
      </c>
    </row>
    <row r="246" spans="1:65" s="15" customFormat="1" ht="11.25">
      <c r="B246" s="224"/>
      <c r="C246" s="225"/>
      <c r="D246" s="204" t="s">
        <v>161</v>
      </c>
      <c r="E246" s="226" t="s">
        <v>1</v>
      </c>
      <c r="F246" s="227" t="s">
        <v>164</v>
      </c>
      <c r="G246" s="225"/>
      <c r="H246" s="228">
        <v>802.93000000000006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AT246" s="234" t="s">
        <v>161</v>
      </c>
      <c r="AU246" s="234" t="s">
        <v>89</v>
      </c>
      <c r="AV246" s="15" t="s">
        <v>159</v>
      </c>
      <c r="AW246" s="15" t="s">
        <v>33</v>
      </c>
      <c r="AX246" s="15" t="s">
        <v>87</v>
      </c>
      <c r="AY246" s="234" t="s">
        <v>153</v>
      </c>
    </row>
    <row r="247" spans="1:65" s="2" customFormat="1" ht="24.2" customHeight="1">
      <c r="A247" s="35"/>
      <c r="B247" s="36"/>
      <c r="C247" s="188" t="s">
        <v>241</v>
      </c>
      <c r="D247" s="188" t="s">
        <v>155</v>
      </c>
      <c r="E247" s="189" t="s">
        <v>209</v>
      </c>
      <c r="F247" s="190" t="s">
        <v>210</v>
      </c>
      <c r="G247" s="191" t="s">
        <v>158</v>
      </c>
      <c r="H247" s="192">
        <v>98.116</v>
      </c>
      <c r="I247" s="193"/>
      <c r="J247" s="194">
        <f>ROUND(I247*H247,2)</f>
        <v>0</v>
      </c>
      <c r="K247" s="195"/>
      <c r="L247" s="40"/>
      <c r="M247" s="196" t="s">
        <v>1</v>
      </c>
      <c r="N247" s="197" t="s">
        <v>44</v>
      </c>
      <c r="O247" s="72"/>
      <c r="P247" s="198">
        <f>O247*H247</f>
        <v>0</v>
      </c>
      <c r="Q247" s="198">
        <v>0</v>
      </c>
      <c r="R247" s="198">
        <f>Q247*H247</f>
        <v>0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159</v>
      </c>
      <c r="AT247" s="200" t="s">
        <v>155</v>
      </c>
      <c r="AU247" s="200" t="s">
        <v>89</v>
      </c>
      <c r="AY247" s="18" t="s">
        <v>153</v>
      </c>
      <c r="BE247" s="201">
        <f>IF(N247="základní",J247,0)</f>
        <v>0</v>
      </c>
      <c r="BF247" s="201">
        <f>IF(N247="snížená",J247,0)</f>
        <v>0</v>
      </c>
      <c r="BG247" s="201">
        <f>IF(N247="zákl. přenesená",J247,0)</f>
        <v>0</v>
      </c>
      <c r="BH247" s="201">
        <f>IF(N247="sníž. přenesená",J247,0)</f>
        <v>0</v>
      </c>
      <c r="BI247" s="201">
        <f>IF(N247="nulová",J247,0)</f>
        <v>0</v>
      </c>
      <c r="BJ247" s="18" t="s">
        <v>87</v>
      </c>
      <c r="BK247" s="201">
        <f>ROUND(I247*H247,2)</f>
        <v>0</v>
      </c>
      <c r="BL247" s="18" t="s">
        <v>159</v>
      </c>
      <c r="BM247" s="200" t="s">
        <v>1577</v>
      </c>
    </row>
    <row r="248" spans="1:65" s="13" customFormat="1" ht="11.25">
      <c r="B248" s="202"/>
      <c r="C248" s="203"/>
      <c r="D248" s="204" t="s">
        <v>161</v>
      </c>
      <c r="E248" s="205" t="s">
        <v>1</v>
      </c>
      <c r="F248" s="206" t="s">
        <v>1578</v>
      </c>
      <c r="G248" s="203"/>
      <c r="H248" s="205" t="s">
        <v>1</v>
      </c>
      <c r="I248" s="207"/>
      <c r="J248" s="203"/>
      <c r="K248" s="203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161</v>
      </c>
      <c r="AU248" s="212" t="s">
        <v>89</v>
      </c>
      <c r="AV248" s="13" t="s">
        <v>87</v>
      </c>
      <c r="AW248" s="13" t="s">
        <v>33</v>
      </c>
      <c r="AX248" s="13" t="s">
        <v>79</v>
      </c>
      <c r="AY248" s="212" t="s">
        <v>153</v>
      </c>
    </row>
    <row r="249" spans="1:65" s="14" customFormat="1" ht="11.25">
      <c r="B249" s="213"/>
      <c r="C249" s="214"/>
      <c r="D249" s="204" t="s">
        <v>161</v>
      </c>
      <c r="E249" s="215" t="s">
        <v>1</v>
      </c>
      <c r="F249" s="216" t="s">
        <v>1549</v>
      </c>
      <c r="G249" s="214"/>
      <c r="H249" s="217">
        <v>35.475999999999999</v>
      </c>
      <c r="I249" s="218"/>
      <c r="J249" s="214"/>
      <c r="K249" s="214"/>
      <c r="L249" s="219"/>
      <c r="M249" s="220"/>
      <c r="N249" s="221"/>
      <c r="O249" s="221"/>
      <c r="P249" s="221"/>
      <c r="Q249" s="221"/>
      <c r="R249" s="221"/>
      <c r="S249" s="221"/>
      <c r="T249" s="222"/>
      <c r="AT249" s="223" t="s">
        <v>161</v>
      </c>
      <c r="AU249" s="223" t="s">
        <v>89</v>
      </c>
      <c r="AV249" s="14" t="s">
        <v>89</v>
      </c>
      <c r="AW249" s="14" t="s">
        <v>33</v>
      </c>
      <c r="AX249" s="14" t="s">
        <v>79</v>
      </c>
      <c r="AY249" s="223" t="s">
        <v>153</v>
      </c>
    </row>
    <row r="250" spans="1:65" s="13" customFormat="1" ht="11.25">
      <c r="B250" s="202"/>
      <c r="C250" s="203"/>
      <c r="D250" s="204" t="s">
        <v>161</v>
      </c>
      <c r="E250" s="205" t="s">
        <v>1</v>
      </c>
      <c r="F250" s="206" t="s">
        <v>1579</v>
      </c>
      <c r="G250" s="203"/>
      <c r="H250" s="205" t="s">
        <v>1</v>
      </c>
      <c r="I250" s="207"/>
      <c r="J250" s="203"/>
      <c r="K250" s="203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161</v>
      </c>
      <c r="AU250" s="212" t="s">
        <v>89</v>
      </c>
      <c r="AV250" s="13" t="s">
        <v>87</v>
      </c>
      <c r="AW250" s="13" t="s">
        <v>33</v>
      </c>
      <c r="AX250" s="13" t="s">
        <v>79</v>
      </c>
      <c r="AY250" s="212" t="s">
        <v>153</v>
      </c>
    </row>
    <row r="251" spans="1:65" s="14" customFormat="1" ht="11.25">
      <c r="B251" s="213"/>
      <c r="C251" s="214"/>
      <c r="D251" s="204" t="s">
        <v>161</v>
      </c>
      <c r="E251" s="215" t="s">
        <v>1</v>
      </c>
      <c r="F251" s="216" t="s">
        <v>1580</v>
      </c>
      <c r="G251" s="214"/>
      <c r="H251" s="217">
        <v>199.386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161</v>
      </c>
      <c r="AU251" s="223" t="s">
        <v>89</v>
      </c>
      <c r="AV251" s="14" t="s">
        <v>89</v>
      </c>
      <c r="AW251" s="14" t="s">
        <v>33</v>
      </c>
      <c r="AX251" s="14" t="s">
        <v>79</v>
      </c>
      <c r="AY251" s="223" t="s">
        <v>153</v>
      </c>
    </row>
    <row r="252" spans="1:65" s="13" customFormat="1" ht="11.25">
      <c r="B252" s="202"/>
      <c r="C252" s="203"/>
      <c r="D252" s="204" t="s">
        <v>161</v>
      </c>
      <c r="E252" s="205" t="s">
        <v>1</v>
      </c>
      <c r="F252" s="206" t="s">
        <v>1257</v>
      </c>
      <c r="G252" s="203"/>
      <c r="H252" s="205" t="s">
        <v>1</v>
      </c>
      <c r="I252" s="207"/>
      <c r="J252" s="203"/>
      <c r="K252" s="203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161</v>
      </c>
      <c r="AU252" s="212" t="s">
        <v>89</v>
      </c>
      <c r="AV252" s="13" t="s">
        <v>87</v>
      </c>
      <c r="AW252" s="13" t="s">
        <v>33</v>
      </c>
      <c r="AX252" s="13" t="s">
        <v>79</v>
      </c>
      <c r="AY252" s="212" t="s">
        <v>153</v>
      </c>
    </row>
    <row r="253" spans="1:65" s="14" customFormat="1" ht="11.25">
      <c r="B253" s="213"/>
      <c r="C253" s="214"/>
      <c r="D253" s="204" t="s">
        <v>161</v>
      </c>
      <c r="E253" s="215" t="s">
        <v>1</v>
      </c>
      <c r="F253" s="216" t="s">
        <v>1581</v>
      </c>
      <c r="G253" s="214"/>
      <c r="H253" s="217">
        <v>-20.25</v>
      </c>
      <c r="I253" s="218"/>
      <c r="J253" s="214"/>
      <c r="K253" s="214"/>
      <c r="L253" s="219"/>
      <c r="M253" s="220"/>
      <c r="N253" s="221"/>
      <c r="O253" s="221"/>
      <c r="P253" s="221"/>
      <c r="Q253" s="221"/>
      <c r="R253" s="221"/>
      <c r="S253" s="221"/>
      <c r="T253" s="222"/>
      <c r="AT253" s="223" t="s">
        <v>161</v>
      </c>
      <c r="AU253" s="223" t="s">
        <v>89</v>
      </c>
      <c r="AV253" s="14" t="s">
        <v>89</v>
      </c>
      <c r="AW253" s="14" t="s">
        <v>33</v>
      </c>
      <c r="AX253" s="14" t="s">
        <v>79</v>
      </c>
      <c r="AY253" s="223" t="s">
        <v>153</v>
      </c>
    </row>
    <row r="254" spans="1:65" s="13" customFormat="1" ht="11.25">
      <c r="B254" s="202"/>
      <c r="C254" s="203"/>
      <c r="D254" s="204" t="s">
        <v>161</v>
      </c>
      <c r="E254" s="205" t="s">
        <v>1</v>
      </c>
      <c r="F254" s="206" t="s">
        <v>1254</v>
      </c>
      <c r="G254" s="203"/>
      <c r="H254" s="205" t="s">
        <v>1</v>
      </c>
      <c r="I254" s="207"/>
      <c r="J254" s="203"/>
      <c r="K254" s="203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161</v>
      </c>
      <c r="AU254" s="212" t="s">
        <v>89</v>
      </c>
      <c r="AV254" s="13" t="s">
        <v>87</v>
      </c>
      <c r="AW254" s="13" t="s">
        <v>33</v>
      </c>
      <c r="AX254" s="13" t="s">
        <v>79</v>
      </c>
      <c r="AY254" s="212" t="s">
        <v>153</v>
      </c>
    </row>
    <row r="255" spans="1:65" s="14" customFormat="1" ht="11.25">
      <c r="B255" s="213"/>
      <c r="C255" s="214"/>
      <c r="D255" s="204" t="s">
        <v>161</v>
      </c>
      <c r="E255" s="215" t="s">
        <v>1</v>
      </c>
      <c r="F255" s="216" t="s">
        <v>1582</v>
      </c>
      <c r="G255" s="214"/>
      <c r="H255" s="217">
        <v>-87.293000000000006</v>
      </c>
      <c r="I255" s="218"/>
      <c r="J255" s="214"/>
      <c r="K255" s="214"/>
      <c r="L255" s="219"/>
      <c r="M255" s="220"/>
      <c r="N255" s="221"/>
      <c r="O255" s="221"/>
      <c r="P255" s="221"/>
      <c r="Q255" s="221"/>
      <c r="R255" s="221"/>
      <c r="S255" s="221"/>
      <c r="T255" s="222"/>
      <c r="AT255" s="223" t="s">
        <v>161</v>
      </c>
      <c r="AU255" s="223" t="s">
        <v>89</v>
      </c>
      <c r="AV255" s="14" t="s">
        <v>89</v>
      </c>
      <c r="AW255" s="14" t="s">
        <v>33</v>
      </c>
      <c r="AX255" s="14" t="s">
        <v>79</v>
      </c>
      <c r="AY255" s="223" t="s">
        <v>153</v>
      </c>
    </row>
    <row r="256" spans="1:65" s="14" customFormat="1" ht="11.25">
      <c r="B256" s="213"/>
      <c r="C256" s="214"/>
      <c r="D256" s="204" t="s">
        <v>161</v>
      </c>
      <c r="E256" s="215" t="s">
        <v>1</v>
      </c>
      <c r="F256" s="216" t="s">
        <v>1583</v>
      </c>
      <c r="G256" s="214"/>
      <c r="H256" s="217">
        <v>-29.202999999999999</v>
      </c>
      <c r="I256" s="218"/>
      <c r="J256" s="214"/>
      <c r="K256" s="214"/>
      <c r="L256" s="219"/>
      <c r="M256" s="220"/>
      <c r="N256" s="221"/>
      <c r="O256" s="221"/>
      <c r="P256" s="221"/>
      <c r="Q256" s="221"/>
      <c r="R256" s="221"/>
      <c r="S256" s="221"/>
      <c r="T256" s="222"/>
      <c r="AT256" s="223" t="s">
        <v>161</v>
      </c>
      <c r="AU256" s="223" t="s">
        <v>89</v>
      </c>
      <c r="AV256" s="14" t="s">
        <v>89</v>
      </c>
      <c r="AW256" s="14" t="s">
        <v>33</v>
      </c>
      <c r="AX256" s="14" t="s">
        <v>79</v>
      </c>
      <c r="AY256" s="223" t="s">
        <v>153</v>
      </c>
    </row>
    <row r="257" spans="1:65" s="15" customFormat="1" ht="11.25">
      <c r="B257" s="224"/>
      <c r="C257" s="225"/>
      <c r="D257" s="204" t="s">
        <v>161</v>
      </c>
      <c r="E257" s="226" t="s">
        <v>1</v>
      </c>
      <c r="F257" s="227" t="s">
        <v>164</v>
      </c>
      <c r="G257" s="225"/>
      <c r="H257" s="228">
        <v>98.115999999999985</v>
      </c>
      <c r="I257" s="229"/>
      <c r="J257" s="225"/>
      <c r="K257" s="225"/>
      <c r="L257" s="230"/>
      <c r="M257" s="231"/>
      <c r="N257" s="232"/>
      <c r="O257" s="232"/>
      <c r="P257" s="232"/>
      <c r="Q257" s="232"/>
      <c r="R257" s="232"/>
      <c r="S257" s="232"/>
      <c r="T257" s="233"/>
      <c r="AT257" s="234" t="s">
        <v>161</v>
      </c>
      <c r="AU257" s="234" t="s">
        <v>89</v>
      </c>
      <c r="AV257" s="15" t="s">
        <v>159</v>
      </c>
      <c r="AW257" s="15" t="s">
        <v>33</v>
      </c>
      <c r="AX257" s="15" t="s">
        <v>87</v>
      </c>
      <c r="AY257" s="234" t="s">
        <v>153</v>
      </c>
    </row>
    <row r="258" spans="1:65" s="2" customFormat="1" ht="24.2" customHeight="1">
      <c r="A258" s="35"/>
      <c r="B258" s="36"/>
      <c r="C258" s="188" t="s">
        <v>8</v>
      </c>
      <c r="D258" s="188" t="s">
        <v>155</v>
      </c>
      <c r="E258" s="189" t="s">
        <v>217</v>
      </c>
      <c r="F258" s="190" t="s">
        <v>218</v>
      </c>
      <c r="G258" s="191" t="s">
        <v>158</v>
      </c>
      <c r="H258" s="192">
        <v>87.293000000000006</v>
      </c>
      <c r="I258" s="193"/>
      <c r="J258" s="194">
        <f>ROUND(I258*H258,2)</f>
        <v>0</v>
      </c>
      <c r="K258" s="195"/>
      <c r="L258" s="40"/>
      <c r="M258" s="196" t="s">
        <v>1</v>
      </c>
      <c r="N258" s="197" t="s">
        <v>44</v>
      </c>
      <c r="O258" s="72"/>
      <c r="P258" s="198">
        <f>O258*H258</f>
        <v>0</v>
      </c>
      <c r="Q258" s="198">
        <v>0</v>
      </c>
      <c r="R258" s="198">
        <f>Q258*H258</f>
        <v>0</v>
      </c>
      <c r="S258" s="198">
        <v>0</v>
      </c>
      <c r="T258" s="19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159</v>
      </c>
      <c r="AT258" s="200" t="s">
        <v>155</v>
      </c>
      <c r="AU258" s="200" t="s">
        <v>89</v>
      </c>
      <c r="AY258" s="18" t="s">
        <v>153</v>
      </c>
      <c r="BE258" s="201">
        <f>IF(N258="základní",J258,0)</f>
        <v>0</v>
      </c>
      <c r="BF258" s="201">
        <f>IF(N258="snížená",J258,0)</f>
        <v>0</v>
      </c>
      <c r="BG258" s="201">
        <f>IF(N258="zákl. přenesená",J258,0)</f>
        <v>0</v>
      </c>
      <c r="BH258" s="201">
        <f>IF(N258="sníž. přenesená",J258,0)</f>
        <v>0</v>
      </c>
      <c r="BI258" s="201">
        <f>IF(N258="nulová",J258,0)</f>
        <v>0</v>
      </c>
      <c r="BJ258" s="18" t="s">
        <v>87</v>
      </c>
      <c r="BK258" s="201">
        <f>ROUND(I258*H258,2)</f>
        <v>0</v>
      </c>
      <c r="BL258" s="18" t="s">
        <v>159</v>
      </c>
      <c r="BM258" s="200" t="s">
        <v>1584</v>
      </c>
    </row>
    <row r="259" spans="1:65" s="13" customFormat="1" ht="22.5">
      <c r="B259" s="202"/>
      <c r="C259" s="203"/>
      <c r="D259" s="204" t="s">
        <v>161</v>
      </c>
      <c r="E259" s="205" t="s">
        <v>1</v>
      </c>
      <c r="F259" s="206" t="s">
        <v>1514</v>
      </c>
      <c r="G259" s="203"/>
      <c r="H259" s="205" t="s">
        <v>1</v>
      </c>
      <c r="I259" s="207"/>
      <c r="J259" s="203"/>
      <c r="K259" s="203"/>
      <c r="L259" s="208"/>
      <c r="M259" s="209"/>
      <c r="N259" s="210"/>
      <c r="O259" s="210"/>
      <c r="P259" s="210"/>
      <c r="Q259" s="210"/>
      <c r="R259" s="210"/>
      <c r="S259" s="210"/>
      <c r="T259" s="211"/>
      <c r="AT259" s="212" t="s">
        <v>161</v>
      </c>
      <c r="AU259" s="212" t="s">
        <v>89</v>
      </c>
      <c r="AV259" s="13" t="s">
        <v>87</v>
      </c>
      <c r="AW259" s="13" t="s">
        <v>33</v>
      </c>
      <c r="AX259" s="13" t="s">
        <v>79</v>
      </c>
      <c r="AY259" s="212" t="s">
        <v>153</v>
      </c>
    </row>
    <row r="260" spans="1:65" s="14" customFormat="1" ht="11.25">
      <c r="B260" s="213"/>
      <c r="C260" s="214"/>
      <c r="D260" s="204" t="s">
        <v>161</v>
      </c>
      <c r="E260" s="215" t="s">
        <v>1</v>
      </c>
      <c r="F260" s="216" t="s">
        <v>1585</v>
      </c>
      <c r="G260" s="214"/>
      <c r="H260" s="217">
        <v>4.2640000000000002</v>
      </c>
      <c r="I260" s="218"/>
      <c r="J260" s="214"/>
      <c r="K260" s="214"/>
      <c r="L260" s="219"/>
      <c r="M260" s="220"/>
      <c r="N260" s="221"/>
      <c r="O260" s="221"/>
      <c r="P260" s="221"/>
      <c r="Q260" s="221"/>
      <c r="R260" s="221"/>
      <c r="S260" s="221"/>
      <c r="T260" s="222"/>
      <c r="AT260" s="223" t="s">
        <v>161</v>
      </c>
      <c r="AU260" s="223" t="s">
        <v>89</v>
      </c>
      <c r="AV260" s="14" t="s">
        <v>89</v>
      </c>
      <c r="AW260" s="14" t="s">
        <v>33</v>
      </c>
      <c r="AX260" s="14" t="s">
        <v>79</v>
      </c>
      <c r="AY260" s="223" t="s">
        <v>153</v>
      </c>
    </row>
    <row r="261" spans="1:65" s="13" customFormat="1" ht="11.25">
      <c r="B261" s="202"/>
      <c r="C261" s="203"/>
      <c r="D261" s="204" t="s">
        <v>161</v>
      </c>
      <c r="E261" s="205" t="s">
        <v>1</v>
      </c>
      <c r="F261" s="206" t="s">
        <v>1516</v>
      </c>
      <c r="G261" s="203"/>
      <c r="H261" s="205" t="s">
        <v>1</v>
      </c>
      <c r="I261" s="207"/>
      <c r="J261" s="203"/>
      <c r="K261" s="203"/>
      <c r="L261" s="208"/>
      <c r="M261" s="209"/>
      <c r="N261" s="210"/>
      <c r="O261" s="210"/>
      <c r="P261" s="210"/>
      <c r="Q261" s="210"/>
      <c r="R261" s="210"/>
      <c r="S261" s="210"/>
      <c r="T261" s="211"/>
      <c r="AT261" s="212" t="s">
        <v>161</v>
      </c>
      <c r="AU261" s="212" t="s">
        <v>89</v>
      </c>
      <c r="AV261" s="13" t="s">
        <v>87</v>
      </c>
      <c r="AW261" s="13" t="s">
        <v>33</v>
      </c>
      <c r="AX261" s="13" t="s">
        <v>79</v>
      </c>
      <c r="AY261" s="212" t="s">
        <v>153</v>
      </c>
    </row>
    <row r="262" spans="1:65" s="14" customFormat="1" ht="11.25">
      <c r="B262" s="213"/>
      <c r="C262" s="214"/>
      <c r="D262" s="204" t="s">
        <v>161</v>
      </c>
      <c r="E262" s="215" t="s">
        <v>1</v>
      </c>
      <c r="F262" s="216" t="s">
        <v>1586</v>
      </c>
      <c r="G262" s="214"/>
      <c r="H262" s="217">
        <v>0.98399999999999999</v>
      </c>
      <c r="I262" s="218"/>
      <c r="J262" s="214"/>
      <c r="K262" s="214"/>
      <c r="L262" s="219"/>
      <c r="M262" s="220"/>
      <c r="N262" s="221"/>
      <c r="O262" s="221"/>
      <c r="P262" s="221"/>
      <c r="Q262" s="221"/>
      <c r="R262" s="221"/>
      <c r="S262" s="221"/>
      <c r="T262" s="222"/>
      <c r="AT262" s="223" t="s">
        <v>161</v>
      </c>
      <c r="AU262" s="223" t="s">
        <v>89</v>
      </c>
      <c r="AV262" s="14" t="s">
        <v>89</v>
      </c>
      <c r="AW262" s="14" t="s">
        <v>33</v>
      </c>
      <c r="AX262" s="14" t="s">
        <v>79</v>
      </c>
      <c r="AY262" s="223" t="s">
        <v>153</v>
      </c>
    </row>
    <row r="263" spans="1:65" s="13" customFormat="1" ht="22.5">
      <c r="B263" s="202"/>
      <c r="C263" s="203"/>
      <c r="D263" s="204" t="s">
        <v>161</v>
      </c>
      <c r="E263" s="205" t="s">
        <v>1</v>
      </c>
      <c r="F263" s="206" t="s">
        <v>1518</v>
      </c>
      <c r="G263" s="203"/>
      <c r="H263" s="205" t="s">
        <v>1</v>
      </c>
      <c r="I263" s="207"/>
      <c r="J263" s="203"/>
      <c r="K263" s="203"/>
      <c r="L263" s="208"/>
      <c r="M263" s="209"/>
      <c r="N263" s="210"/>
      <c r="O263" s="210"/>
      <c r="P263" s="210"/>
      <c r="Q263" s="210"/>
      <c r="R263" s="210"/>
      <c r="S263" s="210"/>
      <c r="T263" s="211"/>
      <c r="AT263" s="212" t="s">
        <v>161</v>
      </c>
      <c r="AU263" s="212" t="s">
        <v>89</v>
      </c>
      <c r="AV263" s="13" t="s">
        <v>87</v>
      </c>
      <c r="AW263" s="13" t="s">
        <v>33</v>
      </c>
      <c r="AX263" s="13" t="s">
        <v>79</v>
      </c>
      <c r="AY263" s="212" t="s">
        <v>153</v>
      </c>
    </row>
    <row r="264" spans="1:65" s="14" customFormat="1" ht="11.25">
      <c r="B264" s="213"/>
      <c r="C264" s="214"/>
      <c r="D264" s="204" t="s">
        <v>161</v>
      </c>
      <c r="E264" s="215" t="s">
        <v>1</v>
      </c>
      <c r="F264" s="216" t="s">
        <v>1587</v>
      </c>
      <c r="G264" s="214"/>
      <c r="H264" s="217">
        <v>0.49199999999999999</v>
      </c>
      <c r="I264" s="218"/>
      <c r="J264" s="214"/>
      <c r="K264" s="214"/>
      <c r="L264" s="219"/>
      <c r="M264" s="220"/>
      <c r="N264" s="221"/>
      <c r="O264" s="221"/>
      <c r="P264" s="221"/>
      <c r="Q264" s="221"/>
      <c r="R264" s="221"/>
      <c r="S264" s="221"/>
      <c r="T264" s="222"/>
      <c r="AT264" s="223" t="s">
        <v>161</v>
      </c>
      <c r="AU264" s="223" t="s">
        <v>89</v>
      </c>
      <c r="AV264" s="14" t="s">
        <v>89</v>
      </c>
      <c r="AW264" s="14" t="s">
        <v>33</v>
      </c>
      <c r="AX264" s="14" t="s">
        <v>79</v>
      </c>
      <c r="AY264" s="223" t="s">
        <v>153</v>
      </c>
    </row>
    <row r="265" spans="1:65" s="13" customFormat="1" ht="22.5">
      <c r="B265" s="202"/>
      <c r="C265" s="203"/>
      <c r="D265" s="204" t="s">
        <v>161</v>
      </c>
      <c r="E265" s="205" t="s">
        <v>1</v>
      </c>
      <c r="F265" s="206" t="s">
        <v>1520</v>
      </c>
      <c r="G265" s="203"/>
      <c r="H265" s="205" t="s">
        <v>1</v>
      </c>
      <c r="I265" s="207"/>
      <c r="J265" s="203"/>
      <c r="K265" s="203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161</v>
      </c>
      <c r="AU265" s="212" t="s">
        <v>89</v>
      </c>
      <c r="AV265" s="13" t="s">
        <v>87</v>
      </c>
      <c r="AW265" s="13" t="s">
        <v>33</v>
      </c>
      <c r="AX265" s="13" t="s">
        <v>79</v>
      </c>
      <c r="AY265" s="212" t="s">
        <v>153</v>
      </c>
    </row>
    <row r="266" spans="1:65" s="14" customFormat="1" ht="11.25">
      <c r="B266" s="213"/>
      <c r="C266" s="214"/>
      <c r="D266" s="204" t="s">
        <v>161</v>
      </c>
      <c r="E266" s="215" t="s">
        <v>1</v>
      </c>
      <c r="F266" s="216" t="s">
        <v>1588</v>
      </c>
      <c r="G266" s="214"/>
      <c r="H266" s="217">
        <v>2.8</v>
      </c>
      <c r="I266" s="218"/>
      <c r="J266" s="214"/>
      <c r="K266" s="214"/>
      <c r="L266" s="219"/>
      <c r="M266" s="220"/>
      <c r="N266" s="221"/>
      <c r="O266" s="221"/>
      <c r="P266" s="221"/>
      <c r="Q266" s="221"/>
      <c r="R266" s="221"/>
      <c r="S266" s="221"/>
      <c r="T266" s="222"/>
      <c r="AT266" s="223" t="s">
        <v>161</v>
      </c>
      <c r="AU266" s="223" t="s">
        <v>89</v>
      </c>
      <c r="AV266" s="14" t="s">
        <v>89</v>
      </c>
      <c r="AW266" s="14" t="s">
        <v>33</v>
      </c>
      <c r="AX266" s="14" t="s">
        <v>79</v>
      </c>
      <c r="AY266" s="223" t="s">
        <v>153</v>
      </c>
    </row>
    <row r="267" spans="1:65" s="13" customFormat="1" ht="22.5">
      <c r="B267" s="202"/>
      <c r="C267" s="203"/>
      <c r="D267" s="204" t="s">
        <v>161</v>
      </c>
      <c r="E267" s="205" t="s">
        <v>1</v>
      </c>
      <c r="F267" s="206" t="s">
        <v>1522</v>
      </c>
      <c r="G267" s="203"/>
      <c r="H267" s="205" t="s">
        <v>1</v>
      </c>
      <c r="I267" s="207"/>
      <c r="J267" s="203"/>
      <c r="K267" s="203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161</v>
      </c>
      <c r="AU267" s="212" t="s">
        <v>89</v>
      </c>
      <c r="AV267" s="13" t="s">
        <v>87</v>
      </c>
      <c r="AW267" s="13" t="s">
        <v>33</v>
      </c>
      <c r="AX267" s="13" t="s">
        <v>79</v>
      </c>
      <c r="AY267" s="212" t="s">
        <v>153</v>
      </c>
    </row>
    <row r="268" spans="1:65" s="14" customFormat="1" ht="11.25">
      <c r="B268" s="213"/>
      <c r="C268" s="214"/>
      <c r="D268" s="204" t="s">
        <v>161</v>
      </c>
      <c r="E268" s="215" t="s">
        <v>1</v>
      </c>
      <c r="F268" s="216" t="s">
        <v>1589</v>
      </c>
      <c r="G268" s="214"/>
      <c r="H268" s="217">
        <v>5.5430000000000001</v>
      </c>
      <c r="I268" s="218"/>
      <c r="J268" s="214"/>
      <c r="K268" s="214"/>
      <c r="L268" s="219"/>
      <c r="M268" s="220"/>
      <c r="N268" s="221"/>
      <c r="O268" s="221"/>
      <c r="P268" s="221"/>
      <c r="Q268" s="221"/>
      <c r="R268" s="221"/>
      <c r="S268" s="221"/>
      <c r="T268" s="222"/>
      <c r="AT268" s="223" t="s">
        <v>161</v>
      </c>
      <c r="AU268" s="223" t="s">
        <v>89</v>
      </c>
      <c r="AV268" s="14" t="s">
        <v>89</v>
      </c>
      <c r="AW268" s="14" t="s">
        <v>33</v>
      </c>
      <c r="AX268" s="14" t="s">
        <v>79</v>
      </c>
      <c r="AY268" s="223" t="s">
        <v>153</v>
      </c>
    </row>
    <row r="269" spans="1:65" s="13" customFormat="1" ht="11.25">
      <c r="B269" s="202"/>
      <c r="C269" s="203"/>
      <c r="D269" s="204" t="s">
        <v>161</v>
      </c>
      <c r="E269" s="205" t="s">
        <v>1</v>
      </c>
      <c r="F269" s="206" t="s">
        <v>1524</v>
      </c>
      <c r="G269" s="203"/>
      <c r="H269" s="205" t="s">
        <v>1</v>
      </c>
      <c r="I269" s="207"/>
      <c r="J269" s="203"/>
      <c r="K269" s="203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161</v>
      </c>
      <c r="AU269" s="212" t="s">
        <v>89</v>
      </c>
      <c r="AV269" s="13" t="s">
        <v>87</v>
      </c>
      <c r="AW269" s="13" t="s">
        <v>33</v>
      </c>
      <c r="AX269" s="13" t="s">
        <v>79</v>
      </c>
      <c r="AY269" s="212" t="s">
        <v>153</v>
      </c>
    </row>
    <row r="270" spans="1:65" s="14" customFormat="1" ht="11.25">
      <c r="B270" s="213"/>
      <c r="C270" s="214"/>
      <c r="D270" s="204" t="s">
        <v>161</v>
      </c>
      <c r="E270" s="215" t="s">
        <v>1</v>
      </c>
      <c r="F270" s="216" t="s">
        <v>1590</v>
      </c>
      <c r="G270" s="214"/>
      <c r="H270" s="217">
        <v>52.4</v>
      </c>
      <c r="I270" s="218"/>
      <c r="J270" s="214"/>
      <c r="K270" s="214"/>
      <c r="L270" s="219"/>
      <c r="M270" s="220"/>
      <c r="N270" s="221"/>
      <c r="O270" s="221"/>
      <c r="P270" s="221"/>
      <c r="Q270" s="221"/>
      <c r="R270" s="221"/>
      <c r="S270" s="221"/>
      <c r="T270" s="222"/>
      <c r="AT270" s="223" t="s">
        <v>161</v>
      </c>
      <c r="AU270" s="223" t="s">
        <v>89</v>
      </c>
      <c r="AV270" s="14" t="s">
        <v>89</v>
      </c>
      <c r="AW270" s="14" t="s">
        <v>33</v>
      </c>
      <c r="AX270" s="14" t="s">
        <v>79</v>
      </c>
      <c r="AY270" s="223" t="s">
        <v>153</v>
      </c>
    </row>
    <row r="271" spans="1:65" s="13" customFormat="1" ht="22.5">
      <c r="B271" s="202"/>
      <c r="C271" s="203"/>
      <c r="D271" s="204" t="s">
        <v>161</v>
      </c>
      <c r="E271" s="205" t="s">
        <v>1</v>
      </c>
      <c r="F271" s="206" t="s">
        <v>1529</v>
      </c>
      <c r="G271" s="203"/>
      <c r="H271" s="205" t="s">
        <v>1</v>
      </c>
      <c r="I271" s="207"/>
      <c r="J271" s="203"/>
      <c r="K271" s="203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161</v>
      </c>
      <c r="AU271" s="212" t="s">
        <v>89</v>
      </c>
      <c r="AV271" s="13" t="s">
        <v>87</v>
      </c>
      <c r="AW271" s="13" t="s">
        <v>33</v>
      </c>
      <c r="AX271" s="13" t="s">
        <v>79</v>
      </c>
      <c r="AY271" s="212" t="s">
        <v>153</v>
      </c>
    </row>
    <row r="272" spans="1:65" s="14" customFormat="1" ht="11.25">
      <c r="B272" s="213"/>
      <c r="C272" s="214"/>
      <c r="D272" s="204" t="s">
        <v>161</v>
      </c>
      <c r="E272" s="215" t="s">
        <v>1</v>
      </c>
      <c r="F272" s="216" t="s">
        <v>1591</v>
      </c>
      <c r="G272" s="214"/>
      <c r="H272" s="217">
        <v>20.81</v>
      </c>
      <c r="I272" s="218"/>
      <c r="J272" s="214"/>
      <c r="K272" s="214"/>
      <c r="L272" s="219"/>
      <c r="M272" s="220"/>
      <c r="N272" s="221"/>
      <c r="O272" s="221"/>
      <c r="P272" s="221"/>
      <c r="Q272" s="221"/>
      <c r="R272" s="221"/>
      <c r="S272" s="221"/>
      <c r="T272" s="222"/>
      <c r="AT272" s="223" t="s">
        <v>161</v>
      </c>
      <c r="AU272" s="223" t="s">
        <v>89</v>
      </c>
      <c r="AV272" s="14" t="s">
        <v>89</v>
      </c>
      <c r="AW272" s="14" t="s">
        <v>33</v>
      </c>
      <c r="AX272" s="14" t="s">
        <v>79</v>
      </c>
      <c r="AY272" s="223" t="s">
        <v>153</v>
      </c>
    </row>
    <row r="273" spans="1:65" s="15" customFormat="1" ht="11.25">
      <c r="B273" s="224"/>
      <c r="C273" s="225"/>
      <c r="D273" s="204" t="s">
        <v>161</v>
      </c>
      <c r="E273" s="226" t="s">
        <v>1</v>
      </c>
      <c r="F273" s="227" t="s">
        <v>164</v>
      </c>
      <c r="G273" s="225"/>
      <c r="H273" s="228">
        <v>87.293000000000006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AT273" s="234" t="s">
        <v>161</v>
      </c>
      <c r="AU273" s="234" t="s">
        <v>89</v>
      </c>
      <c r="AV273" s="15" t="s">
        <v>159</v>
      </c>
      <c r="AW273" s="15" t="s">
        <v>33</v>
      </c>
      <c r="AX273" s="15" t="s">
        <v>87</v>
      </c>
      <c r="AY273" s="234" t="s">
        <v>153</v>
      </c>
    </row>
    <row r="274" spans="1:65" s="15" customFormat="1" ht="11.25">
      <c r="B274" s="224"/>
      <c r="C274" s="225"/>
      <c r="D274" s="204" t="s">
        <v>161</v>
      </c>
      <c r="E274" s="226" t="s">
        <v>1</v>
      </c>
      <c r="F274" s="227" t="s">
        <v>164</v>
      </c>
      <c r="G274" s="225"/>
      <c r="H274" s="228">
        <v>0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AT274" s="234" t="s">
        <v>161</v>
      </c>
      <c r="AU274" s="234" t="s">
        <v>89</v>
      </c>
      <c r="AV274" s="15" t="s">
        <v>159</v>
      </c>
      <c r="AW274" s="15" t="s">
        <v>33</v>
      </c>
      <c r="AX274" s="15" t="s">
        <v>79</v>
      </c>
      <c r="AY274" s="234" t="s">
        <v>153</v>
      </c>
    </row>
    <row r="275" spans="1:65" s="2" customFormat="1" ht="16.5" customHeight="1">
      <c r="A275" s="35"/>
      <c r="B275" s="36"/>
      <c r="C275" s="235" t="s">
        <v>251</v>
      </c>
      <c r="D275" s="235" t="s">
        <v>223</v>
      </c>
      <c r="E275" s="236" t="s">
        <v>224</v>
      </c>
      <c r="F275" s="237" t="s">
        <v>225</v>
      </c>
      <c r="G275" s="238" t="s">
        <v>201</v>
      </c>
      <c r="H275" s="239">
        <v>170.221</v>
      </c>
      <c r="I275" s="240"/>
      <c r="J275" s="241">
        <f>ROUND(I275*H275,2)</f>
        <v>0</v>
      </c>
      <c r="K275" s="242"/>
      <c r="L275" s="243"/>
      <c r="M275" s="244" t="s">
        <v>1</v>
      </c>
      <c r="N275" s="245" t="s">
        <v>44</v>
      </c>
      <c r="O275" s="72"/>
      <c r="P275" s="198">
        <f>O275*H275</f>
        <v>0</v>
      </c>
      <c r="Q275" s="198">
        <v>1</v>
      </c>
      <c r="R275" s="198">
        <f>Q275*H275</f>
        <v>170.221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204</v>
      </c>
      <c r="AT275" s="200" t="s">
        <v>223</v>
      </c>
      <c r="AU275" s="200" t="s">
        <v>89</v>
      </c>
      <c r="AY275" s="18" t="s">
        <v>153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87</v>
      </c>
      <c r="BK275" s="201">
        <f>ROUND(I275*H275,2)</f>
        <v>0</v>
      </c>
      <c r="BL275" s="18" t="s">
        <v>159</v>
      </c>
      <c r="BM275" s="200" t="s">
        <v>1592</v>
      </c>
    </row>
    <row r="276" spans="1:65" s="14" customFormat="1" ht="11.25">
      <c r="B276" s="213"/>
      <c r="C276" s="214"/>
      <c r="D276" s="204" t="s">
        <v>161</v>
      </c>
      <c r="E276" s="215" t="s">
        <v>1</v>
      </c>
      <c r="F276" s="216" t="s">
        <v>1593</v>
      </c>
      <c r="G276" s="214"/>
      <c r="H276" s="217">
        <v>170.221</v>
      </c>
      <c r="I276" s="218"/>
      <c r="J276" s="214"/>
      <c r="K276" s="214"/>
      <c r="L276" s="219"/>
      <c r="M276" s="220"/>
      <c r="N276" s="221"/>
      <c r="O276" s="221"/>
      <c r="P276" s="221"/>
      <c r="Q276" s="221"/>
      <c r="R276" s="221"/>
      <c r="S276" s="221"/>
      <c r="T276" s="222"/>
      <c r="AT276" s="223" t="s">
        <v>161</v>
      </c>
      <c r="AU276" s="223" t="s">
        <v>89</v>
      </c>
      <c r="AV276" s="14" t="s">
        <v>89</v>
      </c>
      <c r="AW276" s="14" t="s">
        <v>33</v>
      </c>
      <c r="AX276" s="14" t="s">
        <v>79</v>
      </c>
      <c r="AY276" s="223" t="s">
        <v>153</v>
      </c>
    </row>
    <row r="277" spans="1:65" s="15" customFormat="1" ht="11.25">
      <c r="B277" s="224"/>
      <c r="C277" s="225"/>
      <c r="D277" s="204" t="s">
        <v>161</v>
      </c>
      <c r="E277" s="226" t="s">
        <v>1</v>
      </c>
      <c r="F277" s="227" t="s">
        <v>164</v>
      </c>
      <c r="G277" s="225"/>
      <c r="H277" s="228">
        <v>170.221</v>
      </c>
      <c r="I277" s="229"/>
      <c r="J277" s="225"/>
      <c r="K277" s="225"/>
      <c r="L277" s="230"/>
      <c r="M277" s="231"/>
      <c r="N277" s="232"/>
      <c r="O277" s="232"/>
      <c r="P277" s="232"/>
      <c r="Q277" s="232"/>
      <c r="R277" s="232"/>
      <c r="S277" s="232"/>
      <c r="T277" s="233"/>
      <c r="AT277" s="234" t="s">
        <v>161</v>
      </c>
      <c r="AU277" s="234" t="s">
        <v>89</v>
      </c>
      <c r="AV277" s="15" t="s">
        <v>159</v>
      </c>
      <c r="AW277" s="15" t="s">
        <v>33</v>
      </c>
      <c r="AX277" s="15" t="s">
        <v>87</v>
      </c>
      <c r="AY277" s="234" t="s">
        <v>153</v>
      </c>
    </row>
    <row r="278" spans="1:65" s="2" customFormat="1" ht="33" customHeight="1">
      <c r="A278" s="35"/>
      <c r="B278" s="36"/>
      <c r="C278" s="188" t="s">
        <v>256</v>
      </c>
      <c r="D278" s="188" t="s">
        <v>155</v>
      </c>
      <c r="E278" s="189" t="s">
        <v>1279</v>
      </c>
      <c r="F278" s="190" t="s">
        <v>1280</v>
      </c>
      <c r="G278" s="191" t="s">
        <v>158</v>
      </c>
      <c r="H278" s="192">
        <v>29.202999999999999</v>
      </c>
      <c r="I278" s="193"/>
      <c r="J278" s="194">
        <f>ROUND(I278*H278,2)</f>
        <v>0</v>
      </c>
      <c r="K278" s="195"/>
      <c r="L278" s="40"/>
      <c r="M278" s="196" t="s">
        <v>1</v>
      </c>
      <c r="N278" s="197" t="s">
        <v>44</v>
      </c>
      <c r="O278" s="72"/>
      <c r="P278" s="198">
        <f>O278*H278</f>
        <v>0</v>
      </c>
      <c r="Q278" s="198">
        <v>0</v>
      </c>
      <c r="R278" s="198">
        <f>Q278*H278</f>
        <v>0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159</v>
      </c>
      <c r="AT278" s="200" t="s">
        <v>155</v>
      </c>
      <c r="AU278" s="200" t="s">
        <v>89</v>
      </c>
      <c r="AY278" s="18" t="s">
        <v>153</v>
      </c>
      <c r="BE278" s="201">
        <f>IF(N278="základní",J278,0)</f>
        <v>0</v>
      </c>
      <c r="BF278" s="201">
        <f>IF(N278="snížená",J278,0)</f>
        <v>0</v>
      </c>
      <c r="BG278" s="201">
        <f>IF(N278="zákl. přenesená",J278,0)</f>
        <v>0</v>
      </c>
      <c r="BH278" s="201">
        <f>IF(N278="sníž. přenesená",J278,0)</f>
        <v>0</v>
      </c>
      <c r="BI278" s="201">
        <f>IF(N278="nulová",J278,0)</f>
        <v>0</v>
      </c>
      <c r="BJ278" s="18" t="s">
        <v>87</v>
      </c>
      <c r="BK278" s="201">
        <f>ROUND(I278*H278,2)</f>
        <v>0</v>
      </c>
      <c r="BL278" s="18" t="s">
        <v>159</v>
      </c>
      <c r="BM278" s="200" t="s">
        <v>1594</v>
      </c>
    </row>
    <row r="279" spans="1:65" s="13" customFormat="1" ht="11.25">
      <c r="B279" s="202"/>
      <c r="C279" s="203"/>
      <c r="D279" s="204" t="s">
        <v>161</v>
      </c>
      <c r="E279" s="205" t="s">
        <v>1</v>
      </c>
      <c r="F279" s="206" t="s">
        <v>1595</v>
      </c>
      <c r="G279" s="203"/>
      <c r="H279" s="205" t="s">
        <v>1</v>
      </c>
      <c r="I279" s="207"/>
      <c r="J279" s="203"/>
      <c r="K279" s="203"/>
      <c r="L279" s="208"/>
      <c r="M279" s="209"/>
      <c r="N279" s="210"/>
      <c r="O279" s="210"/>
      <c r="P279" s="210"/>
      <c r="Q279" s="210"/>
      <c r="R279" s="210"/>
      <c r="S279" s="210"/>
      <c r="T279" s="211"/>
      <c r="AT279" s="212" t="s">
        <v>161</v>
      </c>
      <c r="AU279" s="212" t="s">
        <v>89</v>
      </c>
      <c r="AV279" s="13" t="s">
        <v>87</v>
      </c>
      <c r="AW279" s="13" t="s">
        <v>33</v>
      </c>
      <c r="AX279" s="13" t="s">
        <v>79</v>
      </c>
      <c r="AY279" s="212" t="s">
        <v>153</v>
      </c>
    </row>
    <row r="280" spans="1:65" s="13" customFormat="1" ht="11.25">
      <c r="B280" s="202"/>
      <c r="C280" s="203"/>
      <c r="D280" s="204" t="s">
        <v>161</v>
      </c>
      <c r="E280" s="205" t="s">
        <v>1</v>
      </c>
      <c r="F280" s="206" t="s">
        <v>1596</v>
      </c>
      <c r="G280" s="203"/>
      <c r="H280" s="205" t="s">
        <v>1</v>
      </c>
      <c r="I280" s="207"/>
      <c r="J280" s="203"/>
      <c r="K280" s="203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161</v>
      </c>
      <c r="AU280" s="212" t="s">
        <v>89</v>
      </c>
      <c r="AV280" s="13" t="s">
        <v>87</v>
      </c>
      <c r="AW280" s="13" t="s">
        <v>33</v>
      </c>
      <c r="AX280" s="13" t="s">
        <v>79</v>
      </c>
      <c r="AY280" s="212" t="s">
        <v>153</v>
      </c>
    </row>
    <row r="281" spans="1:65" s="13" customFormat="1" ht="11.25">
      <c r="B281" s="202"/>
      <c r="C281" s="203"/>
      <c r="D281" s="204" t="s">
        <v>161</v>
      </c>
      <c r="E281" s="205" t="s">
        <v>1</v>
      </c>
      <c r="F281" s="206" t="s">
        <v>1597</v>
      </c>
      <c r="G281" s="203"/>
      <c r="H281" s="205" t="s">
        <v>1</v>
      </c>
      <c r="I281" s="207"/>
      <c r="J281" s="203"/>
      <c r="K281" s="203"/>
      <c r="L281" s="208"/>
      <c r="M281" s="209"/>
      <c r="N281" s="210"/>
      <c r="O281" s="210"/>
      <c r="P281" s="210"/>
      <c r="Q281" s="210"/>
      <c r="R281" s="210"/>
      <c r="S281" s="210"/>
      <c r="T281" s="211"/>
      <c r="AT281" s="212" t="s">
        <v>161</v>
      </c>
      <c r="AU281" s="212" t="s">
        <v>89</v>
      </c>
      <c r="AV281" s="13" t="s">
        <v>87</v>
      </c>
      <c r="AW281" s="13" t="s">
        <v>33</v>
      </c>
      <c r="AX281" s="13" t="s">
        <v>79</v>
      </c>
      <c r="AY281" s="212" t="s">
        <v>153</v>
      </c>
    </row>
    <row r="282" spans="1:65" s="14" customFormat="1" ht="11.25">
      <c r="B282" s="213"/>
      <c r="C282" s="214"/>
      <c r="D282" s="204" t="s">
        <v>161</v>
      </c>
      <c r="E282" s="215" t="s">
        <v>1</v>
      </c>
      <c r="F282" s="216" t="s">
        <v>1489</v>
      </c>
      <c r="G282" s="214"/>
      <c r="H282" s="217">
        <v>8.44</v>
      </c>
      <c r="I282" s="218"/>
      <c r="J282" s="214"/>
      <c r="K282" s="214"/>
      <c r="L282" s="219"/>
      <c r="M282" s="220"/>
      <c r="N282" s="221"/>
      <c r="O282" s="221"/>
      <c r="P282" s="221"/>
      <c r="Q282" s="221"/>
      <c r="R282" s="221"/>
      <c r="S282" s="221"/>
      <c r="T282" s="222"/>
      <c r="AT282" s="223" t="s">
        <v>161</v>
      </c>
      <c r="AU282" s="223" t="s">
        <v>89</v>
      </c>
      <c r="AV282" s="14" t="s">
        <v>89</v>
      </c>
      <c r="AW282" s="14" t="s">
        <v>33</v>
      </c>
      <c r="AX282" s="14" t="s">
        <v>79</v>
      </c>
      <c r="AY282" s="223" t="s">
        <v>153</v>
      </c>
    </row>
    <row r="283" spans="1:65" s="13" customFormat="1" ht="11.25">
      <c r="B283" s="202"/>
      <c r="C283" s="203"/>
      <c r="D283" s="204" t="s">
        <v>161</v>
      </c>
      <c r="E283" s="205" t="s">
        <v>1</v>
      </c>
      <c r="F283" s="206" t="s">
        <v>1598</v>
      </c>
      <c r="G283" s="203"/>
      <c r="H283" s="205" t="s">
        <v>1</v>
      </c>
      <c r="I283" s="207"/>
      <c r="J283" s="203"/>
      <c r="K283" s="203"/>
      <c r="L283" s="208"/>
      <c r="M283" s="209"/>
      <c r="N283" s="210"/>
      <c r="O283" s="210"/>
      <c r="P283" s="210"/>
      <c r="Q283" s="210"/>
      <c r="R283" s="210"/>
      <c r="S283" s="210"/>
      <c r="T283" s="211"/>
      <c r="AT283" s="212" t="s">
        <v>161</v>
      </c>
      <c r="AU283" s="212" t="s">
        <v>89</v>
      </c>
      <c r="AV283" s="13" t="s">
        <v>87</v>
      </c>
      <c r="AW283" s="13" t="s">
        <v>33</v>
      </c>
      <c r="AX283" s="13" t="s">
        <v>79</v>
      </c>
      <c r="AY283" s="212" t="s">
        <v>153</v>
      </c>
    </row>
    <row r="284" spans="1:65" s="14" customFormat="1" ht="11.25">
      <c r="B284" s="213"/>
      <c r="C284" s="214"/>
      <c r="D284" s="204" t="s">
        <v>161</v>
      </c>
      <c r="E284" s="215" t="s">
        <v>1</v>
      </c>
      <c r="F284" s="216" t="s">
        <v>1599</v>
      </c>
      <c r="G284" s="214"/>
      <c r="H284" s="217">
        <v>-3.2</v>
      </c>
      <c r="I284" s="218"/>
      <c r="J284" s="214"/>
      <c r="K284" s="214"/>
      <c r="L284" s="219"/>
      <c r="M284" s="220"/>
      <c r="N284" s="221"/>
      <c r="O284" s="221"/>
      <c r="P284" s="221"/>
      <c r="Q284" s="221"/>
      <c r="R284" s="221"/>
      <c r="S284" s="221"/>
      <c r="T284" s="222"/>
      <c r="AT284" s="223" t="s">
        <v>161</v>
      </c>
      <c r="AU284" s="223" t="s">
        <v>89</v>
      </c>
      <c r="AV284" s="14" t="s">
        <v>89</v>
      </c>
      <c r="AW284" s="14" t="s">
        <v>33</v>
      </c>
      <c r="AX284" s="14" t="s">
        <v>79</v>
      </c>
      <c r="AY284" s="223" t="s">
        <v>153</v>
      </c>
    </row>
    <row r="285" spans="1:65" s="13" customFormat="1" ht="11.25">
      <c r="B285" s="202"/>
      <c r="C285" s="203"/>
      <c r="D285" s="204" t="s">
        <v>161</v>
      </c>
      <c r="E285" s="205" t="s">
        <v>1</v>
      </c>
      <c r="F285" s="206" t="s">
        <v>1600</v>
      </c>
      <c r="G285" s="203"/>
      <c r="H285" s="205" t="s">
        <v>1</v>
      </c>
      <c r="I285" s="207"/>
      <c r="J285" s="203"/>
      <c r="K285" s="203"/>
      <c r="L285" s="208"/>
      <c r="M285" s="209"/>
      <c r="N285" s="210"/>
      <c r="O285" s="210"/>
      <c r="P285" s="210"/>
      <c r="Q285" s="210"/>
      <c r="R285" s="210"/>
      <c r="S285" s="210"/>
      <c r="T285" s="211"/>
      <c r="AT285" s="212" t="s">
        <v>161</v>
      </c>
      <c r="AU285" s="212" t="s">
        <v>89</v>
      </c>
      <c r="AV285" s="13" t="s">
        <v>87</v>
      </c>
      <c r="AW285" s="13" t="s">
        <v>33</v>
      </c>
      <c r="AX285" s="13" t="s">
        <v>79</v>
      </c>
      <c r="AY285" s="212" t="s">
        <v>153</v>
      </c>
    </row>
    <row r="286" spans="1:65" s="14" customFormat="1" ht="11.25">
      <c r="B286" s="213"/>
      <c r="C286" s="214"/>
      <c r="D286" s="204" t="s">
        <v>161</v>
      </c>
      <c r="E286" s="215" t="s">
        <v>1</v>
      </c>
      <c r="F286" s="216" t="s">
        <v>1491</v>
      </c>
      <c r="G286" s="214"/>
      <c r="H286" s="217">
        <v>22.062999999999999</v>
      </c>
      <c r="I286" s="218"/>
      <c r="J286" s="214"/>
      <c r="K286" s="214"/>
      <c r="L286" s="219"/>
      <c r="M286" s="220"/>
      <c r="N286" s="221"/>
      <c r="O286" s="221"/>
      <c r="P286" s="221"/>
      <c r="Q286" s="221"/>
      <c r="R286" s="221"/>
      <c r="S286" s="221"/>
      <c r="T286" s="222"/>
      <c r="AT286" s="223" t="s">
        <v>161</v>
      </c>
      <c r="AU286" s="223" t="s">
        <v>89</v>
      </c>
      <c r="AV286" s="14" t="s">
        <v>89</v>
      </c>
      <c r="AW286" s="14" t="s">
        <v>33</v>
      </c>
      <c r="AX286" s="14" t="s">
        <v>79</v>
      </c>
      <c r="AY286" s="223" t="s">
        <v>153</v>
      </c>
    </row>
    <row r="287" spans="1:65" s="13" customFormat="1" ht="11.25">
      <c r="B287" s="202"/>
      <c r="C287" s="203"/>
      <c r="D287" s="204" t="s">
        <v>161</v>
      </c>
      <c r="E287" s="205" t="s">
        <v>1</v>
      </c>
      <c r="F287" s="206" t="s">
        <v>1601</v>
      </c>
      <c r="G287" s="203"/>
      <c r="H287" s="205" t="s">
        <v>1</v>
      </c>
      <c r="I287" s="207"/>
      <c r="J287" s="203"/>
      <c r="K287" s="203"/>
      <c r="L287" s="208"/>
      <c r="M287" s="209"/>
      <c r="N287" s="210"/>
      <c r="O287" s="210"/>
      <c r="P287" s="210"/>
      <c r="Q287" s="210"/>
      <c r="R287" s="210"/>
      <c r="S287" s="210"/>
      <c r="T287" s="211"/>
      <c r="AT287" s="212" t="s">
        <v>161</v>
      </c>
      <c r="AU287" s="212" t="s">
        <v>89</v>
      </c>
      <c r="AV287" s="13" t="s">
        <v>87</v>
      </c>
      <c r="AW287" s="13" t="s">
        <v>33</v>
      </c>
      <c r="AX287" s="13" t="s">
        <v>79</v>
      </c>
      <c r="AY287" s="212" t="s">
        <v>153</v>
      </c>
    </row>
    <row r="288" spans="1:65" s="14" customFormat="1" ht="11.25">
      <c r="B288" s="213"/>
      <c r="C288" s="214"/>
      <c r="D288" s="204" t="s">
        <v>161</v>
      </c>
      <c r="E288" s="215" t="s">
        <v>1</v>
      </c>
      <c r="F288" s="216" t="s">
        <v>1602</v>
      </c>
      <c r="G288" s="214"/>
      <c r="H288" s="217">
        <v>-5.3</v>
      </c>
      <c r="I288" s="218"/>
      <c r="J288" s="214"/>
      <c r="K288" s="214"/>
      <c r="L288" s="219"/>
      <c r="M288" s="220"/>
      <c r="N288" s="221"/>
      <c r="O288" s="221"/>
      <c r="P288" s="221"/>
      <c r="Q288" s="221"/>
      <c r="R288" s="221"/>
      <c r="S288" s="221"/>
      <c r="T288" s="222"/>
      <c r="AT288" s="223" t="s">
        <v>161</v>
      </c>
      <c r="AU288" s="223" t="s">
        <v>89</v>
      </c>
      <c r="AV288" s="14" t="s">
        <v>89</v>
      </c>
      <c r="AW288" s="14" t="s">
        <v>33</v>
      </c>
      <c r="AX288" s="14" t="s">
        <v>79</v>
      </c>
      <c r="AY288" s="223" t="s">
        <v>153</v>
      </c>
    </row>
    <row r="289" spans="1:65" s="13" customFormat="1" ht="11.25">
      <c r="B289" s="202"/>
      <c r="C289" s="203"/>
      <c r="D289" s="204" t="s">
        <v>161</v>
      </c>
      <c r="E289" s="205" t="s">
        <v>1</v>
      </c>
      <c r="F289" s="206" t="s">
        <v>1492</v>
      </c>
      <c r="G289" s="203"/>
      <c r="H289" s="205" t="s">
        <v>1</v>
      </c>
      <c r="I289" s="207"/>
      <c r="J289" s="203"/>
      <c r="K289" s="203"/>
      <c r="L289" s="208"/>
      <c r="M289" s="209"/>
      <c r="N289" s="210"/>
      <c r="O289" s="210"/>
      <c r="P289" s="210"/>
      <c r="Q289" s="210"/>
      <c r="R289" s="210"/>
      <c r="S289" s="210"/>
      <c r="T289" s="211"/>
      <c r="AT289" s="212" t="s">
        <v>161</v>
      </c>
      <c r="AU289" s="212" t="s">
        <v>89</v>
      </c>
      <c r="AV289" s="13" t="s">
        <v>87</v>
      </c>
      <c r="AW289" s="13" t="s">
        <v>33</v>
      </c>
      <c r="AX289" s="13" t="s">
        <v>79</v>
      </c>
      <c r="AY289" s="212" t="s">
        <v>153</v>
      </c>
    </row>
    <row r="290" spans="1:65" s="13" customFormat="1" ht="11.25">
      <c r="B290" s="202"/>
      <c r="C290" s="203"/>
      <c r="D290" s="204" t="s">
        <v>161</v>
      </c>
      <c r="E290" s="205" t="s">
        <v>1</v>
      </c>
      <c r="F290" s="206" t="s">
        <v>1603</v>
      </c>
      <c r="G290" s="203"/>
      <c r="H290" s="205" t="s">
        <v>1</v>
      </c>
      <c r="I290" s="207"/>
      <c r="J290" s="203"/>
      <c r="K290" s="203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161</v>
      </c>
      <c r="AU290" s="212" t="s">
        <v>89</v>
      </c>
      <c r="AV290" s="13" t="s">
        <v>87</v>
      </c>
      <c r="AW290" s="13" t="s">
        <v>33</v>
      </c>
      <c r="AX290" s="13" t="s">
        <v>79</v>
      </c>
      <c r="AY290" s="212" t="s">
        <v>153</v>
      </c>
    </row>
    <row r="291" spans="1:65" s="14" customFormat="1" ht="11.25">
      <c r="B291" s="213"/>
      <c r="C291" s="214"/>
      <c r="D291" s="204" t="s">
        <v>161</v>
      </c>
      <c r="E291" s="215" t="s">
        <v>1</v>
      </c>
      <c r="F291" s="216" t="s">
        <v>1283</v>
      </c>
      <c r="G291" s="214"/>
      <c r="H291" s="217">
        <v>7.2</v>
      </c>
      <c r="I291" s="218"/>
      <c r="J291" s="214"/>
      <c r="K291" s="214"/>
      <c r="L291" s="219"/>
      <c r="M291" s="220"/>
      <c r="N291" s="221"/>
      <c r="O291" s="221"/>
      <c r="P291" s="221"/>
      <c r="Q291" s="221"/>
      <c r="R291" s="221"/>
      <c r="S291" s="221"/>
      <c r="T291" s="222"/>
      <c r="AT291" s="223" t="s">
        <v>161</v>
      </c>
      <c r="AU291" s="223" t="s">
        <v>89</v>
      </c>
      <c r="AV291" s="14" t="s">
        <v>89</v>
      </c>
      <c r="AW291" s="14" t="s">
        <v>33</v>
      </c>
      <c r="AX291" s="14" t="s">
        <v>79</v>
      </c>
      <c r="AY291" s="223" t="s">
        <v>153</v>
      </c>
    </row>
    <row r="292" spans="1:65" s="15" customFormat="1" ht="11.25">
      <c r="B292" s="224"/>
      <c r="C292" s="225"/>
      <c r="D292" s="204" t="s">
        <v>161</v>
      </c>
      <c r="E292" s="226" t="s">
        <v>1</v>
      </c>
      <c r="F292" s="227" t="s">
        <v>164</v>
      </c>
      <c r="G292" s="225"/>
      <c r="H292" s="228">
        <v>29.202999999999996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AT292" s="234" t="s">
        <v>161</v>
      </c>
      <c r="AU292" s="234" t="s">
        <v>89</v>
      </c>
      <c r="AV292" s="15" t="s">
        <v>159</v>
      </c>
      <c r="AW292" s="15" t="s">
        <v>33</v>
      </c>
      <c r="AX292" s="15" t="s">
        <v>87</v>
      </c>
      <c r="AY292" s="234" t="s">
        <v>153</v>
      </c>
    </row>
    <row r="293" spans="1:65" s="2" customFormat="1" ht="16.5" customHeight="1">
      <c r="A293" s="35"/>
      <c r="B293" s="36"/>
      <c r="C293" s="235" t="s">
        <v>260</v>
      </c>
      <c r="D293" s="235" t="s">
        <v>223</v>
      </c>
      <c r="E293" s="236" t="s">
        <v>1285</v>
      </c>
      <c r="F293" s="237" t="s">
        <v>1286</v>
      </c>
      <c r="G293" s="238" t="s">
        <v>201</v>
      </c>
      <c r="H293" s="239">
        <v>56.945999999999998</v>
      </c>
      <c r="I293" s="240"/>
      <c r="J293" s="241">
        <f>ROUND(I293*H293,2)</f>
        <v>0</v>
      </c>
      <c r="K293" s="242"/>
      <c r="L293" s="243"/>
      <c r="M293" s="244" t="s">
        <v>1</v>
      </c>
      <c r="N293" s="245" t="s">
        <v>44</v>
      </c>
      <c r="O293" s="72"/>
      <c r="P293" s="198">
        <f>O293*H293</f>
        <v>0</v>
      </c>
      <c r="Q293" s="198">
        <v>1</v>
      </c>
      <c r="R293" s="198">
        <f>Q293*H293</f>
        <v>56.945999999999998</v>
      </c>
      <c r="S293" s="198">
        <v>0</v>
      </c>
      <c r="T293" s="19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0" t="s">
        <v>204</v>
      </c>
      <c r="AT293" s="200" t="s">
        <v>223</v>
      </c>
      <c r="AU293" s="200" t="s">
        <v>89</v>
      </c>
      <c r="AY293" s="18" t="s">
        <v>153</v>
      </c>
      <c r="BE293" s="201">
        <f>IF(N293="základní",J293,0)</f>
        <v>0</v>
      </c>
      <c r="BF293" s="201">
        <f>IF(N293="snížená",J293,0)</f>
        <v>0</v>
      </c>
      <c r="BG293" s="201">
        <f>IF(N293="zákl. přenesená",J293,0)</f>
        <v>0</v>
      </c>
      <c r="BH293" s="201">
        <f>IF(N293="sníž. přenesená",J293,0)</f>
        <v>0</v>
      </c>
      <c r="BI293" s="201">
        <f>IF(N293="nulová",J293,0)</f>
        <v>0</v>
      </c>
      <c r="BJ293" s="18" t="s">
        <v>87</v>
      </c>
      <c r="BK293" s="201">
        <f>ROUND(I293*H293,2)</f>
        <v>0</v>
      </c>
      <c r="BL293" s="18" t="s">
        <v>159</v>
      </c>
      <c r="BM293" s="200" t="s">
        <v>1604</v>
      </c>
    </row>
    <row r="294" spans="1:65" s="14" customFormat="1" ht="11.25">
      <c r="B294" s="213"/>
      <c r="C294" s="214"/>
      <c r="D294" s="204" t="s">
        <v>161</v>
      </c>
      <c r="E294" s="215" t="s">
        <v>1</v>
      </c>
      <c r="F294" s="216" t="s">
        <v>1605</v>
      </c>
      <c r="G294" s="214"/>
      <c r="H294" s="217">
        <v>56.945999999999998</v>
      </c>
      <c r="I294" s="218"/>
      <c r="J294" s="214"/>
      <c r="K294" s="214"/>
      <c r="L294" s="219"/>
      <c r="M294" s="220"/>
      <c r="N294" s="221"/>
      <c r="O294" s="221"/>
      <c r="P294" s="221"/>
      <c r="Q294" s="221"/>
      <c r="R294" s="221"/>
      <c r="S294" s="221"/>
      <c r="T294" s="222"/>
      <c r="AT294" s="223" t="s">
        <v>161</v>
      </c>
      <c r="AU294" s="223" t="s">
        <v>89</v>
      </c>
      <c r="AV294" s="14" t="s">
        <v>89</v>
      </c>
      <c r="AW294" s="14" t="s">
        <v>33</v>
      </c>
      <c r="AX294" s="14" t="s">
        <v>79</v>
      </c>
      <c r="AY294" s="223" t="s">
        <v>153</v>
      </c>
    </row>
    <row r="295" spans="1:65" s="15" customFormat="1" ht="11.25">
      <c r="B295" s="224"/>
      <c r="C295" s="225"/>
      <c r="D295" s="204" t="s">
        <v>161</v>
      </c>
      <c r="E295" s="226" t="s">
        <v>1</v>
      </c>
      <c r="F295" s="227" t="s">
        <v>164</v>
      </c>
      <c r="G295" s="225"/>
      <c r="H295" s="228">
        <v>56.945999999999998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AT295" s="234" t="s">
        <v>161</v>
      </c>
      <c r="AU295" s="234" t="s">
        <v>89</v>
      </c>
      <c r="AV295" s="15" t="s">
        <v>159</v>
      </c>
      <c r="AW295" s="15" t="s">
        <v>33</v>
      </c>
      <c r="AX295" s="15" t="s">
        <v>87</v>
      </c>
      <c r="AY295" s="234" t="s">
        <v>153</v>
      </c>
    </row>
    <row r="296" spans="1:65" s="2" customFormat="1" ht="24.2" customHeight="1">
      <c r="A296" s="35"/>
      <c r="B296" s="36"/>
      <c r="C296" s="188" t="s">
        <v>267</v>
      </c>
      <c r="D296" s="188" t="s">
        <v>155</v>
      </c>
      <c r="E296" s="189" t="s">
        <v>1606</v>
      </c>
      <c r="F296" s="190" t="s">
        <v>1607</v>
      </c>
      <c r="G296" s="191" t="s">
        <v>194</v>
      </c>
      <c r="H296" s="192">
        <v>39.200000000000003</v>
      </c>
      <c r="I296" s="193"/>
      <c r="J296" s="194">
        <f>ROUND(I296*H296,2)</f>
        <v>0</v>
      </c>
      <c r="K296" s="195"/>
      <c r="L296" s="40"/>
      <c r="M296" s="196" t="s">
        <v>1</v>
      </c>
      <c r="N296" s="197" t="s">
        <v>44</v>
      </c>
      <c r="O296" s="72"/>
      <c r="P296" s="198">
        <f>O296*H296</f>
        <v>0</v>
      </c>
      <c r="Q296" s="198">
        <v>2.0000000000000001E-4</v>
      </c>
      <c r="R296" s="198">
        <f>Q296*H296</f>
        <v>7.8400000000000015E-3</v>
      </c>
      <c r="S296" s="198">
        <v>0</v>
      </c>
      <c r="T296" s="199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0" t="s">
        <v>159</v>
      </c>
      <c r="AT296" s="200" t="s">
        <v>155</v>
      </c>
      <c r="AU296" s="200" t="s">
        <v>89</v>
      </c>
      <c r="AY296" s="18" t="s">
        <v>153</v>
      </c>
      <c r="BE296" s="201">
        <f>IF(N296="základní",J296,0)</f>
        <v>0</v>
      </c>
      <c r="BF296" s="201">
        <f>IF(N296="snížená",J296,0)</f>
        <v>0</v>
      </c>
      <c r="BG296" s="201">
        <f>IF(N296="zákl. přenesená",J296,0)</f>
        <v>0</v>
      </c>
      <c r="BH296" s="201">
        <f>IF(N296="sníž. přenesená",J296,0)</f>
        <v>0</v>
      </c>
      <c r="BI296" s="201">
        <f>IF(N296="nulová",J296,0)</f>
        <v>0</v>
      </c>
      <c r="BJ296" s="18" t="s">
        <v>87</v>
      </c>
      <c r="BK296" s="201">
        <f>ROUND(I296*H296,2)</f>
        <v>0</v>
      </c>
      <c r="BL296" s="18" t="s">
        <v>159</v>
      </c>
      <c r="BM296" s="200" t="s">
        <v>1608</v>
      </c>
    </row>
    <row r="297" spans="1:65" s="13" customFormat="1" ht="11.25">
      <c r="B297" s="202"/>
      <c r="C297" s="203"/>
      <c r="D297" s="204" t="s">
        <v>161</v>
      </c>
      <c r="E297" s="205" t="s">
        <v>1</v>
      </c>
      <c r="F297" s="206" t="s">
        <v>1609</v>
      </c>
      <c r="G297" s="203"/>
      <c r="H297" s="205" t="s">
        <v>1</v>
      </c>
      <c r="I297" s="207"/>
      <c r="J297" s="203"/>
      <c r="K297" s="203"/>
      <c r="L297" s="208"/>
      <c r="M297" s="209"/>
      <c r="N297" s="210"/>
      <c r="O297" s="210"/>
      <c r="P297" s="210"/>
      <c r="Q297" s="210"/>
      <c r="R297" s="210"/>
      <c r="S297" s="210"/>
      <c r="T297" s="211"/>
      <c r="AT297" s="212" t="s">
        <v>161</v>
      </c>
      <c r="AU297" s="212" t="s">
        <v>89</v>
      </c>
      <c r="AV297" s="13" t="s">
        <v>87</v>
      </c>
      <c r="AW297" s="13" t="s">
        <v>33</v>
      </c>
      <c r="AX297" s="13" t="s">
        <v>79</v>
      </c>
      <c r="AY297" s="212" t="s">
        <v>153</v>
      </c>
    </row>
    <row r="298" spans="1:65" s="14" customFormat="1" ht="11.25">
      <c r="B298" s="213"/>
      <c r="C298" s="214"/>
      <c r="D298" s="204" t="s">
        <v>161</v>
      </c>
      <c r="E298" s="215" t="s">
        <v>1</v>
      </c>
      <c r="F298" s="216" t="s">
        <v>1610</v>
      </c>
      <c r="G298" s="214"/>
      <c r="H298" s="217">
        <v>39.200000000000003</v>
      </c>
      <c r="I298" s="218"/>
      <c r="J298" s="214"/>
      <c r="K298" s="214"/>
      <c r="L298" s="219"/>
      <c r="M298" s="220"/>
      <c r="N298" s="221"/>
      <c r="O298" s="221"/>
      <c r="P298" s="221"/>
      <c r="Q298" s="221"/>
      <c r="R298" s="221"/>
      <c r="S298" s="221"/>
      <c r="T298" s="222"/>
      <c r="AT298" s="223" t="s">
        <v>161</v>
      </c>
      <c r="AU298" s="223" t="s">
        <v>89</v>
      </c>
      <c r="AV298" s="14" t="s">
        <v>89</v>
      </c>
      <c r="AW298" s="14" t="s">
        <v>33</v>
      </c>
      <c r="AX298" s="14" t="s">
        <v>79</v>
      </c>
      <c r="AY298" s="223" t="s">
        <v>153</v>
      </c>
    </row>
    <row r="299" spans="1:65" s="15" customFormat="1" ht="11.25">
      <c r="B299" s="224"/>
      <c r="C299" s="225"/>
      <c r="D299" s="204" t="s">
        <v>161</v>
      </c>
      <c r="E299" s="226" t="s">
        <v>1</v>
      </c>
      <c r="F299" s="227" t="s">
        <v>164</v>
      </c>
      <c r="G299" s="225"/>
      <c r="H299" s="228">
        <v>39.200000000000003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AT299" s="234" t="s">
        <v>161</v>
      </c>
      <c r="AU299" s="234" t="s">
        <v>89</v>
      </c>
      <c r="AV299" s="15" t="s">
        <v>159</v>
      </c>
      <c r="AW299" s="15" t="s">
        <v>33</v>
      </c>
      <c r="AX299" s="15" t="s">
        <v>87</v>
      </c>
      <c r="AY299" s="234" t="s">
        <v>153</v>
      </c>
    </row>
    <row r="300" spans="1:65" s="2" customFormat="1" ht="16.5" customHeight="1">
      <c r="A300" s="35"/>
      <c r="B300" s="36"/>
      <c r="C300" s="235" t="s">
        <v>273</v>
      </c>
      <c r="D300" s="235" t="s">
        <v>223</v>
      </c>
      <c r="E300" s="236" t="s">
        <v>1611</v>
      </c>
      <c r="F300" s="237" t="s">
        <v>1612</v>
      </c>
      <c r="G300" s="238" t="s">
        <v>194</v>
      </c>
      <c r="H300" s="239">
        <v>34.496000000000002</v>
      </c>
      <c r="I300" s="240"/>
      <c r="J300" s="241">
        <f>ROUND(I300*H300,2)</f>
        <v>0</v>
      </c>
      <c r="K300" s="242"/>
      <c r="L300" s="243"/>
      <c r="M300" s="244" t="s">
        <v>1</v>
      </c>
      <c r="N300" s="245" t="s">
        <v>44</v>
      </c>
      <c r="O300" s="72"/>
      <c r="P300" s="198">
        <f>O300*H300</f>
        <v>0</v>
      </c>
      <c r="Q300" s="198">
        <v>1E-3</v>
      </c>
      <c r="R300" s="198">
        <f>Q300*H300</f>
        <v>3.4496000000000006E-2</v>
      </c>
      <c r="S300" s="198">
        <v>0</v>
      </c>
      <c r="T300" s="19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0" t="s">
        <v>204</v>
      </c>
      <c r="AT300" s="200" t="s">
        <v>223</v>
      </c>
      <c r="AU300" s="200" t="s">
        <v>89</v>
      </c>
      <c r="AY300" s="18" t="s">
        <v>153</v>
      </c>
      <c r="BE300" s="201">
        <f>IF(N300="základní",J300,0)</f>
        <v>0</v>
      </c>
      <c r="BF300" s="201">
        <f>IF(N300="snížená",J300,0)</f>
        <v>0</v>
      </c>
      <c r="BG300" s="201">
        <f>IF(N300="zákl. přenesená",J300,0)</f>
        <v>0</v>
      </c>
      <c r="BH300" s="201">
        <f>IF(N300="sníž. přenesená",J300,0)</f>
        <v>0</v>
      </c>
      <c r="BI300" s="201">
        <f>IF(N300="nulová",J300,0)</f>
        <v>0</v>
      </c>
      <c r="BJ300" s="18" t="s">
        <v>87</v>
      </c>
      <c r="BK300" s="201">
        <f>ROUND(I300*H300,2)</f>
        <v>0</v>
      </c>
      <c r="BL300" s="18" t="s">
        <v>159</v>
      </c>
      <c r="BM300" s="200" t="s">
        <v>1613</v>
      </c>
    </row>
    <row r="301" spans="1:65" s="14" customFormat="1" ht="11.25">
      <c r="B301" s="213"/>
      <c r="C301" s="214"/>
      <c r="D301" s="204" t="s">
        <v>161</v>
      </c>
      <c r="E301" s="214"/>
      <c r="F301" s="216" t="s">
        <v>1614</v>
      </c>
      <c r="G301" s="214"/>
      <c r="H301" s="217">
        <v>34.496000000000002</v>
      </c>
      <c r="I301" s="218"/>
      <c r="J301" s="214"/>
      <c r="K301" s="214"/>
      <c r="L301" s="219"/>
      <c r="M301" s="220"/>
      <c r="N301" s="221"/>
      <c r="O301" s="221"/>
      <c r="P301" s="221"/>
      <c r="Q301" s="221"/>
      <c r="R301" s="221"/>
      <c r="S301" s="221"/>
      <c r="T301" s="222"/>
      <c r="AT301" s="223" t="s">
        <v>161</v>
      </c>
      <c r="AU301" s="223" t="s">
        <v>89</v>
      </c>
      <c r="AV301" s="14" t="s">
        <v>89</v>
      </c>
      <c r="AW301" s="14" t="s">
        <v>4</v>
      </c>
      <c r="AX301" s="14" t="s">
        <v>87</v>
      </c>
      <c r="AY301" s="223" t="s">
        <v>153</v>
      </c>
    </row>
    <row r="302" spans="1:65" s="2" customFormat="1" ht="24.2" customHeight="1">
      <c r="A302" s="35"/>
      <c r="B302" s="36"/>
      <c r="C302" s="188" t="s">
        <v>7</v>
      </c>
      <c r="D302" s="188" t="s">
        <v>155</v>
      </c>
      <c r="E302" s="189" t="s">
        <v>1615</v>
      </c>
      <c r="F302" s="190" t="s">
        <v>1616</v>
      </c>
      <c r="G302" s="191" t="s">
        <v>194</v>
      </c>
      <c r="H302" s="192">
        <v>49</v>
      </c>
      <c r="I302" s="193"/>
      <c r="J302" s="194">
        <f>ROUND(I302*H302,2)</f>
        <v>0</v>
      </c>
      <c r="K302" s="195"/>
      <c r="L302" s="40"/>
      <c r="M302" s="196" t="s">
        <v>1</v>
      </c>
      <c r="N302" s="197" t="s">
        <v>44</v>
      </c>
      <c r="O302" s="72"/>
      <c r="P302" s="198">
        <f>O302*H302</f>
        <v>0</v>
      </c>
      <c r="Q302" s="198">
        <v>0</v>
      </c>
      <c r="R302" s="198">
        <f>Q302*H302</f>
        <v>0</v>
      </c>
      <c r="S302" s="198">
        <v>0</v>
      </c>
      <c r="T302" s="19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0" t="s">
        <v>159</v>
      </c>
      <c r="AT302" s="200" t="s">
        <v>155</v>
      </c>
      <c r="AU302" s="200" t="s">
        <v>89</v>
      </c>
      <c r="AY302" s="18" t="s">
        <v>153</v>
      </c>
      <c r="BE302" s="201">
        <f>IF(N302="základní",J302,0)</f>
        <v>0</v>
      </c>
      <c r="BF302" s="201">
        <f>IF(N302="snížená",J302,0)</f>
        <v>0</v>
      </c>
      <c r="BG302" s="201">
        <f>IF(N302="zákl. přenesená",J302,0)</f>
        <v>0</v>
      </c>
      <c r="BH302" s="201">
        <f>IF(N302="sníž. přenesená",J302,0)</f>
        <v>0</v>
      </c>
      <c r="BI302" s="201">
        <f>IF(N302="nulová",J302,0)</f>
        <v>0</v>
      </c>
      <c r="BJ302" s="18" t="s">
        <v>87</v>
      </c>
      <c r="BK302" s="201">
        <f>ROUND(I302*H302,2)</f>
        <v>0</v>
      </c>
      <c r="BL302" s="18" t="s">
        <v>159</v>
      </c>
      <c r="BM302" s="200" t="s">
        <v>1617</v>
      </c>
    </row>
    <row r="303" spans="1:65" s="13" customFormat="1" ht="11.25">
      <c r="B303" s="202"/>
      <c r="C303" s="203"/>
      <c r="D303" s="204" t="s">
        <v>161</v>
      </c>
      <c r="E303" s="205" t="s">
        <v>1</v>
      </c>
      <c r="F303" s="206" t="s">
        <v>1609</v>
      </c>
      <c r="G303" s="203"/>
      <c r="H303" s="205" t="s">
        <v>1</v>
      </c>
      <c r="I303" s="207"/>
      <c r="J303" s="203"/>
      <c r="K303" s="203"/>
      <c r="L303" s="208"/>
      <c r="M303" s="209"/>
      <c r="N303" s="210"/>
      <c r="O303" s="210"/>
      <c r="P303" s="210"/>
      <c r="Q303" s="210"/>
      <c r="R303" s="210"/>
      <c r="S303" s="210"/>
      <c r="T303" s="211"/>
      <c r="AT303" s="212" t="s">
        <v>161</v>
      </c>
      <c r="AU303" s="212" t="s">
        <v>89</v>
      </c>
      <c r="AV303" s="13" t="s">
        <v>87</v>
      </c>
      <c r="AW303" s="13" t="s">
        <v>33</v>
      </c>
      <c r="AX303" s="13" t="s">
        <v>79</v>
      </c>
      <c r="AY303" s="212" t="s">
        <v>153</v>
      </c>
    </row>
    <row r="304" spans="1:65" s="14" customFormat="1" ht="11.25">
      <c r="B304" s="213"/>
      <c r="C304" s="214"/>
      <c r="D304" s="204" t="s">
        <v>161</v>
      </c>
      <c r="E304" s="215" t="s">
        <v>1</v>
      </c>
      <c r="F304" s="216" t="s">
        <v>1618</v>
      </c>
      <c r="G304" s="214"/>
      <c r="H304" s="217">
        <v>49</v>
      </c>
      <c r="I304" s="218"/>
      <c r="J304" s="214"/>
      <c r="K304" s="214"/>
      <c r="L304" s="219"/>
      <c r="M304" s="220"/>
      <c r="N304" s="221"/>
      <c r="O304" s="221"/>
      <c r="P304" s="221"/>
      <c r="Q304" s="221"/>
      <c r="R304" s="221"/>
      <c r="S304" s="221"/>
      <c r="T304" s="222"/>
      <c r="AT304" s="223" t="s">
        <v>161</v>
      </c>
      <c r="AU304" s="223" t="s">
        <v>89</v>
      </c>
      <c r="AV304" s="14" t="s">
        <v>89</v>
      </c>
      <c r="AW304" s="14" t="s">
        <v>33</v>
      </c>
      <c r="AX304" s="14" t="s">
        <v>79</v>
      </c>
      <c r="AY304" s="223" t="s">
        <v>153</v>
      </c>
    </row>
    <row r="305" spans="1:65" s="15" customFormat="1" ht="11.25">
      <c r="B305" s="224"/>
      <c r="C305" s="225"/>
      <c r="D305" s="204" t="s">
        <v>161</v>
      </c>
      <c r="E305" s="226" t="s">
        <v>1</v>
      </c>
      <c r="F305" s="227" t="s">
        <v>164</v>
      </c>
      <c r="G305" s="225"/>
      <c r="H305" s="228">
        <v>49</v>
      </c>
      <c r="I305" s="229"/>
      <c r="J305" s="225"/>
      <c r="K305" s="225"/>
      <c r="L305" s="230"/>
      <c r="M305" s="231"/>
      <c r="N305" s="232"/>
      <c r="O305" s="232"/>
      <c r="P305" s="232"/>
      <c r="Q305" s="232"/>
      <c r="R305" s="232"/>
      <c r="S305" s="232"/>
      <c r="T305" s="233"/>
      <c r="AT305" s="234" t="s">
        <v>161</v>
      </c>
      <c r="AU305" s="234" t="s">
        <v>89</v>
      </c>
      <c r="AV305" s="15" t="s">
        <v>159</v>
      </c>
      <c r="AW305" s="15" t="s">
        <v>33</v>
      </c>
      <c r="AX305" s="15" t="s">
        <v>87</v>
      </c>
      <c r="AY305" s="234" t="s">
        <v>153</v>
      </c>
    </row>
    <row r="306" spans="1:65" s="2" customFormat="1" ht="16.5" customHeight="1">
      <c r="A306" s="35"/>
      <c r="B306" s="36"/>
      <c r="C306" s="235" t="s">
        <v>285</v>
      </c>
      <c r="D306" s="235" t="s">
        <v>223</v>
      </c>
      <c r="E306" s="236" t="s">
        <v>1619</v>
      </c>
      <c r="F306" s="237" t="s">
        <v>1620</v>
      </c>
      <c r="G306" s="238" t="s">
        <v>201</v>
      </c>
      <c r="H306" s="239">
        <v>11.76</v>
      </c>
      <c r="I306" s="240"/>
      <c r="J306" s="241">
        <f>ROUND(I306*H306,2)</f>
        <v>0</v>
      </c>
      <c r="K306" s="242"/>
      <c r="L306" s="243"/>
      <c r="M306" s="244" t="s">
        <v>1</v>
      </c>
      <c r="N306" s="245" t="s">
        <v>44</v>
      </c>
      <c r="O306" s="72"/>
      <c r="P306" s="198">
        <f>O306*H306</f>
        <v>0</v>
      </c>
      <c r="Q306" s="198">
        <v>1</v>
      </c>
      <c r="R306" s="198">
        <f>Q306*H306</f>
        <v>11.76</v>
      </c>
      <c r="S306" s="198">
        <v>0</v>
      </c>
      <c r="T306" s="19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204</v>
      </c>
      <c r="AT306" s="200" t="s">
        <v>223</v>
      </c>
      <c r="AU306" s="200" t="s">
        <v>89</v>
      </c>
      <c r="AY306" s="18" t="s">
        <v>153</v>
      </c>
      <c r="BE306" s="201">
        <f>IF(N306="základní",J306,0)</f>
        <v>0</v>
      </c>
      <c r="BF306" s="201">
        <f>IF(N306="snížená",J306,0)</f>
        <v>0</v>
      </c>
      <c r="BG306" s="201">
        <f>IF(N306="zákl. přenesená",J306,0)</f>
        <v>0</v>
      </c>
      <c r="BH306" s="201">
        <f>IF(N306="sníž. přenesená",J306,0)</f>
        <v>0</v>
      </c>
      <c r="BI306" s="201">
        <f>IF(N306="nulová",J306,0)</f>
        <v>0</v>
      </c>
      <c r="BJ306" s="18" t="s">
        <v>87</v>
      </c>
      <c r="BK306" s="201">
        <f>ROUND(I306*H306,2)</f>
        <v>0</v>
      </c>
      <c r="BL306" s="18" t="s">
        <v>159</v>
      </c>
      <c r="BM306" s="200" t="s">
        <v>1621</v>
      </c>
    </row>
    <row r="307" spans="1:65" s="13" customFormat="1" ht="11.25">
      <c r="B307" s="202"/>
      <c r="C307" s="203"/>
      <c r="D307" s="204" t="s">
        <v>161</v>
      </c>
      <c r="E307" s="205" t="s">
        <v>1</v>
      </c>
      <c r="F307" s="206" t="s">
        <v>1609</v>
      </c>
      <c r="G307" s="203"/>
      <c r="H307" s="205" t="s">
        <v>1</v>
      </c>
      <c r="I307" s="207"/>
      <c r="J307" s="203"/>
      <c r="K307" s="203"/>
      <c r="L307" s="208"/>
      <c r="M307" s="209"/>
      <c r="N307" s="210"/>
      <c r="O307" s="210"/>
      <c r="P307" s="210"/>
      <c r="Q307" s="210"/>
      <c r="R307" s="210"/>
      <c r="S307" s="210"/>
      <c r="T307" s="211"/>
      <c r="AT307" s="212" t="s">
        <v>161</v>
      </c>
      <c r="AU307" s="212" t="s">
        <v>89</v>
      </c>
      <c r="AV307" s="13" t="s">
        <v>87</v>
      </c>
      <c r="AW307" s="13" t="s">
        <v>33</v>
      </c>
      <c r="AX307" s="13" t="s">
        <v>79</v>
      </c>
      <c r="AY307" s="212" t="s">
        <v>153</v>
      </c>
    </row>
    <row r="308" spans="1:65" s="14" customFormat="1" ht="11.25">
      <c r="B308" s="213"/>
      <c r="C308" s="214"/>
      <c r="D308" s="204" t="s">
        <v>161</v>
      </c>
      <c r="E308" s="215" t="s">
        <v>1</v>
      </c>
      <c r="F308" s="216" t="s">
        <v>1622</v>
      </c>
      <c r="G308" s="214"/>
      <c r="H308" s="217">
        <v>11.76</v>
      </c>
      <c r="I308" s="218"/>
      <c r="J308" s="214"/>
      <c r="K308" s="214"/>
      <c r="L308" s="219"/>
      <c r="M308" s="220"/>
      <c r="N308" s="221"/>
      <c r="O308" s="221"/>
      <c r="P308" s="221"/>
      <c r="Q308" s="221"/>
      <c r="R308" s="221"/>
      <c r="S308" s="221"/>
      <c r="T308" s="222"/>
      <c r="AT308" s="223" t="s">
        <v>161</v>
      </c>
      <c r="AU308" s="223" t="s">
        <v>89</v>
      </c>
      <c r="AV308" s="14" t="s">
        <v>89</v>
      </c>
      <c r="AW308" s="14" t="s">
        <v>33</v>
      </c>
      <c r="AX308" s="14" t="s">
        <v>79</v>
      </c>
      <c r="AY308" s="223" t="s">
        <v>153</v>
      </c>
    </row>
    <row r="309" spans="1:65" s="15" customFormat="1" ht="11.25">
      <c r="B309" s="224"/>
      <c r="C309" s="225"/>
      <c r="D309" s="204" t="s">
        <v>161</v>
      </c>
      <c r="E309" s="226" t="s">
        <v>1</v>
      </c>
      <c r="F309" s="227" t="s">
        <v>164</v>
      </c>
      <c r="G309" s="225"/>
      <c r="H309" s="228">
        <v>11.76</v>
      </c>
      <c r="I309" s="229"/>
      <c r="J309" s="225"/>
      <c r="K309" s="225"/>
      <c r="L309" s="230"/>
      <c r="M309" s="231"/>
      <c r="N309" s="232"/>
      <c r="O309" s="232"/>
      <c r="P309" s="232"/>
      <c r="Q309" s="232"/>
      <c r="R309" s="232"/>
      <c r="S309" s="232"/>
      <c r="T309" s="233"/>
      <c r="AT309" s="234" t="s">
        <v>161</v>
      </c>
      <c r="AU309" s="234" t="s">
        <v>89</v>
      </c>
      <c r="AV309" s="15" t="s">
        <v>159</v>
      </c>
      <c r="AW309" s="15" t="s">
        <v>33</v>
      </c>
      <c r="AX309" s="15" t="s">
        <v>87</v>
      </c>
      <c r="AY309" s="234" t="s">
        <v>153</v>
      </c>
    </row>
    <row r="310" spans="1:65" s="2" customFormat="1" ht="24.2" customHeight="1">
      <c r="A310" s="35"/>
      <c r="B310" s="36"/>
      <c r="C310" s="188" t="s">
        <v>291</v>
      </c>
      <c r="D310" s="188" t="s">
        <v>155</v>
      </c>
      <c r="E310" s="189" t="s">
        <v>229</v>
      </c>
      <c r="F310" s="190" t="s">
        <v>230</v>
      </c>
      <c r="G310" s="191" t="s">
        <v>194</v>
      </c>
      <c r="H310" s="192">
        <v>457.2</v>
      </c>
      <c r="I310" s="193"/>
      <c r="J310" s="194">
        <f>ROUND(I310*H310,2)</f>
        <v>0</v>
      </c>
      <c r="K310" s="195"/>
      <c r="L310" s="40"/>
      <c r="M310" s="196" t="s">
        <v>1</v>
      </c>
      <c r="N310" s="197" t="s">
        <v>44</v>
      </c>
      <c r="O310" s="72"/>
      <c r="P310" s="198">
        <f>O310*H310</f>
        <v>0</v>
      </c>
      <c r="Q310" s="198">
        <v>0</v>
      </c>
      <c r="R310" s="198">
        <f>Q310*H310</f>
        <v>0</v>
      </c>
      <c r="S310" s="198">
        <v>0</v>
      </c>
      <c r="T310" s="199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0" t="s">
        <v>159</v>
      </c>
      <c r="AT310" s="200" t="s">
        <v>155</v>
      </c>
      <c r="AU310" s="200" t="s">
        <v>89</v>
      </c>
      <c r="AY310" s="18" t="s">
        <v>153</v>
      </c>
      <c r="BE310" s="201">
        <f>IF(N310="základní",J310,0)</f>
        <v>0</v>
      </c>
      <c r="BF310" s="201">
        <f>IF(N310="snížená",J310,0)</f>
        <v>0</v>
      </c>
      <c r="BG310" s="201">
        <f>IF(N310="zákl. přenesená",J310,0)</f>
        <v>0</v>
      </c>
      <c r="BH310" s="201">
        <f>IF(N310="sníž. přenesená",J310,0)</f>
        <v>0</v>
      </c>
      <c r="BI310" s="201">
        <f>IF(N310="nulová",J310,0)</f>
        <v>0</v>
      </c>
      <c r="BJ310" s="18" t="s">
        <v>87</v>
      </c>
      <c r="BK310" s="201">
        <f>ROUND(I310*H310,2)</f>
        <v>0</v>
      </c>
      <c r="BL310" s="18" t="s">
        <v>159</v>
      </c>
      <c r="BM310" s="200" t="s">
        <v>1623</v>
      </c>
    </row>
    <row r="311" spans="1:65" s="13" customFormat="1" ht="11.25">
      <c r="B311" s="202"/>
      <c r="C311" s="203"/>
      <c r="D311" s="204" t="s">
        <v>161</v>
      </c>
      <c r="E311" s="205" t="s">
        <v>1</v>
      </c>
      <c r="F311" s="206" t="s">
        <v>1624</v>
      </c>
      <c r="G311" s="203"/>
      <c r="H311" s="205" t="s">
        <v>1</v>
      </c>
      <c r="I311" s="207"/>
      <c r="J311" s="203"/>
      <c r="K311" s="203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161</v>
      </c>
      <c r="AU311" s="212" t="s">
        <v>89</v>
      </c>
      <c r="AV311" s="13" t="s">
        <v>87</v>
      </c>
      <c r="AW311" s="13" t="s">
        <v>33</v>
      </c>
      <c r="AX311" s="13" t="s">
        <v>79</v>
      </c>
      <c r="AY311" s="212" t="s">
        <v>153</v>
      </c>
    </row>
    <row r="312" spans="1:65" s="14" customFormat="1" ht="11.25">
      <c r="B312" s="213"/>
      <c r="C312" s="214"/>
      <c r="D312" s="204" t="s">
        <v>161</v>
      </c>
      <c r="E312" s="215" t="s">
        <v>1</v>
      </c>
      <c r="F312" s="216" t="s">
        <v>1625</v>
      </c>
      <c r="G312" s="214"/>
      <c r="H312" s="217">
        <v>150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161</v>
      </c>
      <c r="AU312" s="223" t="s">
        <v>89</v>
      </c>
      <c r="AV312" s="14" t="s">
        <v>89</v>
      </c>
      <c r="AW312" s="14" t="s">
        <v>33</v>
      </c>
      <c r="AX312" s="14" t="s">
        <v>79</v>
      </c>
      <c r="AY312" s="223" t="s">
        <v>153</v>
      </c>
    </row>
    <row r="313" spans="1:65" s="13" customFormat="1" ht="11.25">
      <c r="B313" s="202"/>
      <c r="C313" s="203"/>
      <c r="D313" s="204" t="s">
        <v>161</v>
      </c>
      <c r="E313" s="205" t="s">
        <v>1</v>
      </c>
      <c r="F313" s="206" t="s">
        <v>1626</v>
      </c>
      <c r="G313" s="203"/>
      <c r="H313" s="205" t="s">
        <v>1</v>
      </c>
      <c r="I313" s="207"/>
      <c r="J313" s="203"/>
      <c r="K313" s="203"/>
      <c r="L313" s="208"/>
      <c r="M313" s="209"/>
      <c r="N313" s="210"/>
      <c r="O313" s="210"/>
      <c r="P313" s="210"/>
      <c r="Q313" s="210"/>
      <c r="R313" s="210"/>
      <c r="S313" s="210"/>
      <c r="T313" s="211"/>
      <c r="AT313" s="212" t="s">
        <v>161</v>
      </c>
      <c r="AU313" s="212" t="s">
        <v>89</v>
      </c>
      <c r="AV313" s="13" t="s">
        <v>87</v>
      </c>
      <c r="AW313" s="13" t="s">
        <v>33</v>
      </c>
      <c r="AX313" s="13" t="s">
        <v>79</v>
      </c>
      <c r="AY313" s="212" t="s">
        <v>153</v>
      </c>
    </row>
    <row r="314" spans="1:65" s="14" customFormat="1" ht="11.25">
      <c r="B314" s="213"/>
      <c r="C314" s="214"/>
      <c r="D314" s="204" t="s">
        <v>161</v>
      </c>
      <c r="E314" s="215" t="s">
        <v>1</v>
      </c>
      <c r="F314" s="216" t="s">
        <v>1627</v>
      </c>
      <c r="G314" s="214"/>
      <c r="H314" s="217">
        <v>172.2</v>
      </c>
      <c r="I314" s="218"/>
      <c r="J314" s="214"/>
      <c r="K314" s="214"/>
      <c r="L314" s="219"/>
      <c r="M314" s="220"/>
      <c r="N314" s="221"/>
      <c r="O314" s="221"/>
      <c r="P314" s="221"/>
      <c r="Q314" s="221"/>
      <c r="R314" s="221"/>
      <c r="S314" s="221"/>
      <c r="T314" s="222"/>
      <c r="AT314" s="223" t="s">
        <v>161</v>
      </c>
      <c r="AU314" s="223" t="s">
        <v>89</v>
      </c>
      <c r="AV314" s="14" t="s">
        <v>89</v>
      </c>
      <c r="AW314" s="14" t="s">
        <v>33</v>
      </c>
      <c r="AX314" s="14" t="s">
        <v>79</v>
      </c>
      <c r="AY314" s="223" t="s">
        <v>153</v>
      </c>
    </row>
    <row r="315" spans="1:65" s="13" customFormat="1" ht="11.25">
      <c r="B315" s="202"/>
      <c r="C315" s="203"/>
      <c r="D315" s="204" t="s">
        <v>161</v>
      </c>
      <c r="E315" s="205" t="s">
        <v>1</v>
      </c>
      <c r="F315" s="206" t="s">
        <v>1628</v>
      </c>
      <c r="G315" s="203"/>
      <c r="H315" s="205" t="s">
        <v>1</v>
      </c>
      <c r="I315" s="207"/>
      <c r="J315" s="203"/>
      <c r="K315" s="203"/>
      <c r="L315" s="208"/>
      <c r="M315" s="209"/>
      <c r="N315" s="210"/>
      <c r="O315" s="210"/>
      <c r="P315" s="210"/>
      <c r="Q315" s="210"/>
      <c r="R315" s="210"/>
      <c r="S315" s="210"/>
      <c r="T315" s="211"/>
      <c r="AT315" s="212" t="s">
        <v>161</v>
      </c>
      <c r="AU315" s="212" t="s">
        <v>89</v>
      </c>
      <c r="AV315" s="13" t="s">
        <v>87</v>
      </c>
      <c r="AW315" s="13" t="s">
        <v>33</v>
      </c>
      <c r="AX315" s="13" t="s">
        <v>79</v>
      </c>
      <c r="AY315" s="212" t="s">
        <v>153</v>
      </c>
    </row>
    <row r="316" spans="1:65" s="14" customFormat="1" ht="11.25">
      <c r="B316" s="213"/>
      <c r="C316" s="214"/>
      <c r="D316" s="204" t="s">
        <v>161</v>
      </c>
      <c r="E316" s="215" t="s">
        <v>1</v>
      </c>
      <c r="F316" s="216" t="s">
        <v>1629</v>
      </c>
      <c r="G316" s="214"/>
      <c r="H316" s="217">
        <v>122</v>
      </c>
      <c r="I316" s="218"/>
      <c r="J316" s="214"/>
      <c r="K316" s="214"/>
      <c r="L316" s="219"/>
      <c r="M316" s="220"/>
      <c r="N316" s="221"/>
      <c r="O316" s="221"/>
      <c r="P316" s="221"/>
      <c r="Q316" s="221"/>
      <c r="R316" s="221"/>
      <c r="S316" s="221"/>
      <c r="T316" s="222"/>
      <c r="AT316" s="223" t="s">
        <v>161</v>
      </c>
      <c r="AU316" s="223" t="s">
        <v>89</v>
      </c>
      <c r="AV316" s="14" t="s">
        <v>89</v>
      </c>
      <c r="AW316" s="14" t="s">
        <v>33</v>
      </c>
      <c r="AX316" s="14" t="s">
        <v>79</v>
      </c>
      <c r="AY316" s="223" t="s">
        <v>153</v>
      </c>
    </row>
    <row r="317" spans="1:65" s="13" customFormat="1" ht="11.25">
      <c r="B317" s="202"/>
      <c r="C317" s="203"/>
      <c r="D317" s="204" t="s">
        <v>161</v>
      </c>
      <c r="E317" s="205" t="s">
        <v>1</v>
      </c>
      <c r="F317" s="206" t="s">
        <v>1630</v>
      </c>
      <c r="G317" s="203"/>
      <c r="H317" s="205" t="s">
        <v>1</v>
      </c>
      <c r="I317" s="207"/>
      <c r="J317" s="203"/>
      <c r="K317" s="203"/>
      <c r="L317" s="208"/>
      <c r="M317" s="209"/>
      <c r="N317" s="210"/>
      <c r="O317" s="210"/>
      <c r="P317" s="210"/>
      <c r="Q317" s="210"/>
      <c r="R317" s="210"/>
      <c r="S317" s="210"/>
      <c r="T317" s="211"/>
      <c r="AT317" s="212" t="s">
        <v>161</v>
      </c>
      <c r="AU317" s="212" t="s">
        <v>89</v>
      </c>
      <c r="AV317" s="13" t="s">
        <v>87</v>
      </c>
      <c r="AW317" s="13" t="s">
        <v>33</v>
      </c>
      <c r="AX317" s="13" t="s">
        <v>79</v>
      </c>
      <c r="AY317" s="212" t="s">
        <v>153</v>
      </c>
    </row>
    <row r="318" spans="1:65" s="13" customFormat="1" ht="11.25">
      <c r="B318" s="202"/>
      <c r="C318" s="203"/>
      <c r="D318" s="204" t="s">
        <v>161</v>
      </c>
      <c r="E318" s="205" t="s">
        <v>1</v>
      </c>
      <c r="F318" s="206" t="s">
        <v>1631</v>
      </c>
      <c r="G318" s="203"/>
      <c r="H318" s="205" t="s">
        <v>1</v>
      </c>
      <c r="I318" s="207"/>
      <c r="J318" s="203"/>
      <c r="K318" s="203"/>
      <c r="L318" s="208"/>
      <c r="M318" s="209"/>
      <c r="N318" s="210"/>
      <c r="O318" s="210"/>
      <c r="P318" s="210"/>
      <c r="Q318" s="210"/>
      <c r="R318" s="210"/>
      <c r="S318" s="210"/>
      <c r="T318" s="211"/>
      <c r="AT318" s="212" t="s">
        <v>161</v>
      </c>
      <c r="AU318" s="212" t="s">
        <v>89</v>
      </c>
      <c r="AV318" s="13" t="s">
        <v>87</v>
      </c>
      <c r="AW318" s="13" t="s">
        <v>33</v>
      </c>
      <c r="AX318" s="13" t="s">
        <v>79</v>
      </c>
      <c r="AY318" s="212" t="s">
        <v>153</v>
      </c>
    </row>
    <row r="319" spans="1:65" s="14" customFormat="1" ht="11.25">
      <c r="B319" s="213"/>
      <c r="C319" s="214"/>
      <c r="D319" s="204" t="s">
        <v>161</v>
      </c>
      <c r="E319" s="215" t="s">
        <v>1</v>
      </c>
      <c r="F319" s="216" t="s">
        <v>1632</v>
      </c>
      <c r="G319" s="214"/>
      <c r="H319" s="217">
        <v>2.25</v>
      </c>
      <c r="I319" s="218"/>
      <c r="J319" s="214"/>
      <c r="K319" s="214"/>
      <c r="L319" s="219"/>
      <c r="M319" s="220"/>
      <c r="N319" s="221"/>
      <c r="O319" s="221"/>
      <c r="P319" s="221"/>
      <c r="Q319" s="221"/>
      <c r="R319" s="221"/>
      <c r="S319" s="221"/>
      <c r="T319" s="222"/>
      <c r="AT319" s="223" t="s">
        <v>161</v>
      </c>
      <c r="AU319" s="223" t="s">
        <v>89</v>
      </c>
      <c r="AV319" s="14" t="s">
        <v>89</v>
      </c>
      <c r="AW319" s="14" t="s">
        <v>33</v>
      </c>
      <c r="AX319" s="14" t="s">
        <v>79</v>
      </c>
      <c r="AY319" s="223" t="s">
        <v>153</v>
      </c>
    </row>
    <row r="320" spans="1:65" s="13" customFormat="1" ht="11.25">
      <c r="B320" s="202"/>
      <c r="C320" s="203"/>
      <c r="D320" s="204" t="s">
        <v>161</v>
      </c>
      <c r="E320" s="205" t="s">
        <v>1</v>
      </c>
      <c r="F320" s="206" t="s">
        <v>1633</v>
      </c>
      <c r="G320" s="203"/>
      <c r="H320" s="205" t="s">
        <v>1</v>
      </c>
      <c r="I320" s="207"/>
      <c r="J320" s="203"/>
      <c r="K320" s="203"/>
      <c r="L320" s="208"/>
      <c r="M320" s="209"/>
      <c r="N320" s="210"/>
      <c r="O320" s="210"/>
      <c r="P320" s="210"/>
      <c r="Q320" s="210"/>
      <c r="R320" s="210"/>
      <c r="S320" s="210"/>
      <c r="T320" s="211"/>
      <c r="AT320" s="212" t="s">
        <v>161</v>
      </c>
      <c r="AU320" s="212" t="s">
        <v>89</v>
      </c>
      <c r="AV320" s="13" t="s">
        <v>87</v>
      </c>
      <c r="AW320" s="13" t="s">
        <v>33</v>
      </c>
      <c r="AX320" s="13" t="s">
        <v>79</v>
      </c>
      <c r="AY320" s="212" t="s">
        <v>153</v>
      </c>
    </row>
    <row r="321" spans="1:65" s="14" customFormat="1" ht="11.25">
      <c r="B321" s="213"/>
      <c r="C321" s="214"/>
      <c r="D321" s="204" t="s">
        <v>161</v>
      </c>
      <c r="E321" s="215" t="s">
        <v>1</v>
      </c>
      <c r="F321" s="216" t="s">
        <v>1634</v>
      </c>
      <c r="G321" s="214"/>
      <c r="H321" s="217">
        <v>6.25</v>
      </c>
      <c r="I321" s="218"/>
      <c r="J321" s="214"/>
      <c r="K321" s="214"/>
      <c r="L321" s="219"/>
      <c r="M321" s="220"/>
      <c r="N321" s="221"/>
      <c r="O321" s="221"/>
      <c r="P321" s="221"/>
      <c r="Q321" s="221"/>
      <c r="R321" s="221"/>
      <c r="S321" s="221"/>
      <c r="T321" s="222"/>
      <c r="AT321" s="223" t="s">
        <v>161</v>
      </c>
      <c r="AU321" s="223" t="s">
        <v>89</v>
      </c>
      <c r="AV321" s="14" t="s">
        <v>89</v>
      </c>
      <c r="AW321" s="14" t="s">
        <v>33</v>
      </c>
      <c r="AX321" s="14" t="s">
        <v>79</v>
      </c>
      <c r="AY321" s="223" t="s">
        <v>153</v>
      </c>
    </row>
    <row r="322" spans="1:65" s="13" customFormat="1" ht="11.25">
      <c r="B322" s="202"/>
      <c r="C322" s="203"/>
      <c r="D322" s="204" t="s">
        <v>161</v>
      </c>
      <c r="E322" s="205" t="s">
        <v>1</v>
      </c>
      <c r="F322" s="206" t="s">
        <v>1635</v>
      </c>
      <c r="G322" s="203"/>
      <c r="H322" s="205" t="s">
        <v>1</v>
      </c>
      <c r="I322" s="207"/>
      <c r="J322" s="203"/>
      <c r="K322" s="203"/>
      <c r="L322" s="208"/>
      <c r="M322" s="209"/>
      <c r="N322" s="210"/>
      <c r="O322" s="210"/>
      <c r="P322" s="210"/>
      <c r="Q322" s="210"/>
      <c r="R322" s="210"/>
      <c r="S322" s="210"/>
      <c r="T322" s="211"/>
      <c r="AT322" s="212" t="s">
        <v>161</v>
      </c>
      <c r="AU322" s="212" t="s">
        <v>89</v>
      </c>
      <c r="AV322" s="13" t="s">
        <v>87</v>
      </c>
      <c r="AW322" s="13" t="s">
        <v>33</v>
      </c>
      <c r="AX322" s="13" t="s">
        <v>79</v>
      </c>
      <c r="AY322" s="212" t="s">
        <v>153</v>
      </c>
    </row>
    <row r="323" spans="1:65" s="14" customFormat="1" ht="11.25">
      <c r="B323" s="213"/>
      <c r="C323" s="214"/>
      <c r="D323" s="204" t="s">
        <v>161</v>
      </c>
      <c r="E323" s="215" t="s">
        <v>1</v>
      </c>
      <c r="F323" s="216" t="s">
        <v>1632</v>
      </c>
      <c r="G323" s="214"/>
      <c r="H323" s="217">
        <v>2.25</v>
      </c>
      <c r="I323" s="218"/>
      <c r="J323" s="214"/>
      <c r="K323" s="214"/>
      <c r="L323" s="219"/>
      <c r="M323" s="220"/>
      <c r="N323" s="221"/>
      <c r="O323" s="221"/>
      <c r="P323" s="221"/>
      <c r="Q323" s="221"/>
      <c r="R323" s="221"/>
      <c r="S323" s="221"/>
      <c r="T323" s="222"/>
      <c r="AT323" s="223" t="s">
        <v>161</v>
      </c>
      <c r="AU323" s="223" t="s">
        <v>89</v>
      </c>
      <c r="AV323" s="14" t="s">
        <v>89</v>
      </c>
      <c r="AW323" s="14" t="s">
        <v>33</v>
      </c>
      <c r="AX323" s="14" t="s">
        <v>79</v>
      </c>
      <c r="AY323" s="223" t="s">
        <v>153</v>
      </c>
    </row>
    <row r="324" spans="1:65" s="13" customFormat="1" ht="11.25">
      <c r="B324" s="202"/>
      <c r="C324" s="203"/>
      <c r="D324" s="204" t="s">
        <v>161</v>
      </c>
      <c r="E324" s="205" t="s">
        <v>1</v>
      </c>
      <c r="F324" s="206" t="s">
        <v>1636</v>
      </c>
      <c r="G324" s="203"/>
      <c r="H324" s="205" t="s">
        <v>1</v>
      </c>
      <c r="I324" s="207"/>
      <c r="J324" s="203"/>
      <c r="K324" s="203"/>
      <c r="L324" s="208"/>
      <c r="M324" s="209"/>
      <c r="N324" s="210"/>
      <c r="O324" s="210"/>
      <c r="P324" s="210"/>
      <c r="Q324" s="210"/>
      <c r="R324" s="210"/>
      <c r="S324" s="210"/>
      <c r="T324" s="211"/>
      <c r="AT324" s="212" t="s">
        <v>161</v>
      </c>
      <c r="AU324" s="212" t="s">
        <v>89</v>
      </c>
      <c r="AV324" s="13" t="s">
        <v>87</v>
      </c>
      <c r="AW324" s="13" t="s">
        <v>33</v>
      </c>
      <c r="AX324" s="13" t="s">
        <v>79</v>
      </c>
      <c r="AY324" s="212" t="s">
        <v>153</v>
      </c>
    </row>
    <row r="325" spans="1:65" s="14" customFormat="1" ht="11.25">
      <c r="B325" s="213"/>
      <c r="C325" s="214"/>
      <c r="D325" s="204" t="s">
        <v>161</v>
      </c>
      <c r="E325" s="215" t="s">
        <v>1</v>
      </c>
      <c r="F325" s="216" t="s">
        <v>1632</v>
      </c>
      <c r="G325" s="214"/>
      <c r="H325" s="217">
        <v>2.25</v>
      </c>
      <c r="I325" s="218"/>
      <c r="J325" s="214"/>
      <c r="K325" s="214"/>
      <c r="L325" s="219"/>
      <c r="M325" s="220"/>
      <c r="N325" s="221"/>
      <c r="O325" s="221"/>
      <c r="P325" s="221"/>
      <c r="Q325" s="221"/>
      <c r="R325" s="221"/>
      <c r="S325" s="221"/>
      <c r="T325" s="222"/>
      <c r="AT325" s="223" t="s">
        <v>161</v>
      </c>
      <c r="AU325" s="223" t="s">
        <v>89</v>
      </c>
      <c r="AV325" s="14" t="s">
        <v>89</v>
      </c>
      <c r="AW325" s="14" t="s">
        <v>33</v>
      </c>
      <c r="AX325" s="14" t="s">
        <v>79</v>
      </c>
      <c r="AY325" s="223" t="s">
        <v>153</v>
      </c>
    </row>
    <row r="326" spans="1:65" s="15" customFormat="1" ht="11.25">
      <c r="B326" s="224"/>
      <c r="C326" s="225"/>
      <c r="D326" s="204" t="s">
        <v>161</v>
      </c>
      <c r="E326" s="226" t="s">
        <v>1</v>
      </c>
      <c r="F326" s="227" t="s">
        <v>164</v>
      </c>
      <c r="G326" s="225"/>
      <c r="H326" s="228">
        <v>457.2</v>
      </c>
      <c r="I326" s="229"/>
      <c r="J326" s="225"/>
      <c r="K326" s="225"/>
      <c r="L326" s="230"/>
      <c r="M326" s="231"/>
      <c r="N326" s="232"/>
      <c r="O326" s="232"/>
      <c r="P326" s="232"/>
      <c r="Q326" s="232"/>
      <c r="R326" s="232"/>
      <c r="S326" s="232"/>
      <c r="T326" s="233"/>
      <c r="AT326" s="234" t="s">
        <v>161</v>
      </c>
      <c r="AU326" s="234" t="s">
        <v>89</v>
      </c>
      <c r="AV326" s="15" t="s">
        <v>159</v>
      </c>
      <c r="AW326" s="15" t="s">
        <v>33</v>
      </c>
      <c r="AX326" s="15" t="s">
        <v>87</v>
      </c>
      <c r="AY326" s="234" t="s">
        <v>153</v>
      </c>
    </row>
    <row r="327" spans="1:65" s="2" customFormat="1" ht="24.2" customHeight="1">
      <c r="A327" s="35"/>
      <c r="B327" s="36"/>
      <c r="C327" s="188" t="s">
        <v>298</v>
      </c>
      <c r="D327" s="188" t="s">
        <v>155</v>
      </c>
      <c r="E327" s="189" t="s">
        <v>774</v>
      </c>
      <c r="F327" s="190" t="s">
        <v>775</v>
      </c>
      <c r="G327" s="191" t="s">
        <v>194</v>
      </c>
      <c r="H327" s="192">
        <v>172.2</v>
      </c>
      <c r="I327" s="193"/>
      <c r="J327" s="194">
        <f>ROUND(I327*H327,2)</f>
        <v>0</v>
      </c>
      <c r="K327" s="195"/>
      <c r="L327" s="40"/>
      <c r="M327" s="196" t="s">
        <v>1</v>
      </c>
      <c r="N327" s="197" t="s">
        <v>44</v>
      </c>
      <c r="O327" s="72"/>
      <c r="P327" s="198">
        <f>O327*H327</f>
        <v>0</v>
      </c>
      <c r="Q327" s="198">
        <v>0</v>
      </c>
      <c r="R327" s="198">
        <f>Q327*H327</f>
        <v>0</v>
      </c>
      <c r="S327" s="198">
        <v>0</v>
      </c>
      <c r="T327" s="199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0" t="s">
        <v>159</v>
      </c>
      <c r="AT327" s="200" t="s">
        <v>155</v>
      </c>
      <c r="AU327" s="200" t="s">
        <v>89</v>
      </c>
      <c r="AY327" s="18" t="s">
        <v>153</v>
      </c>
      <c r="BE327" s="201">
        <f>IF(N327="základní",J327,0)</f>
        <v>0</v>
      </c>
      <c r="BF327" s="201">
        <f>IF(N327="snížená",J327,0)</f>
        <v>0</v>
      </c>
      <c r="BG327" s="201">
        <f>IF(N327="zákl. přenesená",J327,0)</f>
        <v>0</v>
      </c>
      <c r="BH327" s="201">
        <f>IF(N327="sníž. přenesená",J327,0)</f>
        <v>0</v>
      </c>
      <c r="BI327" s="201">
        <f>IF(N327="nulová",J327,0)</f>
        <v>0</v>
      </c>
      <c r="BJ327" s="18" t="s">
        <v>87</v>
      </c>
      <c r="BK327" s="201">
        <f>ROUND(I327*H327,2)</f>
        <v>0</v>
      </c>
      <c r="BL327" s="18" t="s">
        <v>159</v>
      </c>
      <c r="BM327" s="200" t="s">
        <v>1637</v>
      </c>
    </row>
    <row r="328" spans="1:65" s="13" customFormat="1" ht="11.25">
      <c r="B328" s="202"/>
      <c r="C328" s="203"/>
      <c r="D328" s="204" t="s">
        <v>161</v>
      </c>
      <c r="E328" s="205" t="s">
        <v>1</v>
      </c>
      <c r="F328" s="206" t="s">
        <v>1638</v>
      </c>
      <c r="G328" s="203"/>
      <c r="H328" s="205" t="s">
        <v>1</v>
      </c>
      <c r="I328" s="207"/>
      <c r="J328" s="203"/>
      <c r="K328" s="203"/>
      <c r="L328" s="208"/>
      <c r="M328" s="209"/>
      <c r="N328" s="210"/>
      <c r="O328" s="210"/>
      <c r="P328" s="210"/>
      <c r="Q328" s="210"/>
      <c r="R328" s="210"/>
      <c r="S328" s="210"/>
      <c r="T328" s="211"/>
      <c r="AT328" s="212" t="s">
        <v>161</v>
      </c>
      <c r="AU328" s="212" t="s">
        <v>89</v>
      </c>
      <c r="AV328" s="13" t="s">
        <v>87</v>
      </c>
      <c r="AW328" s="13" t="s">
        <v>33</v>
      </c>
      <c r="AX328" s="13" t="s">
        <v>79</v>
      </c>
      <c r="AY328" s="212" t="s">
        <v>153</v>
      </c>
    </row>
    <row r="329" spans="1:65" s="14" customFormat="1" ht="11.25">
      <c r="B329" s="213"/>
      <c r="C329" s="214"/>
      <c r="D329" s="204" t="s">
        <v>161</v>
      </c>
      <c r="E329" s="215" t="s">
        <v>1</v>
      </c>
      <c r="F329" s="216" t="s">
        <v>1639</v>
      </c>
      <c r="G329" s="214"/>
      <c r="H329" s="217">
        <v>172.2</v>
      </c>
      <c r="I329" s="218"/>
      <c r="J329" s="214"/>
      <c r="K329" s="214"/>
      <c r="L329" s="219"/>
      <c r="M329" s="220"/>
      <c r="N329" s="221"/>
      <c r="O329" s="221"/>
      <c r="P329" s="221"/>
      <c r="Q329" s="221"/>
      <c r="R329" s="221"/>
      <c r="S329" s="221"/>
      <c r="T329" s="222"/>
      <c r="AT329" s="223" t="s">
        <v>161</v>
      </c>
      <c r="AU329" s="223" t="s">
        <v>89</v>
      </c>
      <c r="AV329" s="14" t="s">
        <v>89</v>
      </c>
      <c r="AW329" s="14" t="s">
        <v>33</v>
      </c>
      <c r="AX329" s="14" t="s">
        <v>79</v>
      </c>
      <c r="AY329" s="223" t="s">
        <v>153</v>
      </c>
    </row>
    <row r="330" spans="1:65" s="15" customFormat="1" ht="11.25">
      <c r="B330" s="224"/>
      <c r="C330" s="225"/>
      <c r="D330" s="204" t="s">
        <v>161</v>
      </c>
      <c r="E330" s="226" t="s">
        <v>1</v>
      </c>
      <c r="F330" s="227" t="s">
        <v>164</v>
      </c>
      <c r="G330" s="225"/>
      <c r="H330" s="228">
        <v>172.2</v>
      </c>
      <c r="I330" s="229"/>
      <c r="J330" s="225"/>
      <c r="K330" s="225"/>
      <c r="L330" s="230"/>
      <c r="M330" s="231"/>
      <c r="N330" s="232"/>
      <c r="O330" s="232"/>
      <c r="P330" s="232"/>
      <c r="Q330" s="232"/>
      <c r="R330" s="232"/>
      <c r="S330" s="232"/>
      <c r="T330" s="233"/>
      <c r="AT330" s="234" t="s">
        <v>161</v>
      </c>
      <c r="AU330" s="234" t="s">
        <v>89</v>
      </c>
      <c r="AV330" s="15" t="s">
        <v>159</v>
      </c>
      <c r="AW330" s="15" t="s">
        <v>33</v>
      </c>
      <c r="AX330" s="15" t="s">
        <v>87</v>
      </c>
      <c r="AY330" s="234" t="s">
        <v>153</v>
      </c>
    </row>
    <row r="331" spans="1:65" s="2" customFormat="1" ht="33" customHeight="1">
      <c r="A331" s="35"/>
      <c r="B331" s="36"/>
      <c r="C331" s="188" t="s">
        <v>306</v>
      </c>
      <c r="D331" s="188" t="s">
        <v>155</v>
      </c>
      <c r="E331" s="189" t="s">
        <v>1640</v>
      </c>
      <c r="F331" s="190" t="s">
        <v>1641</v>
      </c>
      <c r="G331" s="191" t="s">
        <v>465</v>
      </c>
      <c r="H331" s="192">
        <v>810</v>
      </c>
      <c r="I331" s="193"/>
      <c r="J331" s="194">
        <f>ROUND(I331*H331,2)</f>
        <v>0</v>
      </c>
      <c r="K331" s="195"/>
      <c r="L331" s="40"/>
      <c r="M331" s="196" t="s">
        <v>1</v>
      </c>
      <c r="N331" s="197" t="s">
        <v>44</v>
      </c>
      <c r="O331" s="72"/>
      <c r="P331" s="198">
        <f>O331*H331</f>
        <v>0</v>
      </c>
      <c r="Q331" s="198">
        <v>0</v>
      </c>
      <c r="R331" s="198">
        <f>Q331*H331</f>
        <v>0</v>
      </c>
      <c r="S331" s="198">
        <v>0</v>
      </c>
      <c r="T331" s="19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0" t="s">
        <v>159</v>
      </c>
      <c r="AT331" s="200" t="s">
        <v>155</v>
      </c>
      <c r="AU331" s="200" t="s">
        <v>89</v>
      </c>
      <c r="AY331" s="18" t="s">
        <v>153</v>
      </c>
      <c r="BE331" s="201">
        <f>IF(N331="základní",J331,0)</f>
        <v>0</v>
      </c>
      <c r="BF331" s="201">
        <f>IF(N331="snížená",J331,0)</f>
        <v>0</v>
      </c>
      <c r="BG331" s="201">
        <f>IF(N331="zákl. přenesená",J331,0)</f>
        <v>0</v>
      </c>
      <c r="BH331" s="201">
        <f>IF(N331="sníž. přenesená",J331,0)</f>
        <v>0</v>
      </c>
      <c r="BI331" s="201">
        <f>IF(N331="nulová",J331,0)</f>
        <v>0</v>
      </c>
      <c r="BJ331" s="18" t="s">
        <v>87</v>
      </c>
      <c r="BK331" s="201">
        <f>ROUND(I331*H331,2)</f>
        <v>0</v>
      </c>
      <c r="BL331" s="18" t="s">
        <v>159</v>
      </c>
      <c r="BM331" s="200" t="s">
        <v>1642</v>
      </c>
    </row>
    <row r="332" spans="1:65" s="14" customFormat="1" ht="11.25">
      <c r="B332" s="213"/>
      <c r="C332" s="214"/>
      <c r="D332" s="204" t="s">
        <v>161</v>
      </c>
      <c r="E332" s="215" t="s">
        <v>1</v>
      </c>
      <c r="F332" s="216" t="s">
        <v>1643</v>
      </c>
      <c r="G332" s="214"/>
      <c r="H332" s="217">
        <v>810</v>
      </c>
      <c r="I332" s="218"/>
      <c r="J332" s="214"/>
      <c r="K332" s="214"/>
      <c r="L332" s="219"/>
      <c r="M332" s="220"/>
      <c r="N332" s="221"/>
      <c r="O332" s="221"/>
      <c r="P332" s="221"/>
      <c r="Q332" s="221"/>
      <c r="R332" s="221"/>
      <c r="S332" s="221"/>
      <c r="T332" s="222"/>
      <c r="AT332" s="223" t="s">
        <v>161</v>
      </c>
      <c r="AU332" s="223" t="s">
        <v>89</v>
      </c>
      <c r="AV332" s="14" t="s">
        <v>89</v>
      </c>
      <c r="AW332" s="14" t="s">
        <v>33</v>
      </c>
      <c r="AX332" s="14" t="s">
        <v>79</v>
      </c>
      <c r="AY332" s="223" t="s">
        <v>153</v>
      </c>
    </row>
    <row r="333" spans="1:65" s="15" customFormat="1" ht="11.25">
      <c r="B333" s="224"/>
      <c r="C333" s="225"/>
      <c r="D333" s="204" t="s">
        <v>161</v>
      </c>
      <c r="E333" s="226" t="s">
        <v>1</v>
      </c>
      <c r="F333" s="227" t="s">
        <v>164</v>
      </c>
      <c r="G333" s="225"/>
      <c r="H333" s="228">
        <v>810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AT333" s="234" t="s">
        <v>161</v>
      </c>
      <c r="AU333" s="234" t="s">
        <v>89</v>
      </c>
      <c r="AV333" s="15" t="s">
        <v>159</v>
      </c>
      <c r="AW333" s="15" t="s">
        <v>33</v>
      </c>
      <c r="AX333" s="15" t="s">
        <v>87</v>
      </c>
      <c r="AY333" s="234" t="s">
        <v>153</v>
      </c>
    </row>
    <row r="334" spans="1:65" s="2" customFormat="1" ht="24.2" customHeight="1">
      <c r="A334" s="35"/>
      <c r="B334" s="36"/>
      <c r="C334" s="235" t="s">
        <v>312</v>
      </c>
      <c r="D334" s="235" t="s">
        <v>223</v>
      </c>
      <c r="E334" s="236" t="s">
        <v>1644</v>
      </c>
      <c r="F334" s="237" t="s">
        <v>1645</v>
      </c>
      <c r="G334" s="238" t="s">
        <v>158</v>
      </c>
      <c r="H334" s="239">
        <v>8.1</v>
      </c>
      <c r="I334" s="240"/>
      <c r="J334" s="241">
        <f>ROUND(I334*H334,2)</f>
        <v>0</v>
      </c>
      <c r="K334" s="242"/>
      <c r="L334" s="243"/>
      <c r="M334" s="244" t="s">
        <v>1</v>
      </c>
      <c r="N334" s="245" t="s">
        <v>44</v>
      </c>
      <c r="O334" s="72"/>
      <c r="P334" s="198">
        <f>O334*H334</f>
        <v>0</v>
      </c>
      <c r="Q334" s="198">
        <v>0.75</v>
      </c>
      <c r="R334" s="198">
        <f>Q334*H334</f>
        <v>6.0749999999999993</v>
      </c>
      <c r="S334" s="198">
        <v>0</v>
      </c>
      <c r="T334" s="199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0" t="s">
        <v>204</v>
      </c>
      <c r="AT334" s="200" t="s">
        <v>223</v>
      </c>
      <c r="AU334" s="200" t="s">
        <v>89</v>
      </c>
      <c r="AY334" s="18" t="s">
        <v>153</v>
      </c>
      <c r="BE334" s="201">
        <f>IF(N334="základní",J334,0)</f>
        <v>0</v>
      </c>
      <c r="BF334" s="201">
        <f>IF(N334="snížená",J334,0)</f>
        <v>0</v>
      </c>
      <c r="BG334" s="201">
        <f>IF(N334="zákl. přenesená",J334,0)</f>
        <v>0</v>
      </c>
      <c r="BH334" s="201">
        <f>IF(N334="sníž. přenesená",J334,0)</f>
        <v>0</v>
      </c>
      <c r="BI334" s="201">
        <f>IF(N334="nulová",J334,0)</f>
        <v>0</v>
      </c>
      <c r="BJ334" s="18" t="s">
        <v>87</v>
      </c>
      <c r="BK334" s="201">
        <f>ROUND(I334*H334,2)</f>
        <v>0</v>
      </c>
      <c r="BL334" s="18" t="s">
        <v>159</v>
      </c>
      <c r="BM334" s="200" t="s">
        <v>1646</v>
      </c>
    </row>
    <row r="335" spans="1:65" s="14" customFormat="1" ht="11.25">
      <c r="B335" s="213"/>
      <c r="C335" s="214"/>
      <c r="D335" s="204" t="s">
        <v>161</v>
      </c>
      <c r="E335" s="215" t="s">
        <v>1</v>
      </c>
      <c r="F335" s="216" t="s">
        <v>1647</v>
      </c>
      <c r="G335" s="214"/>
      <c r="H335" s="217">
        <v>8.1</v>
      </c>
      <c r="I335" s="218"/>
      <c r="J335" s="214"/>
      <c r="K335" s="214"/>
      <c r="L335" s="219"/>
      <c r="M335" s="220"/>
      <c r="N335" s="221"/>
      <c r="O335" s="221"/>
      <c r="P335" s="221"/>
      <c r="Q335" s="221"/>
      <c r="R335" s="221"/>
      <c r="S335" s="221"/>
      <c r="T335" s="222"/>
      <c r="AT335" s="223" t="s">
        <v>161</v>
      </c>
      <c r="AU335" s="223" t="s">
        <v>89</v>
      </c>
      <c r="AV335" s="14" t="s">
        <v>89</v>
      </c>
      <c r="AW335" s="14" t="s">
        <v>33</v>
      </c>
      <c r="AX335" s="14" t="s">
        <v>79</v>
      </c>
      <c r="AY335" s="223" t="s">
        <v>153</v>
      </c>
    </row>
    <row r="336" spans="1:65" s="15" customFormat="1" ht="11.25">
      <c r="B336" s="224"/>
      <c r="C336" s="225"/>
      <c r="D336" s="204" t="s">
        <v>161</v>
      </c>
      <c r="E336" s="226" t="s">
        <v>1</v>
      </c>
      <c r="F336" s="227" t="s">
        <v>164</v>
      </c>
      <c r="G336" s="225"/>
      <c r="H336" s="228">
        <v>8.1</v>
      </c>
      <c r="I336" s="229"/>
      <c r="J336" s="225"/>
      <c r="K336" s="225"/>
      <c r="L336" s="230"/>
      <c r="M336" s="231"/>
      <c r="N336" s="232"/>
      <c r="O336" s="232"/>
      <c r="P336" s="232"/>
      <c r="Q336" s="232"/>
      <c r="R336" s="232"/>
      <c r="S336" s="232"/>
      <c r="T336" s="233"/>
      <c r="AT336" s="234" t="s">
        <v>161</v>
      </c>
      <c r="AU336" s="234" t="s">
        <v>89</v>
      </c>
      <c r="AV336" s="15" t="s">
        <v>159</v>
      </c>
      <c r="AW336" s="15" t="s">
        <v>33</v>
      </c>
      <c r="AX336" s="15" t="s">
        <v>87</v>
      </c>
      <c r="AY336" s="234" t="s">
        <v>153</v>
      </c>
    </row>
    <row r="337" spans="1:65" s="2" customFormat="1" ht="16.5" customHeight="1">
      <c r="A337" s="35"/>
      <c r="B337" s="36"/>
      <c r="C337" s="188" t="s">
        <v>316</v>
      </c>
      <c r="D337" s="188" t="s">
        <v>155</v>
      </c>
      <c r="E337" s="189" t="s">
        <v>1648</v>
      </c>
      <c r="F337" s="190" t="s">
        <v>1649</v>
      </c>
      <c r="G337" s="191" t="s">
        <v>465</v>
      </c>
      <c r="H337" s="192">
        <v>810</v>
      </c>
      <c r="I337" s="193"/>
      <c r="J337" s="194">
        <f>ROUND(I337*H337,2)</f>
        <v>0</v>
      </c>
      <c r="K337" s="195"/>
      <c r="L337" s="40"/>
      <c r="M337" s="196" t="s">
        <v>1</v>
      </c>
      <c r="N337" s="197" t="s">
        <v>44</v>
      </c>
      <c r="O337" s="72"/>
      <c r="P337" s="198">
        <f>O337*H337</f>
        <v>0</v>
      </c>
      <c r="Q337" s="198">
        <v>0</v>
      </c>
      <c r="R337" s="198">
        <f>Q337*H337</f>
        <v>0</v>
      </c>
      <c r="S337" s="198">
        <v>0</v>
      </c>
      <c r="T337" s="199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0" t="s">
        <v>159</v>
      </c>
      <c r="AT337" s="200" t="s">
        <v>155</v>
      </c>
      <c r="AU337" s="200" t="s">
        <v>89</v>
      </c>
      <c r="AY337" s="18" t="s">
        <v>153</v>
      </c>
      <c r="BE337" s="201">
        <f>IF(N337="základní",J337,0)</f>
        <v>0</v>
      </c>
      <c r="BF337" s="201">
        <f>IF(N337="snížená",J337,0)</f>
        <v>0</v>
      </c>
      <c r="BG337" s="201">
        <f>IF(N337="zákl. přenesená",J337,0)</f>
        <v>0</v>
      </c>
      <c r="BH337" s="201">
        <f>IF(N337="sníž. přenesená",J337,0)</f>
        <v>0</v>
      </c>
      <c r="BI337" s="201">
        <f>IF(N337="nulová",J337,0)</f>
        <v>0</v>
      </c>
      <c r="BJ337" s="18" t="s">
        <v>87</v>
      </c>
      <c r="BK337" s="201">
        <f>ROUND(I337*H337,2)</f>
        <v>0</v>
      </c>
      <c r="BL337" s="18" t="s">
        <v>159</v>
      </c>
      <c r="BM337" s="200" t="s">
        <v>1650</v>
      </c>
    </row>
    <row r="338" spans="1:65" s="2" customFormat="1" ht="16.5" customHeight="1">
      <c r="A338" s="35"/>
      <c r="B338" s="36"/>
      <c r="C338" s="188" t="s">
        <v>322</v>
      </c>
      <c r="D338" s="188" t="s">
        <v>155</v>
      </c>
      <c r="E338" s="189" t="s">
        <v>1651</v>
      </c>
      <c r="F338" s="190" t="s">
        <v>1652</v>
      </c>
      <c r="G338" s="191" t="s">
        <v>194</v>
      </c>
      <c r="H338" s="192">
        <v>7.8</v>
      </c>
      <c r="I338" s="193"/>
      <c r="J338" s="194">
        <f>ROUND(I338*H338,2)</f>
        <v>0</v>
      </c>
      <c r="K338" s="195"/>
      <c r="L338" s="40"/>
      <c r="M338" s="196" t="s">
        <v>1</v>
      </c>
      <c r="N338" s="197" t="s">
        <v>44</v>
      </c>
      <c r="O338" s="72"/>
      <c r="P338" s="198">
        <f>O338*H338</f>
        <v>0</v>
      </c>
      <c r="Q338" s="198">
        <v>0</v>
      </c>
      <c r="R338" s="198">
        <f>Q338*H338</f>
        <v>0</v>
      </c>
      <c r="S338" s="198">
        <v>0</v>
      </c>
      <c r="T338" s="199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00" t="s">
        <v>159</v>
      </c>
      <c r="AT338" s="200" t="s">
        <v>155</v>
      </c>
      <c r="AU338" s="200" t="s">
        <v>89</v>
      </c>
      <c r="AY338" s="18" t="s">
        <v>153</v>
      </c>
      <c r="BE338" s="201">
        <f>IF(N338="základní",J338,0)</f>
        <v>0</v>
      </c>
      <c r="BF338" s="201">
        <f>IF(N338="snížená",J338,0)</f>
        <v>0</v>
      </c>
      <c r="BG338" s="201">
        <f>IF(N338="zákl. přenesená",J338,0)</f>
        <v>0</v>
      </c>
      <c r="BH338" s="201">
        <f>IF(N338="sníž. přenesená",J338,0)</f>
        <v>0</v>
      </c>
      <c r="BI338" s="201">
        <f>IF(N338="nulová",J338,0)</f>
        <v>0</v>
      </c>
      <c r="BJ338" s="18" t="s">
        <v>87</v>
      </c>
      <c r="BK338" s="201">
        <f>ROUND(I338*H338,2)</f>
        <v>0</v>
      </c>
      <c r="BL338" s="18" t="s">
        <v>159</v>
      </c>
      <c r="BM338" s="200" t="s">
        <v>1653</v>
      </c>
    </row>
    <row r="339" spans="1:65" s="13" customFormat="1" ht="11.25">
      <c r="B339" s="202"/>
      <c r="C339" s="203"/>
      <c r="D339" s="204" t="s">
        <v>161</v>
      </c>
      <c r="E339" s="205" t="s">
        <v>1</v>
      </c>
      <c r="F339" s="206" t="s">
        <v>1654</v>
      </c>
      <c r="G339" s="203"/>
      <c r="H339" s="205" t="s">
        <v>1</v>
      </c>
      <c r="I339" s="207"/>
      <c r="J339" s="203"/>
      <c r="K339" s="203"/>
      <c r="L339" s="208"/>
      <c r="M339" s="209"/>
      <c r="N339" s="210"/>
      <c r="O339" s="210"/>
      <c r="P339" s="210"/>
      <c r="Q339" s="210"/>
      <c r="R339" s="210"/>
      <c r="S339" s="210"/>
      <c r="T339" s="211"/>
      <c r="AT339" s="212" t="s">
        <v>161</v>
      </c>
      <c r="AU339" s="212" t="s">
        <v>89</v>
      </c>
      <c r="AV339" s="13" t="s">
        <v>87</v>
      </c>
      <c r="AW339" s="13" t="s">
        <v>33</v>
      </c>
      <c r="AX339" s="13" t="s">
        <v>79</v>
      </c>
      <c r="AY339" s="212" t="s">
        <v>153</v>
      </c>
    </row>
    <row r="340" spans="1:65" s="14" customFormat="1" ht="11.25">
      <c r="B340" s="213"/>
      <c r="C340" s="214"/>
      <c r="D340" s="204" t="s">
        <v>161</v>
      </c>
      <c r="E340" s="215" t="s">
        <v>1</v>
      </c>
      <c r="F340" s="216" t="s">
        <v>1655</v>
      </c>
      <c r="G340" s="214"/>
      <c r="H340" s="217">
        <v>7.8</v>
      </c>
      <c r="I340" s="218"/>
      <c r="J340" s="214"/>
      <c r="K340" s="214"/>
      <c r="L340" s="219"/>
      <c r="M340" s="220"/>
      <c r="N340" s="221"/>
      <c r="O340" s="221"/>
      <c r="P340" s="221"/>
      <c r="Q340" s="221"/>
      <c r="R340" s="221"/>
      <c r="S340" s="221"/>
      <c r="T340" s="222"/>
      <c r="AT340" s="223" t="s">
        <v>161</v>
      </c>
      <c r="AU340" s="223" t="s">
        <v>89</v>
      </c>
      <c r="AV340" s="14" t="s">
        <v>89</v>
      </c>
      <c r="AW340" s="14" t="s">
        <v>33</v>
      </c>
      <c r="AX340" s="14" t="s">
        <v>79</v>
      </c>
      <c r="AY340" s="223" t="s">
        <v>153</v>
      </c>
    </row>
    <row r="341" spans="1:65" s="15" customFormat="1" ht="11.25">
      <c r="B341" s="224"/>
      <c r="C341" s="225"/>
      <c r="D341" s="204" t="s">
        <v>161</v>
      </c>
      <c r="E341" s="226" t="s">
        <v>1</v>
      </c>
      <c r="F341" s="227" t="s">
        <v>164</v>
      </c>
      <c r="G341" s="225"/>
      <c r="H341" s="228">
        <v>7.8</v>
      </c>
      <c r="I341" s="229"/>
      <c r="J341" s="225"/>
      <c r="K341" s="225"/>
      <c r="L341" s="230"/>
      <c r="M341" s="231"/>
      <c r="N341" s="232"/>
      <c r="O341" s="232"/>
      <c r="P341" s="232"/>
      <c r="Q341" s="232"/>
      <c r="R341" s="232"/>
      <c r="S341" s="232"/>
      <c r="T341" s="233"/>
      <c r="AT341" s="234" t="s">
        <v>161</v>
      </c>
      <c r="AU341" s="234" t="s">
        <v>89</v>
      </c>
      <c r="AV341" s="15" t="s">
        <v>159</v>
      </c>
      <c r="AW341" s="15" t="s">
        <v>33</v>
      </c>
      <c r="AX341" s="15" t="s">
        <v>87</v>
      </c>
      <c r="AY341" s="234" t="s">
        <v>153</v>
      </c>
    </row>
    <row r="342" spans="1:65" s="12" customFormat="1" ht="22.9" customHeight="1">
      <c r="B342" s="172"/>
      <c r="C342" s="173"/>
      <c r="D342" s="174" t="s">
        <v>78</v>
      </c>
      <c r="E342" s="186" t="s">
        <v>89</v>
      </c>
      <c r="F342" s="186" t="s">
        <v>234</v>
      </c>
      <c r="G342" s="173"/>
      <c r="H342" s="173"/>
      <c r="I342" s="176"/>
      <c r="J342" s="187">
        <f>BK342</f>
        <v>0</v>
      </c>
      <c r="K342" s="173"/>
      <c r="L342" s="178"/>
      <c r="M342" s="179"/>
      <c r="N342" s="180"/>
      <c r="O342" s="180"/>
      <c r="P342" s="181">
        <f>SUM(P343:P423)</f>
        <v>0</v>
      </c>
      <c r="Q342" s="180"/>
      <c r="R342" s="181">
        <f>SUM(R343:R423)</f>
        <v>12.903774630000001</v>
      </c>
      <c r="S342" s="180"/>
      <c r="T342" s="182">
        <f>SUM(T343:T423)</f>
        <v>0</v>
      </c>
      <c r="AR342" s="183" t="s">
        <v>87</v>
      </c>
      <c r="AT342" s="184" t="s">
        <v>78</v>
      </c>
      <c r="AU342" s="184" t="s">
        <v>87</v>
      </c>
      <c r="AY342" s="183" t="s">
        <v>153</v>
      </c>
      <c r="BK342" s="185">
        <f>SUM(BK343:BK423)</f>
        <v>0</v>
      </c>
    </row>
    <row r="343" spans="1:65" s="2" customFormat="1" ht="24.2" customHeight="1">
      <c r="A343" s="35"/>
      <c r="B343" s="36"/>
      <c r="C343" s="188" t="s">
        <v>326</v>
      </c>
      <c r="D343" s="188" t="s">
        <v>155</v>
      </c>
      <c r="E343" s="189" t="s">
        <v>1289</v>
      </c>
      <c r="F343" s="190" t="s">
        <v>1290</v>
      </c>
      <c r="G343" s="191" t="s">
        <v>194</v>
      </c>
      <c r="H343" s="192">
        <v>188.6</v>
      </c>
      <c r="I343" s="193"/>
      <c r="J343" s="194">
        <f>ROUND(I343*H343,2)</f>
        <v>0</v>
      </c>
      <c r="K343" s="195"/>
      <c r="L343" s="40"/>
      <c r="M343" s="196" t="s">
        <v>1</v>
      </c>
      <c r="N343" s="197" t="s">
        <v>44</v>
      </c>
      <c r="O343" s="72"/>
      <c r="P343" s="198">
        <f>O343*H343</f>
        <v>0</v>
      </c>
      <c r="Q343" s="198">
        <v>1.7000000000000001E-4</v>
      </c>
      <c r="R343" s="198">
        <f>Q343*H343</f>
        <v>3.2062E-2</v>
      </c>
      <c r="S343" s="198">
        <v>0</v>
      </c>
      <c r="T343" s="199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0" t="s">
        <v>159</v>
      </c>
      <c r="AT343" s="200" t="s">
        <v>155</v>
      </c>
      <c r="AU343" s="200" t="s">
        <v>89</v>
      </c>
      <c r="AY343" s="18" t="s">
        <v>153</v>
      </c>
      <c r="BE343" s="201">
        <f>IF(N343="základní",J343,0)</f>
        <v>0</v>
      </c>
      <c r="BF343" s="201">
        <f>IF(N343="snížená",J343,0)</f>
        <v>0</v>
      </c>
      <c r="BG343" s="201">
        <f>IF(N343="zákl. přenesená",J343,0)</f>
        <v>0</v>
      </c>
      <c r="BH343" s="201">
        <f>IF(N343="sníž. přenesená",J343,0)</f>
        <v>0</v>
      </c>
      <c r="BI343" s="201">
        <f>IF(N343="nulová",J343,0)</f>
        <v>0</v>
      </c>
      <c r="BJ343" s="18" t="s">
        <v>87</v>
      </c>
      <c r="BK343" s="201">
        <f>ROUND(I343*H343,2)</f>
        <v>0</v>
      </c>
      <c r="BL343" s="18" t="s">
        <v>159</v>
      </c>
      <c r="BM343" s="200" t="s">
        <v>1656</v>
      </c>
    </row>
    <row r="344" spans="1:65" s="13" customFormat="1" ht="11.25">
      <c r="B344" s="202"/>
      <c r="C344" s="203"/>
      <c r="D344" s="204" t="s">
        <v>161</v>
      </c>
      <c r="E344" s="205" t="s">
        <v>1</v>
      </c>
      <c r="F344" s="206" t="s">
        <v>1447</v>
      </c>
      <c r="G344" s="203"/>
      <c r="H344" s="205" t="s">
        <v>1</v>
      </c>
      <c r="I344" s="207"/>
      <c r="J344" s="203"/>
      <c r="K344" s="203"/>
      <c r="L344" s="208"/>
      <c r="M344" s="209"/>
      <c r="N344" s="210"/>
      <c r="O344" s="210"/>
      <c r="P344" s="210"/>
      <c r="Q344" s="210"/>
      <c r="R344" s="210"/>
      <c r="S344" s="210"/>
      <c r="T344" s="211"/>
      <c r="AT344" s="212" t="s">
        <v>161</v>
      </c>
      <c r="AU344" s="212" t="s">
        <v>89</v>
      </c>
      <c r="AV344" s="13" t="s">
        <v>87</v>
      </c>
      <c r="AW344" s="13" t="s">
        <v>33</v>
      </c>
      <c r="AX344" s="13" t="s">
        <v>79</v>
      </c>
      <c r="AY344" s="212" t="s">
        <v>153</v>
      </c>
    </row>
    <row r="345" spans="1:65" s="14" customFormat="1" ht="11.25">
      <c r="B345" s="213"/>
      <c r="C345" s="214"/>
      <c r="D345" s="204" t="s">
        <v>161</v>
      </c>
      <c r="E345" s="215" t="s">
        <v>1</v>
      </c>
      <c r="F345" s="216" t="s">
        <v>1657</v>
      </c>
      <c r="G345" s="214"/>
      <c r="H345" s="217">
        <v>113.85</v>
      </c>
      <c r="I345" s="218"/>
      <c r="J345" s="214"/>
      <c r="K345" s="214"/>
      <c r="L345" s="219"/>
      <c r="M345" s="220"/>
      <c r="N345" s="221"/>
      <c r="O345" s="221"/>
      <c r="P345" s="221"/>
      <c r="Q345" s="221"/>
      <c r="R345" s="221"/>
      <c r="S345" s="221"/>
      <c r="T345" s="222"/>
      <c r="AT345" s="223" t="s">
        <v>161</v>
      </c>
      <c r="AU345" s="223" t="s">
        <v>89</v>
      </c>
      <c r="AV345" s="14" t="s">
        <v>89</v>
      </c>
      <c r="AW345" s="14" t="s">
        <v>33</v>
      </c>
      <c r="AX345" s="14" t="s">
        <v>79</v>
      </c>
      <c r="AY345" s="223" t="s">
        <v>153</v>
      </c>
    </row>
    <row r="346" spans="1:65" s="14" customFormat="1" ht="11.25">
      <c r="B346" s="213"/>
      <c r="C346" s="214"/>
      <c r="D346" s="204" t="s">
        <v>161</v>
      </c>
      <c r="E346" s="215" t="s">
        <v>1</v>
      </c>
      <c r="F346" s="216" t="s">
        <v>1658</v>
      </c>
      <c r="G346" s="214"/>
      <c r="H346" s="217">
        <v>74.75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161</v>
      </c>
      <c r="AU346" s="223" t="s">
        <v>89</v>
      </c>
      <c r="AV346" s="14" t="s">
        <v>89</v>
      </c>
      <c r="AW346" s="14" t="s">
        <v>33</v>
      </c>
      <c r="AX346" s="14" t="s">
        <v>79</v>
      </c>
      <c r="AY346" s="223" t="s">
        <v>153</v>
      </c>
    </row>
    <row r="347" spans="1:65" s="15" customFormat="1" ht="11.25">
      <c r="B347" s="224"/>
      <c r="C347" s="225"/>
      <c r="D347" s="204" t="s">
        <v>161</v>
      </c>
      <c r="E347" s="226" t="s">
        <v>1</v>
      </c>
      <c r="F347" s="227" t="s">
        <v>164</v>
      </c>
      <c r="G347" s="225"/>
      <c r="H347" s="228">
        <v>188.6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AT347" s="234" t="s">
        <v>161</v>
      </c>
      <c r="AU347" s="234" t="s">
        <v>89</v>
      </c>
      <c r="AV347" s="15" t="s">
        <v>159</v>
      </c>
      <c r="AW347" s="15" t="s">
        <v>33</v>
      </c>
      <c r="AX347" s="15" t="s">
        <v>87</v>
      </c>
      <c r="AY347" s="234" t="s">
        <v>153</v>
      </c>
    </row>
    <row r="348" spans="1:65" s="2" customFormat="1" ht="24.2" customHeight="1">
      <c r="A348" s="35"/>
      <c r="B348" s="36"/>
      <c r="C348" s="235" t="s">
        <v>333</v>
      </c>
      <c r="D348" s="235" t="s">
        <v>223</v>
      </c>
      <c r="E348" s="236" t="s">
        <v>1295</v>
      </c>
      <c r="F348" s="237" t="s">
        <v>1296</v>
      </c>
      <c r="G348" s="238" t="s">
        <v>194</v>
      </c>
      <c r="H348" s="239">
        <v>223.39699999999999</v>
      </c>
      <c r="I348" s="240"/>
      <c r="J348" s="241">
        <f>ROUND(I348*H348,2)</f>
        <v>0</v>
      </c>
      <c r="K348" s="242"/>
      <c r="L348" s="243"/>
      <c r="M348" s="244" t="s">
        <v>1</v>
      </c>
      <c r="N348" s="245" t="s">
        <v>44</v>
      </c>
      <c r="O348" s="72"/>
      <c r="P348" s="198">
        <f>O348*H348</f>
        <v>0</v>
      </c>
      <c r="Q348" s="198">
        <v>2.9999999999999997E-4</v>
      </c>
      <c r="R348" s="198">
        <f>Q348*H348</f>
        <v>6.7019099999999998E-2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204</v>
      </c>
      <c r="AT348" s="200" t="s">
        <v>223</v>
      </c>
      <c r="AU348" s="200" t="s">
        <v>89</v>
      </c>
      <c r="AY348" s="18" t="s">
        <v>153</v>
      </c>
      <c r="BE348" s="201">
        <f>IF(N348="základní",J348,0)</f>
        <v>0</v>
      </c>
      <c r="BF348" s="201">
        <f>IF(N348="snížená",J348,0)</f>
        <v>0</v>
      </c>
      <c r="BG348" s="201">
        <f>IF(N348="zákl. přenesená",J348,0)</f>
        <v>0</v>
      </c>
      <c r="BH348" s="201">
        <f>IF(N348="sníž. přenesená",J348,0)</f>
        <v>0</v>
      </c>
      <c r="BI348" s="201">
        <f>IF(N348="nulová",J348,0)</f>
        <v>0</v>
      </c>
      <c r="BJ348" s="18" t="s">
        <v>87</v>
      </c>
      <c r="BK348" s="201">
        <f>ROUND(I348*H348,2)</f>
        <v>0</v>
      </c>
      <c r="BL348" s="18" t="s">
        <v>159</v>
      </c>
      <c r="BM348" s="200" t="s">
        <v>1659</v>
      </c>
    </row>
    <row r="349" spans="1:65" s="14" customFormat="1" ht="11.25">
      <c r="B349" s="213"/>
      <c r="C349" s="214"/>
      <c r="D349" s="204" t="s">
        <v>161</v>
      </c>
      <c r="E349" s="215" t="s">
        <v>1</v>
      </c>
      <c r="F349" s="216" t="s">
        <v>1660</v>
      </c>
      <c r="G349" s="214"/>
      <c r="H349" s="217">
        <v>188.6</v>
      </c>
      <c r="I349" s="218"/>
      <c r="J349" s="214"/>
      <c r="K349" s="214"/>
      <c r="L349" s="219"/>
      <c r="M349" s="220"/>
      <c r="N349" s="221"/>
      <c r="O349" s="221"/>
      <c r="P349" s="221"/>
      <c r="Q349" s="221"/>
      <c r="R349" s="221"/>
      <c r="S349" s="221"/>
      <c r="T349" s="222"/>
      <c r="AT349" s="223" t="s">
        <v>161</v>
      </c>
      <c r="AU349" s="223" t="s">
        <v>89</v>
      </c>
      <c r="AV349" s="14" t="s">
        <v>89</v>
      </c>
      <c r="AW349" s="14" t="s">
        <v>33</v>
      </c>
      <c r="AX349" s="14" t="s">
        <v>79</v>
      </c>
      <c r="AY349" s="223" t="s">
        <v>153</v>
      </c>
    </row>
    <row r="350" spans="1:65" s="15" customFormat="1" ht="11.25">
      <c r="B350" s="224"/>
      <c r="C350" s="225"/>
      <c r="D350" s="204" t="s">
        <v>161</v>
      </c>
      <c r="E350" s="226" t="s">
        <v>1</v>
      </c>
      <c r="F350" s="227" t="s">
        <v>164</v>
      </c>
      <c r="G350" s="225"/>
      <c r="H350" s="228">
        <v>188.6</v>
      </c>
      <c r="I350" s="229"/>
      <c r="J350" s="225"/>
      <c r="K350" s="225"/>
      <c r="L350" s="230"/>
      <c r="M350" s="231"/>
      <c r="N350" s="232"/>
      <c r="O350" s="232"/>
      <c r="P350" s="232"/>
      <c r="Q350" s="232"/>
      <c r="R350" s="232"/>
      <c r="S350" s="232"/>
      <c r="T350" s="233"/>
      <c r="AT350" s="234" t="s">
        <v>161</v>
      </c>
      <c r="AU350" s="234" t="s">
        <v>89</v>
      </c>
      <c r="AV350" s="15" t="s">
        <v>159</v>
      </c>
      <c r="AW350" s="15" t="s">
        <v>33</v>
      </c>
      <c r="AX350" s="15" t="s">
        <v>87</v>
      </c>
      <c r="AY350" s="234" t="s">
        <v>153</v>
      </c>
    </row>
    <row r="351" spans="1:65" s="14" customFormat="1" ht="11.25">
      <c r="B351" s="213"/>
      <c r="C351" s="214"/>
      <c r="D351" s="204" t="s">
        <v>161</v>
      </c>
      <c r="E351" s="214"/>
      <c r="F351" s="216" t="s">
        <v>1661</v>
      </c>
      <c r="G351" s="214"/>
      <c r="H351" s="217">
        <v>223.39699999999999</v>
      </c>
      <c r="I351" s="218"/>
      <c r="J351" s="214"/>
      <c r="K351" s="214"/>
      <c r="L351" s="219"/>
      <c r="M351" s="220"/>
      <c r="N351" s="221"/>
      <c r="O351" s="221"/>
      <c r="P351" s="221"/>
      <c r="Q351" s="221"/>
      <c r="R351" s="221"/>
      <c r="S351" s="221"/>
      <c r="T351" s="222"/>
      <c r="AT351" s="223" t="s">
        <v>161</v>
      </c>
      <c r="AU351" s="223" t="s">
        <v>89</v>
      </c>
      <c r="AV351" s="14" t="s">
        <v>89</v>
      </c>
      <c r="AW351" s="14" t="s">
        <v>4</v>
      </c>
      <c r="AX351" s="14" t="s">
        <v>87</v>
      </c>
      <c r="AY351" s="223" t="s">
        <v>153</v>
      </c>
    </row>
    <row r="352" spans="1:65" s="2" customFormat="1" ht="37.9" customHeight="1">
      <c r="A352" s="35"/>
      <c r="B352" s="36"/>
      <c r="C352" s="188" t="s">
        <v>341</v>
      </c>
      <c r="D352" s="188" t="s">
        <v>155</v>
      </c>
      <c r="E352" s="189" t="s">
        <v>1300</v>
      </c>
      <c r="F352" s="190" t="s">
        <v>1301</v>
      </c>
      <c r="G352" s="191" t="s">
        <v>446</v>
      </c>
      <c r="H352" s="192">
        <v>11</v>
      </c>
      <c r="I352" s="193"/>
      <c r="J352" s="194">
        <f>ROUND(I352*H352,2)</f>
        <v>0</v>
      </c>
      <c r="K352" s="195"/>
      <c r="L352" s="40"/>
      <c r="M352" s="196" t="s">
        <v>1</v>
      </c>
      <c r="N352" s="197" t="s">
        <v>44</v>
      </c>
      <c r="O352" s="72"/>
      <c r="P352" s="198">
        <f>O352*H352</f>
        <v>0</v>
      </c>
      <c r="Q352" s="198">
        <v>0.31530000000000002</v>
      </c>
      <c r="R352" s="198">
        <f>Q352*H352</f>
        <v>3.4683000000000002</v>
      </c>
      <c r="S352" s="198">
        <v>0</v>
      </c>
      <c r="T352" s="199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0" t="s">
        <v>159</v>
      </c>
      <c r="AT352" s="200" t="s">
        <v>155</v>
      </c>
      <c r="AU352" s="200" t="s">
        <v>89</v>
      </c>
      <c r="AY352" s="18" t="s">
        <v>153</v>
      </c>
      <c r="BE352" s="201">
        <f>IF(N352="základní",J352,0)</f>
        <v>0</v>
      </c>
      <c r="BF352" s="201">
        <f>IF(N352="snížená",J352,0)</f>
        <v>0</v>
      </c>
      <c r="BG352" s="201">
        <f>IF(N352="zákl. přenesená",J352,0)</f>
        <v>0</v>
      </c>
      <c r="BH352" s="201">
        <f>IF(N352="sníž. přenesená",J352,0)</f>
        <v>0</v>
      </c>
      <c r="BI352" s="201">
        <f>IF(N352="nulová",J352,0)</f>
        <v>0</v>
      </c>
      <c r="BJ352" s="18" t="s">
        <v>87</v>
      </c>
      <c r="BK352" s="201">
        <f>ROUND(I352*H352,2)</f>
        <v>0</v>
      </c>
      <c r="BL352" s="18" t="s">
        <v>159</v>
      </c>
      <c r="BM352" s="200" t="s">
        <v>1662</v>
      </c>
    </row>
    <row r="353" spans="1:65" s="13" customFormat="1" ht="11.25">
      <c r="B353" s="202"/>
      <c r="C353" s="203"/>
      <c r="D353" s="204" t="s">
        <v>161</v>
      </c>
      <c r="E353" s="205" t="s">
        <v>1</v>
      </c>
      <c r="F353" s="206" t="s">
        <v>1179</v>
      </c>
      <c r="G353" s="203"/>
      <c r="H353" s="205" t="s">
        <v>1</v>
      </c>
      <c r="I353" s="207"/>
      <c r="J353" s="203"/>
      <c r="K353" s="203"/>
      <c r="L353" s="208"/>
      <c r="M353" s="209"/>
      <c r="N353" s="210"/>
      <c r="O353" s="210"/>
      <c r="P353" s="210"/>
      <c r="Q353" s="210"/>
      <c r="R353" s="210"/>
      <c r="S353" s="210"/>
      <c r="T353" s="211"/>
      <c r="AT353" s="212" t="s">
        <v>161</v>
      </c>
      <c r="AU353" s="212" t="s">
        <v>89</v>
      </c>
      <c r="AV353" s="13" t="s">
        <v>87</v>
      </c>
      <c r="AW353" s="13" t="s">
        <v>33</v>
      </c>
      <c r="AX353" s="13" t="s">
        <v>79</v>
      </c>
      <c r="AY353" s="212" t="s">
        <v>153</v>
      </c>
    </row>
    <row r="354" spans="1:65" s="14" customFormat="1" ht="11.25">
      <c r="B354" s="213"/>
      <c r="C354" s="214"/>
      <c r="D354" s="204" t="s">
        <v>161</v>
      </c>
      <c r="E354" s="215" t="s">
        <v>1</v>
      </c>
      <c r="F354" s="216" t="s">
        <v>222</v>
      </c>
      <c r="G354" s="214"/>
      <c r="H354" s="217">
        <v>11</v>
      </c>
      <c r="I354" s="218"/>
      <c r="J354" s="214"/>
      <c r="K354" s="214"/>
      <c r="L354" s="219"/>
      <c r="M354" s="220"/>
      <c r="N354" s="221"/>
      <c r="O354" s="221"/>
      <c r="P354" s="221"/>
      <c r="Q354" s="221"/>
      <c r="R354" s="221"/>
      <c r="S354" s="221"/>
      <c r="T354" s="222"/>
      <c r="AT354" s="223" t="s">
        <v>161</v>
      </c>
      <c r="AU354" s="223" t="s">
        <v>89</v>
      </c>
      <c r="AV354" s="14" t="s">
        <v>89</v>
      </c>
      <c r="AW354" s="14" t="s">
        <v>33</v>
      </c>
      <c r="AX354" s="14" t="s">
        <v>79</v>
      </c>
      <c r="AY354" s="223" t="s">
        <v>153</v>
      </c>
    </row>
    <row r="355" spans="1:65" s="15" customFormat="1" ht="11.25">
      <c r="B355" s="224"/>
      <c r="C355" s="225"/>
      <c r="D355" s="204" t="s">
        <v>161</v>
      </c>
      <c r="E355" s="226" t="s">
        <v>1</v>
      </c>
      <c r="F355" s="227" t="s">
        <v>164</v>
      </c>
      <c r="G355" s="225"/>
      <c r="H355" s="228">
        <v>11</v>
      </c>
      <c r="I355" s="229"/>
      <c r="J355" s="225"/>
      <c r="K355" s="225"/>
      <c r="L355" s="230"/>
      <c r="M355" s="231"/>
      <c r="N355" s="232"/>
      <c r="O355" s="232"/>
      <c r="P355" s="232"/>
      <c r="Q355" s="232"/>
      <c r="R355" s="232"/>
      <c r="S355" s="232"/>
      <c r="T355" s="233"/>
      <c r="AT355" s="234" t="s">
        <v>161</v>
      </c>
      <c r="AU355" s="234" t="s">
        <v>89</v>
      </c>
      <c r="AV355" s="15" t="s">
        <v>159</v>
      </c>
      <c r="AW355" s="15" t="s">
        <v>33</v>
      </c>
      <c r="AX355" s="15" t="s">
        <v>87</v>
      </c>
      <c r="AY355" s="234" t="s">
        <v>153</v>
      </c>
    </row>
    <row r="356" spans="1:65" s="2" customFormat="1" ht="24.2" customHeight="1">
      <c r="A356" s="35"/>
      <c r="B356" s="36"/>
      <c r="C356" s="188" t="s">
        <v>347</v>
      </c>
      <c r="D356" s="188" t="s">
        <v>155</v>
      </c>
      <c r="E356" s="189" t="s">
        <v>1663</v>
      </c>
      <c r="F356" s="190" t="s">
        <v>1664</v>
      </c>
      <c r="G356" s="191" t="s">
        <v>194</v>
      </c>
      <c r="H356" s="192">
        <v>658.9</v>
      </c>
      <c r="I356" s="193"/>
      <c r="J356" s="194">
        <f>ROUND(I356*H356,2)</f>
        <v>0</v>
      </c>
      <c r="K356" s="195"/>
      <c r="L356" s="40"/>
      <c r="M356" s="196" t="s">
        <v>1</v>
      </c>
      <c r="N356" s="197" t="s">
        <v>44</v>
      </c>
      <c r="O356" s="72"/>
      <c r="P356" s="198">
        <f>O356*H356</f>
        <v>0</v>
      </c>
      <c r="Q356" s="198">
        <v>1.3999999999999999E-4</v>
      </c>
      <c r="R356" s="198">
        <f>Q356*H356</f>
        <v>9.2245999999999995E-2</v>
      </c>
      <c r="S356" s="198">
        <v>0</v>
      </c>
      <c r="T356" s="199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00" t="s">
        <v>159</v>
      </c>
      <c r="AT356" s="200" t="s">
        <v>155</v>
      </c>
      <c r="AU356" s="200" t="s">
        <v>89</v>
      </c>
      <c r="AY356" s="18" t="s">
        <v>153</v>
      </c>
      <c r="BE356" s="201">
        <f>IF(N356="základní",J356,0)</f>
        <v>0</v>
      </c>
      <c r="BF356" s="201">
        <f>IF(N356="snížená",J356,0)</f>
        <v>0</v>
      </c>
      <c r="BG356" s="201">
        <f>IF(N356="zákl. přenesená",J356,0)</f>
        <v>0</v>
      </c>
      <c r="BH356" s="201">
        <f>IF(N356="sníž. přenesená",J356,0)</f>
        <v>0</v>
      </c>
      <c r="BI356" s="201">
        <f>IF(N356="nulová",J356,0)</f>
        <v>0</v>
      </c>
      <c r="BJ356" s="18" t="s">
        <v>87</v>
      </c>
      <c r="BK356" s="201">
        <f>ROUND(I356*H356,2)</f>
        <v>0</v>
      </c>
      <c r="BL356" s="18" t="s">
        <v>159</v>
      </c>
      <c r="BM356" s="200" t="s">
        <v>1665</v>
      </c>
    </row>
    <row r="357" spans="1:65" s="13" customFormat="1" ht="11.25">
      <c r="B357" s="202"/>
      <c r="C357" s="203"/>
      <c r="D357" s="204" t="s">
        <v>161</v>
      </c>
      <c r="E357" s="205" t="s">
        <v>1</v>
      </c>
      <c r="F357" s="206" t="s">
        <v>1666</v>
      </c>
      <c r="G357" s="203"/>
      <c r="H357" s="205" t="s">
        <v>1</v>
      </c>
      <c r="I357" s="207"/>
      <c r="J357" s="203"/>
      <c r="K357" s="203"/>
      <c r="L357" s="208"/>
      <c r="M357" s="209"/>
      <c r="N357" s="210"/>
      <c r="O357" s="210"/>
      <c r="P357" s="210"/>
      <c r="Q357" s="210"/>
      <c r="R357" s="210"/>
      <c r="S357" s="210"/>
      <c r="T357" s="211"/>
      <c r="AT357" s="212" t="s">
        <v>161</v>
      </c>
      <c r="AU357" s="212" t="s">
        <v>89</v>
      </c>
      <c r="AV357" s="13" t="s">
        <v>87</v>
      </c>
      <c r="AW357" s="13" t="s">
        <v>33</v>
      </c>
      <c r="AX357" s="13" t="s">
        <v>79</v>
      </c>
      <c r="AY357" s="212" t="s">
        <v>153</v>
      </c>
    </row>
    <row r="358" spans="1:65" s="14" customFormat="1" ht="11.25">
      <c r="B358" s="213"/>
      <c r="C358" s="214"/>
      <c r="D358" s="204" t="s">
        <v>161</v>
      </c>
      <c r="E358" s="215" t="s">
        <v>1</v>
      </c>
      <c r="F358" s="216" t="s">
        <v>1625</v>
      </c>
      <c r="G358" s="214"/>
      <c r="H358" s="217">
        <v>150</v>
      </c>
      <c r="I358" s="218"/>
      <c r="J358" s="214"/>
      <c r="K358" s="214"/>
      <c r="L358" s="219"/>
      <c r="M358" s="220"/>
      <c r="N358" s="221"/>
      <c r="O358" s="221"/>
      <c r="P358" s="221"/>
      <c r="Q358" s="221"/>
      <c r="R358" s="221"/>
      <c r="S358" s="221"/>
      <c r="T358" s="222"/>
      <c r="AT358" s="223" t="s">
        <v>161</v>
      </c>
      <c r="AU358" s="223" t="s">
        <v>89</v>
      </c>
      <c r="AV358" s="14" t="s">
        <v>89</v>
      </c>
      <c r="AW358" s="14" t="s">
        <v>33</v>
      </c>
      <c r="AX358" s="14" t="s">
        <v>79</v>
      </c>
      <c r="AY358" s="223" t="s">
        <v>153</v>
      </c>
    </row>
    <row r="359" spans="1:65" s="13" customFormat="1" ht="11.25">
      <c r="B359" s="202"/>
      <c r="C359" s="203"/>
      <c r="D359" s="204" t="s">
        <v>161</v>
      </c>
      <c r="E359" s="205" t="s">
        <v>1</v>
      </c>
      <c r="F359" s="206" t="s">
        <v>1667</v>
      </c>
      <c r="G359" s="203"/>
      <c r="H359" s="205" t="s">
        <v>1</v>
      </c>
      <c r="I359" s="207"/>
      <c r="J359" s="203"/>
      <c r="K359" s="203"/>
      <c r="L359" s="208"/>
      <c r="M359" s="209"/>
      <c r="N359" s="210"/>
      <c r="O359" s="210"/>
      <c r="P359" s="210"/>
      <c r="Q359" s="210"/>
      <c r="R359" s="210"/>
      <c r="S359" s="210"/>
      <c r="T359" s="211"/>
      <c r="AT359" s="212" t="s">
        <v>161</v>
      </c>
      <c r="AU359" s="212" t="s">
        <v>89</v>
      </c>
      <c r="AV359" s="13" t="s">
        <v>87</v>
      </c>
      <c r="AW359" s="13" t="s">
        <v>33</v>
      </c>
      <c r="AX359" s="13" t="s">
        <v>79</v>
      </c>
      <c r="AY359" s="212" t="s">
        <v>153</v>
      </c>
    </row>
    <row r="360" spans="1:65" s="14" customFormat="1" ht="11.25">
      <c r="B360" s="213"/>
      <c r="C360" s="214"/>
      <c r="D360" s="204" t="s">
        <v>161</v>
      </c>
      <c r="E360" s="215" t="s">
        <v>1</v>
      </c>
      <c r="F360" s="216" t="s">
        <v>1627</v>
      </c>
      <c r="G360" s="214"/>
      <c r="H360" s="217">
        <v>172.2</v>
      </c>
      <c r="I360" s="218"/>
      <c r="J360" s="214"/>
      <c r="K360" s="214"/>
      <c r="L360" s="219"/>
      <c r="M360" s="220"/>
      <c r="N360" s="221"/>
      <c r="O360" s="221"/>
      <c r="P360" s="221"/>
      <c r="Q360" s="221"/>
      <c r="R360" s="221"/>
      <c r="S360" s="221"/>
      <c r="T360" s="222"/>
      <c r="AT360" s="223" t="s">
        <v>161</v>
      </c>
      <c r="AU360" s="223" t="s">
        <v>89</v>
      </c>
      <c r="AV360" s="14" t="s">
        <v>89</v>
      </c>
      <c r="AW360" s="14" t="s">
        <v>33</v>
      </c>
      <c r="AX360" s="14" t="s">
        <v>79</v>
      </c>
      <c r="AY360" s="223" t="s">
        <v>153</v>
      </c>
    </row>
    <row r="361" spans="1:65" s="13" customFormat="1" ht="11.25">
      <c r="B361" s="202"/>
      <c r="C361" s="203"/>
      <c r="D361" s="204" t="s">
        <v>161</v>
      </c>
      <c r="E361" s="205" t="s">
        <v>1</v>
      </c>
      <c r="F361" s="206" t="s">
        <v>1668</v>
      </c>
      <c r="G361" s="203"/>
      <c r="H361" s="205" t="s">
        <v>1</v>
      </c>
      <c r="I361" s="207"/>
      <c r="J361" s="203"/>
      <c r="K361" s="203"/>
      <c r="L361" s="208"/>
      <c r="M361" s="209"/>
      <c r="N361" s="210"/>
      <c r="O361" s="210"/>
      <c r="P361" s="210"/>
      <c r="Q361" s="210"/>
      <c r="R361" s="210"/>
      <c r="S361" s="210"/>
      <c r="T361" s="211"/>
      <c r="AT361" s="212" t="s">
        <v>161</v>
      </c>
      <c r="AU361" s="212" t="s">
        <v>89</v>
      </c>
      <c r="AV361" s="13" t="s">
        <v>87</v>
      </c>
      <c r="AW361" s="13" t="s">
        <v>33</v>
      </c>
      <c r="AX361" s="13" t="s">
        <v>79</v>
      </c>
      <c r="AY361" s="212" t="s">
        <v>153</v>
      </c>
    </row>
    <row r="362" spans="1:65" s="14" customFormat="1" ht="11.25">
      <c r="B362" s="213"/>
      <c r="C362" s="214"/>
      <c r="D362" s="204" t="s">
        <v>161</v>
      </c>
      <c r="E362" s="215" t="s">
        <v>1</v>
      </c>
      <c r="F362" s="216" t="s">
        <v>1669</v>
      </c>
      <c r="G362" s="214"/>
      <c r="H362" s="217">
        <v>155.80000000000001</v>
      </c>
      <c r="I362" s="218"/>
      <c r="J362" s="214"/>
      <c r="K362" s="214"/>
      <c r="L362" s="219"/>
      <c r="M362" s="220"/>
      <c r="N362" s="221"/>
      <c r="O362" s="221"/>
      <c r="P362" s="221"/>
      <c r="Q362" s="221"/>
      <c r="R362" s="221"/>
      <c r="S362" s="221"/>
      <c r="T362" s="222"/>
      <c r="AT362" s="223" t="s">
        <v>161</v>
      </c>
      <c r="AU362" s="223" t="s">
        <v>89</v>
      </c>
      <c r="AV362" s="14" t="s">
        <v>89</v>
      </c>
      <c r="AW362" s="14" t="s">
        <v>33</v>
      </c>
      <c r="AX362" s="14" t="s">
        <v>79</v>
      </c>
      <c r="AY362" s="223" t="s">
        <v>153</v>
      </c>
    </row>
    <row r="363" spans="1:65" s="13" customFormat="1" ht="11.25">
      <c r="B363" s="202"/>
      <c r="C363" s="203"/>
      <c r="D363" s="204" t="s">
        <v>161</v>
      </c>
      <c r="E363" s="205" t="s">
        <v>1</v>
      </c>
      <c r="F363" s="206" t="s">
        <v>1670</v>
      </c>
      <c r="G363" s="203"/>
      <c r="H363" s="205" t="s">
        <v>1</v>
      </c>
      <c r="I363" s="207"/>
      <c r="J363" s="203"/>
      <c r="K363" s="203"/>
      <c r="L363" s="208"/>
      <c r="M363" s="209"/>
      <c r="N363" s="210"/>
      <c r="O363" s="210"/>
      <c r="P363" s="210"/>
      <c r="Q363" s="210"/>
      <c r="R363" s="210"/>
      <c r="S363" s="210"/>
      <c r="T363" s="211"/>
      <c r="AT363" s="212" t="s">
        <v>161</v>
      </c>
      <c r="AU363" s="212" t="s">
        <v>89</v>
      </c>
      <c r="AV363" s="13" t="s">
        <v>87</v>
      </c>
      <c r="AW363" s="13" t="s">
        <v>33</v>
      </c>
      <c r="AX363" s="13" t="s">
        <v>79</v>
      </c>
      <c r="AY363" s="212" t="s">
        <v>153</v>
      </c>
    </row>
    <row r="364" spans="1:65" s="14" customFormat="1" ht="11.25">
      <c r="B364" s="213"/>
      <c r="C364" s="214"/>
      <c r="D364" s="204" t="s">
        <v>161</v>
      </c>
      <c r="E364" s="215" t="s">
        <v>1</v>
      </c>
      <c r="F364" s="216" t="s">
        <v>1669</v>
      </c>
      <c r="G364" s="214"/>
      <c r="H364" s="217">
        <v>155.80000000000001</v>
      </c>
      <c r="I364" s="218"/>
      <c r="J364" s="214"/>
      <c r="K364" s="214"/>
      <c r="L364" s="219"/>
      <c r="M364" s="220"/>
      <c r="N364" s="221"/>
      <c r="O364" s="221"/>
      <c r="P364" s="221"/>
      <c r="Q364" s="221"/>
      <c r="R364" s="221"/>
      <c r="S364" s="221"/>
      <c r="T364" s="222"/>
      <c r="AT364" s="223" t="s">
        <v>161</v>
      </c>
      <c r="AU364" s="223" t="s">
        <v>89</v>
      </c>
      <c r="AV364" s="14" t="s">
        <v>89</v>
      </c>
      <c r="AW364" s="14" t="s">
        <v>33</v>
      </c>
      <c r="AX364" s="14" t="s">
        <v>79</v>
      </c>
      <c r="AY364" s="223" t="s">
        <v>153</v>
      </c>
    </row>
    <row r="365" spans="1:65" s="13" customFormat="1" ht="11.25">
      <c r="B365" s="202"/>
      <c r="C365" s="203"/>
      <c r="D365" s="204" t="s">
        <v>161</v>
      </c>
      <c r="E365" s="205" t="s">
        <v>1</v>
      </c>
      <c r="F365" s="206" t="s">
        <v>1671</v>
      </c>
      <c r="G365" s="203"/>
      <c r="H365" s="205" t="s">
        <v>1</v>
      </c>
      <c r="I365" s="207"/>
      <c r="J365" s="203"/>
      <c r="K365" s="203"/>
      <c r="L365" s="208"/>
      <c r="M365" s="209"/>
      <c r="N365" s="210"/>
      <c r="O365" s="210"/>
      <c r="P365" s="210"/>
      <c r="Q365" s="210"/>
      <c r="R365" s="210"/>
      <c r="S365" s="210"/>
      <c r="T365" s="211"/>
      <c r="AT365" s="212" t="s">
        <v>161</v>
      </c>
      <c r="AU365" s="212" t="s">
        <v>89</v>
      </c>
      <c r="AV365" s="13" t="s">
        <v>87</v>
      </c>
      <c r="AW365" s="13" t="s">
        <v>33</v>
      </c>
      <c r="AX365" s="13" t="s">
        <v>79</v>
      </c>
      <c r="AY365" s="212" t="s">
        <v>153</v>
      </c>
    </row>
    <row r="366" spans="1:65" s="14" customFormat="1" ht="11.25">
      <c r="B366" s="213"/>
      <c r="C366" s="214"/>
      <c r="D366" s="204" t="s">
        <v>161</v>
      </c>
      <c r="E366" s="215" t="s">
        <v>1</v>
      </c>
      <c r="F366" s="216" t="s">
        <v>1672</v>
      </c>
      <c r="G366" s="214"/>
      <c r="H366" s="217">
        <v>9.5</v>
      </c>
      <c r="I366" s="218"/>
      <c r="J366" s="214"/>
      <c r="K366" s="214"/>
      <c r="L366" s="219"/>
      <c r="M366" s="220"/>
      <c r="N366" s="221"/>
      <c r="O366" s="221"/>
      <c r="P366" s="221"/>
      <c r="Q366" s="221"/>
      <c r="R366" s="221"/>
      <c r="S366" s="221"/>
      <c r="T366" s="222"/>
      <c r="AT366" s="223" t="s">
        <v>161</v>
      </c>
      <c r="AU366" s="223" t="s">
        <v>89</v>
      </c>
      <c r="AV366" s="14" t="s">
        <v>89</v>
      </c>
      <c r="AW366" s="14" t="s">
        <v>33</v>
      </c>
      <c r="AX366" s="14" t="s">
        <v>79</v>
      </c>
      <c r="AY366" s="223" t="s">
        <v>153</v>
      </c>
    </row>
    <row r="367" spans="1:65" s="14" customFormat="1" ht="11.25">
      <c r="B367" s="213"/>
      <c r="C367" s="214"/>
      <c r="D367" s="204" t="s">
        <v>161</v>
      </c>
      <c r="E367" s="215" t="s">
        <v>1</v>
      </c>
      <c r="F367" s="216" t="s">
        <v>1673</v>
      </c>
      <c r="G367" s="214"/>
      <c r="H367" s="217">
        <v>12</v>
      </c>
      <c r="I367" s="218"/>
      <c r="J367" s="214"/>
      <c r="K367" s="214"/>
      <c r="L367" s="219"/>
      <c r="M367" s="220"/>
      <c r="N367" s="221"/>
      <c r="O367" s="221"/>
      <c r="P367" s="221"/>
      <c r="Q367" s="221"/>
      <c r="R367" s="221"/>
      <c r="S367" s="221"/>
      <c r="T367" s="222"/>
      <c r="AT367" s="223" t="s">
        <v>161</v>
      </c>
      <c r="AU367" s="223" t="s">
        <v>89</v>
      </c>
      <c r="AV367" s="14" t="s">
        <v>89</v>
      </c>
      <c r="AW367" s="14" t="s">
        <v>33</v>
      </c>
      <c r="AX367" s="14" t="s">
        <v>79</v>
      </c>
      <c r="AY367" s="223" t="s">
        <v>153</v>
      </c>
    </row>
    <row r="368" spans="1:65" s="14" customFormat="1" ht="11.25">
      <c r="B368" s="213"/>
      <c r="C368" s="214"/>
      <c r="D368" s="204" t="s">
        <v>161</v>
      </c>
      <c r="E368" s="215" t="s">
        <v>1</v>
      </c>
      <c r="F368" s="216" t="s">
        <v>1674</v>
      </c>
      <c r="G368" s="214"/>
      <c r="H368" s="217">
        <v>3.6</v>
      </c>
      <c r="I368" s="218"/>
      <c r="J368" s="214"/>
      <c r="K368" s="214"/>
      <c r="L368" s="219"/>
      <c r="M368" s="220"/>
      <c r="N368" s="221"/>
      <c r="O368" s="221"/>
      <c r="P368" s="221"/>
      <c r="Q368" s="221"/>
      <c r="R368" s="221"/>
      <c r="S368" s="221"/>
      <c r="T368" s="222"/>
      <c r="AT368" s="223" t="s">
        <v>161</v>
      </c>
      <c r="AU368" s="223" t="s">
        <v>89</v>
      </c>
      <c r="AV368" s="14" t="s">
        <v>89</v>
      </c>
      <c r="AW368" s="14" t="s">
        <v>33</v>
      </c>
      <c r="AX368" s="14" t="s">
        <v>79</v>
      </c>
      <c r="AY368" s="223" t="s">
        <v>153</v>
      </c>
    </row>
    <row r="369" spans="1:65" s="15" customFormat="1" ht="11.25">
      <c r="B369" s="224"/>
      <c r="C369" s="225"/>
      <c r="D369" s="204" t="s">
        <v>161</v>
      </c>
      <c r="E369" s="226" t="s">
        <v>1</v>
      </c>
      <c r="F369" s="227" t="s">
        <v>164</v>
      </c>
      <c r="G369" s="225"/>
      <c r="H369" s="228">
        <v>658.9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AT369" s="234" t="s">
        <v>161</v>
      </c>
      <c r="AU369" s="234" t="s">
        <v>89</v>
      </c>
      <c r="AV369" s="15" t="s">
        <v>159</v>
      </c>
      <c r="AW369" s="15" t="s">
        <v>33</v>
      </c>
      <c r="AX369" s="15" t="s">
        <v>87</v>
      </c>
      <c r="AY369" s="234" t="s">
        <v>153</v>
      </c>
    </row>
    <row r="370" spans="1:65" s="2" customFormat="1" ht="24.2" customHeight="1">
      <c r="A370" s="35"/>
      <c r="B370" s="36"/>
      <c r="C370" s="235" t="s">
        <v>352</v>
      </c>
      <c r="D370" s="235" t="s">
        <v>223</v>
      </c>
      <c r="E370" s="236" t="s">
        <v>1675</v>
      </c>
      <c r="F370" s="237" t="s">
        <v>1676</v>
      </c>
      <c r="G370" s="238" t="s">
        <v>194</v>
      </c>
      <c r="H370" s="239">
        <v>780.46699999999998</v>
      </c>
      <c r="I370" s="240"/>
      <c r="J370" s="241">
        <f>ROUND(I370*H370,2)</f>
        <v>0</v>
      </c>
      <c r="K370" s="242"/>
      <c r="L370" s="243"/>
      <c r="M370" s="244" t="s">
        <v>1</v>
      </c>
      <c r="N370" s="245" t="s">
        <v>44</v>
      </c>
      <c r="O370" s="72"/>
      <c r="P370" s="198">
        <f>O370*H370</f>
        <v>0</v>
      </c>
      <c r="Q370" s="198">
        <v>2.0000000000000001E-4</v>
      </c>
      <c r="R370" s="198">
        <f>Q370*H370</f>
        <v>0.15609339999999999</v>
      </c>
      <c r="S370" s="198">
        <v>0</v>
      </c>
      <c r="T370" s="19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0" t="s">
        <v>204</v>
      </c>
      <c r="AT370" s="200" t="s">
        <v>223</v>
      </c>
      <c r="AU370" s="200" t="s">
        <v>89</v>
      </c>
      <c r="AY370" s="18" t="s">
        <v>153</v>
      </c>
      <c r="BE370" s="201">
        <f>IF(N370="základní",J370,0)</f>
        <v>0</v>
      </c>
      <c r="BF370" s="201">
        <f>IF(N370="snížená",J370,0)</f>
        <v>0</v>
      </c>
      <c r="BG370" s="201">
        <f>IF(N370="zákl. přenesená",J370,0)</f>
        <v>0</v>
      </c>
      <c r="BH370" s="201">
        <f>IF(N370="sníž. přenesená",J370,0)</f>
        <v>0</v>
      </c>
      <c r="BI370" s="201">
        <f>IF(N370="nulová",J370,0)</f>
        <v>0</v>
      </c>
      <c r="BJ370" s="18" t="s">
        <v>87</v>
      </c>
      <c r="BK370" s="201">
        <f>ROUND(I370*H370,2)</f>
        <v>0</v>
      </c>
      <c r="BL370" s="18" t="s">
        <v>159</v>
      </c>
      <c r="BM370" s="200" t="s">
        <v>1677</v>
      </c>
    </row>
    <row r="371" spans="1:65" s="13" customFormat="1" ht="11.25">
      <c r="B371" s="202"/>
      <c r="C371" s="203"/>
      <c r="D371" s="204" t="s">
        <v>161</v>
      </c>
      <c r="E371" s="205" t="s">
        <v>1</v>
      </c>
      <c r="F371" s="206" t="s">
        <v>1678</v>
      </c>
      <c r="G371" s="203"/>
      <c r="H371" s="205" t="s">
        <v>1</v>
      </c>
      <c r="I371" s="207"/>
      <c r="J371" s="203"/>
      <c r="K371" s="203"/>
      <c r="L371" s="208"/>
      <c r="M371" s="209"/>
      <c r="N371" s="210"/>
      <c r="O371" s="210"/>
      <c r="P371" s="210"/>
      <c r="Q371" s="210"/>
      <c r="R371" s="210"/>
      <c r="S371" s="210"/>
      <c r="T371" s="211"/>
      <c r="AT371" s="212" t="s">
        <v>161</v>
      </c>
      <c r="AU371" s="212" t="s">
        <v>89</v>
      </c>
      <c r="AV371" s="13" t="s">
        <v>87</v>
      </c>
      <c r="AW371" s="13" t="s">
        <v>33</v>
      </c>
      <c r="AX371" s="13" t="s">
        <v>79</v>
      </c>
      <c r="AY371" s="212" t="s">
        <v>153</v>
      </c>
    </row>
    <row r="372" spans="1:65" s="14" customFormat="1" ht="11.25">
      <c r="B372" s="213"/>
      <c r="C372" s="214"/>
      <c r="D372" s="204" t="s">
        <v>161</v>
      </c>
      <c r="E372" s="215" t="s">
        <v>1</v>
      </c>
      <c r="F372" s="216" t="s">
        <v>1679</v>
      </c>
      <c r="G372" s="214"/>
      <c r="H372" s="217">
        <v>633.79999999999995</v>
      </c>
      <c r="I372" s="218"/>
      <c r="J372" s="214"/>
      <c r="K372" s="214"/>
      <c r="L372" s="219"/>
      <c r="M372" s="220"/>
      <c r="N372" s="221"/>
      <c r="O372" s="221"/>
      <c r="P372" s="221"/>
      <c r="Q372" s="221"/>
      <c r="R372" s="221"/>
      <c r="S372" s="221"/>
      <c r="T372" s="222"/>
      <c r="AT372" s="223" t="s">
        <v>161</v>
      </c>
      <c r="AU372" s="223" t="s">
        <v>89</v>
      </c>
      <c r="AV372" s="14" t="s">
        <v>89</v>
      </c>
      <c r="AW372" s="14" t="s">
        <v>33</v>
      </c>
      <c r="AX372" s="14" t="s">
        <v>79</v>
      </c>
      <c r="AY372" s="223" t="s">
        <v>153</v>
      </c>
    </row>
    <row r="373" spans="1:65" s="13" customFormat="1" ht="11.25">
      <c r="B373" s="202"/>
      <c r="C373" s="203"/>
      <c r="D373" s="204" t="s">
        <v>161</v>
      </c>
      <c r="E373" s="205" t="s">
        <v>1</v>
      </c>
      <c r="F373" s="206" t="s">
        <v>1671</v>
      </c>
      <c r="G373" s="203"/>
      <c r="H373" s="205" t="s">
        <v>1</v>
      </c>
      <c r="I373" s="207"/>
      <c r="J373" s="203"/>
      <c r="K373" s="203"/>
      <c r="L373" s="208"/>
      <c r="M373" s="209"/>
      <c r="N373" s="210"/>
      <c r="O373" s="210"/>
      <c r="P373" s="210"/>
      <c r="Q373" s="210"/>
      <c r="R373" s="210"/>
      <c r="S373" s="210"/>
      <c r="T373" s="211"/>
      <c r="AT373" s="212" t="s">
        <v>161</v>
      </c>
      <c r="AU373" s="212" t="s">
        <v>89</v>
      </c>
      <c r="AV373" s="13" t="s">
        <v>87</v>
      </c>
      <c r="AW373" s="13" t="s">
        <v>33</v>
      </c>
      <c r="AX373" s="13" t="s">
        <v>79</v>
      </c>
      <c r="AY373" s="212" t="s">
        <v>153</v>
      </c>
    </row>
    <row r="374" spans="1:65" s="14" customFormat="1" ht="11.25">
      <c r="B374" s="213"/>
      <c r="C374" s="214"/>
      <c r="D374" s="204" t="s">
        <v>161</v>
      </c>
      <c r="E374" s="215" t="s">
        <v>1</v>
      </c>
      <c r="F374" s="216" t="s">
        <v>1672</v>
      </c>
      <c r="G374" s="214"/>
      <c r="H374" s="217">
        <v>9.5</v>
      </c>
      <c r="I374" s="218"/>
      <c r="J374" s="214"/>
      <c r="K374" s="214"/>
      <c r="L374" s="219"/>
      <c r="M374" s="220"/>
      <c r="N374" s="221"/>
      <c r="O374" s="221"/>
      <c r="P374" s="221"/>
      <c r="Q374" s="221"/>
      <c r="R374" s="221"/>
      <c r="S374" s="221"/>
      <c r="T374" s="222"/>
      <c r="AT374" s="223" t="s">
        <v>161</v>
      </c>
      <c r="AU374" s="223" t="s">
        <v>89</v>
      </c>
      <c r="AV374" s="14" t="s">
        <v>89</v>
      </c>
      <c r="AW374" s="14" t="s">
        <v>33</v>
      </c>
      <c r="AX374" s="14" t="s">
        <v>79</v>
      </c>
      <c r="AY374" s="223" t="s">
        <v>153</v>
      </c>
    </row>
    <row r="375" spans="1:65" s="14" customFormat="1" ht="11.25">
      <c r="B375" s="213"/>
      <c r="C375" s="214"/>
      <c r="D375" s="204" t="s">
        <v>161</v>
      </c>
      <c r="E375" s="215" t="s">
        <v>1</v>
      </c>
      <c r="F375" s="216" t="s">
        <v>1673</v>
      </c>
      <c r="G375" s="214"/>
      <c r="H375" s="217">
        <v>12</v>
      </c>
      <c r="I375" s="218"/>
      <c r="J375" s="214"/>
      <c r="K375" s="214"/>
      <c r="L375" s="219"/>
      <c r="M375" s="220"/>
      <c r="N375" s="221"/>
      <c r="O375" s="221"/>
      <c r="P375" s="221"/>
      <c r="Q375" s="221"/>
      <c r="R375" s="221"/>
      <c r="S375" s="221"/>
      <c r="T375" s="222"/>
      <c r="AT375" s="223" t="s">
        <v>161</v>
      </c>
      <c r="AU375" s="223" t="s">
        <v>89</v>
      </c>
      <c r="AV375" s="14" t="s">
        <v>89</v>
      </c>
      <c r="AW375" s="14" t="s">
        <v>33</v>
      </c>
      <c r="AX375" s="14" t="s">
        <v>79</v>
      </c>
      <c r="AY375" s="223" t="s">
        <v>153</v>
      </c>
    </row>
    <row r="376" spans="1:65" s="14" customFormat="1" ht="11.25">
      <c r="B376" s="213"/>
      <c r="C376" s="214"/>
      <c r="D376" s="204" t="s">
        <v>161</v>
      </c>
      <c r="E376" s="215" t="s">
        <v>1</v>
      </c>
      <c r="F376" s="216" t="s">
        <v>1674</v>
      </c>
      <c r="G376" s="214"/>
      <c r="H376" s="217">
        <v>3.6</v>
      </c>
      <c r="I376" s="218"/>
      <c r="J376" s="214"/>
      <c r="K376" s="214"/>
      <c r="L376" s="219"/>
      <c r="M376" s="220"/>
      <c r="N376" s="221"/>
      <c r="O376" s="221"/>
      <c r="P376" s="221"/>
      <c r="Q376" s="221"/>
      <c r="R376" s="221"/>
      <c r="S376" s="221"/>
      <c r="T376" s="222"/>
      <c r="AT376" s="223" t="s">
        <v>161</v>
      </c>
      <c r="AU376" s="223" t="s">
        <v>89</v>
      </c>
      <c r="AV376" s="14" t="s">
        <v>89</v>
      </c>
      <c r="AW376" s="14" t="s">
        <v>33</v>
      </c>
      <c r="AX376" s="14" t="s">
        <v>79</v>
      </c>
      <c r="AY376" s="223" t="s">
        <v>153</v>
      </c>
    </row>
    <row r="377" spans="1:65" s="15" customFormat="1" ht="11.25">
      <c r="B377" s="224"/>
      <c r="C377" s="225"/>
      <c r="D377" s="204" t="s">
        <v>161</v>
      </c>
      <c r="E377" s="226" t="s">
        <v>1</v>
      </c>
      <c r="F377" s="227" t="s">
        <v>164</v>
      </c>
      <c r="G377" s="225"/>
      <c r="H377" s="228">
        <v>658.9</v>
      </c>
      <c r="I377" s="229"/>
      <c r="J377" s="225"/>
      <c r="K377" s="225"/>
      <c r="L377" s="230"/>
      <c r="M377" s="231"/>
      <c r="N377" s="232"/>
      <c r="O377" s="232"/>
      <c r="P377" s="232"/>
      <c r="Q377" s="232"/>
      <c r="R377" s="232"/>
      <c r="S377" s="232"/>
      <c r="T377" s="233"/>
      <c r="AT377" s="234" t="s">
        <v>161</v>
      </c>
      <c r="AU377" s="234" t="s">
        <v>89</v>
      </c>
      <c r="AV377" s="15" t="s">
        <v>159</v>
      </c>
      <c r="AW377" s="15" t="s">
        <v>33</v>
      </c>
      <c r="AX377" s="15" t="s">
        <v>87</v>
      </c>
      <c r="AY377" s="234" t="s">
        <v>153</v>
      </c>
    </row>
    <row r="378" spans="1:65" s="14" customFormat="1" ht="11.25">
      <c r="B378" s="213"/>
      <c r="C378" s="214"/>
      <c r="D378" s="204" t="s">
        <v>161</v>
      </c>
      <c r="E378" s="214"/>
      <c r="F378" s="216" t="s">
        <v>1680</v>
      </c>
      <c r="G378" s="214"/>
      <c r="H378" s="217">
        <v>780.46699999999998</v>
      </c>
      <c r="I378" s="218"/>
      <c r="J378" s="214"/>
      <c r="K378" s="214"/>
      <c r="L378" s="219"/>
      <c r="M378" s="220"/>
      <c r="N378" s="221"/>
      <c r="O378" s="221"/>
      <c r="P378" s="221"/>
      <c r="Q378" s="221"/>
      <c r="R378" s="221"/>
      <c r="S378" s="221"/>
      <c r="T378" s="222"/>
      <c r="AT378" s="223" t="s">
        <v>161</v>
      </c>
      <c r="AU378" s="223" t="s">
        <v>89</v>
      </c>
      <c r="AV378" s="14" t="s">
        <v>89</v>
      </c>
      <c r="AW378" s="14" t="s">
        <v>4</v>
      </c>
      <c r="AX378" s="14" t="s">
        <v>87</v>
      </c>
      <c r="AY378" s="223" t="s">
        <v>153</v>
      </c>
    </row>
    <row r="379" spans="1:65" s="2" customFormat="1" ht="24.2" customHeight="1">
      <c r="A379" s="35"/>
      <c r="B379" s="36"/>
      <c r="C379" s="188" t="s">
        <v>359</v>
      </c>
      <c r="D379" s="188" t="s">
        <v>155</v>
      </c>
      <c r="E379" s="189" t="s">
        <v>1681</v>
      </c>
      <c r="F379" s="190" t="s">
        <v>1682</v>
      </c>
      <c r="G379" s="191" t="s">
        <v>158</v>
      </c>
      <c r="H379" s="192">
        <v>1.952</v>
      </c>
      <c r="I379" s="193"/>
      <c r="J379" s="194">
        <f>ROUND(I379*H379,2)</f>
        <v>0</v>
      </c>
      <c r="K379" s="195"/>
      <c r="L379" s="40"/>
      <c r="M379" s="196" t="s">
        <v>1</v>
      </c>
      <c r="N379" s="197" t="s">
        <v>44</v>
      </c>
      <c r="O379" s="72"/>
      <c r="P379" s="198">
        <f>O379*H379</f>
        <v>0</v>
      </c>
      <c r="Q379" s="198">
        <v>2.16</v>
      </c>
      <c r="R379" s="198">
        <f>Q379*H379</f>
        <v>4.2163200000000005</v>
      </c>
      <c r="S379" s="198">
        <v>0</v>
      </c>
      <c r="T379" s="199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00" t="s">
        <v>159</v>
      </c>
      <c r="AT379" s="200" t="s">
        <v>155</v>
      </c>
      <c r="AU379" s="200" t="s">
        <v>89</v>
      </c>
      <c r="AY379" s="18" t="s">
        <v>153</v>
      </c>
      <c r="BE379" s="201">
        <f>IF(N379="základní",J379,0)</f>
        <v>0</v>
      </c>
      <c r="BF379" s="201">
        <f>IF(N379="snížená",J379,0)</f>
        <v>0</v>
      </c>
      <c r="BG379" s="201">
        <f>IF(N379="zákl. přenesená",J379,0)</f>
        <v>0</v>
      </c>
      <c r="BH379" s="201">
        <f>IF(N379="sníž. přenesená",J379,0)</f>
        <v>0</v>
      </c>
      <c r="BI379" s="201">
        <f>IF(N379="nulová",J379,0)</f>
        <v>0</v>
      </c>
      <c r="BJ379" s="18" t="s">
        <v>87</v>
      </c>
      <c r="BK379" s="201">
        <f>ROUND(I379*H379,2)</f>
        <v>0</v>
      </c>
      <c r="BL379" s="18" t="s">
        <v>159</v>
      </c>
      <c r="BM379" s="200" t="s">
        <v>1683</v>
      </c>
    </row>
    <row r="380" spans="1:65" s="13" customFormat="1" ht="11.25">
      <c r="B380" s="202"/>
      <c r="C380" s="203"/>
      <c r="D380" s="204" t="s">
        <v>161</v>
      </c>
      <c r="E380" s="205" t="s">
        <v>1</v>
      </c>
      <c r="F380" s="206" t="s">
        <v>1684</v>
      </c>
      <c r="G380" s="203"/>
      <c r="H380" s="205" t="s">
        <v>1</v>
      </c>
      <c r="I380" s="207"/>
      <c r="J380" s="203"/>
      <c r="K380" s="203"/>
      <c r="L380" s="208"/>
      <c r="M380" s="209"/>
      <c r="N380" s="210"/>
      <c r="O380" s="210"/>
      <c r="P380" s="210"/>
      <c r="Q380" s="210"/>
      <c r="R380" s="210"/>
      <c r="S380" s="210"/>
      <c r="T380" s="211"/>
      <c r="AT380" s="212" t="s">
        <v>161</v>
      </c>
      <c r="AU380" s="212" t="s">
        <v>89</v>
      </c>
      <c r="AV380" s="13" t="s">
        <v>87</v>
      </c>
      <c r="AW380" s="13" t="s">
        <v>33</v>
      </c>
      <c r="AX380" s="13" t="s">
        <v>79</v>
      </c>
      <c r="AY380" s="212" t="s">
        <v>153</v>
      </c>
    </row>
    <row r="381" spans="1:65" s="13" customFormat="1" ht="11.25">
      <c r="B381" s="202"/>
      <c r="C381" s="203"/>
      <c r="D381" s="204" t="s">
        <v>161</v>
      </c>
      <c r="E381" s="205" t="s">
        <v>1</v>
      </c>
      <c r="F381" s="206" t="s">
        <v>1631</v>
      </c>
      <c r="G381" s="203"/>
      <c r="H381" s="205" t="s">
        <v>1</v>
      </c>
      <c r="I381" s="207"/>
      <c r="J381" s="203"/>
      <c r="K381" s="203"/>
      <c r="L381" s="208"/>
      <c r="M381" s="209"/>
      <c r="N381" s="210"/>
      <c r="O381" s="210"/>
      <c r="P381" s="210"/>
      <c r="Q381" s="210"/>
      <c r="R381" s="210"/>
      <c r="S381" s="210"/>
      <c r="T381" s="211"/>
      <c r="AT381" s="212" t="s">
        <v>161</v>
      </c>
      <c r="AU381" s="212" t="s">
        <v>89</v>
      </c>
      <c r="AV381" s="13" t="s">
        <v>87</v>
      </c>
      <c r="AW381" s="13" t="s">
        <v>33</v>
      </c>
      <c r="AX381" s="13" t="s">
        <v>79</v>
      </c>
      <c r="AY381" s="212" t="s">
        <v>153</v>
      </c>
    </row>
    <row r="382" spans="1:65" s="14" customFormat="1" ht="11.25">
      <c r="B382" s="213"/>
      <c r="C382" s="214"/>
      <c r="D382" s="204" t="s">
        <v>161</v>
      </c>
      <c r="E382" s="215" t="s">
        <v>1</v>
      </c>
      <c r="F382" s="216" t="s">
        <v>1685</v>
      </c>
      <c r="G382" s="214"/>
      <c r="H382" s="217">
        <v>0.33800000000000002</v>
      </c>
      <c r="I382" s="218"/>
      <c r="J382" s="214"/>
      <c r="K382" s="214"/>
      <c r="L382" s="219"/>
      <c r="M382" s="220"/>
      <c r="N382" s="221"/>
      <c r="O382" s="221"/>
      <c r="P382" s="221"/>
      <c r="Q382" s="221"/>
      <c r="R382" s="221"/>
      <c r="S382" s="221"/>
      <c r="T382" s="222"/>
      <c r="AT382" s="223" t="s">
        <v>161</v>
      </c>
      <c r="AU382" s="223" t="s">
        <v>89</v>
      </c>
      <c r="AV382" s="14" t="s">
        <v>89</v>
      </c>
      <c r="AW382" s="14" t="s">
        <v>33</v>
      </c>
      <c r="AX382" s="14" t="s">
        <v>79</v>
      </c>
      <c r="AY382" s="223" t="s">
        <v>153</v>
      </c>
    </row>
    <row r="383" spans="1:65" s="13" customFormat="1" ht="11.25">
      <c r="B383" s="202"/>
      <c r="C383" s="203"/>
      <c r="D383" s="204" t="s">
        <v>161</v>
      </c>
      <c r="E383" s="205" t="s">
        <v>1</v>
      </c>
      <c r="F383" s="206" t="s">
        <v>1633</v>
      </c>
      <c r="G383" s="203"/>
      <c r="H383" s="205" t="s">
        <v>1</v>
      </c>
      <c r="I383" s="207"/>
      <c r="J383" s="203"/>
      <c r="K383" s="203"/>
      <c r="L383" s="208"/>
      <c r="M383" s="209"/>
      <c r="N383" s="210"/>
      <c r="O383" s="210"/>
      <c r="P383" s="210"/>
      <c r="Q383" s="210"/>
      <c r="R383" s="210"/>
      <c r="S383" s="210"/>
      <c r="T383" s="211"/>
      <c r="AT383" s="212" t="s">
        <v>161</v>
      </c>
      <c r="AU383" s="212" t="s">
        <v>89</v>
      </c>
      <c r="AV383" s="13" t="s">
        <v>87</v>
      </c>
      <c r="AW383" s="13" t="s">
        <v>33</v>
      </c>
      <c r="AX383" s="13" t="s">
        <v>79</v>
      </c>
      <c r="AY383" s="212" t="s">
        <v>153</v>
      </c>
    </row>
    <row r="384" spans="1:65" s="14" customFormat="1" ht="11.25">
      <c r="B384" s="213"/>
      <c r="C384" s="214"/>
      <c r="D384" s="204" t="s">
        <v>161</v>
      </c>
      <c r="E384" s="215" t="s">
        <v>1</v>
      </c>
      <c r="F384" s="216" t="s">
        <v>1686</v>
      </c>
      <c r="G384" s="214"/>
      <c r="H384" s="217">
        <v>0.93799999999999994</v>
      </c>
      <c r="I384" s="218"/>
      <c r="J384" s="214"/>
      <c r="K384" s="214"/>
      <c r="L384" s="219"/>
      <c r="M384" s="220"/>
      <c r="N384" s="221"/>
      <c r="O384" s="221"/>
      <c r="P384" s="221"/>
      <c r="Q384" s="221"/>
      <c r="R384" s="221"/>
      <c r="S384" s="221"/>
      <c r="T384" s="222"/>
      <c r="AT384" s="223" t="s">
        <v>161</v>
      </c>
      <c r="AU384" s="223" t="s">
        <v>89</v>
      </c>
      <c r="AV384" s="14" t="s">
        <v>89</v>
      </c>
      <c r="AW384" s="14" t="s">
        <v>33</v>
      </c>
      <c r="AX384" s="14" t="s">
        <v>79</v>
      </c>
      <c r="AY384" s="223" t="s">
        <v>153</v>
      </c>
    </row>
    <row r="385" spans="1:65" s="13" customFormat="1" ht="11.25">
      <c r="B385" s="202"/>
      <c r="C385" s="203"/>
      <c r="D385" s="204" t="s">
        <v>161</v>
      </c>
      <c r="E385" s="205" t="s">
        <v>1</v>
      </c>
      <c r="F385" s="206" t="s">
        <v>1635</v>
      </c>
      <c r="G385" s="203"/>
      <c r="H385" s="205" t="s">
        <v>1</v>
      </c>
      <c r="I385" s="207"/>
      <c r="J385" s="203"/>
      <c r="K385" s="203"/>
      <c r="L385" s="208"/>
      <c r="M385" s="209"/>
      <c r="N385" s="210"/>
      <c r="O385" s="210"/>
      <c r="P385" s="210"/>
      <c r="Q385" s="210"/>
      <c r="R385" s="210"/>
      <c r="S385" s="210"/>
      <c r="T385" s="211"/>
      <c r="AT385" s="212" t="s">
        <v>161</v>
      </c>
      <c r="AU385" s="212" t="s">
        <v>89</v>
      </c>
      <c r="AV385" s="13" t="s">
        <v>87</v>
      </c>
      <c r="AW385" s="13" t="s">
        <v>33</v>
      </c>
      <c r="AX385" s="13" t="s">
        <v>79</v>
      </c>
      <c r="AY385" s="212" t="s">
        <v>153</v>
      </c>
    </row>
    <row r="386" spans="1:65" s="14" customFormat="1" ht="11.25">
      <c r="B386" s="213"/>
      <c r="C386" s="214"/>
      <c r="D386" s="204" t="s">
        <v>161</v>
      </c>
      <c r="E386" s="215" t="s">
        <v>1</v>
      </c>
      <c r="F386" s="216" t="s">
        <v>1685</v>
      </c>
      <c r="G386" s="214"/>
      <c r="H386" s="217">
        <v>0.33800000000000002</v>
      </c>
      <c r="I386" s="218"/>
      <c r="J386" s="214"/>
      <c r="K386" s="214"/>
      <c r="L386" s="219"/>
      <c r="M386" s="220"/>
      <c r="N386" s="221"/>
      <c r="O386" s="221"/>
      <c r="P386" s="221"/>
      <c r="Q386" s="221"/>
      <c r="R386" s="221"/>
      <c r="S386" s="221"/>
      <c r="T386" s="222"/>
      <c r="AT386" s="223" t="s">
        <v>161</v>
      </c>
      <c r="AU386" s="223" t="s">
        <v>89</v>
      </c>
      <c r="AV386" s="14" t="s">
        <v>89</v>
      </c>
      <c r="AW386" s="14" t="s">
        <v>33</v>
      </c>
      <c r="AX386" s="14" t="s">
        <v>79</v>
      </c>
      <c r="AY386" s="223" t="s">
        <v>153</v>
      </c>
    </row>
    <row r="387" spans="1:65" s="13" customFormat="1" ht="11.25">
      <c r="B387" s="202"/>
      <c r="C387" s="203"/>
      <c r="D387" s="204" t="s">
        <v>161</v>
      </c>
      <c r="E387" s="205" t="s">
        <v>1</v>
      </c>
      <c r="F387" s="206" t="s">
        <v>1636</v>
      </c>
      <c r="G387" s="203"/>
      <c r="H387" s="205" t="s">
        <v>1</v>
      </c>
      <c r="I387" s="207"/>
      <c r="J387" s="203"/>
      <c r="K387" s="203"/>
      <c r="L387" s="208"/>
      <c r="M387" s="209"/>
      <c r="N387" s="210"/>
      <c r="O387" s="210"/>
      <c r="P387" s="210"/>
      <c r="Q387" s="210"/>
      <c r="R387" s="210"/>
      <c r="S387" s="210"/>
      <c r="T387" s="211"/>
      <c r="AT387" s="212" t="s">
        <v>161</v>
      </c>
      <c r="AU387" s="212" t="s">
        <v>89</v>
      </c>
      <c r="AV387" s="13" t="s">
        <v>87</v>
      </c>
      <c r="AW387" s="13" t="s">
        <v>33</v>
      </c>
      <c r="AX387" s="13" t="s">
        <v>79</v>
      </c>
      <c r="AY387" s="212" t="s">
        <v>153</v>
      </c>
    </row>
    <row r="388" spans="1:65" s="14" customFormat="1" ht="11.25">
      <c r="B388" s="213"/>
      <c r="C388" s="214"/>
      <c r="D388" s="204" t="s">
        <v>161</v>
      </c>
      <c r="E388" s="215" t="s">
        <v>1</v>
      </c>
      <c r="F388" s="216" t="s">
        <v>1685</v>
      </c>
      <c r="G388" s="214"/>
      <c r="H388" s="217">
        <v>0.33800000000000002</v>
      </c>
      <c r="I388" s="218"/>
      <c r="J388" s="214"/>
      <c r="K388" s="214"/>
      <c r="L388" s="219"/>
      <c r="M388" s="220"/>
      <c r="N388" s="221"/>
      <c r="O388" s="221"/>
      <c r="P388" s="221"/>
      <c r="Q388" s="221"/>
      <c r="R388" s="221"/>
      <c r="S388" s="221"/>
      <c r="T388" s="222"/>
      <c r="AT388" s="223" t="s">
        <v>161</v>
      </c>
      <c r="AU388" s="223" t="s">
        <v>89</v>
      </c>
      <c r="AV388" s="14" t="s">
        <v>89</v>
      </c>
      <c r="AW388" s="14" t="s">
        <v>33</v>
      </c>
      <c r="AX388" s="14" t="s">
        <v>79</v>
      </c>
      <c r="AY388" s="223" t="s">
        <v>153</v>
      </c>
    </row>
    <row r="389" spans="1:65" s="15" customFormat="1" ht="11.25">
      <c r="B389" s="224"/>
      <c r="C389" s="225"/>
      <c r="D389" s="204" t="s">
        <v>161</v>
      </c>
      <c r="E389" s="226" t="s">
        <v>1</v>
      </c>
      <c r="F389" s="227" t="s">
        <v>164</v>
      </c>
      <c r="G389" s="225"/>
      <c r="H389" s="228">
        <v>1.9520000000000002</v>
      </c>
      <c r="I389" s="229"/>
      <c r="J389" s="225"/>
      <c r="K389" s="225"/>
      <c r="L389" s="230"/>
      <c r="M389" s="231"/>
      <c r="N389" s="232"/>
      <c r="O389" s="232"/>
      <c r="P389" s="232"/>
      <c r="Q389" s="232"/>
      <c r="R389" s="232"/>
      <c r="S389" s="232"/>
      <c r="T389" s="233"/>
      <c r="AT389" s="234" t="s">
        <v>161</v>
      </c>
      <c r="AU389" s="234" t="s">
        <v>89</v>
      </c>
      <c r="AV389" s="15" t="s">
        <v>159</v>
      </c>
      <c r="AW389" s="15" t="s">
        <v>33</v>
      </c>
      <c r="AX389" s="15" t="s">
        <v>87</v>
      </c>
      <c r="AY389" s="234" t="s">
        <v>153</v>
      </c>
    </row>
    <row r="390" spans="1:65" s="2" customFormat="1" ht="24.2" customHeight="1">
      <c r="A390" s="35"/>
      <c r="B390" s="36"/>
      <c r="C390" s="188" t="s">
        <v>363</v>
      </c>
      <c r="D390" s="188" t="s">
        <v>155</v>
      </c>
      <c r="E390" s="189" t="s">
        <v>246</v>
      </c>
      <c r="F390" s="190" t="s">
        <v>247</v>
      </c>
      <c r="G390" s="191" t="s">
        <v>158</v>
      </c>
      <c r="H390" s="192">
        <v>1.952</v>
      </c>
      <c r="I390" s="193"/>
      <c r="J390" s="194">
        <f>ROUND(I390*H390,2)</f>
        <v>0</v>
      </c>
      <c r="K390" s="195"/>
      <c r="L390" s="40"/>
      <c r="M390" s="196" t="s">
        <v>1</v>
      </c>
      <c r="N390" s="197" t="s">
        <v>44</v>
      </c>
      <c r="O390" s="72"/>
      <c r="P390" s="198">
        <f>O390*H390</f>
        <v>0</v>
      </c>
      <c r="Q390" s="198">
        <v>2.45329</v>
      </c>
      <c r="R390" s="198">
        <f>Q390*H390</f>
        <v>4.7888220800000001</v>
      </c>
      <c r="S390" s="198">
        <v>0</v>
      </c>
      <c r="T390" s="199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0" t="s">
        <v>159</v>
      </c>
      <c r="AT390" s="200" t="s">
        <v>155</v>
      </c>
      <c r="AU390" s="200" t="s">
        <v>89</v>
      </c>
      <c r="AY390" s="18" t="s">
        <v>153</v>
      </c>
      <c r="BE390" s="201">
        <f>IF(N390="základní",J390,0)</f>
        <v>0</v>
      </c>
      <c r="BF390" s="201">
        <f>IF(N390="snížená",J390,0)</f>
        <v>0</v>
      </c>
      <c r="BG390" s="201">
        <f>IF(N390="zákl. přenesená",J390,0)</f>
        <v>0</v>
      </c>
      <c r="BH390" s="201">
        <f>IF(N390="sníž. přenesená",J390,0)</f>
        <v>0</v>
      </c>
      <c r="BI390" s="201">
        <f>IF(N390="nulová",J390,0)</f>
        <v>0</v>
      </c>
      <c r="BJ390" s="18" t="s">
        <v>87</v>
      </c>
      <c r="BK390" s="201">
        <f>ROUND(I390*H390,2)</f>
        <v>0</v>
      </c>
      <c r="BL390" s="18" t="s">
        <v>159</v>
      </c>
      <c r="BM390" s="200" t="s">
        <v>1687</v>
      </c>
    </row>
    <row r="391" spans="1:65" s="13" customFormat="1" ht="11.25">
      <c r="B391" s="202"/>
      <c r="C391" s="203"/>
      <c r="D391" s="204" t="s">
        <v>161</v>
      </c>
      <c r="E391" s="205" t="s">
        <v>1</v>
      </c>
      <c r="F391" s="206" t="s">
        <v>1688</v>
      </c>
      <c r="G391" s="203"/>
      <c r="H391" s="205" t="s">
        <v>1</v>
      </c>
      <c r="I391" s="207"/>
      <c r="J391" s="203"/>
      <c r="K391" s="203"/>
      <c r="L391" s="208"/>
      <c r="M391" s="209"/>
      <c r="N391" s="210"/>
      <c r="O391" s="210"/>
      <c r="P391" s="210"/>
      <c r="Q391" s="210"/>
      <c r="R391" s="210"/>
      <c r="S391" s="210"/>
      <c r="T391" s="211"/>
      <c r="AT391" s="212" t="s">
        <v>161</v>
      </c>
      <c r="AU391" s="212" t="s">
        <v>89</v>
      </c>
      <c r="AV391" s="13" t="s">
        <v>87</v>
      </c>
      <c r="AW391" s="13" t="s">
        <v>33</v>
      </c>
      <c r="AX391" s="13" t="s">
        <v>79</v>
      </c>
      <c r="AY391" s="212" t="s">
        <v>153</v>
      </c>
    </row>
    <row r="392" spans="1:65" s="13" customFormat="1" ht="11.25">
      <c r="B392" s="202"/>
      <c r="C392" s="203"/>
      <c r="D392" s="204" t="s">
        <v>161</v>
      </c>
      <c r="E392" s="205" t="s">
        <v>1</v>
      </c>
      <c r="F392" s="206" t="s">
        <v>1631</v>
      </c>
      <c r="G392" s="203"/>
      <c r="H392" s="205" t="s">
        <v>1</v>
      </c>
      <c r="I392" s="207"/>
      <c r="J392" s="203"/>
      <c r="K392" s="203"/>
      <c r="L392" s="208"/>
      <c r="M392" s="209"/>
      <c r="N392" s="210"/>
      <c r="O392" s="210"/>
      <c r="P392" s="210"/>
      <c r="Q392" s="210"/>
      <c r="R392" s="210"/>
      <c r="S392" s="210"/>
      <c r="T392" s="211"/>
      <c r="AT392" s="212" t="s">
        <v>161</v>
      </c>
      <c r="AU392" s="212" t="s">
        <v>89</v>
      </c>
      <c r="AV392" s="13" t="s">
        <v>87</v>
      </c>
      <c r="AW392" s="13" t="s">
        <v>33</v>
      </c>
      <c r="AX392" s="13" t="s">
        <v>79</v>
      </c>
      <c r="AY392" s="212" t="s">
        <v>153</v>
      </c>
    </row>
    <row r="393" spans="1:65" s="14" customFormat="1" ht="11.25">
      <c r="B393" s="213"/>
      <c r="C393" s="214"/>
      <c r="D393" s="204" t="s">
        <v>161</v>
      </c>
      <c r="E393" s="215" t="s">
        <v>1</v>
      </c>
      <c r="F393" s="216" t="s">
        <v>1685</v>
      </c>
      <c r="G393" s="214"/>
      <c r="H393" s="217">
        <v>0.33800000000000002</v>
      </c>
      <c r="I393" s="218"/>
      <c r="J393" s="214"/>
      <c r="K393" s="214"/>
      <c r="L393" s="219"/>
      <c r="M393" s="220"/>
      <c r="N393" s="221"/>
      <c r="O393" s="221"/>
      <c r="P393" s="221"/>
      <c r="Q393" s="221"/>
      <c r="R393" s="221"/>
      <c r="S393" s="221"/>
      <c r="T393" s="222"/>
      <c r="AT393" s="223" t="s">
        <v>161</v>
      </c>
      <c r="AU393" s="223" t="s">
        <v>89</v>
      </c>
      <c r="AV393" s="14" t="s">
        <v>89</v>
      </c>
      <c r="AW393" s="14" t="s">
        <v>33</v>
      </c>
      <c r="AX393" s="14" t="s">
        <v>79</v>
      </c>
      <c r="AY393" s="223" t="s">
        <v>153</v>
      </c>
    </row>
    <row r="394" spans="1:65" s="13" customFormat="1" ht="11.25">
      <c r="B394" s="202"/>
      <c r="C394" s="203"/>
      <c r="D394" s="204" t="s">
        <v>161</v>
      </c>
      <c r="E394" s="205" t="s">
        <v>1</v>
      </c>
      <c r="F394" s="206" t="s">
        <v>1633</v>
      </c>
      <c r="G394" s="203"/>
      <c r="H394" s="205" t="s">
        <v>1</v>
      </c>
      <c r="I394" s="207"/>
      <c r="J394" s="203"/>
      <c r="K394" s="203"/>
      <c r="L394" s="208"/>
      <c r="M394" s="209"/>
      <c r="N394" s="210"/>
      <c r="O394" s="210"/>
      <c r="P394" s="210"/>
      <c r="Q394" s="210"/>
      <c r="R394" s="210"/>
      <c r="S394" s="210"/>
      <c r="T394" s="211"/>
      <c r="AT394" s="212" t="s">
        <v>161</v>
      </c>
      <c r="AU394" s="212" t="s">
        <v>89</v>
      </c>
      <c r="AV394" s="13" t="s">
        <v>87</v>
      </c>
      <c r="AW394" s="13" t="s">
        <v>33</v>
      </c>
      <c r="AX394" s="13" t="s">
        <v>79</v>
      </c>
      <c r="AY394" s="212" t="s">
        <v>153</v>
      </c>
    </row>
    <row r="395" spans="1:65" s="14" customFormat="1" ht="11.25">
      <c r="B395" s="213"/>
      <c r="C395" s="214"/>
      <c r="D395" s="204" t="s">
        <v>161</v>
      </c>
      <c r="E395" s="215" t="s">
        <v>1</v>
      </c>
      <c r="F395" s="216" t="s">
        <v>1686</v>
      </c>
      <c r="G395" s="214"/>
      <c r="H395" s="217">
        <v>0.93799999999999994</v>
      </c>
      <c r="I395" s="218"/>
      <c r="J395" s="214"/>
      <c r="K395" s="214"/>
      <c r="L395" s="219"/>
      <c r="M395" s="220"/>
      <c r="N395" s="221"/>
      <c r="O395" s="221"/>
      <c r="P395" s="221"/>
      <c r="Q395" s="221"/>
      <c r="R395" s="221"/>
      <c r="S395" s="221"/>
      <c r="T395" s="222"/>
      <c r="AT395" s="223" t="s">
        <v>161</v>
      </c>
      <c r="AU395" s="223" t="s">
        <v>89</v>
      </c>
      <c r="AV395" s="14" t="s">
        <v>89</v>
      </c>
      <c r="AW395" s="14" t="s">
        <v>33</v>
      </c>
      <c r="AX395" s="14" t="s">
        <v>79</v>
      </c>
      <c r="AY395" s="223" t="s">
        <v>153</v>
      </c>
    </row>
    <row r="396" spans="1:65" s="13" customFormat="1" ht="11.25">
      <c r="B396" s="202"/>
      <c r="C396" s="203"/>
      <c r="D396" s="204" t="s">
        <v>161</v>
      </c>
      <c r="E396" s="205" t="s">
        <v>1</v>
      </c>
      <c r="F396" s="206" t="s">
        <v>1635</v>
      </c>
      <c r="G396" s="203"/>
      <c r="H396" s="205" t="s">
        <v>1</v>
      </c>
      <c r="I396" s="207"/>
      <c r="J396" s="203"/>
      <c r="K396" s="203"/>
      <c r="L396" s="208"/>
      <c r="M396" s="209"/>
      <c r="N396" s="210"/>
      <c r="O396" s="210"/>
      <c r="P396" s="210"/>
      <c r="Q396" s="210"/>
      <c r="R396" s="210"/>
      <c r="S396" s="210"/>
      <c r="T396" s="211"/>
      <c r="AT396" s="212" t="s">
        <v>161</v>
      </c>
      <c r="AU396" s="212" t="s">
        <v>89</v>
      </c>
      <c r="AV396" s="13" t="s">
        <v>87</v>
      </c>
      <c r="AW396" s="13" t="s">
        <v>33</v>
      </c>
      <c r="AX396" s="13" t="s">
        <v>79</v>
      </c>
      <c r="AY396" s="212" t="s">
        <v>153</v>
      </c>
    </row>
    <row r="397" spans="1:65" s="14" customFormat="1" ht="11.25">
      <c r="B397" s="213"/>
      <c r="C397" s="214"/>
      <c r="D397" s="204" t="s">
        <v>161</v>
      </c>
      <c r="E397" s="215" t="s">
        <v>1</v>
      </c>
      <c r="F397" s="216" t="s">
        <v>1685</v>
      </c>
      <c r="G397" s="214"/>
      <c r="H397" s="217">
        <v>0.33800000000000002</v>
      </c>
      <c r="I397" s="218"/>
      <c r="J397" s="214"/>
      <c r="K397" s="214"/>
      <c r="L397" s="219"/>
      <c r="M397" s="220"/>
      <c r="N397" s="221"/>
      <c r="O397" s="221"/>
      <c r="P397" s="221"/>
      <c r="Q397" s="221"/>
      <c r="R397" s="221"/>
      <c r="S397" s="221"/>
      <c r="T397" s="222"/>
      <c r="AT397" s="223" t="s">
        <v>161</v>
      </c>
      <c r="AU397" s="223" t="s">
        <v>89</v>
      </c>
      <c r="AV397" s="14" t="s">
        <v>89</v>
      </c>
      <c r="AW397" s="14" t="s">
        <v>33</v>
      </c>
      <c r="AX397" s="14" t="s">
        <v>79</v>
      </c>
      <c r="AY397" s="223" t="s">
        <v>153</v>
      </c>
    </row>
    <row r="398" spans="1:65" s="13" customFormat="1" ht="11.25">
      <c r="B398" s="202"/>
      <c r="C398" s="203"/>
      <c r="D398" s="204" t="s">
        <v>161</v>
      </c>
      <c r="E398" s="205" t="s">
        <v>1</v>
      </c>
      <c r="F398" s="206" t="s">
        <v>1636</v>
      </c>
      <c r="G398" s="203"/>
      <c r="H398" s="205" t="s">
        <v>1</v>
      </c>
      <c r="I398" s="207"/>
      <c r="J398" s="203"/>
      <c r="K398" s="203"/>
      <c r="L398" s="208"/>
      <c r="M398" s="209"/>
      <c r="N398" s="210"/>
      <c r="O398" s="210"/>
      <c r="P398" s="210"/>
      <c r="Q398" s="210"/>
      <c r="R398" s="210"/>
      <c r="S398" s="210"/>
      <c r="T398" s="211"/>
      <c r="AT398" s="212" t="s">
        <v>161</v>
      </c>
      <c r="AU398" s="212" t="s">
        <v>89</v>
      </c>
      <c r="AV398" s="13" t="s">
        <v>87</v>
      </c>
      <c r="AW398" s="13" t="s">
        <v>33</v>
      </c>
      <c r="AX398" s="13" t="s">
        <v>79</v>
      </c>
      <c r="AY398" s="212" t="s">
        <v>153</v>
      </c>
    </row>
    <row r="399" spans="1:65" s="14" customFormat="1" ht="11.25">
      <c r="B399" s="213"/>
      <c r="C399" s="214"/>
      <c r="D399" s="204" t="s">
        <v>161</v>
      </c>
      <c r="E399" s="215" t="s">
        <v>1</v>
      </c>
      <c r="F399" s="216" t="s">
        <v>1685</v>
      </c>
      <c r="G399" s="214"/>
      <c r="H399" s="217">
        <v>0.33800000000000002</v>
      </c>
      <c r="I399" s="218"/>
      <c r="J399" s="214"/>
      <c r="K399" s="214"/>
      <c r="L399" s="219"/>
      <c r="M399" s="220"/>
      <c r="N399" s="221"/>
      <c r="O399" s="221"/>
      <c r="P399" s="221"/>
      <c r="Q399" s="221"/>
      <c r="R399" s="221"/>
      <c r="S399" s="221"/>
      <c r="T399" s="222"/>
      <c r="AT399" s="223" t="s">
        <v>161</v>
      </c>
      <c r="AU399" s="223" t="s">
        <v>89</v>
      </c>
      <c r="AV399" s="14" t="s">
        <v>89</v>
      </c>
      <c r="AW399" s="14" t="s">
        <v>33</v>
      </c>
      <c r="AX399" s="14" t="s">
        <v>79</v>
      </c>
      <c r="AY399" s="223" t="s">
        <v>153</v>
      </c>
    </row>
    <row r="400" spans="1:65" s="15" customFormat="1" ht="11.25">
      <c r="B400" s="224"/>
      <c r="C400" s="225"/>
      <c r="D400" s="204" t="s">
        <v>161</v>
      </c>
      <c r="E400" s="226" t="s">
        <v>1</v>
      </c>
      <c r="F400" s="227" t="s">
        <v>164</v>
      </c>
      <c r="G400" s="225"/>
      <c r="H400" s="228">
        <v>1.9520000000000002</v>
      </c>
      <c r="I400" s="229"/>
      <c r="J400" s="225"/>
      <c r="K400" s="225"/>
      <c r="L400" s="230"/>
      <c r="M400" s="231"/>
      <c r="N400" s="232"/>
      <c r="O400" s="232"/>
      <c r="P400" s="232"/>
      <c r="Q400" s="232"/>
      <c r="R400" s="232"/>
      <c r="S400" s="232"/>
      <c r="T400" s="233"/>
      <c r="AT400" s="234" t="s">
        <v>161</v>
      </c>
      <c r="AU400" s="234" t="s">
        <v>89</v>
      </c>
      <c r="AV400" s="15" t="s">
        <v>159</v>
      </c>
      <c r="AW400" s="15" t="s">
        <v>33</v>
      </c>
      <c r="AX400" s="15" t="s">
        <v>87</v>
      </c>
      <c r="AY400" s="234" t="s">
        <v>153</v>
      </c>
    </row>
    <row r="401" spans="1:65" s="2" customFormat="1" ht="16.5" customHeight="1">
      <c r="A401" s="35"/>
      <c r="B401" s="36"/>
      <c r="C401" s="188" t="s">
        <v>368</v>
      </c>
      <c r="D401" s="188" t="s">
        <v>155</v>
      </c>
      <c r="E401" s="189" t="s">
        <v>252</v>
      </c>
      <c r="F401" s="190" t="s">
        <v>253</v>
      </c>
      <c r="G401" s="191" t="s">
        <v>194</v>
      </c>
      <c r="H401" s="192">
        <v>5.6</v>
      </c>
      <c r="I401" s="193"/>
      <c r="J401" s="194">
        <f>ROUND(I401*H401,2)</f>
        <v>0</v>
      </c>
      <c r="K401" s="195"/>
      <c r="L401" s="40"/>
      <c r="M401" s="196" t="s">
        <v>1</v>
      </c>
      <c r="N401" s="197" t="s">
        <v>44</v>
      </c>
      <c r="O401" s="72"/>
      <c r="P401" s="198">
        <f>O401*H401</f>
        <v>0</v>
      </c>
      <c r="Q401" s="198">
        <v>2.47E-3</v>
      </c>
      <c r="R401" s="198">
        <f>Q401*H401</f>
        <v>1.3831999999999999E-2</v>
      </c>
      <c r="S401" s="198">
        <v>0</v>
      </c>
      <c r="T401" s="199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00" t="s">
        <v>159</v>
      </c>
      <c r="AT401" s="200" t="s">
        <v>155</v>
      </c>
      <c r="AU401" s="200" t="s">
        <v>89</v>
      </c>
      <c r="AY401" s="18" t="s">
        <v>153</v>
      </c>
      <c r="BE401" s="201">
        <f>IF(N401="základní",J401,0)</f>
        <v>0</v>
      </c>
      <c r="BF401" s="201">
        <f>IF(N401="snížená",J401,0)</f>
        <v>0</v>
      </c>
      <c r="BG401" s="201">
        <f>IF(N401="zákl. přenesená",J401,0)</f>
        <v>0</v>
      </c>
      <c r="BH401" s="201">
        <f>IF(N401="sníž. přenesená",J401,0)</f>
        <v>0</v>
      </c>
      <c r="BI401" s="201">
        <f>IF(N401="nulová",J401,0)</f>
        <v>0</v>
      </c>
      <c r="BJ401" s="18" t="s">
        <v>87</v>
      </c>
      <c r="BK401" s="201">
        <f>ROUND(I401*H401,2)</f>
        <v>0</v>
      </c>
      <c r="BL401" s="18" t="s">
        <v>159</v>
      </c>
      <c r="BM401" s="200" t="s">
        <v>1689</v>
      </c>
    </row>
    <row r="402" spans="1:65" s="13" customFormat="1" ht="11.25">
      <c r="B402" s="202"/>
      <c r="C402" s="203"/>
      <c r="D402" s="204" t="s">
        <v>161</v>
      </c>
      <c r="E402" s="205" t="s">
        <v>1</v>
      </c>
      <c r="F402" s="206" t="s">
        <v>1690</v>
      </c>
      <c r="G402" s="203"/>
      <c r="H402" s="205" t="s">
        <v>1</v>
      </c>
      <c r="I402" s="207"/>
      <c r="J402" s="203"/>
      <c r="K402" s="203"/>
      <c r="L402" s="208"/>
      <c r="M402" s="209"/>
      <c r="N402" s="210"/>
      <c r="O402" s="210"/>
      <c r="P402" s="210"/>
      <c r="Q402" s="210"/>
      <c r="R402" s="210"/>
      <c r="S402" s="210"/>
      <c r="T402" s="211"/>
      <c r="AT402" s="212" t="s">
        <v>161</v>
      </c>
      <c r="AU402" s="212" t="s">
        <v>89</v>
      </c>
      <c r="AV402" s="13" t="s">
        <v>87</v>
      </c>
      <c r="AW402" s="13" t="s">
        <v>33</v>
      </c>
      <c r="AX402" s="13" t="s">
        <v>79</v>
      </c>
      <c r="AY402" s="212" t="s">
        <v>153</v>
      </c>
    </row>
    <row r="403" spans="1:65" s="13" customFormat="1" ht="11.25">
      <c r="B403" s="202"/>
      <c r="C403" s="203"/>
      <c r="D403" s="204" t="s">
        <v>161</v>
      </c>
      <c r="E403" s="205" t="s">
        <v>1</v>
      </c>
      <c r="F403" s="206" t="s">
        <v>1631</v>
      </c>
      <c r="G403" s="203"/>
      <c r="H403" s="205" t="s">
        <v>1</v>
      </c>
      <c r="I403" s="207"/>
      <c r="J403" s="203"/>
      <c r="K403" s="203"/>
      <c r="L403" s="208"/>
      <c r="M403" s="209"/>
      <c r="N403" s="210"/>
      <c r="O403" s="210"/>
      <c r="P403" s="210"/>
      <c r="Q403" s="210"/>
      <c r="R403" s="210"/>
      <c r="S403" s="210"/>
      <c r="T403" s="211"/>
      <c r="AT403" s="212" t="s">
        <v>161</v>
      </c>
      <c r="AU403" s="212" t="s">
        <v>89</v>
      </c>
      <c r="AV403" s="13" t="s">
        <v>87</v>
      </c>
      <c r="AW403" s="13" t="s">
        <v>33</v>
      </c>
      <c r="AX403" s="13" t="s">
        <v>79</v>
      </c>
      <c r="AY403" s="212" t="s">
        <v>153</v>
      </c>
    </row>
    <row r="404" spans="1:65" s="14" customFormat="1" ht="11.25">
      <c r="B404" s="213"/>
      <c r="C404" s="214"/>
      <c r="D404" s="204" t="s">
        <v>161</v>
      </c>
      <c r="E404" s="215" t="s">
        <v>1</v>
      </c>
      <c r="F404" s="216" t="s">
        <v>1691</v>
      </c>
      <c r="G404" s="214"/>
      <c r="H404" s="217">
        <v>1.2</v>
      </c>
      <c r="I404" s="218"/>
      <c r="J404" s="214"/>
      <c r="K404" s="214"/>
      <c r="L404" s="219"/>
      <c r="M404" s="220"/>
      <c r="N404" s="221"/>
      <c r="O404" s="221"/>
      <c r="P404" s="221"/>
      <c r="Q404" s="221"/>
      <c r="R404" s="221"/>
      <c r="S404" s="221"/>
      <c r="T404" s="222"/>
      <c r="AT404" s="223" t="s">
        <v>161</v>
      </c>
      <c r="AU404" s="223" t="s">
        <v>89</v>
      </c>
      <c r="AV404" s="14" t="s">
        <v>89</v>
      </c>
      <c r="AW404" s="14" t="s">
        <v>33</v>
      </c>
      <c r="AX404" s="14" t="s">
        <v>79</v>
      </c>
      <c r="AY404" s="223" t="s">
        <v>153</v>
      </c>
    </row>
    <row r="405" spans="1:65" s="13" customFormat="1" ht="11.25">
      <c r="B405" s="202"/>
      <c r="C405" s="203"/>
      <c r="D405" s="204" t="s">
        <v>161</v>
      </c>
      <c r="E405" s="205" t="s">
        <v>1</v>
      </c>
      <c r="F405" s="206" t="s">
        <v>1633</v>
      </c>
      <c r="G405" s="203"/>
      <c r="H405" s="205" t="s">
        <v>1</v>
      </c>
      <c r="I405" s="207"/>
      <c r="J405" s="203"/>
      <c r="K405" s="203"/>
      <c r="L405" s="208"/>
      <c r="M405" s="209"/>
      <c r="N405" s="210"/>
      <c r="O405" s="210"/>
      <c r="P405" s="210"/>
      <c r="Q405" s="210"/>
      <c r="R405" s="210"/>
      <c r="S405" s="210"/>
      <c r="T405" s="211"/>
      <c r="AT405" s="212" t="s">
        <v>161</v>
      </c>
      <c r="AU405" s="212" t="s">
        <v>89</v>
      </c>
      <c r="AV405" s="13" t="s">
        <v>87</v>
      </c>
      <c r="AW405" s="13" t="s">
        <v>33</v>
      </c>
      <c r="AX405" s="13" t="s">
        <v>79</v>
      </c>
      <c r="AY405" s="212" t="s">
        <v>153</v>
      </c>
    </row>
    <row r="406" spans="1:65" s="14" customFormat="1" ht="11.25">
      <c r="B406" s="213"/>
      <c r="C406" s="214"/>
      <c r="D406" s="204" t="s">
        <v>161</v>
      </c>
      <c r="E406" s="215" t="s">
        <v>1</v>
      </c>
      <c r="F406" s="216" t="s">
        <v>1692</v>
      </c>
      <c r="G406" s="214"/>
      <c r="H406" s="217">
        <v>2</v>
      </c>
      <c r="I406" s="218"/>
      <c r="J406" s="214"/>
      <c r="K406" s="214"/>
      <c r="L406" s="219"/>
      <c r="M406" s="220"/>
      <c r="N406" s="221"/>
      <c r="O406" s="221"/>
      <c r="P406" s="221"/>
      <c r="Q406" s="221"/>
      <c r="R406" s="221"/>
      <c r="S406" s="221"/>
      <c r="T406" s="222"/>
      <c r="AT406" s="223" t="s">
        <v>161</v>
      </c>
      <c r="AU406" s="223" t="s">
        <v>89</v>
      </c>
      <c r="AV406" s="14" t="s">
        <v>89</v>
      </c>
      <c r="AW406" s="14" t="s">
        <v>33</v>
      </c>
      <c r="AX406" s="14" t="s">
        <v>79</v>
      </c>
      <c r="AY406" s="223" t="s">
        <v>153</v>
      </c>
    </row>
    <row r="407" spans="1:65" s="13" customFormat="1" ht="11.25">
      <c r="B407" s="202"/>
      <c r="C407" s="203"/>
      <c r="D407" s="204" t="s">
        <v>161</v>
      </c>
      <c r="E407" s="205" t="s">
        <v>1</v>
      </c>
      <c r="F407" s="206" t="s">
        <v>1635</v>
      </c>
      <c r="G407" s="203"/>
      <c r="H407" s="205" t="s">
        <v>1</v>
      </c>
      <c r="I407" s="207"/>
      <c r="J407" s="203"/>
      <c r="K407" s="203"/>
      <c r="L407" s="208"/>
      <c r="M407" s="209"/>
      <c r="N407" s="210"/>
      <c r="O407" s="210"/>
      <c r="P407" s="210"/>
      <c r="Q407" s="210"/>
      <c r="R407" s="210"/>
      <c r="S407" s="210"/>
      <c r="T407" s="211"/>
      <c r="AT407" s="212" t="s">
        <v>161</v>
      </c>
      <c r="AU407" s="212" t="s">
        <v>89</v>
      </c>
      <c r="AV407" s="13" t="s">
        <v>87</v>
      </c>
      <c r="AW407" s="13" t="s">
        <v>33</v>
      </c>
      <c r="AX407" s="13" t="s">
        <v>79</v>
      </c>
      <c r="AY407" s="212" t="s">
        <v>153</v>
      </c>
    </row>
    <row r="408" spans="1:65" s="14" customFormat="1" ht="11.25">
      <c r="B408" s="213"/>
      <c r="C408" s="214"/>
      <c r="D408" s="204" t="s">
        <v>161</v>
      </c>
      <c r="E408" s="215" t="s">
        <v>1</v>
      </c>
      <c r="F408" s="216" t="s">
        <v>1691</v>
      </c>
      <c r="G408" s="214"/>
      <c r="H408" s="217">
        <v>1.2</v>
      </c>
      <c r="I408" s="218"/>
      <c r="J408" s="214"/>
      <c r="K408" s="214"/>
      <c r="L408" s="219"/>
      <c r="M408" s="220"/>
      <c r="N408" s="221"/>
      <c r="O408" s="221"/>
      <c r="P408" s="221"/>
      <c r="Q408" s="221"/>
      <c r="R408" s="221"/>
      <c r="S408" s="221"/>
      <c r="T408" s="222"/>
      <c r="AT408" s="223" t="s">
        <v>161</v>
      </c>
      <c r="AU408" s="223" t="s">
        <v>89</v>
      </c>
      <c r="AV408" s="14" t="s">
        <v>89</v>
      </c>
      <c r="AW408" s="14" t="s">
        <v>33</v>
      </c>
      <c r="AX408" s="14" t="s">
        <v>79</v>
      </c>
      <c r="AY408" s="223" t="s">
        <v>153</v>
      </c>
    </row>
    <row r="409" spans="1:65" s="13" customFormat="1" ht="11.25">
      <c r="B409" s="202"/>
      <c r="C409" s="203"/>
      <c r="D409" s="204" t="s">
        <v>161</v>
      </c>
      <c r="E409" s="205" t="s">
        <v>1</v>
      </c>
      <c r="F409" s="206" t="s">
        <v>1636</v>
      </c>
      <c r="G409" s="203"/>
      <c r="H409" s="205" t="s">
        <v>1</v>
      </c>
      <c r="I409" s="207"/>
      <c r="J409" s="203"/>
      <c r="K409" s="203"/>
      <c r="L409" s="208"/>
      <c r="M409" s="209"/>
      <c r="N409" s="210"/>
      <c r="O409" s="210"/>
      <c r="P409" s="210"/>
      <c r="Q409" s="210"/>
      <c r="R409" s="210"/>
      <c r="S409" s="210"/>
      <c r="T409" s="211"/>
      <c r="AT409" s="212" t="s">
        <v>161</v>
      </c>
      <c r="AU409" s="212" t="s">
        <v>89</v>
      </c>
      <c r="AV409" s="13" t="s">
        <v>87</v>
      </c>
      <c r="AW409" s="13" t="s">
        <v>33</v>
      </c>
      <c r="AX409" s="13" t="s">
        <v>79</v>
      </c>
      <c r="AY409" s="212" t="s">
        <v>153</v>
      </c>
    </row>
    <row r="410" spans="1:65" s="14" customFormat="1" ht="11.25">
      <c r="B410" s="213"/>
      <c r="C410" s="214"/>
      <c r="D410" s="204" t="s">
        <v>161</v>
      </c>
      <c r="E410" s="215" t="s">
        <v>1</v>
      </c>
      <c r="F410" s="216" t="s">
        <v>1691</v>
      </c>
      <c r="G410" s="214"/>
      <c r="H410" s="217">
        <v>1.2</v>
      </c>
      <c r="I410" s="218"/>
      <c r="J410" s="214"/>
      <c r="K410" s="214"/>
      <c r="L410" s="219"/>
      <c r="M410" s="220"/>
      <c r="N410" s="221"/>
      <c r="O410" s="221"/>
      <c r="P410" s="221"/>
      <c r="Q410" s="221"/>
      <c r="R410" s="221"/>
      <c r="S410" s="221"/>
      <c r="T410" s="222"/>
      <c r="AT410" s="223" t="s">
        <v>161</v>
      </c>
      <c r="AU410" s="223" t="s">
        <v>89</v>
      </c>
      <c r="AV410" s="14" t="s">
        <v>89</v>
      </c>
      <c r="AW410" s="14" t="s">
        <v>33</v>
      </c>
      <c r="AX410" s="14" t="s">
        <v>79</v>
      </c>
      <c r="AY410" s="223" t="s">
        <v>153</v>
      </c>
    </row>
    <row r="411" spans="1:65" s="15" customFormat="1" ht="11.25">
      <c r="B411" s="224"/>
      <c r="C411" s="225"/>
      <c r="D411" s="204" t="s">
        <v>161</v>
      </c>
      <c r="E411" s="226" t="s">
        <v>1</v>
      </c>
      <c r="F411" s="227" t="s">
        <v>164</v>
      </c>
      <c r="G411" s="225"/>
      <c r="H411" s="228">
        <v>5.6000000000000005</v>
      </c>
      <c r="I411" s="229"/>
      <c r="J411" s="225"/>
      <c r="K411" s="225"/>
      <c r="L411" s="230"/>
      <c r="M411" s="231"/>
      <c r="N411" s="232"/>
      <c r="O411" s="232"/>
      <c r="P411" s="232"/>
      <c r="Q411" s="232"/>
      <c r="R411" s="232"/>
      <c r="S411" s="232"/>
      <c r="T411" s="233"/>
      <c r="AT411" s="234" t="s">
        <v>161</v>
      </c>
      <c r="AU411" s="234" t="s">
        <v>89</v>
      </c>
      <c r="AV411" s="15" t="s">
        <v>159</v>
      </c>
      <c r="AW411" s="15" t="s">
        <v>33</v>
      </c>
      <c r="AX411" s="15" t="s">
        <v>87</v>
      </c>
      <c r="AY411" s="234" t="s">
        <v>153</v>
      </c>
    </row>
    <row r="412" spans="1:65" s="2" customFormat="1" ht="16.5" customHeight="1">
      <c r="A412" s="35"/>
      <c r="B412" s="36"/>
      <c r="C412" s="188" t="s">
        <v>375</v>
      </c>
      <c r="D412" s="188" t="s">
        <v>155</v>
      </c>
      <c r="E412" s="189" t="s">
        <v>257</v>
      </c>
      <c r="F412" s="190" t="s">
        <v>258</v>
      </c>
      <c r="G412" s="191" t="s">
        <v>194</v>
      </c>
      <c r="H412" s="192">
        <v>5.6</v>
      </c>
      <c r="I412" s="193"/>
      <c r="J412" s="194">
        <f>ROUND(I412*H412,2)</f>
        <v>0</v>
      </c>
      <c r="K412" s="195"/>
      <c r="L412" s="40"/>
      <c r="M412" s="196" t="s">
        <v>1</v>
      </c>
      <c r="N412" s="197" t="s">
        <v>44</v>
      </c>
      <c r="O412" s="72"/>
      <c r="P412" s="198">
        <f>O412*H412</f>
        <v>0</v>
      </c>
      <c r="Q412" s="198">
        <v>0</v>
      </c>
      <c r="R412" s="198">
        <f>Q412*H412</f>
        <v>0</v>
      </c>
      <c r="S412" s="198">
        <v>0</v>
      </c>
      <c r="T412" s="199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00" t="s">
        <v>159</v>
      </c>
      <c r="AT412" s="200" t="s">
        <v>155</v>
      </c>
      <c r="AU412" s="200" t="s">
        <v>89</v>
      </c>
      <c r="AY412" s="18" t="s">
        <v>153</v>
      </c>
      <c r="BE412" s="201">
        <f>IF(N412="základní",J412,0)</f>
        <v>0</v>
      </c>
      <c r="BF412" s="201">
        <f>IF(N412="snížená",J412,0)</f>
        <v>0</v>
      </c>
      <c r="BG412" s="201">
        <f>IF(N412="zákl. přenesená",J412,0)</f>
        <v>0</v>
      </c>
      <c r="BH412" s="201">
        <f>IF(N412="sníž. přenesená",J412,0)</f>
        <v>0</v>
      </c>
      <c r="BI412" s="201">
        <f>IF(N412="nulová",J412,0)</f>
        <v>0</v>
      </c>
      <c r="BJ412" s="18" t="s">
        <v>87</v>
      </c>
      <c r="BK412" s="201">
        <f>ROUND(I412*H412,2)</f>
        <v>0</v>
      </c>
      <c r="BL412" s="18" t="s">
        <v>159</v>
      </c>
      <c r="BM412" s="200" t="s">
        <v>1693</v>
      </c>
    </row>
    <row r="413" spans="1:65" s="2" customFormat="1" ht="16.5" customHeight="1">
      <c r="A413" s="35"/>
      <c r="B413" s="36"/>
      <c r="C413" s="188" t="s">
        <v>387</v>
      </c>
      <c r="D413" s="188" t="s">
        <v>155</v>
      </c>
      <c r="E413" s="189" t="s">
        <v>261</v>
      </c>
      <c r="F413" s="190" t="s">
        <v>262</v>
      </c>
      <c r="G413" s="191" t="s">
        <v>201</v>
      </c>
      <c r="H413" s="192">
        <v>6.5000000000000002E-2</v>
      </c>
      <c r="I413" s="193"/>
      <c r="J413" s="194">
        <f>ROUND(I413*H413,2)</f>
        <v>0</v>
      </c>
      <c r="K413" s="195"/>
      <c r="L413" s="40"/>
      <c r="M413" s="196" t="s">
        <v>1</v>
      </c>
      <c r="N413" s="197" t="s">
        <v>44</v>
      </c>
      <c r="O413" s="72"/>
      <c r="P413" s="198">
        <f>O413*H413</f>
        <v>0</v>
      </c>
      <c r="Q413" s="198">
        <v>1.06277</v>
      </c>
      <c r="R413" s="198">
        <f>Q413*H413</f>
        <v>6.9080050000000004E-2</v>
      </c>
      <c r="S413" s="198">
        <v>0</v>
      </c>
      <c r="T413" s="199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00" t="s">
        <v>159</v>
      </c>
      <c r="AT413" s="200" t="s">
        <v>155</v>
      </c>
      <c r="AU413" s="200" t="s">
        <v>89</v>
      </c>
      <c r="AY413" s="18" t="s">
        <v>153</v>
      </c>
      <c r="BE413" s="201">
        <f>IF(N413="základní",J413,0)</f>
        <v>0</v>
      </c>
      <c r="BF413" s="201">
        <f>IF(N413="snížená",J413,0)</f>
        <v>0</v>
      </c>
      <c r="BG413" s="201">
        <f>IF(N413="zákl. přenesená",J413,0)</f>
        <v>0</v>
      </c>
      <c r="BH413" s="201">
        <f>IF(N413="sníž. přenesená",J413,0)</f>
        <v>0</v>
      </c>
      <c r="BI413" s="201">
        <f>IF(N413="nulová",J413,0)</f>
        <v>0</v>
      </c>
      <c r="BJ413" s="18" t="s">
        <v>87</v>
      </c>
      <c r="BK413" s="201">
        <f>ROUND(I413*H413,2)</f>
        <v>0</v>
      </c>
      <c r="BL413" s="18" t="s">
        <v>159</v>
      </c>
      <c r="BM413" s="200" t="s">
        <v>1694</v>
      </c>
    </row>
    <row r="414" spans="1:65" s="13" customFormat="1" ht="22.5">
      <c r="B414" s="202"/>
      <c r="C414" s="203"/>
      <c r="D414" s="204" t="s">
        <v>161</v>
      </c>
      <c r="E414" s="205" t="s">
        <v>1</v>
      </c>
      <c r="F414" s="206" t="s">
        <v>1695</v>
      </c>
      <c r="G414" s="203"/>
      <c r="H414" s="205" t="s">
        <v>1</v>
      </c>
      <c r="I414" s="207"/>
      <c r="J414" s="203"/>
      <c r="K414" s="203"/>
      <c r="L414" s="208"/>
      <c r="M414" s="209"/>
      <c r="N414" s="210"/>
      <c r="O414" s="210"/>
      <c r="P414" s="210"/>
      <c r="Q414" s="210"/>
      <c r="R414" s="210"/>
      <c r="S414" s="210"/>
      <c r="T414" s="211"/>
      <c r="AT414" s="212" t="s">
        <v>161</v>
      </c>
      <c r="AU414" s="212" t="s">
        <v>89</v>
      </c>
      <c r="AV414" s="13" t="s">
        <v>87</v>
      </c>
      <c r="AW414" s="13" t="s">
        <v>33</v>
      </c>
      <c r="AX414" s="13" t="s">
        <v>79</v>
      </c>
      <c r="AY414" s="212" t="s">
        <v>153</v>
      </c>
    </row>
    <row r="415" spans="1:65" s="13" customFormat="1" ht="11.25">
      <c r="B415" s="202"/>
      <c r="C415" s="203"/>
      <c r="D415" s="204" t="s">
        <v>161</v>
      </c>
      <c r="E415" s="205" t="s">
        <v>1</v>
      </c>
      <c r="F415" s="206" t="s">
        <v>1631</v>
      </c>
      <c r="G415" s="203"/>
      <c r="H415" s="205" t="s">
        <v>1</v>
      </c>
      <c r="I415" s="207"/>
      <c r="J415" s="203"/>
      <c r="K415" s="203"/>
      <c r="L415" s="208"/>
      <c r="M415" s="209"/>
      <c r="N415" s="210"/>
      <c r="O415" s="210"/>
      <c r="P415" s="210"/>
      <c r="Q415" s="210"/>
      <c r="R415" s="210"/>
      <c r="S415" s="210"/>
      <c r="T415" s="211"/>
      <c r="AT415" s="212" t="s">
        <v>161</v>
      </c>
      <c r="AU415" s="212" t="s">
        <v>89</v>
      </c>
      <c r="AV415" s="13" t="s">
        <v>87</v>
      </c>
      <c r="AW415" s="13" t="s">
        <v>33</v>
      </c>
      <c r="AX415" s="13" t="s">
        <v>79</v>
      </c>
      <c r="AY415" s="212" t="s">
        <v>153</v>
      </c>
    </row>
    <row r="416" spans="1:65" s="14" customFormat="1" ht="11.25">
      <c r="B416" s="213"/>
      <c r="C416" s="214"/>
      <c r="D416" s="204" t="s">
        <v>161</v>
      </c>
      <c r="E416" s="215" t="s">
        <v>1</v>
      </c>
      <c r="F416" s="216" t="s">
        <v>1696</v>
      </c>
      <c r="G416" s="214"/>
      <c r="H416" s="217">
        <v>1.0999999999999999E-2</v>
      </c>
      <c r="I416" s="218"/>
      <c r="J416" s="214"/>
      <c r="K416" s="214"/>
      <c r="L416" s="219"/>
      <c r="M416" s="220"/>
      <c r="N416" s="221"/>
      <c r="O416" s="221"/>
      <c r="P416" s="221"/>
      <c r="Q416" s="221"/>
      <c r="R416" s="221"/>
      <c r="S416" s="221"/>
      <c r="T416" s="222"/>
      <c r="AT416" s="223" t="s">
        <v>161</v>
      </c>
      <c r="AU416" s="223" t="s">
        <v>89</v>
      </c>
      <c r="AV416" s="14" t="s">
        <v>89</v>
      </c>
      <c r="AW416" s="14" t="s">
        <v>33</v>
      </c>
      <c r="AX416" s="14" t="s">
        <v>79</v>
      </c>
      <c r="AY416" s="223" t="s">
        <v>153</v>
      </c>
    </row>
    <row r="417" spans="1:65" s="13" customFormat="1" ht="11.25">
      <c r="B417" s="202"/>
      <c r="C417" s="203"/>
      <c r="D417" s="204" t="s">
        <v>161</v>
      </c>
      <c r="E417" s="205" t="s">
        <v>1</v>
      </c>
      <c r="F417" s="206" t="s">
        <v>1633</v>
      </c>
      <c r="G417" s="203"/>
      <c r="H417" s="205" t="s">
        <v>1</v>
      </c>
      <c r="I417" s="207"/>
      <c r="J417" s="203"/>
      <c r="K417" s="203"/>
      <c r="L417" s="208"/>
      <c r="M417" s="209"/>
      <c r="N417" s="210"/>
      <c r="O417" s="210"/>
      <c r="P417" s="210"/>
      <c r="Q417" s="210"/>
      <c r="R417" s="210"/>
      <c r="S417" s="210"/>
      <c r="T417" s="211"/>
      <c r="AT417" s="212" t="s">
        <v>161</v>
      </c>
      <c r="AU417" s="212" t="s">
        <v>89</v>
      </c>
      <c r="AV417" s="13" t="s">
        <v>87</v>
      </c>
      <c r="AW417" s="13" t="s">
        <v>33</v>
      </c>
      <c r="AX417" s="13" t="s">
        <v>79</v>
      </c>
      <c r="AY417" s="212" t="s">
        <v>153</v>
      </c>
    </row>
    <row r="418" spans="1:65" s="14" customFormat="1" ht="11.25">
      <c r="B418" s="213"/>
      <c r="C418" s="214"/>
      <c r="D418" s="204" t="s">
        <v>161</v>
      </c>
      <c r="E418" s="215" t="s">
        <v>1</v>
      </c>
      <c r="F418" s="216" t="s">
        <v>1697</v>
      </c>
      <c r="G418" s="214"/>
      <c r="H418" s="217">
        <v>3.2000000000000001E-2</v>
      </c>
      <c r="I418" s="218"/>
      <c r="J418" s="214"/>
      <c r="K418" s="214"/>
      <c r="L418" s="219"/>
      <c r="M418" s="220"/>
      <c r="N418" s="221"/>
      <c r="O418" s="221"/>
      <c r="P418" s="221"/>
      <c r="Q418" s="221"/>
      <c r="R418" s="221"/>
      <c r="S418" s="221"/>
      <c r="T418" s="222"/>
      <c r="AT418" s="223" t="s">
        <v>161</v>
      </c>
      <c r="AU418" s="223" t="s">
        <v>89</v>
      </c>
      <c r="AV418" s="14" t="s">
        <v>89</v>
      </c>
      <c r="AW418" s="14" t="s">
        <v>33</v>
      </c>
      <c r="AX418" s="14" t="s">
        <v>79</v>
      </c>
      <c r="AY418" s="223" t="s">
        <v>153</v>
      </c>
    </row>
    <row r="419" spans="1:65" s="13" customFormat="1" ht="11.25">
      <c r="B419" s="202"/>
      <c r="C419" s="203"/>
      <c r="D419" s="204" t="s">
        <v>161</v>
      </c>
      <c r="E419" s="205" t="s">
        <v>1</v>
      </c>
      <c r="F419" s="206" t="s">
        <v>1635</v>
      </c>
      <c r="G419" s="203"/>
      <c r="H419" s="205" t="s">
        <v>1</v>
      </c>
      <c r="I419" s="207"/>
      <c r="J419" s="203"/>
      <c r="K419" s="203"/>
      <c r="L419" s="208"/>
      <c r="M419" s="209"/>
      <c r="N419" s="210"/>
      <c r="O419" s="210"/>
      <c r="P419" s="210"/>
      <c r="Q419" s="210"/>
      <c r="R419" s="210"/>
      <c r="S419" s="210"/>
      <c r="T419" s="211"/>
      <c r="AT419" s="212" t="s">
        <v>161</v>
      </c>
      <c r="AU419" s="212" t="s">
        <v>89</v>
      </c>
      <c r="AV419" s="13" t="s">
        <v>87</v>
      </c>
      <c r="AW419" s="13" t="s">
        <v>33</v>
      </c>
      <c r="AX419" s="13" t="s">
        <v>79</v>
      </c>
      <c r="AY419" s="212" t="s">
        <v>153</v>
      </c>
    </row>
    <row r="420" spans="1:65" s="14" customFormat="1" ht="11.25">
      <c r="B420" s="213"/>
      <c r="C420" s="214"/>
      <c r="D420" s="204" t="s">
        <v>161</v>
      </c>
      <c r="E420" s="215" t="s">
        <v>1</v>
      </c>
      <c r="F420" s="216" t="s">
        <v>1696</v>
      </c>
      <c r="G420" s="214"/>
      <c r="H420" s="217">
        <v>1.0999999999999999E-2</v>
      </c>
      <c r="I420" s="218"/>
      <c r="J420" s="214"/>
      <c r="K420" s="214"/>
      <c r="L420" s="219"/>
      <c r="M420" s="220"/>
      <c r="N420" s="221"/>
      <c r="O420" s="221"/>
      <c r="P420" s="221"/>
      <c r="Q420" s="221"/>
      <c r="R420" s="221"/>
      <c r="S420" s="221"/>
      <c r="T420" s="222"/>
      <c r="AT420" s="223" t="s">
        <v>161</v>
      </c>
      <c r="AU420" s="223" t="s">
        <v>89</v>
      </c>
      <c r="AV420" s="14" t="s">
        <v>89</v>
      </c>
      <c r="AW420" s="14" t="s">
        <v>33</v>
      </c>
      <c r="AX420" s="14" t="s">
        <v>79</v>
      </c>
      <c r="AY420" s="223" t="s">
        <v>153</v>
      </c>
    </row>
    <row r="421" spans="1:65" s="13" customFormat="1" ht="11.25">
      <c r="B421" s="202"/>
      <c r="C421" s="203"/>
      <c r="D421" s="204" t="s">
        <v>161</v>
      </c>
      <c r="E421" s="205" t="s">
        <v>1</v>
      </c>
      <c r="F421" s="206" t="s">
        <v>1636</v>
      </c>
      <c r="G421" s="203"/>
      <c r="H421" s="205" t="s">
        <v>1</v>
      </c>
      <c r="I421" s="207"/>
      <c r="J421" s="203"/>
      <c r="K421" s="203"/>
      <c r="L421" s="208"/>
      <c r="M421" s="209"/>
      <c r="N421" s="210"/>
      <c r="O421" s="210"/>
      <c r="P421" s="210"/>
      <c r="Q421" s="210"/>
      <c r="R421" s="210"/>
      <c r="S421" s="210"/>
      <c r="T421" s="211"/>
      <c r="AT421" s="212" t="s">
        <v>161</v>
      </c>
      <c r="AU421" s="212" t="s">
        <v>89</v>
      </c>
      <c r="AV421" s="13" t="s">
        <v>87</v>
      </c>
      <c r="AW421" s="13" t="s">
        <v>33</v>
      </c>
      <c r="AX421" s="13" t="s">
        <v>79</v>
      </c>
      <c r="AY421" s="212" t="s">
        <v>153</v>
      </c>
    </row>
    <row r="422" spans="1:65" s="14" customFormat="1" ht="11.25">
      <c r="B422" s="213"/>
      <c r="C422" s="214"/>
      <c r="D422" s="204" t="s">
        <v>161</v>
      </c>
      <c r="E422" s="215" t="s">
        <v>1</v>
      </c>
      <c r="F422" s="216" t="s">
        <v>1696</v>
      </c>
      <c r="G422" s="214"/>
      <c r="H422" s="217">
        <v>1.0999999999999999E-2</v>
      </c>
      <c r="I422" s="218"/>
      <c r="J422" s="214"/>
      <c r="K422" s="214"/>
      <c r="L422" s="219"/>
      <c r="M422" s="220"/>
      <c r="N422" s="221"/>
      <c r="O422" s="221"/>
      <c r="P422" s="221"/>
      <c r="Q422" s="221"/>
      <c r="R422" s="221"/>
      <c r="S422" s="221"/>
      <c r="T422" s="222"/>
      <c r="AT422" s="223" t="s">
        <v>161</v>
      </c>
      <c r="AU422" s="223" t="s">
        <v>89</v>
      </c>
      <c r="AV422" s="14" t="s">
        <v>89</v>
      </c>
      <c r="AW422" s="14" t="s">
        <v>33</v>
      </c>
      <c r="AX422" s="14" t="s">
        <v>79</v>
      </c>
      <c r="AY422" s="223" t="s">
        <v>153</v>
      </c>
    </row>
    <row r="423" spans="1:65" s="15" customFormat="1" ht="11.25">
      <c r="B423" s="224"/>
      <c r="C423" s="225"/>
      <c r="D423" s="204" t="s">
        <v>161</v>
      </c>
      <c r="E423" s="226" t="s">
        <v>1</v>
      </c>
      <c r="F423" s="227" t="s">
        <v>164</v>
      </c>
      <c r="G423" s="225"/>
      <c r="H423" s="228">
        <v>6.4999999999999988E-2</v>
      </c>
      <c r="I423" s="229"/>
      <c r="J423" s="225"/>
      <c r="K423" s="225"/>
      <c r="L423" s="230"/>
      <c r="M423" s="231"/>
      <c r="N423" s="232"/>
      <c r="O423" s="232"/>
      <c r="P423" s="232"/>
      <c r="Q423" s="232"/>
      <c r="R423" s="232"/>
      <c r="S423" s="232"/>
      <c r="T423" s="233"/>
      <c r="AT423" s="234" t="s">
        <v>161</v>
      </c>
      <c r="AU423" s="234" t="s">
        <v>89</v>
      </c>
      <c r="AV423" s="15" t="s">
        <v>159</v>
      </c>
      <c r="AW423" s="15" t="s">
        <v>33</v>
      </c>
      <c r="AX423" s="15" t="s">
        <v>87</v>
      </c>
      <c r="AY423" s="234" t="s">
        <v>153</v>
      </c>
    </row>
    <row r="424" spans="1:65" s="12" customFormat="1" ht="22.9" customHeight="1">
      <c r="B424" s="172"/>
      <c r="C424" s="173"/>
      <c r="D424" s="174" t="s">
        <v>78</v>
      </c>
      <c r="E424" s="186" t="s">
        <v>172</v>
      </c>
      <c r="F424" s="186" t="s">
        <v>284</v>
      </c>
      <c r="G424" s="173"/>
      <c r="H424" s="173"/>
      <c r="I424" s="176"/>
      <c r="J424" s="187">
        <f>BK424</f>
        <v>0</v>
      </c>
      <c r="K424" s="173"/>
      <c r="L424" s="178"/>
      <c r="M424" s="179"/>
      <c r="N424" s="180"/>
      <c r="O424" s="180"/>
      <c r="P424" s="181">
        <f>SUM(P425:P442)</f>
        <v>0</v>
      </c>
      <c r="Q424" s="180"/>
      <c r="R424" s="181">
        <f>SUM(R425:R442)</f>
        <v>0.20724699999999999</v>
      </c>
      <c r="S424" s="180"/>
      <c r="T424" s="182">
        <f>SUM(T425:T442)</f>
        <v>0</v>
      </c>
      <c r="AR424" s="183" t="s">
        <v>87</v>
      </c>
      <c r="AT424" s="184" t="s">
        <v>78</v>
      </c>
      <c r="AU424" s="184" t="s">
        <v>87</v>
      </c>
      <c r="AY424" s="183" t="s">
        <v>153</v>
      </c>
      <c r="BK424" s="185">
        <f>SUM(BK425:BK442)</f>
        <v>0</v>
      </c>
    </row>
    <row r="425" spans="1:65" s="2" customFormat="1" ht="24.2" customHeight="1">
      <c r="A425" s="35"/>
      <c r="B425" s="36"/>
      <c r="C425" s="188" t="s">
        <v>391</v>
      </c>
      <c r="D425" s="188" t="s">
        <v>155</v>
      </c>
      <c r="E425" s="189" t="s">
        <v>1698</v>
      </c>
      <c r="F425" s="190" t="s">
        <v>1699</v>
      </c>
      <c r="G425" s="191" t="s">
        <v>465</v>
      </c>
      <c r="H425" s="192">
        <v>41</v>
      </c>
      <c r="I425" s="193"/>
      <c r="J425" s="194">
        <f>ROUND(I425*H425,2)</f>
        <v>0</v>
      </c>
      <c r="K425" s="195"/>
      <c r="L425" s="40"/>
      <c r="M425" s="196" t="s">
        <v>1</v>
      </c>
      <c r="N425" s="197" t="s">
        <v>44</v>
      </c>
      <c r="O425" s="72"/>
      <c r="P425" s="198">
        <f>O425*H425</f>
        <v>0</v>
      </c>
      <c r="Q425" s="198">
        <v>2.2000000000000001E-4</v>
      </c>
      <c r="R425" s="198">
        <f>Q425*H425</f>
        <v>9.0200000000000002E-3</v>
      </c>
      <c r="S425" s="198">
        <v>0</v>
      </c>
      <c r="T425" s="199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00" t="s">
        <v>159</v>
      </c>
      <c r="AT425" s="200" t="s">
        <v>155</v>
      </c>
      <c r="AU425" s="200" t="s">
        <v>89</v>
      </c>
      <c r="AY425" s="18" t="s">
        <v>153</v>
      </c>
      <c r="BE425" s="201">
        <f>IF(N425="základní",J425,0)</f>
        <v>0</v>
      </c>
      <c r="BF425" s="201">
        <f>IF(N425="snížená",J425,0)</f>
        <v>0</v>
      </c>
      <c r="BG425" s="201">
        <f>IF(N425="zákl. přenesená",J425,0)</f>
        <v>0</v>
      </c>
      <c r="BH425" s="201">
        <f>IF(N425="sníž. přenesená",J425,0)</f>
        <v>0</v>
      </c>
      <c r="BI425" s="201">
        <f>IF(N425="nulová",J425,0)</f>
        <v>0</v>
      </c>
      <c r="BJ425" s="18" t="s">
        <v>87</v>
      </c>
      <c r="BK425" s="201">
        <f>ROUND(I425*H425,2)</f>
        <v>0</v>
      </c>
      <c r="BL425" s="18" t="s">
        <v>159</v>
      </c>
      <c r="BM425" s="200" t="s">
        <v>1700</v>
      </c>
    </row>
    <row r="426" spans="1:65" s="13" customFormat="1" ht="11.25">
      <c r="B426" s="202"/>
      <c r="C426" s="203"/>
      <c r="D426" s="204" t="s">
        <v>161</v>
      </c>
      <c r="E426" s="205" t="s">
        <v>1</v>
      </c>
      <c r="F426" s="206" t="s">
        <v>1701</v>
      </c>
      <c r="G426" s="203"/>
      <c r="H426" s="205" t="s">
        <v>1</v>
      </c>
      <c r="I426" s="207"/>
      <c r="J426" s="203"/>
      <c r="K426" s="203"/>
      <c r="L426" s="208"/>
      <c r="M426" s="209"/>
      <c r="N426" s="210"/>
      <c r="O426" s="210"/>
      <c r="P426" s="210"/>
      <c r="Q426" s="210"/>
      <c r="R426" s="210"/>
      <c r="S426" s="210"/>
      <c r="T426" s="211"/>
      <c r="AT426" s="212" t="s">
        <v>161</v>
      </c>
      <c r="AU426" s="212" t="s">
        <v>89</v>
      </c>
      <c r="AV426" s="13" t="s">
        <v>87</v>
      </c>
      <c r="AW426" s="13" t="s">
        <v>33</v>
      </c>
      <c r="AX426" s="13" t="s">
        <v>79</v>
      </c>
      <c r="AY426" s="212" t="s">
        <v>153</v>
      </c>
    </row>
    <row r="427" spans="1:65" s="14" customFormat="1" ht="11.25">
      <c r="B427" s="213"/>
      <c r="C427" s="214"/>
      <c r="D427" s="204" t="s">
        <v>161</v>
      </c>
      <c r="E427" s="215" t="s">
        <v>1</v>
      </c>
      <c r="F427" s="216" t="s">
        <v>1702</v>
      </c>
      <c r="G427" s="214"/>
      <c r="H427" s="217">
        <v>41</v>
      </c>
      <c r="I427" s="218"/>
      <c r="J427" s="214"/>
      <c r="K427" s="214"/>
      <c r="L427" s="219"/>
      <c r="M427" s="220"/>
      <c r="N427" s="221"/>
      <c r="O427" s="221"/>
      <c r="P427" s="221"/>
      <c r="Q427" s="221"/>
      <c r="R427" s="221"/>
      <c r="S427" s="221"/>
      <c r="T427" s="222"/>
      <c r="AT427" s="223" t="s">
        <v>161</v>
      </c>
      <c r="AU427" s="223" t="s">
        <v>89</v>
      </c>
      <c r="AV427" s="14" t="s">
        <v>89</v>
      </c>
      <c r="AW427" s="14" t="s">
        <v>33</v>
      </c>
      <c r="AX427" s="14" t="s">
        <v>79</v>
      </c>
      <c r="AY427" s="223" t="s">
        <v>153</v>
      </c>
    </row>
    <row r="428" spans="1:65" s="15" customFormat="1" ht="11.25">
      <c r="B428" s="224"/>
      <c r="C428" s="225"/>
      <c r="D428" s="204" t="s">
        <v>161</v>
      </c>
      <c r="E428" s="226" t="s">
        <v>1</v>
      </c>
      <c r="F428" s="227" t="s">
        <v>164</v>
      </c>
      <c r="G428" s="225"/>
      <c r="H428" s="228">
        <v>41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AT428" s="234" t="s">
        <v>161</v>
      </c>
      <c r="AU428" s="234" t="s">
        <v>89</v>
      </c>
      <c r="AV428" s="15" t="s">
        <v>159</v>
      </c>
      <c r="AW428" s="15" t="s">
        <v>33</v>
      </c>
      <c r="AX428" s="15" t="s">
        <v>87</v>
      </c>
      <c r="AY428" s="234" t="s">
        <v>153</v>
      </c>
    </row>
    <row r="429" spans="1:65" s="2" customFormat="1" ht="24.2" customHeight="1">
      <c r="A429" s="35"/>
      <c r="B429" s="36"/>
      <c r="C429" s="235" t="s">
        <v>395</v>
      </c>
      <c r="D429" s="235" t="s">
        <v>223</v>
      </c>
      <c r="E429" s="236" t="s">
        <v>1703</v>
      </c>
      <c r="F429" s="237" t="s">
        <v>1704</v>
      </c>
      <c r="G429" s="238" t="s">
        <v>465</v>
      </c>
      <c r="H429" s="239">
        <v>43.05</v>
      </c>
      <c r="I429" s="240"/>
      <c r="J429" s="241">
        <f>ROUND(I429*H429,2)</f>
        <v>0</v>
      </c>
      <c r="K429" s="242"/>
      <c r="L429" s="243"/>
      <c r="M429" s="244" t="s">
        <v>1</v>
      </c>
      <c r="N429" s="245" t="s">
        <v>44</v>
      </c>
      <c r="O429" s="72"/>
      <c r="P429" s="198">
        <f>O429*H429</f>
        <v>0</v>
      </c>
      <c r="Q429" s="198">
        <v>3.5400000000000002E-3</v>
      </c>
      <c r="R429" s="198">
        <f>Q429*H429</f>
        <v>0.152397</v>
      </c>
      <c r="S429" s="198">
        <v>0</v>
      </c>
      <c r="T429" s="199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00" t="s">
        <v>204</v>
      </c>
      <c r="AT429" s="200" t="s">
        <v>223</v>
      </c>
      <c r="AU429" s="200" t="s">
        <v>89</v>
      </c>
      <c r="AY429" s="18" t="s">
        <v>153</v>
      </c>
      <c r="BE429" s="201">
        <f>IF(N429="základní",J429,0)</f>
        <v>0</v>
      </c>
      <c r="BF429" s="201">
        <f>IF(N429="snížená",J429,0)</f>
        <v>0</v>
      </c>
      <c r="BG429" s="201">
        <f>IF(N429="zákl. přenesená",J429,0)</f>
        <v>0</v>
      </c>
      <c r="BH429" s="201">
        <f>IF(N429="sníž. přenesená",J429,0)</f>
        <v>0</v>
      </c>
      <c r="BI429" s="201">
        <f>IF(N429="nulová",J429,0)</f>
        <v>0</v>
      </c>
      <c r="BJ429" s="18" t="s">
        <v>87</v>
      </c>
      <c r="BK429" s="201">
        <f>ROUND(I429*H429,2)</f>
        <v>0</v>
      </c>
      <c r="BL429" s="18" t="s">
        <v>159</v>
      </c>
      <c r="BM429" s="200" t="s">
        <v>1705</v>
      </c>
    </row>
    <row r="430" spans="1:65" s="14" customFormat="1" ht="11.25">
      <c r="B430" s="213"/>
      <c r="C430" s="214"/>
      <c r="D430" s="204" t="s">
        <v>161</v>
      </c>
      <c r="E430" s="215" t="s">
        <v>1</v>
      </c>
      <c r="F430" s="216" t="s">
        <v>407</v>
      </c>
      <c r="G430" s="214"/>
      <c r="H430" s="217">
        <v>41</v>
      </c>
      <c r="I430" s="218"/>
      <c r="J430" s="214"/>
      <c r="K430" s="214"/>
      <c r="L430" s="219"/>
      <c r="M430" s="220"/>
      <c r="N430" s="221"/>
      <c r="O430" s="221"/>
      <c r="P430" s="221"/>
      <c r="Q430" s="221"/>
      <c r="R430" s="221"/>
      <c r="S430" s="221"/>
      <c r="T430" s="222"/>
      <c r="AT430" s="223" t="s">
        <v>161</v>
      </c>
      <c r="AU430" s="223" t="s">
        <v>89</v>
      </c>
      <c r="AV430" s="14" t="s">
        <v>89</v>
      </c>
      <c r="AW430" s="14" t="s">
        <v>33</v>
      </c>
      <c r="AX430" s="14" t="s">
        <v>79</v>
      </c>
      <c r="AY430" s="223" t="s">
        <v>153</v>
      </c>
    </row>
    <row r="431" spans="1:65" s="15" customFormat="1" ht="11.25">
      <c r="B431" s="224"/>
      <c r="C431" s="225"/>
      <c r="D431" s="204" t="s">
        <v>161</v>
      </c>
      <c r="E431" s="226" t="s">
        <v>1</v>
      </c>
      <c r="F431" s="227" t="s">
        <v>164</v>
      </c>
      <c r="G431" s="225"/>
      <c r="H431" s="228">
        <v>41</v>
      </c>
      <c r="I431" s="229"/>
      <c r="J431" s="225"/>
      <c r="K431" s="225"/>
      <c r="L431" s="230"/>
      <c r="M431" s="231"/>
      <c r="N431" s="232"/>
      <c r="O431" s="232"/>
      <c r="P431" s="232"/>
      <c r="Q431" s="232"/>
      <c r="R431" s="232"/>
      <c r="S431" s="232"/>
      <c r="T431" s="233"/>
      <c r="AT431" s="234" t="s">
        <v>161</v>
      </c>
      <c r="AU431" s="234" t="s">
        <v>89</v>
      </c>
      <c r="AV431" s="15" t="s">
        <v>159</v>
      </c>
      <c r="AW431" s="15" t="s">
        <v>33</v>
      </c>
      <c r="AX431" s="15" t="s">
        <v>87</v>
      </c>
      <c r="AY431" s="234" t="s">
        <v>153</v>
      </c>
    </row>
    <row r="432" spans="1:65" s="14" customFormat="1" ht="11.25">
      <c r="B432" s="213"/>
      <c r="C432" s="214"/>
      <c r="D432" s="204" t="s">
        <v>161</v>
      </c>
      <c r="E432" s="214"/>
      <c r="F432" s="216" t="s">
        <v>1706</v>
      </c>
      <c r="G432" s="214"/>
      <c r="H432" s="217">
        <v>43.05</v>
      </c>
      <c r="I432" s="218"/>
      <c r="J432" s="214"/>
      <c r="K432" s="214"/>
      <c r="L432" s="219"/>
      <c r="M432" s="220"/>
      <c r="N432" s="221"/>
      <c r="O432" s="221"/>
      <c r="P432" s="221"/>
      <c r="Q432" s="221"/>
      <c r="R432" s="221"/>
      <c r="S432" s="221"/>
      <c r="T432" s="222"/>
      <c r="AT432" s="223" t="s">
        <v>161</v>
      </c>
      <c r="AU432" s="223" t="s">
        <v>89</v>
      </c>
      <c r="AV432" s="14" t="s">
        <v>89</v>
      </c>
      <c r="AW432" s="14" t="s">
        <v>4</v>
      </c>
      <c r="AX432" s="14" t="s">
        <v>87</v>
      </c>
      <c r="AY432" s="223" t="s">
        <v>153</v>
      </c>
    </row>
    <row r="433" spans="1:65" s="2" customFormat="1" ht="16.5" customHeight="1">
      <c r="A433" s="35"/>
      <c r="B433" s="36"/>
      <c r="C433" s="188" t="s">
        <v>407</v>
      </c>
      <c r="D433" s="188" t="s">
        <v>155</v>
      </c>
      <c r="E433" s="189" t="s">
        <v>1707</v>
      </c>
      <c r="F433" s="190" t="s">
        <v>1708</v>
      </c>
      <c r="G433" s="191" t="s">
        <v>446</v>
      </c>
      <c r="H433" s="192">
        <v>82</v>
      </c>
      <c r="I433" s="193"/>
      <c r="J433" s="194">
        <f>ROUND(I433*H433,2)</f>
        <v>0</v>
      </c>
      <c r="K433" s="195"/>
      <c r="L433" s="40"/>
      <c r="M433" s="196" t="s">
        <v>1</v>
      </c>
      <c r="N433" s="197" t="s">
        <v>44</v>
      </c>
      <c r="O433" s="72"/>
      <c r="P433" s="198">
        <f>O433*H433</f>
        <v>0</v>
      </c>
      <c r="Q433" s="198">
        <v>0</v>
      </c>
      <c r="R433" s="198">
        <f>Q433*H433</f>
        <v>0</v>
      </c>
      <c r="S433" s="198">
        <v>0</v>
      </c>
      <c r="T433" s="199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200" t="s">
        <v>159</v>
      </c>
      <c r="AT433" s="200" t="s">
        <v>155</v>
      </c>
      <c r="AU433" s="200" t="s">
        <v>89</v>
      </c>
      <c r="AY433" s="18" t="s">
        <v>153</v>
      </c>
      <c r="BE433" s="201">
        <f>IF(N433="základní",J433,0)</f>
        <v>0</v>
      </c>
      <c r="BF433" s="201">
        <f>IF(N433="snížená",J433,0)</f>
        <v>0</v>
      </c>
      <c r="BG433" s="201">
        <f>IF(N433="zákl. přenesená",J433,0)</f>
        <v>0</v>
      </c>
      <c r="BH433" s="201">
        <f>IF(N433="sníž. přenesená",J433,0)</f>
        <v>0</v>
      </c>
      <c r="BI433" s="201">
        <f>IF(N433="nulová",J433,0)</f>
        <v>0</v>
      </c>
      <c r="BJ433" s="18" t="s">
        <v>87</v>
      </c>
      <c r="BK433" s="201">
        <f>ROUND(I433*H433,2)</f>
        <v>0</v>
      </c>
      <c r="BL433" s="18" t="s">
        <v>159</v>
      </c>
      <c r="BM433" s="200" t="s">
        <v>1709</v>
      </c>
    </row>
    <row r="434" spans="1:65" s="13" customFormat="1" ht="11.25">
      <c r="B434" s="202"/>
      <c r="C434" s="203"/>
      <c r="D434" s="204" t="s">
        <v>161</v>
      </c>
      <c r="E434" s="205" t="s">
        <v>1</v>
      </c>
      <c r="F434" s="206" t="s">
        <v>1710</v>
      </c>
      <c r="G434" s="203"/>
      <c r="H434" s="205" t="s">
        <v>1</v>
      </c>
      <c r="I434" s="207"/>
      <c r="J434" s="203"/>
      <c r="K434" s="203"/>
      <c r="L434" s="208"/>
      <c r="M434" s="209"/>
      <c r="N434" s="210"/>
      <c r="O434" s="210"/>
      <c r="P434" s="210"/>
      <c r="Q434" s="210"/>
      <c r="R434" s="210"/>
      <c r="S434" s="210"/>
      <c r="T434" s="211"/>
      <c r="AT434" s="212" t="s">
        <v>161</v>
      </c>
      <c r="AU434" s="212" t="s">
        <v>89</v>
      </c>
      <c r="AV434" s="13" t="s">
        <v>87</v>
      </c>
      <c r="AW434" s="13" t="s">
        <v>33</v>
      </c>
      <c r="AX434" s="13" t="s">
        <v>79</v>
      </c>
      <c r="AY434" s="212" t="s">
        <v>153</v>
      </c>
    </row>
    <row r="435" spans="1:65" s="14" customFormat="1" ht="11.25">
      <c r="B435" s="213"/>
      <c r="C435" s="214"/>
      <c r="D435" s="204" t="s">
        <v>161</v>
      </c>
      <c r="E435" s="215" t="s">
        <v>1</v>
      </c>
      <c r="F435" s="216" t="s">
        <v>639</v>
      </c>
      <c r="G435" s="214"/>
      <c r="H435" s="217">
        <v>82</v>
      </c>
      <c r="I435" s="218"/>
      <c r="J435" s="214"/>
      <c r="K435" s="214"/>
      <c r="L435" s="219"/>
      <c r="M435" s="220"/>
      <c r="N435" s="221"/>
      <c r="O435" s="221"/>
      <c r="P435" s="221"/>
      <c r="Q435" s="221"/>
      <c r="R435" s="221"/>
      <c r="S435" s="221"/>
      <c r="T435" s="222"/>
      <c r="AT435" s="223" t="s">
        <v>161</v>
      </c>
      <c r="AU435" s="223" t="s">
        <v>89</v>
      </c>
      <c r="AV435" s="14" t="s">
        <v>89</v>
      </c>
      <c r="AW435" s="14" t="s">
        <v>33</v>
      </c>
      <c r="AX435" s="14" t="s">
        <v>79</v>
      </c>
      <c r="AY435" s="223" t="s">
        <v>153</v>
      </c>
    </row>
    <row r="436" spans="1:65" s="15" customFormat="1" ht="11.25">
      <c r="B436" s="224"/>
      <c r="C436" s="225"/>
      <c r="D436" s="204" t="s">
        <v>161</v>
      </c>
      <c r="E436" s="226" t="s">
        <v>1</v>
      </c>
      <c r="F436" s="227" t="s">
        <v>164</v>
      </c>
      <c r="G436" s="225"/>
      <c r="H436" s="228">
        <v>82</v>
      </c>
      <c r="I436" s="229"/>
      <c r="J436" s="225"/>
      <c r="K436" s="225"/>
      <c r="L436" s="230"/>
      <c r="M436" s="231"/>
      <c r="N436" s="232"/>
      <c r="O436" s="232"/>
      <c r="P436" s="232"/>
      <c r="Q436" s="232"/>
      <c r="R436" s="232"/>
      <c r="S436" s="232"/>
      <c r="T436" s="233"/>
      <c r="AT436" s="234" t="s">
        <v>161</v>
      </c>
      <c r="AU436" s="234" t="s">
        <v>89</v>
      </c>
      <c r="AV436" s="15" t="s">
        <v>159</v>
      </c>
      <c r="AW436" s="15" t="s">
        <v>33</v>
      </c>
      <c r="AX436" s="15" t="s">
        <v>87</v>
      </c>
      <c r="AY436" s="234" t="s">
        <v>153</v>
      </c>
    </row>
    <row r="437" spans="1:65" s="2" customFormat="1" ht="16.5" customHeight="1">
      <c r="A437" s="35"/>
      <c r="B437" s="36"/>
      <c r="C437" s="235" t="s">
        <v>411</v>
      </c>
      <c r="D437" s="235" t="s">
        <v>223</v>
      </c>
      <c r="E437" s="236" t="s">
        <v>1711</v>
      </c>
      <c r="F437" s="237" t="s">
        <v>1712</v>
      </c>
      <c r="G437" s="238" t="s">
        <v>446</v>
      </c>
      <c r="H437" s="239">
        <v>86.1</v>
      </c>
      <c r="I437" s="240"/>
      <c r="J437" s="241">
        <f>ROUND(I437*H437,2)</f>
        <v>0</v>
      </c>
      <c r="K437" s="242"/>
      <c r="L437" s="243"/>
      <c r="M437" s="244" t="s">
        <v>1</v>
      </c>
      <c r="N437" s="245" t="s">
        <v>44</v>
      </c>
      <c r="O437" s="72"/>
      <c r="P437" s="198">
        <f>O437*H437</f>
        <v>0</v>
      </c>
      <c r="Q437" s="198">
        <v>2.9999999999999997E-4</v>
      </c>
      <c r="R437" s="198">
        <f>Q437*H437</f>
        <v>2.5829999999999995E-2</v>
      </c>
      <c r="S437" s="198">
        <v>0</v>
      </c>
      <c r="T437" s="199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00" t="s">
        <v>204</v>
      </c>
      <c r="AT437" s="200" t="s">
        <v>223</v>
      </c>
      <c r="AU437" s="200" t="s">
        <v>89</v>
      </c>
      <c r="AY437" s="18" t="s">
        <v>153</v>
      </c>
      <c r="BE437" s="201">
        <f>IF(N437="základní",J437,0)</f>
        <v>0</v>
      </c>
      <c r="BF437" s="201">
        <f>IF(N437="snížená",J437,0)</f>
        <v>0</v>
      </c>
      <c r="BG437" s="201">
        <f>IF(N437="zákl. přenesená",J437,0)</f>
        <v>0</v>
      </c>
      <c r="BH437" s="201">
        <f>IF(N437="sníž. přenesená",J437,0)</f>
        <v>0</v>
      </c>
      <c r="BI437" s="201">
        <f>IF(N437="nulová",J437,0)</f>
        <v>0</v>
      </c>
      <c r="BJ437" s="18" t="s">
        <v>87</v>
      </c>
      <c r="BK437" s="201">
        <f>ROUND(I437*H437,2)</f>
        <v>0</v>
      </c>
      <c r="BL437" s="18" t="s">
        <v>159</v>
      </c>
      <c r="BM437" s="200" t="s">
        <v>1713</v>
      </c>
    </row>
    <row r="438" spans="1:65" s="14" customFormat="1" ht="11.25">
      <c r="B438" s="213"/>
      <c r="C438" s="214"/>
      <c r="D438" s="204" t="s">
        <v>161</v>
      </c>
      <c r="E438" s="215" t="s">
        <v>1</v>
      </c>
      <c r="F438" s="216" t="s">
        <v>639</v>
      </c>
      <c r="G438" s="214"/>
      <c r="H438" s="217">
        <v>82</v>
      </c>
      <c r="I438" s="218"/>
      <c r="J438" s="214"/>
      <c r="K438" s="214"/>
      <c r="L438" s="219"/>
      <c r="M438" s="220"/>
      <c r="N438" s="221"/>
      <c r="O438" s="221"/>
      <c r="P438" s="221"/>
      <c r="Q438" s="221"/>
      <c r="R438" s="221"/>
      <c r="S438" s="221"/>
      <c r="T438" s="222"/>
      <c r="AT438" s="223" t="s">
        <v>161</v>
      </c>
      <c r="AU438" s="223" t="s">
        <v>89</v>
      </c>
      <c r="AV438" s="14" t="s">
        <v>89</v>
      </c>
      <c r="AW438" s="14" t="s">
        <v>33</v>
      </c>
      <c r="AX438" s="14" t="s">
        <v>79</v>
      </c>
      <c r="AY438" s="223" t="s">
        <v>153</v>
      </c>
    </row>
    <row r="439" spans="1:65" s="15" customFormat="1" ht="11.25">
      <c r="B439" s="224"/>
      <c r="C439" s="225"/>
      <c r="D439" s="204" t="s">
        <v>161</v>
      </c>
      <c r="E439" s="226" t="s">
        <v>1</v>
      </c>
      <c r="F439" s="227" t="s">
        <v>164</v>
      </c>
      <c r="G439" s="225"/>
      <c r="H439" s="228">
        <v>82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AT439" s="234" t="s">
        <v>161</v>
      </c>
      <c r="AU439" s="234" t="s">
        <v>89</v>
      </c>
      <c r="AV439" s="15" t="s">
        <v>159</v>
      </c>
      <c r="AW439" s="15" t="s">
        <v>33</v>
      </c>
      <c r="AX439" s="15" t="s">
        <v>87</v>
      </c>
      <c r="AY439" s="234" t="s">
        <v>153</v>
      </c>
    </row>
    <row r="440" spans="1:65" s="14" customFormat="1" ht="11.25">
      <c r="B440" s="213"/>
      <c r="C440" s="214"/>
      <c r="D440" s="204" t="s">
        <v>161</v>
      </c>
      <c r="E440" s="214"/>
      <c r="F440" s="216" t="s">
        <v>1714</v>
      </c>
      <c r="G440" s="214"/>
      <c r="H440" s="217">
        <v>86.1</v>
      </c>
      <c r="I440" s="218"/>
      <c r="J440" s="214"/>
      <c r="K440" s="214"/>
      <c r="L440" s="219"/>
      <c r="M440" s="220"/>
      <c r="N440" s="221"/>
      <c r="O440" s="221"/>
      <c r="P440" s="221"/>
      <c r="Q440" s="221"/>
      <c r="R440" s="221"/>
      <c r="S440" s="221"/>
      <c r="T440" s="222"/>
      <c r="AT440" s="223" t="s">
        <v>161</v>
      </c>
      <c r="AU440" s="223" t="s">
        <v>89</v>
      </c>
      <c r="AV440" s="14" t="s">
        <v>89</v>
      </c>
      <c r="AW440" s="14" t="s">
        <v>4</v>
      </c>
      <c r="AX440" s="14" t="s">
        <v>87</v>
      </c>
      <c r="AY440" s="223" t="s">
        <v>153</v>
      </c>
    </row>
    <row r="441" spans="1:65" s="2" customFormat="1" ht="24.2" customHeight="1">
      <c r="A441" s="35"/>
      <c r="B441" s="36"/>
      <c r="C441" s="188" t="s">
        <v>419</v>
      </c>
      <c r="D441" s="188" t="s">
        <v>155</v>
      </c>
      <c r="E441" s="189" t="s">
        <v>1715</v>
      </c>
      <c r="F441" s="190" t="s">
        <v>1716</v>
      </c>
      <c r="G441" s="191" t="s">
        <v>465</v>
      </c>
      <c r="H441" s="192">
        <v>1</v>
      </c>
      <c r="I441" s="193"/>
      <c r="J441" s="194">
        <f>ROUND(I441*H441,2)</f>
        <v>0</v>
      </c>
      <c r="K441" s="195"/>
      <c r="L441" s="40"/>
      <c r="M441" s="196" t="s">
        <v>1</v>
      </c>
      <c r="N441" s="197" t="s">
        <v>44</v>
      </c>
      <c r="O441" s="72"/>
      <c r="P441" s="198">
        <f>O441*H441</f>
        <v>0</v>
      </c>
      <c r="Q441" s="198">
        <v>0</v>
      </c>
      <c r="R441" s="198">
        <f>Q441*H441</f>
        <v>0</v>
      </c>
      <c r="S441" s="198">
        <v>0</v>
      </c>
      <c r="T441" s="199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00" t="s">
        <v>159</v>
      </c>
      <c r="AT441" s="200" t="s">
        <v>155</v>
      </c>
      <c r="AU441" s="200" t="s">
        <v>89</v>
      </c>
      <c r="AY441" s="18" t="s">
        <v>153</v>
      </c>
      <c r="BE441" s="201">
        <f>IF(N441="základní",J441,0)</f>
        <v>0</v>
      </c>
      <c r="BF441" s="201">
        <f>IF(N441="snížená",J441,0)</f>
        <v>0</v>
      </c>
      <c r="BG441" s="201">
        <f>IF(N441="zákl. přenesená",J441,0)</f>
        <v>0</v>
      </c>
      <c r="BH441" s="201">
        <f>IF(N441="sníž. přenesená",J441,0)</f>
        <v>0</v>
      </c>
      <c r="BI441" s="201">
        <f>IF(N441="nulová",J441,0)</f>
        <v>0</v>
      </c>
      <c r="BJ441" s="18" t="s">
        <v>87</v>
      </c>
      <c r="BK441" s="201">
        <f>ROUND(I441*H441,2)</f>
        <v>0</v>
      </c>
      <c r="BL441" s="18" t="s">
        <v>159</v>
      </c>
      <c r="BM441" s="200" t="s">
        <v>1717</v>
      </c>
    </row>
    <row r="442" spans="1:65" s="2" customFormat="1" ht="33" customHeight="1">
      <c r="A442" s="35"/>
      <c r="B442" s="36"/>
      <c r="C442" s="235" t="s">
        <v>427</v>
      </c>
      <c r="D442" s="235" t="s">
        <v>223</v>
      </c>
      <c r="E442" s="236" t="s">
        <v>1718</v>
      </c>
      <c r="F442" s="237" t="s">
        <v>1719</v>
      </c>
      <c r="G442" s="238" t="s">
        <v>465</v>
      </c>
      <c r="H442" s="239">
        <v>1</v>
      </c>
      <c r="I442" s="240"/>
      <c r="J442" s="241">
        <f>ROUND(I442*H442,2)</f>
        <v>0</v>
      </c>
      <c r="K442" s="242"/>
      <c r="L442" s="243"/>
      <c r="M442" s="244" t="s">
        <v>1</v>
      </c>
      <c r="N442" s="245" t="s">
        <v>44</v>
      </c>
      <c r="O442" s="72"/>
      <c r="P442" s="198">
        <f>O442*H442</f>
        <v>0</v>
      </c>
      <c r="Q442" s="198">
        <v>0.02</v>
      </c>
      <c r="R442" s="198">
        <f>Q442*H442</f>
        <v>0.02</v>
      </c>
      <c r="S442" s="198">
        <v>0</v>
      </c>
      <c r="T442" s="199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200" t="s">
        <v>204</v>
      </c>
      <c r="AT442" s="200" t="s">
        <v>223</v>
      </c>
      <c r="AU442" s="200" t="s">
        <v>89</v>
      </c>
      <c r="AY442" s="18" t="s">
        <v>153</v>
      </c>
      <c r="BE442" s="201">
        <f>IF(N442="základní",J442,0)</f>
        <v>0</v>
      </c>
      <c r="BF442" s="201">
        <f>IF(N442="snížená",J442,0)</f>
        <v>0</v>
      </c>
      <c r="BG442" s="201">
        <f>IF(N442="zákl. přenesená",J442,0)</f>
        <v>0</v>
      </c>
      <c r="BH442" s="201">
        <f>IF(N442="sníž. přenesená",J442,0)</f>
        <v>0</v>
      </c>
      <c r="BI442" s="201">
        <f>IF(N442="nulová",J442,0)</f>
        <v>0</v>
      </c>
      <c r="BJ442" s="18" t="s">
        <v>87</v>
      </c>
      <c r="BK442" s="201">
        <f>ROUND(I442*H442,2)</f>
        <v>0</v>
      </c>
      <c r="BL442" s="18" t="s">
        <v>159</v>
      </c>
      <c r="BM442" s="200" t="s">
        <v>1720</v>
      </c>
    </row>
    <row r="443" spans="1:65" s="12" customFormat="1" ht="22.9" customHeight="1">
      <c r="B443" s="172"/>
      <c r="C443" s="173"/>
      <c r="D443" s="174" t="s">
        <v>78</v>
      </c>
      <c r="E443" s="186" t="s">
        <v>159</v>
      </c>
      <c r="F443" s="186" t="s">
        <v>297</v>
      </c>
      <c r="G443" s="173"/>
      <c r="H443" s="173"/>
      <c r="I443" s="176"/>
      <c r="J443" s="187">
        <f>BK443</f>
        <v>0</v>
      </c>
      <c r="K443" s="173"/>
      <c r="L443" s="178"/>
      <c r="M443" s="179"/>
      <c r="N443" s="180"/>
      <c r="O443" s="180"/>
      <c r="P443" s="181">
        <f>SUM(P444:P496)</f>
        <v>0</v>
      </c>
      <c r="Q443" s="180"/>
      <c r="R443" s="181">
        <f>SUM(R444:R496)</f>
        <v>164.85259250000001</v>
      </c>
      <c r="S443" s="180"/>
      <c r="T443" s="182">
        <f>SUM(T444:T496)</f>
        <v>0</v>
      </c>
      <c r="AR443" s="183" t="s">
        <v>87</v>
      </c>
      <c r="AT443" s="184" t="s">
        <v>78</v>
      </c>
      <c r="AU443" s="184" t="s">
        <v>87</v>
      </c>
      <c r="AY443" s="183" t="s">
        <v>153</v>
      </c>
      <c r="BK443" s="185">
        <f>SUM(BK444:BK496)</f>
        <v>0</v>
      </c>
    </row>
    <row r="444" spans="1:65" s="2" customFormat="1" ht="16.5" customHeight="1">
      <c r="A444" s="35"/>
      <c r="B444" s="36"/>
      <c r="C444" s="188" t="s">
        <v>431</v>
      </c>
      <c r="D444" s="188" t="s">
        <v>155</v>
      </c>
      <c r="E444" s="189" t="s">
        <v>369</v>
      </c>
      <c r="F444" s="190" t="s">
        <v>370</v>
      </c>
      <c r="G444" s="191" t="s">
        <v>158</v>
      </c>
      <c r="H444" s="192">
        <v>20.25</v>
      </c>
      <c r="I444" s="193"/>
      <c r="J444" s="194">
        <f>ROUND(I444*H444,2)</f>
        <v>0</v>
      </c>
      <c r="K444" s="195"/>
      <c r="L444" s="40"/>
      <c r="M444" s="196" t="s">
        <v>1</v>
      </c>
      <c r="N444" s="197" t="s">
        <v>44</v>
      </c>
      <c r="O444" s="72"/>
      <c r="P444" s="198">
        <f>O444*H444</f>
        <v>0</v>
      </c>
      <c r="Q444" s="198">
        <v>1.8907700000000001</v>
      </c>
      <c r="R444" s="198">
        <f>Q444*H444</f>
        <v>38.288092500000005</v>
      </c>
      <c r="S444" s="198">
        <v>0</v>
      </c>
      <c r="T444" s="199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200" t="s">
        <v>159</v>
      </c>
      <c r="AT444" s="200" t="s">
        <v>155</v>
      </c>
      <c r="AU444" s="200" t="s">
        <v>89</v>
      </c>
      <c r="AY444" s="18" t="s">
        <v>153</v>
      </c>
      <c r="BE444" s="201">
        <f>IF(N444="základní",J444,0)</f>
        <v>0</v>
      </c>
      <c r="BF444" s="201">
        <f>IF(N444="snížená",J444,0)</f>
        <v>0</v>
      </c>
      <c r="BG444" s="201">
        <f>IF(N444="zákl. přenesená",J444,0)</f>
        <v>0</v>
      </c>
      <c r="BH444" s="201">
        <f>IF(N444="sníž. přenesená",J444,0)</f>
        <v>0</v>
      </c>
      <c r="BI444" s="201">
        <f>IF(N444="nulová",J444,0)</f>
        <v>0</v>
      </c>
      <c r="BJ444" s="18" t="s">
        <v>87</v>
      </c>
      <c r="BK444" s="201">
        <f>ROUND(I444*H444,2)</f>
        <v>0</v>
      </c>
      <c r="BL444" s="18" t="s">
        <v>159</v>
      </c>
      <c r="BM444" s="200" t="s">
        <v>1721</v>
      </c>
    </row>
    <row r="445" spans="1:65" s="13" customFormat="1" ht="22.5">
      <c r="B445" s="202"/>
      <c r="C445" s="203"/>
      <c r="D445" s="204" t="s">
        <v>161</v>
      </c>
      <c r="E445" s="205" t="s">
        <v>1</v>
      </c>
      <c r="F445" s="206" t="s">
        <v>1514</v>
      </c>
      <c r="G445" s="203"/>
      <c r="H445" s="205" t="s">
        <v>1</v>
      </c>
      <c r="I445" s="207"/>
      <c r="J445" s="203"/>
      <c r="K445" s="203"/>
      <c r="L445" s="208"/>
      <c r="M445" s="209"/>
      <c r="N445" s="210"/>
      <c r="O445" s="210"/>
      <c r="P445" s="210"/>
      <c r="Q445" s="210"/>
      <c r="R445" s="210"/>
      <c r="S445" s="210"/>
      <c r="T445" s="211"/>
      <c r="AT445" s="212" t="s">
        <v>161</v>
      </c>
      <c r="AU445" s="212" t="s">
        <v>89</v>
      </c>
      <c r="AV445" s="13" t="s">
        <v>87</v>
      </c>
      <c r="AW445" s="13" t="s">
        <v>33</v>
      </c>
      <c r="AX445" s="13" t="s">
        <v>79</v>
      </c>
      <c r="AY445" s="212" t="s">
        <v>153</v>
      </c>
    </row>
    <row r="446" spans="1:65" s="14" customFormat="1" ht="11.25">
      <c r="B446" s="213"/>
      <c r="C446" s="214"/>
      <c r="D446" s="204" t="s">
        <v>161</v>
      </c>
      <c r="E446" s="215" t="s">
        <v>1</v>
      </c>
      <c r="F446" s="216" t="s">
        <v>1722</v>
      </c>
      <c r="G446" s="214"/>
      <c r="H446" s="217">
        <v>1.56</v>
      </c>
      <c r="I446" s="218"/>
      <c r="J446" s="214"/>
      <c r="K446" s="214"/>
      <c r="L446" s="219"/>
      <c r="M446" s="220"/>
      <c r="N446" s="221"/>
      <c r="O446" s="221"/>
      <c r="P446" s="221"/>
      <c r="Q446" s="221"/>
      <c r="R446" s="221"/>
      <c r="S446" s="221"/>
      <c r="T446" s="222"/>
      <c r="AT446" s="223" t="s">
        <v>161</v>
      </c>
      <c r="AU446" s="223" t="s">
        <v>89</v>
      </c>
      <c r="AV446" s="14" t="s">
        <v>89</v>
      </c>
      <c r="AW446" s="14" t="s">
        <v>33</v>
      </c>
      <c r="AX446" s="14" t="s">
        <v>79</v>
      </c>
      <c r="AY446" s="223" t="s">
        <v>153</v>
      </c>
    </row>
    <row r="447" spans="1:65" s="13" customFormat="1" ht="11.25">
      <c r="B447" s="202"/>
      <c r="C447" s="203"/>
      <c r="D447" s="204" t="s">
        <v>161</v>
      </c>
      <c r="E447" s="205" t="s">
        <v>1</v>
      </c>
      <c r="F447" s="206" t="s">
        <v>1516</v>
      </c>
      <c r="G447" s="203"/>
      <c r="H447" s="205" t="s">
        <v>1</v>
      </c>
      <c r="I447" s="207"/>
      <c r="J447" s="203"/>
      <c r="K447" s="203"/>
      <c r="L447" s="208"/>
      <c r="M447" s="209"/>
      <c r="N447" s="210"/>
      <c r="O447" s="210"/>
      <c r="P447" s="210"/>
      <c r="Q447" s="210"/>
      <c r="R447" s="210"/>
      <c r="S447" s="210"/>
      <c r="T447" s="211"/>
      <c r="AT447" s="212" t="s">
        <v>161</v>
      </c>
      <c r="AU447" s="212" t="s">
        <v>89</v>
      </c>
      <c r="AV447" s="13" t="s">
        <v>87</v>
      </c>
      <c r="AW447" s="13" t="s">
        <v>33</v>
      </c>
      <c r="AX447" s="13" t="s">
        <v>79</v>
      </c>
      <c r="AY447" s="212" t="s">
        <v>153</v>
      </c>
    </row>
    <row r="448" spans="1:65" s="14" customFormat="1" ht="11.25">
      <c r="B448" s="213"/>
      <c r="C448" s="214"/>
      <c r="D448" s="204" t="s">
        <v>161</v>
      </c>
      <c r="E448" s="215" t="s">
        <v>1</v>
      </c>
      <c r="F448" s="216" t="s">
        <v>1723</v>
      </c>
      <c r="G448" s="214"/>
      <c r="H448" s="217">
        <v>0.36</v>
      </c>
      <c r="I448" s="218"/>
      <c r="J448" s="214"/>
      <c r="K448" s="214"/>
      <c r="L448" s="219"/>
      <c r="M448" s="220"/>
      <c r="N448" s="221"/>
      <c r="O448" s="221"/>
      <c r="P448" s="221"/>
      <c r="Q448" s="221"/>
      <c r="R448" s="221"/>
      <c r="S448" s="221"/>
      <c r="T448" s="222"/>
      <c r="AT448" s="223" t="s">
        <v>161</v>
      </c>
      <c r="AU448" s="223" t="s">
        <v>89</v>
      </c>
      <c r="AV448" s="14" t="s">
        <v>89</v>
      </c>
      <c r="AW448" s="14" t="s">
        <v>33</v>
      </c>
      <c r="AX448" s="14" t="s">
        <v>79</v>
      </c>
      <c r="AY448" s="223" t="s">
        <v>153</v>
      </c>
    </row>
    <row r="449" spans="1:65" s="13" customFormat="1" ht="22.5">
      <c r="B449" s="202"/>
      <c r="C449" s="203"/>
      <c r="D449" s="204" t="s">
        <v>161</v>
      </c>
      <c r="E449" s="205" t="s">
        <v>1</v>
      </c>
      <c r="F449" s="206" t="s">
        <v>1518</v>
      </c>
      <c r="G449" s="203"/>
      <c r="H449" s="205" t="s">
        <v>1</v>
      </c>
      <c r="I449" s="207"/>
      <c r="J449" s="203"/>
      <c r="K449" s="203"/>
      <c r="L449" s="208"/>
      <c r="M449" s="209"/>
      <c r="N449" s="210"/>
      <c r="O449" s="210"/>
      <c r="P449" s="210"/>
      <c r="Q449" s="210"/>
      <c r="R449" s="210"/>
      <c r="S449" s="210"/>
      <c r="T449" s="211"/>
      <c r="AT449" s="212" t="s">
        <v>161</v>
      </c>
      <c r="AU449" s="212" t="s">
        <v>89</v>
      </c>
      <c r="AV449" s="13" t="s">
        <v>87</v>
      </c>
      <c r="AW449" s="13" t="s">
        <v>33</v>
      </c>
      <c r="AX449" s="13" t="s">
        <v>79</v>
      </c>
      <c r="AY449" s="212" t="s">
        <v>153</v>
      </c>
    </row>
    <row r="450" spans="1:65" s="14" customFormat="1" ht="11.25">
      <c r="B450" s="213"/>
      <c r="C450" s="214"/>
      <c r="D450" s="204" t="s">
        <v>161</v>
      </c>
      <c r="E450" s="215" t="s">
        <v>1</v>
      </c>
      <c r="F450" s="216" t="s">
        <v>1724</v>
      </c>
      <c r="G450" s="214"/>
      <c r="H450" s="217">
        <v>0.18</v>
      </c>
      <c r="I450" s="218"/>
      <c r="J450" s="214"/>
      <c r="K450" s="214"/>
      <c r="L450" s="219"/>
      <c r="M450" s="220"/>
      <c r="N450" s="221"/>
      <c r="O450" s="221"/>
      <c r="P450" s="221"/>
      <c r="Q450" s="221"/>
      <c r="R450" s="221"/>
      <c r="S450" s="221"/>
      <c r="T450" s="222"/>
      <c r="AT450" s="223" t="s">
        <v>161</v>
      </c>
      <c r="AU450" s="223" t="s">
        <v>89</v>
      </c>
      <c r="AV450" s="14" t="s">
        <v>89</v>
      </c>
      <c r="AW450" s="14" t="s">
        <v>33</v>
      </c>
      <c r="AX450" s="14" t="s">
        <v>79</v>
      </c>
      <c r="AY450" s="223" t="s">
        <v>153</v>
      </c>
    </row>
    <row r="451" spans="1:65" s="13" customFormat="1" ht="22.5">
      <c r="B451" s="202"/>
      <c r="C451" s="203"/>
      <c r="D451" s="204" t="s">
        <v>161</v>
      </c>
      <c r="E451" s="205" t="s">
        <v>1</v>
      </c>
      <c r="F451" s="206" t="s">
        <v>1520</v>
      </c>
      <c r="G451" s="203"/>
      <c r="H451" s="205" t="s">
        <v>1</v>
      </c>
      <c r="I451" s="207"/>
      <c r="J451" s="203"/>
      <c r="K451" s="203"/>
      <c r="L451" s="208"/>
      <c r="M451" s="209"/>
      <c r="N451" s="210"/>
      <c r="O451" s="210"/>
      <c r="P451" s="210"/>
      <c r="Q451" s="210"/>
      <c r="R451" s="210"/>
      <c r="S451" s="210"/>
      <c r="T451" s="211"/>
      <c r="AT451" s="212" t="s">
        <v>161</v>
      </c>
      <c r="AU451" s="212" t="s">
        <v>89</v>
      </c>
      <c r="AV451" s="13" t="s">
        <v>87</v>
      </c>
      <c r="AW451" s="13" t="s">
        <v>33</v>
      </c>
      <c r="AX451" s="13" t="s">
        <v>79</v>
      </c>
      <c r="AY451" s="212" t="s">
        <v>153</v>
      </c>
    </row>
    <row r="452" spans="1:65" s="14" customFormat="1" ht="11.25">
      <c r="B452" s="213"/>
      <c r="C452" s="214"/>
      <c r="D452" s="204" t="s">
        <v>161</v>
      </c>
      <c r="E452" s="215" t="s">
        <v>1</v>
      </c>
      <c r="F452" s="216" t="s">
        <v>1725</v>
      </c>
      <c r="G452" s="214"/>
      <c r="H452" s="217">
        <v>0.84</v>
      </c>
      <c r="I452" s="218"/>
      <c r="J452" s="214"/>
      <c r="K452" s="214"/>
      <c r="L452" s="219"/>
      <c r="M452" s="220"/>
      <c r="N452" s="221"/>
      <c r="O452" s="221"/>
      <c r="P452" s="221"/>
      <c r="Q452" s="221"/>
      <c r="R452" s="221"/>
      <c r="S452" s="221"/>
      <c r="T452" s="222"/>
      <c r="AT452" s="223" t="s">
        <v>161</v>
      </c>
      <c r="AU452" s="223" t="s">
        <v>89</v>
      </c>
      <c r="AV452" s="14" t="s">
        <v>89</v>
      </c>
      <c r="AW452" s="14" t="s">
        <v>33</v>
      </c>
      <c r="AX452" s="14" t="s">
        <v>79</v>
      </c>
      <c r="AY452" s="223" t="s">
        <v>153</v>
      </c>
    </row>
    <row r="453" spans="1:65" s="13" customFormat="1" ht="22.5">
      <c r="B453" s="202"/>
      <c r="C453" s="203"/>
      <c r="D453" s="204" t="s">
        <v>161</v>
      </c>
      <c r="E453" s="205" t="s">
        <v>1</v>
      </c>
      <c r="F453" s="206" t="s">
        <v>1522</v>
      </c>
      <c r="G453" s="203"/>
      <c r="H453" s="205" t="s">
        <v>1</v>
      </c>
      <c r="I453" s="207"/>
      <c r="J453" s="203"/>
      <c r="K453" s="203"/>
      <c r="L453" s="208"/>
      <c r="M453" s="209"/>
      <c r="N453" s="210"/>
      <c r="O453" s="210"/>
      <c r="P453" s="210"/>
      <c r="Q453" s="210"/>
      <c r="R453" s="210"/>
      <c r="S453" s="210"/>
      <c r="T453" s="211"/>
      <c r="AT453" s="212" t="s">
        <v>161</v>
      </c>
      <c r="AU453" s="212" t="s">
        <v>89</v>
      </c>
      <c r="AV453" s="13" t="s">
        <v>87</v>
      </c>
      <c r="AW453" s="13" t="s">
        <v>33</v>
      </c>
      <c r="AX453" s="13" t="s">
        <v>79</v>
      </c>
      <c r="AY453" s="212" t="s">
        <v>153</v>
      </c>
    </row>
    <row r="454" spans="1:65" s="14" customFormat="1" ht="11.25">
      <c r="B454" s="213"/>
      <c r="C454" s="214"/>
      <c r="D454" s="204" t="s">
        <v>161</v>
      </c>
      <c r="E454" s="215" t="s">
        <v>1</v>
      </c>
      <c r="F454" s="216" t="s">
        <v>1726</v>
      </c>
      <c r="G454" s="214"/>
      <c r="H454" s="217">
        <v>2.028</v>
      </c>
      <c r="I454" s="218"/>
      <c r="J454" s="214"/>
      <c r="K454" s="214"/>
      <c r="L454" s="219"/>
      <c r="M454" s="220"/>
      <c r="N454" s="221"/>
      <c r="O454" s="221"/>
      <c r="P454" s="221"/>
      <c r="Q454" s="221"/>
      <c r="R454" s="221"/>
      <c r="S454" s="221"/>
      <c r="T454" s="222"/>
      <c r="AT454" s="223" t="s">
        <v>161</v>
      </c>
      <c r="AU454" s="223" t="s">
        <v>89</v>
      </c>
      <c r="AV454" s="14" t="s">
        <v>89</v>
      </c>
      <c r="AW454" s="14" t="s">
        <v>33</v>
      </c>
      <c r="AX454" s="14" t="s">
        <v>79</v>
      </c>
      <c r="AY454" s="223" t="s">
        <v>153</v>
      </c>
    </row>
    <row r="455" spans="1:65" s="13" customFormat="1" ht="11.25">
      <c r="B455" s="202"/>
      <c r="C455" s="203"/>
      <c r="D455" s="204" t="s">
        <v>161</v>
      </c>
      <c r="E455" s="205" t="s">
        <v>1</v>
      </c>
      <c r="F455" s="206" t="s">
        <v>1524</v>
      </c>
      <c r="G455" s="203"/>
      <c r="H455" s="205" t="s">
        <v>1</v>
      </c>
      <c r="I455" s="207"/>
      <c r="J455" s="203"/>
      <c r="K455" s="203"/>
      <c r="L455" s="208"/>
      <c r="M455" s="209"/>
      <c r="N455" s="210"/>
      <c r="O455" s="210"/>
      <c r="P455" s="210"/>
      <c r="Q455" s="210"/>
      <c r="R455" s="210"/>
      <c r="S455" s="210"/>
      <c r="T455" s="211"/>
      <c r="AT455" s="212" t="s">
        <v>161</v>
      </c>
      <c r="AU455" s="212" t="s">
        <v>89</v>
      </c>
      <c r="AV455" s="13" t="s">
        <v>87</v>
      </c>
      <c r="AW455" s="13" t="s">
        <v>33</v>
      </c>
      <c r="AX455" s="13" t="s">
        <v>79</v>
      </c>
      <c r="AY455" s="212" t="s">
        <v>153</v>
      </c>
    </row>
    <row r="456" spans="1:65" s="14" customFormat="1" ht="11.25">
      <c r="B456" s="213"/>
      <c r="C456" s="214"/>
      <c r="D456" s="204" t="s">
        <v>161</v>
      </c>
      <c r="E456" s="215" t="s">
        <v>1</v>
      </c>
      <c r="F456" s="216" t="s">
        <v>1727</v>
      </c>
      <c r="G456" s="214"/>
      <c r="H456" s="217">
        <v>10.48</v>
      </c>
      <c r="I456" s="218"/>
      <c r="J456" s="214"/>
      <c r="K456" s="214"/>
      <c r="L456" s="219"/>
      <c r="M456" s="220"/>
      <c r="N456" s="221"/>
      <c r="O456" s="221"/>
      <c r="P456" s="221"/>
      <c r="Q456" s="221"/>
      <c r="R456" s="221"/>
      <c r="S456" s="221"/>
      <c r="T456" s="222"/>
      <c r="AT456" s="223" t="s">
        <v>161</v>
      </c>
      <c r="AU456" s="223" t="s">
        <v>89</v>
      </c>
      <c r="AV456" s="14" t="s">
        <v>89</v>
      </c>
      <c r="AW456" s="14" t="s">
        <v>33</v>
      </c>
      <c r="AX456" s="14" t="s">
        <v>79</v>
      </c>
      <c r="AY456" s="223" t="s">
        <v>153</v>
      </c>
    </row>
    <row r="457" spans="1:65" s="13" customFormat="1" ht="22.5">
      <c r="B457" s="202"/>
      <c r="C457" s="203"/>
      <c r="D457" s="204" t="s">
        <v>161</v>
      </c>
      <c r="E457" s="205" t="s">
        <v>1</v>
      </c>
      <c r="F457" s="206" t="s">
        <v>1529</v>
      </c>
      <c r="G457" s="203"/>
      <c r="H457" s="205" t="s">
        <v>1</v>
      </c>
      <c r="I457" s="207"/>
      <c r="J457" s="203"/>
      <c r="K457" s="203"/>
      <c r="L457" s="208"/>
      <c r="M457" s="209"/>
      <c r="N457" s="210"/>
      <c r="O457" s="210"/>
      <c r="P457" s="210"/>
      <c r="Q457" s="210"/>
      <c r="R457" s="210"/>
      <c r="S457" s="210"/>
      <c r="T457" s="211"/>
      <c r="AT457" s="212" t="s">
        <v>161</v>
      </c>
      <c r="AU457" s="212" t="s">
        <v>89</v>
      </c>
      <c r="AV457" s="13" t="s">
        <v>87</v>
      </c>
      <c r="AW457" s="13" t="s">
        <v>33</v>
      </c>
      <c r="AX457" s="13" t="s">
        <v>79</v>
      </c>
      <c r="AY457" s="212" t="s">
        <v>153</v>
      </c>
    </row>
    <row r="458" spans="1:65" s="14" customFormat="1" ht="11.25">
      <c r="B458" s="213"/>
      <c r="C458" s="214"/>
      <c r="D458" s="204" t="s">
        <v>161</v>
      </c>
      <c r="E458" s="215" t="s">
        <v>1</v>
      </c>
      <c r="F458" s="216" t="s">
        <v>1728</v>
      </c>
      <c r="G458" s="214"/>
      <c r="H458" s="217">
        <v>4.8019999999999996</v>
      </c>
      <c r="I458" s="218"/>
      <c r="J458" s="214"/>
      <c r="K458" s="214"/>
      <c r="L458" s="219"/>
      <c r="M458" s="220"/>
      <c r="N458" s="221"/>
      <c r="O458" s="221"/>
      <c r="P458" s="221"/>
      <c r="Q458" s="221"/>
      <c r="R458" s="221"/>
      <c r="S458" s="221"/>
      <c r="T458" s="222"/>
      <c r="AT458" s="223" t="s">
        <v>161</v>
      </c>
      <c r="AU458" s="223" t="s">
        <v>89</v>
      </c>
      <c r="AV458" s="14" t="s">
        <v>89</v>
      </c>
      <c r="AW458" s="14" t="s">
        <v>33</v>
      </c>
      <c r="AX458" s="14" t="s">
        <v>79</v>
      </c>
      <c r="AY458" s="223" t="s">
        <v>153</v>
      </c>
    </row>
    <row r="459" spans="1:65" s="15" customFormat="1" ht="11.25">
      <c r="B459" s="224"/>
      <c r="C459" s="225"/>
      <c r="D459" s="204" t="s">
        <v>161</v>
      </c>
      <c r="E459" s="226" t="s">
        <v>1</v>
      </c>
      <c r="F459" s="227" t="s">
        <v>164</v>
      </c>
      <c r="G459" s="225"/>
      <c r="H459" s="228">
        <v>20.25</v>
      </c>
      <c r="I459" s="229"/>
      <c r="J459" s="225"/>
      <c r="K459" s="225"/>
      <c r="L459" s="230"/>
      <c r="M459" s="231"/>
      <c r="N459" s="232"/>
      <c r="O459" s="232"/>
      <c r="P459" s="232"/>
      <c r="Q459" s="232"/>
      <c r="R459" s="232"/>
      <c r="S459" s="232"/>
      <c r="T459" s="233"/>
      <c r="AT459" s="234" t="s">
        <v>161</v>
      </c>
      <c r="AU459" s="234" t="s">
        <v>89</v>
      </c>
      <c r="AV459" s="15" t="s">
        <v>159</v>
      </c>
      <c r="AW459" s="15" t="s">
        <v>33</v>
      </c>
      <c r="AX459" s="15" t="s">
        <v>87</v>
      </c>
      <c r="AY459" s="234" t="s">
        <v>153</v>
      </c>
    </row>
    <row r="460" spans="1:65" s="15" customFormat="1" ht="11.25">
      <c r="B460" s="224"/>
      <c r="C460" s="225"/>
      <c r="D460" s="204" t="s">
        <v>161</v>
      </c>
      <c r="E460" s="226" t="s">
        <v>1</v>
      </c>
      <c r="F460" s="227" t="s">
        <v>164</v>
      </c>
      <c r="G460" s="225"/>
      <c r="H460" s="228">
        <v>0</v>
      </c>
      <c r="I460" s="229"/>
      <c r="J460" s="225"/>
      <c r="K460" s="225"/>
      <c r="L460" s="230"/>
      <c r="M460" s="231"/>
      <c r="N460" s="232"/>
      <c r="O460" s="232"/>
      <c r="P460" s="232"/>
      <c r="Q460" s="232"/>
      <c r="R460" s="232"/>
      <c r="S460" s="232"/>
      <c r="T460" s="233"/>
      <c r="AT460" s="234" t="s">
        <v>161</v>
      </c>
      <c r="AU460" s="234" t="s">
        <v>89</v>
      </c>
      <c r="AV460" s="15" t="s">
        <v>159</v>
      </c>
      <c r="AW460" s="15" t="s">
        <v>33</v>
      </c>
      <c r="AX460" s="15" t="s">
        <v>79</v>
      </c>
      <c r="AY460" s="234" t="s">
        <v>153</v>
      </c>
    </row>
    <row r="461" spans="1:65" s="2" customFormat="1" ht="24.2" customHeight="1">
      <c r="A461" s="35"/>
      <c r="B461" s="36"/>
      <c r="C461" s="188" t="s">
        <v>437</v>
      </c>
      <c r="D461" s="188" t="s">
        <v>155</v>
      </c>
      <c r="E461" s="189" t="s">
        <v>1729</v>
      </c>
      <c r="F461" s="190" t="s">
        <v>1730</v>
      </c>
      <c r="G461" s="191" t="s">
        <v>194</v>
      </c>
      <c r="H461" s="192">
        <v>477</v>
      </c>
      <c r="I461" s="193"/>
      <c r="J461" s="194">
        <f>ROUND(I461*H461,2)</f>
        <v>0</v>
      </c>
      <c r="K461" s="195"/>
      <c r="L461" s="40"/>
      <c r="M461" s="196" t="s">
        <v>1</v>
      </c>
      <c r="N461" s="197" t="s">
        <v>44</v>
      </c>
      <c r="O461" s="72"/>
      <c r="P461" s="198">
        <f>O461*H461</f>
        <v>0</v>
      </c>
      <c r="Q461" s="198">
        <v>0</v>
      </c>
      <c r="R461" s="198">
        <f>Q461*H461</f>
        <v>0</v>
      </c>
      <c r="S461" s="198">
        <v>0</v>
      </c>
      <c r="T461" s="199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00" t="s">
        <v>159</v>
      </c>
      <c r="AT461" s="200" t="s">
        <v>155</v>
      </c>
      <c r="AU461" s="200" t="s">
        <v>89</v>
      </c>
      <c r="AY461" s="18" t="s">
        <v>153</v>
      </c>
      <c r="BE461" s="201">
        <f>IF(N461="základní",J461,0)</f>
        <v>0</v>
      </c>
      <c r="BF461" s="201">
        <f>IF(N461="snížená",J461,0)</f>
        <v>0</v>
      </c>
      <c r="BG461" s="201">
        <f>IF(N461="zákl. přenesená",J461,0)</f>
        <v>0</v>
      </c>
      <c r="BH461" s="201">
        <f>IF(N461="sníž. přenesená",J461,0)</f>
        <v>0</v>
      </c>
      <c r="BI461" s="201">
        <f>IF(N461="nulová",J461,0)</f>
        <v>0</v>
      </c>
      <c r="BJ461" s="18" t="s">
        <v>87</v>
      </c>
      <c r="BK461" s="201">
        <f>ROUND(I461*H461,2)</f>
        <v>0</v>
      </c>
      <c r="BL461" s="18" t="s">
        <v>159</v>
      </c>
      <c r="BM461" s="200" t="s">
        <v>1731</v>
      </c>
    </row>
    <row r="462" spans="1:65" s="13" customFormat="1" ht="11.25">
      <c r="B462" s="202"/>
      <c r="C462" s="203"/>
      <c r="D462" s="204" t="s">
        <v>161</v>
      </c>
      <c r="E462" s="205" t="s">
        <v>1</v>
      </c>
      <c r="F462" s="206" t="s">
        <v>1732</v>
      </c>
      <c r="G462" s="203"/>
      <c r="H462" s="205" t="s">
        <v>1</v>
      </c>
      <c r="I462" s="207"/>
      <c r="J462" s="203"/>
      <c r="K462" s="203"/>
      <c r="L462" s="208"/>
      <c r="M462" s="209"/>
      <c r="N462" s="210"/>
      <c r="O462" s="210"/>
      <c r="P462" s="210"/>
      <c r="Q462" s="210"/>
      <c r="R462" s="210"/>
      <c r="S462" s="210"/>
      <c r="T462" s="211"/>
      <c r="AT462" s="212" t="s">
        <v>161</v>
      </c>
      <c r="AU462" s="212" t="s">
        <v>89</v>
      </c>
      <c r="AV462" s="13" t="s">
        <v>87</v>
      </c>
      <c r="AW462" s="13" t="s">
        <v>33</v>
      </c>
      <c r="AX462" s="13" t="s">
        <v>79</v>
      </c>
      <c r="AY462" s="212" t="s">
        <v>153</v>
      </c>
    </row>
    <row r="463" spans="1:65" s="13" customFormat="1" ht="11.25">
      <c r="B463" s="202"/>
      <c r="C463" s="203"/>
      <c r="D463" s="204" t="s">
        <v>161</v>
      </c>
      <c r="E463" s="205" t="s">
        <v>1</v>
      </c>
      <c r="F463" s="206" t="s">
        <v>1733</v>
      </c>
      <c r="G463" s="203"/>
      <c r="H463" s="205" t="s">
        <v>1</v>
      </c>
      <c r="I463" s="207"/>
      <c r="J463" s="203"/>
      <c r="K463" s="203"/>
      <c r="L463" s="208"/>
      <c r="M463" s="209"/>
      <c r="N463" s="210"/>
      <c r="O463" s="210"/>
      <c r="P463" s="210"/>
      <c r="Q463" s="210"/>
      <c r="R463" s="210"/>
      <c r="S463" s="210"/>
      <c r="T463" s="211"/>
      <c r="AT463" s="212" t="s">
        <v>161</v>
      </c>
      <c r="AU463" s="212" t="s">
        <v>89</v>
      </c>
      <c r="AV463" s="13" t="s">
        <v>87</v>
      </c>
      <c r="AW463" s="13" t="s">
        <v>33</v>
      </c>
      <c r="AX463" s="13" t="s">
        <v>79</v>
      </c>
      <c r="AY463" s="212" t="s">
        <v>153</v>
      </c>
    </row>
    <row r="464" spans="1:65" s="14" customFormat="1" ht="11.25">
      <c r="B464" s="213"/>
      <c r="C464" s="214"/>
      <c r="D464" s="204" t="s">
        <v>161</v>
      </c>
      <c r="E464" s="215" t="s">
        <v>1</v>
      </c>
      <c r="F464" s="216" t="s">
        <v>1625</v>
      </c>
      <c r="G464" s="214"/>
      <c r="H464" s="217">
        <v>150</v>
      </c>
      <c r="I464" s="218"/>
      <c r="J464" s="214"/>
      <c r="K464" s="214"/>
      <c r="L464" s="219"/>
      <c r="M464" s="220"/>
      <c r="N464" s="221"/>
      <c r="O464" s="221"/>
      <c r="P464" s="221"/>
      <c r="Q464" s="221"/>
      <c r="R464" s="221"/>
      <c r="S464" s="221"/>
      <c r="T464" s="222"/>
      <c r="AT464" s="223" t="s">
        <v>161</v>
      </c>
      <c r="AU464" s="223" t="s">
        <v>89</v>
      </c>
      <c r="AV464" s="14" t="s">
        <v>89</v>
      </c>
      <c r="AW464" s="14" t="s">
        <v>33</v>
      </c>
      <c r="AX464" s="14" t="s">
        <v>79</v>
      </c>
      <c r="AY464" s="223" t="s">
        <v>153</v>
      </c>
    </row>
    <row r="465" spans="1:65" s="13" customFormat="1" ht="11.25">
      <c r="B465" s="202"/>
      <c r="C465" s="203"/>
      <c r="D465" s="204" t="s">
        <v>161</v>
      </c>
      <c r="E465" s="205" t="s">
        <v>1</v>
      </c>
      <c r="F465" s="206" t="s">
        <v>1509</v>
      </c>
      <c r="G465" s="203"/>
      <c r="H465" s="205" t="s">
        <v>1</v>
      </c>
      <c r="I465" s="207"/>
      <c r="J465" s="203"/>
      <c r="K465" s="203"/>
      <c r="L465" s="208"/>
      <c r="M465" s="209"/>
      <c r="N465" s="210"/>
      <c r="O465" s="210"/>
      <c r="P465" s="210"/>
      <c r="Q465" s="210"/>
      <c r="R465" s="210"/>
      <c r="S465" s="210"/>
      <c r="T465" s="211"/>
      <c r="AT465" s="212" t="s">
        <v>161</v>
      </c>
      <c r="AU465" s="212" t="s">
        <v>89</v>
      </c>
      <c r="AV465" s="13" t="s">
        <v>87</v>
      </c>
      <c r="AW465" s="13" t="s">
        <v>33</v>
      </c>
      <c r="AX465" s="13" t="s">
        <v>79</v>
      </c>
      <c r="AY465" s="212" t="s">
        <v>153</v>
      </c>
    </row>
    <row r="466" spans="1:65" s="14" customFormat="1" ht="11.25">
      <c r="B466" s="213"/>
      <c r="C466" s="214"/>
      <c r="D466" s="204" t="s">
        <v>161</v>
      </c>
      <c r="E466" s="215" t="s">
        <v>1</v>
      </c>
      <c r="F466" s="216" t="s">
        <v>1629</v>
      </c>
      <c r="G466" s="214"/>
      <c r="H466" s="217">
        <v>122</v>
      </c>
      <c r="I466" s="218"/>
      <c r="J466" s="214"/>
      <c r="K466" s="214"/>
      <c r="L466" s="219"/>
      <c r="M466" s="220"/>
      <c r="N466" s="221"/>
      <c r="O466" s="221"/>
      <c r="P466" s="221"/>
      <c r="Q466" s="221"/>
      <c r="R466" s="221"/>
      <c r="S466" s="221"/>
      <c r="T466" s="222"/>
      <c r="AT466" s="223" t="s">
        <v>161</v>
      </c>
      <c r="AU466" s="223" t="s">
        <v>89</v>
      </c>
      <c r="AV466" s="14" t="s">
        <v>89</v>
      </c>
      <c r="AW466" s="14" t="s">
        <v>33</v>
      </c>
      <c r="AX466" s="14" t="s">
        <v>79</v>
      </c>
      <c r="AY466" s="223" t="s">
        <v>153</v>
      </c>
    </row>
    <row r="467" spans="1:65" s="13" customFormat="1" ht="11.25">
      <c r="B467" s="202"/>
      <c r="C467" s="203"/>
      <c r="D467" s="204" t="s">
        <v>161</v>
      </c>
      <c r="E467" s="205" t="s">
        <v>1</v>
      </c>
      <c r="F467" s="206" t="s">
        <v>1734</v>
      </c>
      <c r="G467" s="203"/>
      <c r="H467" s="205" t="s">
        <v>1</v>
      </c>
      <c r="I467" s="207"/>
      <c r="J467" s="203"/>
      <c r="K467" s="203"/>
      <c r="L467" s="208"/>
      <c r="M467" s="209"/>
      <c r="N467" s="210"/>
      <c r="O467" s="210"/>
      <c r="P467" s="210"/>
      <c r="Q467" s="210"/>
      <c r="R467" s="210"/>
      <c r="S467" s="210"/>
      <c r="T467" s="211"/>
      <c r="AT467" s="212" t="s">
        <v>161</v>
      </c>
      <c r="AU467" s="212" t="s">
        <v>89</v>
      </c>
      <c r="AV467" s="13" t="s">
        <v>87</v>
      </c>
      <c r="AW467" s="13" t="s">
        <v>33</v>
      </c>
      <c r="AX467" s="13" t="s">
        <v>79</v>
      </c>
      <c r="AY467" s="212" t="s">
        <v>153</v>
      </c>
    </row>
    <row r="468" spans="1:65" s="14" customFormat="1" ht="11.25">
      <c r="B468" s="213"/>
      <c r="C468" s="214"/>
      <c r="D468" s="204" t="s">
        <v>161</v>
      </c>
      <c r="E468" s="215" t="s">
        <v>1</v>
      </c>
      <c r="F468" s="216" t="s">
        <v>1627</v>
      </c>
      <c r="G468" s="214"/>
      <c r="H468" s="217">
        <v>172.2</v>
      </c>
      <c r="I468" s="218"/>
      <c r="J468" s="214"/>
      <c r="K468" s="214"/>
      <c r="L468" s="219"/>
      <c r="M468" s="220"/>
      <c r="N468" s="221"/>
      <c r="O468" s="221"/>
      <c r="P468" s="221"/>
      <c r="Q468" s="221"/>
      <c r="R468" s="221"/>
      <c r="S468" s="221"/>
      <c r="T468" s="222"/>
      <c r="AT468" s="223" t="s">
        <v>161</v>
      </c>
      <c r="AU468" s="223" t="s">
        <v>89</v>
      </c>
      <c r="AV468" s="14" t="s">
        <v>89</v>
      </c>
      <c r="AW468" s="14" t="s">
        <v>33</v>
      </c>
      <c r="AX468" s="14" t="s">
        <v>79</v>
      </c>
      <c r="AY468" s="223" t="s">
        <v>153</v>
      </c>
    </row>
    <row r="469" spans="1:65" s="13" customFormat="1" ht="11.25">
      <c r="B469" s="202"/>
      <c r="C469" s="203"/>
      <c r="D469" s="204" t="s">
        <v>161</v>
      </c>
      <c r="E469" s="205" t="s">
        <v>1</v>
      </c>
      <c r="F469" s="206" t="s">
        <v>1735</v>
      </c>
      <c r="G469" s="203"/>
      <c r="H469" s="205" t="s">
        <v>1</v>
      </c>
      <c r="I469" s="207"/>
      <c r="J469" s="203"/>
      <c r="K469" s="203"/>
      <c r="L469" s="208"/>
      <c r="M469" s="209"/>
      <c r="N469" s="210"/>
      <c r="O469" s="210"/>
      <c r="P469" s="210"/>
      <c r="Q469" s="210"/>
      <c r="R469" s="210"/>
      <c r="S469" s="210"/>
      <c r="T469" s="211"/>
      <c r="AT469" s="212" t="s">
        <v>161</v>
      </c>
      <c r="AU469" s="212" t="s">
        <v>89</v>
      </c>
      <c r="AV469" s="13" t="s">
        <v>87</v>
      </c>
      <c r="AW469" s="13" t="s">
        <v>33</v>
      </c>
      <c r="AX469" s="13" t="s">
        <v>79</v>
      </c>
      <c r="AY469" s="212" t="s">
        <v>153</v>
      </c>
    </row>
    <row r="470" spans="1:65" s="14" customFormat="1" ht="11.25">
      <c r="B470" s="213"/>
      <c r="C470" s="214"/>
      <c r="D470" s="204" t="s">
        <v>161</v>
      </c>
      <c r="E470" s="215" t="s">
        <v>1</v>
      </c>
      <c r="F470" s="216" t="s">
        <v>1736</v>
      </c>
      <c r="G470" s="214"/>
      <c r="H470" s="217">
        <v>32.799999999999997</v>
      </c>
      <c r="I470" s="218"/>
      <c r="J470" s="214"/>
      <c r="K470" s="214"/>
      <c r="L470" s="219"/>
      <c r="M470" s="220"/>
      <c r="N470" s="221"/>
      <c r="O470" s="221"/>
      <c r="P470" s="221"/>
      <c r="Q470" s="221"/>
      <c r="R470" s="221"/>
      <c r="S470" s="221"/>
      <c r="T470" s="222"/>
      <c r="AT470" s="223" t="s">
        <v>161</v>
      </c>
      <c r="AU470" s="223" t="s">
        <v>89</v>
      </c>
      <c r="AV470" s="14" t="s">
        <v>89</v>
      </c>
      <c r="AW470" s="14" t="s">
        <v>33</v>
      </c>
      <c r="AX470" s="14" t="s">
        <v>79</v>
      </c>
      <c r="AY470" s="223" t="s">
        <v>153</v>
      </c>
    </row>
    <row r="471" spans="1:65" s="15" customFormat="1" ht="11.25">
      <c r="B471" s="224"/>
      <c r="C471" s="225"/>
      <c r="D471" s="204" t="s">
        <v>161</v>
      </c>
      <c r="E471" s="226" t="s">
        <v>1</v>
      </c>
      <c r="F471" s="227" t="s">
        <v>164</v>
      </c>
      <c r="G471" s="225"/>
      <c r="H471" s="228">
        <v>477</v>
      </c>
      <c r="I471" s="229"/>
      <c r="J471" s="225"/>
      <c r="K471" s="225"/>
      <c r="L471" s="230"/>
      <c r="M471" s="231"/>
      <c r="N471" s="232"/>
      <c r="O471" s="232"/>
      <c r="P471" s="232"/>
      <c r="Q471" s="232"/>
      <c r="R471" s="232"/>
      <c r="S471" s="232"/>
      <c r="T471" s="233"/>
      <c r="AT471" s="234" t="s">
        <v>161</v>
      </c>
      <c r="AU471" s="234" t="s">
        <v>89</v>
      </c>
      <c r="AV471" s="15" t="s">
        <v>159</v>
      </c>
      <c r="AW471" s="15" t="s">
        <v>33</v>
      </c>
      <c r="AX471" s="15" t="s">
        <v>87</v>
      </c>
      <c r="AY471" s="234" t="s">
        <v>153</v>
      </c>
    </row>
    <row r="472" spans="1:65" s="2" customFormat="1" ht="33" customHeight="1">
      <c r="A472" s="35"/>
      <c r="B472" s="36"/>
      <c r="C472" s="188" t="s">
        <v>443</v>
      </c>
      <c r="D472" s="188" t="s">
        <v>155</v>
      </c>
      <c r="E472" s="189" t="s">
        <v>1737</v>
      </c>
      <c r="F472" s="190" t="s">
        <v>1738</v>
      </c>
      <c r="G472" s="191" t="s">
        <v>158</v>
      </c>
      <c r="H472" s="192">
        <v>7.5</v>
      </c>
      <c r="I472" s="193"/>
      <c r="J472" s="194">
        <f>ROUND(I472*H472,2)</f>
        <v>0</v>
      </c>
      <c r="K472" s="195"/>
      <c r="L472" s="40"/>
      <c r="M472" s="196" t="s">
        <v>1</v>
      </c>
      <c r="N472" s="197" t="s">
        <v>44</v>
      </c>
      <c r="O472" s="72"/>
      <c r="P472" s="198">
        <f>O472*H472</f>
        <v>0</v>
      </c>
      <c r="Q472" s="198">
        <v>1.89</v>
      </c>
      <c r="R472" s="198">
        <f>Q472*H472</f>
        <v>14.174999999999999</v>
      </c>
      <c r="S472" s="198">
        <v>0</v>
      </c>
      <c r="T472" s="199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00" t="s">
        <v>159</v>
      </c>
      <c r="AT472" s="200" t="s">
        <v>155</v>
      </c>
      <c r="AU472" s="200" t="s">
        <v>89</v>
      </c>
      <c r="AY472" s="18" t="s">
        <v>153</v>
      </c>
      <c r="BE472" s="201">
        <f>IF(N472="základní",J472,0)</f>
        <v>0</v>
      </c>
      <c r="BF472" s="201">
        <f>IF(N472="snížená",J472,0)</f>
        <v>0</v>
      </c>
      <c r="BG472" s="201">
        <f>IF(N472="zákl. přenesená",J472,0)</f>
        <v>0</v>
      </c>
      <c r="BH472" s="201">
        <f>IF(N472="sníž. přenesená",J472,0)</f>
        <v>0</v>
      </c>
      <c r="BI472" s="201">
        <f>IF(N472="nulová",J472,0)</f>
        <v>0</v>
      </c>
      <c r="BJ472" s="18" t="s">
        <v>87</v>
      </c>
      <c r="BK472" s="201">
        <f>ROUND(I472*H472,2)</f>
        <v>0</v>
      </c>
      <c r="BL472" s="18" t="s">
        <v>159</v>
      </c>
      <c r="BM472" s="200" t="s">
        <v>1739</v>
      </c>
    </row>
    <row r="473" spans="1:65" s="13" customFormat="1" ht="11.25">
      <c r="B473" s="202"/>
      <c r="C473" s="203"/>
      <c r="D473" s="204" t="s">
        <v>161</v>
      </c>
      <c r="E473" s="205" t="s">
        <v>1</v>
      </c>
      <c r="F473" s="206" t="s">
        <v>1740</v>
      </c>
      <c r="G473" s="203"/>
      <c r="H473" s="205" t="s">
        <v>1</v>
      </c>
      <c r="I473" s="207"/>
      <c r="J473" s="203"/>
      <c r="K473" s="203"/>
      <c r="L473" s="208"/>
      <c r="M473" s="209"/>
      <c r="N473" s="210"/>
      <c r="O473" s="210"/>
      <c r="P473" s="210"/>
      <c r="Q473" s="210"/>
      <c r="R473" s="210"/>
      <c r="S473" s="210"/>
      <c r="T473" s="211"/>
      <c r="AT473" s="212" t="s">
        <v>161</v>
      </c>
      <c r="AU473" s="212" t="s">
        <v>89</v>
      </c>
      <c r="AV473" s="13" t="s">
        <v>87</v>
      </c>
      <c r="AW473" s="13" t="s">
        <v>33</v>
      </c>
      <c r="AX473" s="13" t="s">
        <v>79</v>
      </c>
      <c r="AY473" s="212" t="s">
        <v>153</v>
      </c>
    </row>
    <row r="474" spans="1:65" s="14" customFormat="1" ht="11.25">
      <c r="B474" s="213"/>
      <c r="C474" s="214"/>
      <c r="D474" s="204" t="s">
        <v>161</v>
      </c>
      <c r="E474" s="215" t="s">
        <v>1</v>
      </c>
      <c r="F474" s="216" t="s">
        <v>1741</v>
      </c>
      <c r="G474" s="214"/>
      <c r="H474" s="217">
        <v>2.25</v>
      </c>
      <c r="I474" s="218"/>
      <c r="J474" s="214"/>
      <c r="K474" s="214"/>
      <c r="L474" s="219"/>
      <c r="M474" s="220"/>
      <c r="N474" s="221"/>
      <c r="O474" s="221"/>
      <c r="P474" s="221"/>
      <c r="Q474" s="221"/>
      <c r="R474" s="221"/>
      <c r="S474" s="221"/>
      <c r="T474" s="222"/>
      <c r="AT474" s="223" t="s">
        <v>161</v>
      </c>
      <c r="AU474" s="223" t="s">
        <v>89</v>
      </c>
      <c r="AV474" s="14" t="s">
        <v>89</v>
      </c>
      <c r="AW474" s="14" t="s">
        <v>33</v>
      </c>
      <c r="AX474" s="14" t="s">
        <v>79</v>
      </c>
      <c r="AY474" s="223" t="s">
        <v>153</v>
      </c>
    </row>
    <row r="475" spans="1:65" s="13" customFormat="1" ht="11.25">
      <c r="B475" s="202"/>
      <c r="C475" s="203"/>
      <c r="D475" s="204" t="s">
        <v>161</v>
      </c>
      <c r="E475" s="205" t="s">
        <v>1</v>
      </c>
      <c r="F475" s="206" t="s">
        <v>1742</v>
      </c>
      <c r="G475" s="203"/>
      <c r="H475" s="205" t="s">
        <v>1</v>
      </c>
      <c r="I475" s="207"/>
      <c r="J475" s="203"/>
      <c r="K475" s="203"/>
      <c r="L475" s="208"/>
      <c r="M475" s="209"/>
      <c r="N475" s="210"/>
      <c r="O475" s="210"/>
      <c r="P475" s="210"/>
      <c r="Q475" s="210"/>
      <c r="R475" s="210"/>
      <c r="S475" s="210"/>
      <c r="T475" s="211"/>
      <c r="AT475" s="212" t="s">
        <v>161</v>
      </c>
      <c r="AU475" s="212" t="s">
        <v>89</v>
      </c>
      <c r="AV475" s="13" t="s">
        <v>87</v>
      </c>
      <c r="AW475" s="13" t="s">
        <v>33</v>
      </c>
      <c r="AX475" s="13" t="s">
        <v>79</v>
      </c>
      <c r="AY475" s="212" t="s">
        <v>153</v>
      </c>
    </row>
    <row r="476" spans="1:65" s="14" customFormat="1" ht="11.25">
      <c r="B476" s="213"/>
      <c r="C476" s="214"/>
      <c r="D476" s="204" t="s">
        <v>161</v>
      </c>
      <c r="E476" s="215" t="s">
        <v>1</v>
      </c>
      <c r="F476" s="216" t="s">
        <v>1743</v>
      </c>
      <c r="G476" s="214"/>
      <c r="H476" s="217">
        <v>4.5</v>
      </c>
      <c r="I476" s="218"/>
      <c r="J476" s="214"/>
      <c r="K476" s="214"/>
      <c r="L476" s="219"/>
      <c r="M476" s="220"/>
      <c r="N476" s="221"/>
      <c r="O476" s="221"/>
      <c r="P476" s="221"/>
      <c r="Q476" s="221"/>
      <c r="R476" s="221"/>
      <c r="S476" s="221"/>
      <c r="T476" s="222"/>
      <c r="AT476" s="223" t="s">
        <v>161</v>
      </c>
      <c r="AU476" s="223" t="s">
        <v>89</v>
      </c>
      <c r="AV476" s="14" t="s">
        <v>89</v>
      </c>
      <c r="AW476" s="14" t="s">
        <v>33</v>
      </c>
      <c r="AX476" s="14" t="s">
        <v>79</v>
      </c>
      <c r="AY476" s="223" t="s">
        <v>153</v>
      </c>
    </row>
    <row r="477" spans="1:65" s="13" customFormat="1" ht="11.25">
      <c r="B477" s="202"/>
      <c r="C477" s="203"/>
      <c r="D477" s="204" t="s">
        <v>161</v>
      </c>
      <c r="E477" s="205" t="s">
        <v>1</v>
      </c>
      <c r="F477" s="206" t="s">
        <v>1740</v>
      </c>
      <c r="G477" s="203"/>
      <c r="H477" s="205" t="s">
        <v>1</v>
      </c>
      <c r="I477" s="207"/>
      <c r="J477" s="203"/>
      <c r="K477" s="203"/>
      <c r="L477" s="208"/>
      <c r="M477" s="209"/>
      <c r="N477" s="210"/>
      <c r="O477" s="210"/>
      <c r="P477" s="210"/>
      <c r="Q477" s="210"/>
      <c r="R477" s="210"/>
      <c r="S477" s="210"/>
      <c r="T477" s="211"/>
      <c r="AT477" s="212" t="s">
        <v>161</v>
      </c>
      <c r="AU477" s="212" t="s">
        <v>89</v>
      </c>
      <c r="AV477" s="13" t="s">
        <v>87</v>
      </c>
      <c r="AW477" s="13" t="s">
        <v>33</v>
      </c>
      <c r="AX477" s="13" t="s">
        <v>79</v>
      </c>
      <c r="AY477" s="212" t="s">
        <v>153</v>
      </c>
    </row>
    <row r="478" spans="1:65" s="14" customFormat="1" ht="11.25">
      <c r="B478" s="213"/>
      <c r="C478" s="214"/>
      <c r="D478" s="204" t="s">
        <v>161</v>
      </c>
      <c r="E478" s="215" t="s">
        <v>1</v>
      </c>
      <c r="F478" s="216" t="s">
        <v>1744</v>
      </c>
      <c r="G478" s="214"/>
      <c r="H478" s="217">
        <v>0.375</v>
      </c>
      <c r="I478" s="218"/>
      <c r="J478" s="214"/>
      <c r="K478" s="214"/>
      <c r="L478" s="219"/>
      <c r="M478" s="220"/>
      <c r="N478" s="221"/>
      <c r="O478" s="221"/>
      <c r="P478" s="221"/>
      <c r="Q478" s="221"/>
      <c r="R478" s="221"/>
      <c r="S478" s="221"/>
      <c r="T478" s="222"/>
      <c r="AT478" s="223" t="s">
        <v>161</v>
      </c>
      <c r="AU478" s="223" t="s">
        <v>89</v>
      </c>
      <c r="AV478" s="14" t="s">
        <v>89</v>
      </c>
      <c r="AW478" s="14" t="s">
        <v>33</v>
      </c>
      <c r="AX478" s="14" t="s">
        <v>79</v>
      </c>
      <c r="AY478" s="223" t="s">
        <v>153</v>
      </c>
    </row>
    <row r="479" spans="1:65" s="13" customFormat="1" ht="11.25">
      <c r="B479" s="202"/>
      <c r="C479" s="203"/>
      <c r="D479" s="204" t="s">
        <v>161</v>
      </c>
      <c r="E479" s="205" t="s">
        <v>1</v>
      </c>
      <c r="F479" s="206" t="s">
        <v>1745</v>
      </c>
      <c r="G479" s="203"/>
      <c r="H479" s="205" t="s">
        <v>1</v>
      </c>
      <c r="I479" s="207"/>
      <c r="J479" s="203"/>
      <c r="K479" s="203"/>
      <c r="L479" s="208"/>
      <c r="M479" s="209"/>
      <c r="N479" s="210"/>
      <c r="O479" s="210"/>
      <c r="P479" s="210"/>
      <c r="Q479" s="210"/>
      <c r="R479" s="210"/>
      <c r="S479" s="210"/>
      <c r="T479" s="211"/>
      <c r="AT479" s="212" t="s">
        <v>161</v>
      </c>
      <c r="AU479" s="212" t="s">
        <v>89</v>
      </c>
      <c r="AV479" s="13" t="s">
        <v>87</v>
      </c>
      <c r="AW479" s="13" t="s">
        <v>33</v>
      </c>
      <c r="AX479" s="13" t="s">
        <v>79</v>
      </c>
      <c r="AY479" s="212" t="s">
        <v>153</v>
      </c>
    </row>
    <row r="480" spans="1:65" s="14" customFormat="1" ht="11.25">
      <c r="B480" s="213"/>
      <c r="C480" s="214"/>
      <c r="D480" s="204" t="s">
        <v>161</v>
      </c>
      <c r="E480" s="215" t="s">
        <v>1</v>
      </c>
      <c r="F480" s="216" t="s">
        <v>1744</v>
      </c>
      <c r="G480" s="214"/>
      <c r="H480" s="217">
        <v>0.375</v>
      </c>
      <c r="I480" s="218"/>
      <c r="J480" s="214"/>
      <c r="K480" s="214"/>
      <c r="L480" s="219"/>
      <c r="M480" s="220"/>
      <c r="N480" s="221"/>
      <c r="O480" s="221"/>
      <c r="P480" s="221"/>
      <c r="Q480" s="221"/>
      <c r="R480" s="221"/>
      <c r="S480" s="221"/>
      <c r="T480" s="222"/>
      <c r="AT480" s="223" t="s">
        <v>161</v>
      </c>
      <c r="AU480" s="223" t="s">
        <v>89</v>
      </c>
      <c r="AV480" s="14" t="s">
        <v>89</v>
      </c>
      <c r="AW480" s="14" t="s">
        <v>33</v>
      </c>
      <c r="AX480" s="14" t="s">
        <v>79</v>
      </c>
      <c r="AY480" s="223" t="s">
        <v>153</v>
      </c>
    </row>
    <row r="481" spans="1:65" s="15" customFormat="1" ht="11.25">
      <c r="B481" s="224"/>
      <c r="C481" s="225"/>
      <c r="D481" s="204" t="s">
        <v>161</v>
      </c>
      <c r="E481" s="226" t="s">
        <v>1</v>
      </c>
      <c r="F481" s="227" t="s">
        <v>164</v>
      </c>
      <c r="G481" s="225"/>
      <c r="H481" s="228">
        <v>7.5</v>
      </c>
      <c r="I481" s="229"/>
      <c r="J481" s="225"/>
      <c r="K481" s="225"/>
      <c r="L481" s="230"/>
      <c r="M481" s="231"/>
      <c r="N481" s="232"/>
      <c r="O481" s="232"/>
      <c r="P481" s="232"/>
      <c r="Q481" s="232"/>
      <c r="R481" s="232"/>
      <c r="S481" s="232"/>
      <c r="T481" s="233"/>
      <c r="AT481" s="234" t="s">
        <v>161</v>
      </c>
      <c r="AU481" s="234" t="s">
        <v>89</v>
      </c>
      <c r="AV481" s="15" t="s">
        <v>159</v>
      </c>
      <c r="AW481" s="15" t="s">
        <v>33</v>
      </c>
      <c r="AX481" s="15" t="s">
        <v>87</v>
      </c>
      <c r="AY481" s="234" t="s">
        <v>153</v>
      </c>
    </row>
    <row r="482" spans="1:65" s="2" customFormat="1" ht="33" customHeight="1">
      <c r="A482" s="35"/>
      <c r="B482" s="36"/>
      <c r="C482" s="188" t="s">
        <v>450</v>
      </c>
      <c r="D482" s="188" t="s">
        <v>155</v>
      </c>
      <c r="E482" s="189" t="s">
        <v>1335</v>
      </c>
      <c r="F482" s="190" t="s">
        <v>1336</v>
      </c>
      <c r="G482" s="191" t="s">
        <v>158</v>
      </c>
      <c r="H482" s="192">
        <v>26.95</v>
      </c>
      <c r="I482" s="193"/>
      <c r="J482" s="194">
        <f>ROUND(I482*H482,2)</f>
        <v>0</v>
      </c>
      <c r="K482" s="195"/>
      <c r="L482" s="40"/>
      <c r="M482" s="196" t="s">
        <v>1</v>
      </c>
      <c r="N482" s="197" t="s">
        <v>44</v>
      </c>
      <c r="O482" s="72"/>
      <c r="P482" s="198">
        <f>O482*H482</f>
        <v>0</v>
      </c>
      <c r="Q482" s="198">
        <v>1.89</v>
      </c>
      <c r="R482" s="198">
        <f>Q482*H482</f>
        <v>50.935499999999998</v>
      </c>
      <c r="S482" s="198">
        <v>0</v>
      </c>
      <c r="T482" s="199">
        <f>S482*H482</f>
        <v>0</v>
      </c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R482" s="200" t="s">
        <v>159</v>
      </c>
      <c r="AT482" s="200" t="s">
        <v>155</v>
      </c>
      <c r="AU482" s="200" t="s">
        <v>89</v>
      </c>
      <c r="AY482" s="18" t="s">
        <v>153</v>
      </c>
      <c r="BE482" s="201">
        <f>IF(N482="základní",J482,0)</f>
        <v>0</v>
      </c>
      <c r="BF482" s="201">
        <f>IF(N482="snížená",J482,0)</f>
        <v>0</v>
      </c>
      <c r="BG482" s="201">
        <f>IF(N482="zákl. přenesená",J482,0)</f>
        <v>0</v>
      </c>
      <c r="BH482" s="201">
        <f>IF(N482="sníž. přenesená",J482,0)</f>
        <v>0</v>
      </c>
      <c r="BI482" s="201">
        <f>IF(N482="nulová",J482,0)</f>
        <v>0</v>
      </c>
      <c r="BJ482" s="18" t="s">
        <v>87</v>
      </c>
      <c r="BK482" s="201">
        <f>ROUND(I482*H482,2)</f>
        <v>0</v>
      </c>
      <c r="BL482" s="18" t="s">
        <v>159</v>
      </c>
      <c r="BM482" s="200" t="s">
        <v>1746</v>
      </c>
    </row>
    <row r="483" spans="1:65" s="13" customFormat="1" ht="11.25">
      <c r="B483" s="202"/>
      <c r="C483" s="203"/>
      <c r="D483" s="204" t="s">
        <v>161</v>
      </c>
      <c r="E483" s="205" t="s">
        <v>1</v>
      </c>
      <c r="F483" s="206" t="s">
        <v>1179</v>
      </c>
      <c r="G483" s="203"/>
      <c r="H483" s="205" t="s">
        <v>1</v>
      </c>
      <c r="I483" s="207"/>
      <c r="J483" s="203"/>
      <c r="K483" s="203"/>
      <c r="L483" s="208"/>
      <c r="M483" s="209"/>
      <c r="N483" s="210"/>
      <c r="O483" s="210"/>
      <c r="P483" s="210"/>
      <c r="Q483" s="210"/>
      <c r="R483" s="210"/>
      <c r="S483" s="210"/>
      <c r="T483" s="211"/>
      <c r="AT483" s="212" t="s">
        <v>161</v>
      </c>
      <c r="AU483" s="212" t="s">
        <v>89</v>
      </c>
      <c r="AV483" s="13" t="s">
        <v>87</v>
      </c>
      <c r="AW483" s="13" t="s">
        <v>33</v>
      </c>
      <c r="AX483" s="13" t="s">
        <v>79</v>
      </c>
      <c r="AY483" s="212" t="s">
        <v>153</v>
      </c>
    </row>
    <row r="484" spans="1:65" s="14" customFormat="1" ht="11.25">
      <c r="B484" s="213"/>
      <c r="C484" s="214"/>
      <c r="D484" s="204" t="s">
        <v>161</v>
      </c>
      <c r="E484" s="215" t="s">
        <v>1</v>
      </c>
      <c r="F484" s="216" t="s">
        <v>1747</v>
      </c>
      <c r="G484" s="214"/>
      <c r="H484" s="217">
        <v>26.95</v>
      </c>
      <c r="I484" s="218"/>
      <c r="J484" s="214"/>
      <c r="K484" s="214"/>
      <c r="L484" s="219"/>
      <c r="M484" s="220"/>
      <c r="N484" s="221"/>
      <c r="O484" s="221"/>
      <c r="P484" s="221"/>
      <c r="Q484" s="221"/>
      <c r="R484" s="221"/>
      <c r="S484" s="221"/>
      <c r="T484" s="222"/>
      <c r="AT484" s="223" t="s">
        <v>161</v>
      </c>
      <c r="AU484" s="223" t="s">
        <v>89</v>
      </c>
      <c r="AV484" s="14" t="s">
        <v>89</v>
      </c>
      <c r="AW484" s="14" t="s">
        <v>33</v>
      </c>
      <c r="AX484" s="14" t="s">
        <v>79</v>
      </c>
      <c r="AY484" s="223" t="s">
        <v>153</v>
      </c>
    </row>
    <row r="485" spans="1:65" s="15" customFormat="1" ht="11.25">
      <c r="B485" s="224"/>
      <c r="C485" s="225"/>
      <c r="D485" s="204" t="s">
        <v>161</v>
      </c>
      <c r="E485" s="226" t="s">
        <v>1</v>
      </c>
      <c r="F485" s="227" t="s">
        <v>164</v>
      </c>
      <c r="G485" s="225"/>
      <c r="H485" s="228">
        <v>26.95</v>
      </c>
      <c r="I485" s="229"/>
      <c r="J485" s="225"/>
      <c r="K485" s="225"/>
      <c r="L485" s="230"/>
      <c r="M485" s="231"/>
      <c r="N485" s="232"/>
      <c r="O485" s="232"/>
      <c r="P485" s="232"/>
      <c r="Q485" s="232"/>
      <c r="R485" s="232"/>
      <c r="S485" s="232"/>
      <c r="T485" s="233"/>
      <c r="AT485" s="234" t="s">
        <v>161</v>
      </c>
      <c r="AU485" s="234" t="s">
        <v>89</v>
      </c>
      <c r="AV485" s="15" t="s">
        <v>159</v>
      </c>
      <c r="AW485" s="15" t="s">
        <v>33</v>
      </c>
      <c r="AX485" s="15" t="s">
        <v>87</v>
      </c>
      <c r="AY485" s="234" t="s">
        <v>153</v>
      </c>
    </row>
    <row r="486" spans="1:65" s="2" customFormat="1" ht="24.2" customHeight="1">
      <c r="A486" s="35"/>
      <c r="B486" s="36"/>
      <c r="C486" s="188" t="s">
        <v>456</v>
      </c>
      <c r="D486" s="188" t="s">
        <v>155</v>
      </c>
      <c r="E486" s="189" t="s">
        <v>1339</v>
      </c>
      <c r="F486" s="190" t="s">
        <v>1340</v>
      </c>
      <c r="G486" s="191" t="s">
        <v>158</v>
      </c>
      <c r="H486" s="192">
        <v>28.6</v>
      </c>
      <c r="I486" s="193"/>
      <c r="J486" s="194">
        <f>ROUND(I486*H486,2)</f>
        <v>0</v>
      </c>
      <c r="K486" s="195"/>
      <c r="L486" s="40"/>
      <c r="M486" s="196" t="s">
        <v>1</v>
      </c>
      <c r="N486" s="197" t="s">
        <v>44</v>
      </c>
      <c r="O486" s="72"/>
      <c r="P486" s="198">
        <f>O486*H486</f>
        <v>0</v>
      </c>
      <c r="Q486" s="198">
        <v>1.89</v>
      </c>
      <c r="R486" s="198">
        <f>Q486*H486</f>
        <v>54.054000000000002</v>
      </c>
      <c r="S486" s="198">
        <v>0</v>
      </c>
      <c r="T486" s="199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200" t="s">
        <v>159</v>
      </c>
      <c r="AT486" s="200" t="s">
        <v>155</v>
      </c>
      <c r="AU486" s="200" t="s">
        <v>89</v>
      </c>
      <c r="AY486" s="18" t="s">
        <v>153</v>
      </c>
      <c r="BE486" s="201">
        <f>IF(N486="základní",J486,0)</f>
        <v>0</v>
      </c>
      <c r="BF486" s="201">
        <f>IF(N486="snížená",J486,0)</f>
        <v>0</v>
      </c>
      <c r="BG486" s="201">
        <f>IF(N486="zákl. přenesená",J486,0)</f>
        <v>0</v>
      </c>
      <c r="BH486" s="201">
        <f>IF(N486="sníž. přenesená",J486,0)</f>
        <v>0</v>
      </c>
      <c r="BI486" s="201">
        <f>IF(N486="nulová",J486,0)</f>
        <v>0</v>
      </c>
      <c r="BJ486" s="18" t="s">
        <v>87</v>
      </c>
      <c r="BK486" s="201">
        <f>ROUND(I486*H486,2)</f>
        <v>0</v>
      </c>
      <c r="BL486" s="18" t="s">
        <v>159</v>
      </c>
      <c r="BM486" s="200" t="s">
        <v>1748</v>
      </c>
    </row>
    <row r="487" spans="1:65" s="13" customFormat="1" ht="11.25">
      <c r="B487" s="202"/>
      <c r="C487" s="203"/>
      <c r="D487" s="204" t="s">
        <v>161</v>
      </c>
      <c r="E487" s="205" t="s">
        <v>1</v>
      </c>
      <c r="F487" s="206" t="s">
        <v>1179</v>
      </c>
      <c r="G487" s="203"/>
      <c r="H487" s="205" t="s">
        <v>1</v>
      </c>
      <c r="I487" s="207"/>
      <c r="J487" s="203"/>
      <c r="K487" s="203"/>
      <c r="L487" s="208"/>
      <c r="M487" s="209"/>
      <c r="N487" s="210"/>
      <c r="O487" s="210"/>
      <c r="P487" s="210"/>
      <c r="Q487" s="210"/>
      <c r="R487" s="210"/>
      <c r="S487" s="210"/>
      <c r="T487" s="211"/>
      <c r="AT487" s="212" t="s">
        <v>161</v>
      </c>
      <c r="AU487" s="212" t="s">
        <v>89</v>
      </c>
      <c r="AV487" s="13" t="s">
        <v>87</v>
      </c>
      <c r="AW487" s="13" t="s">
        <v>33</v>
      </c>
      <c r="AX487" s="13" t="s">
        <v>79</v>
      </c>
      <c r="AY487" s="212" t="s">
        <v>153</v>
      </c>
    </row>
    <row r="488" spans="1:65" s="14" customFormat="1" ht="11.25">
      <c r="B488" s="213"/>
      <c r="C488" s="214"/>
      <c r="D488" s="204" t="s">
        <v>161</v>
      </c>
      <c r="E488" s="215" t="s">
        <v>1</v>
      </c>
      <c r="F488" s="216" t="s">
        <v>1749</v>
      </c>
      <c r="G488" s="214"/>
      <c r="H488" s="217">
        <v>28.6</v>
      </c>
      <c r="I488" s="218"/>
      <c r="J488" s="214"/>
      <c r="K488" s="214"/>
      <c r="L488" s="219"/>
      <c r="M488" s="220"/>
      <c r="N488" s="221"/>
      <c r="O488" s="221"/>
      <c r="P488" s="221"/>
      <c r="Q488" s="221"/>
      <c r="R488" s="221"/>
      <c r="S488" s="221"/>
      <c r="T488" s="222"/>
      <c r="AT488" s="223" t="s">
        <v>161</v>
      </c>
      <c r="AU488" s="223" t="s">
        <v>89</v>
      </c>
      <c r="AV488" s="14" t="s">
        <v>89</v>
      </c>
      <c r="AW488" s="14" t="s">
        <v>33</v>
      </c>
      <c r="AX488" s="14" t="s">
        <v>79</v>
      </c>
      <c r="AY488" s="223" t="s">
        <v>153</v>
      </c>
    </row>
    <row r="489" spans="1:65" s="15" customFormat="1" ht="11.25">
      <c r="B489" s="224"/>
      <c r="C489" s="225"/>
      <c r="D489" s="204" t="s">
        <v>161</v>
      </c>
      <c r="E489" s="226" t="s">
        <v>1</v>
      </c>
      <c r="F489" s="227" t="s">
        <v>164</v>
      </c>
      <c r="G489" s="225"/>
      <c r="H489" s="228">
        <v>28.6</v>
      </c>
      <c r="I489" s="229"/>
      <c r="J489" s="225"/>
      <c r="K489" s="225"/>
      <c r="L489" s="230"/>
      <c r="M489" s="231"/>
      <c r="N489" s="232"/>
      <c r="O489" s="232"/>
      <c r="P489" s="232"/>
      <c r="Q489" s="232"/>
      <c r="R489" s="232"/>
      <c r="S489" s="232"/>
      <c r="T489" s="233"/>
      <c r="AT489" s="234" t="s">
        <v>161</v>
      </c>
      <c r="AU489" s="234" t="s">
        <v>89</v>
      </c>
      <c r="AV489" s="15" t="s">
        <v>159</v>
      </c>
      <c r="AW489" s="15" t="s">
        <v>33</v>
      </c>
      <c r="AX489" s="15" t="s">
        <v>87</v>
      </c>
      <c r="AY489" s="234" t="s">
        <v>153</v>
      </c>
    </row>
    <row r="490" spans="1:65" s="2" customFormat="1" ht="24.2" customHeight="1">
      <c r="A490" s="35"/>
      <c r="B490" s="36"/>
      <c r="C490" s="188" t="s">
        <v>462</v>
      </c>
      <c r="D490" s="188" t="s">
        <v>155</v>
      </c>
      <c r="E490" s="189" t="s">
        <v>1750</v>
      </c>
      <c r="F490" s="190" t="s">
        <v>1751</v>
      </c>
      <c r="G490" s="191" t="s">
        <v>194</v>
      </c>
      <c r="H490" s="192">
        <v>18.5</v>
      </c>
      <c r="I490" s="193"/>
      <c r="J490" s="194">
        <f>ROUND(I490*H490,2)</f>
        <v>0</v>
      </c>
      <c r="K490" s="195"/>
      <c r="L490" s="40"/>
      <c r="M490" s="196" t="s">
        <v>1</v>
      </c>
      <c r="N490" s="197" t="s">
        <v>44</v>
      </c>
      <c r="O490" s="72"/>
      <c r="P490" s="198">
        <f>O490*H490</f>
        <v>0</v>
      </c>
      <c r="Q490" s="198">
        <v>0.4</v>
      </c>
      <c r="R490" s="198">
        <f>Q490*H490</f>
        <v>7.4</v>
      </c>
      <c r="S490" s="198">
        <v>0</v>
      </c>
      <c r="T490" s="199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200" t="s">
        <v>159</v>
      </c>
      <c r="AT490" s="200" t="s">
        <v>155</v>
      </c>
      <c r="AU490" s="200" t="s">
        <v>89</v>
      </c>
      <c r="AY490" s="18" t="s">
        <v>153</v>
      </c>
      <c r="BE490" s="201">
        <f>IF(N490="základní",J490,0)</f>
        <v>0</v>
      </c>
      <c r="BF490" s="201">
        <f>IF(N490="snížená",J490,0)</f>
        <v>0</v>
      </c>
      <c r="BG490" s="201">
        <f>IF(N490="zákl. přenesená",J490,0)</f>
        <v>0</v>
      </c>
      <c r="BH490" s="201">
        <f>IF(N490="sníž. přenesená",J490,0)</f>
        <v>0</v>
      </c>
      <c r="BI490" s="201">
        <f>IF(N490="nulová",J490,0)</f>
        <v>0</v>
      </c>
      <c r="BJ490" s="18" t="s">
        <v>87</v>
      </c>
      <c r="BK490" s="201">
        <f>ROUND(I490*H490,2)</f>
        <v>0</v>
      </c>
      <c r="BL490" s="18" t="s">
        <v>159</v>
      </c>
      <c r="BM490" s="200" t="s">
        <v>1752</v>
      </c>
    </row>
    <row r="491" spans="1:65" s="13" customFormat="1" ht="33.75">
      <c r="B491" s="202"/>
      <c r="C491" s="203"/>
      <c r="D491" s="204" t="s">
        <v>161</v>
      </c>
      <c r="E491" s="205" t="s">
        <v>1</v>
      </c>
      <c r="F491" s="206" t="s">
        <v>1753</v>
      </c>
      <c r="G491" s="203"/>
      <c r="H491" s="205" t="s">
        <v>1</v>
      </c>
      <c r="I491" s="207"/>
      <c r="J491" s="203"/>
      <c r="K491" s="203"/>
      <c r="L491" s="208"/>
      <c r="M491" s="209"/>
      <c r="N491" s="210"/>
      <c r="O491" s="210"/>
      <c r="P491" s="210"/>
      <c r="Q491" s="210"/>
      <c r="R491" s="210"/>
      <c r="S491" s="210"/>
      <c r="T491" s="211"/>
      <c r="AT491" s="212" t="s">
        <v>161</v>
      </c>
      <c r="AU491" s="212" t="s">
        <v>89</v>
      </c>
      <c r="AV491" s="13" t="s">
        <v>87</v>
      </c>
      <c r="AW491" s="13" t="s">
        <v>33</v>
      </c>
      <c r="AX491" s="13" t="s">
        <v>79</v>
      </c>
      <c r="AY491" s="212" t="s">
        <v>153</v>
      </c>
    </row>
    <row r="492" spans="1:65" s="13" customFormat="1" ht="11.25">
      <c r="B492" s="202"/>
      <c r="C492" s="203"/>
      <c r="D492" s="204" t="s">
        <v>161</v>
      </c>
      <c r="E492" s="205" t="s">
        <v>1</v>
      </c>
      <c r="F492" s="206" t="s">
        <v>1754</v>
      </c>
      <c r="G492" s="203"/>
      <c r="H492" s="205" t="s">
        <v>1</v>
      </c>
      <c r="I492" s="207"/>
      <c r="J492" s="203"/>
      <c r="K492" s="203"/>
      <c r="L492" s="208"/>
      <c r="M492" s="209"/>
      <c r="N492" s="210"/>
      <c r="O492" s="210"/>
      <c r="P492" s="210"/>
      <c r="Q492" s="210"/>
      <c r="R492" s="210"/>
      <c r="S492" s="210"/>
      <c r="T492" s="211"/>
      <c r="AT492" s="212" t="s">
        <v>161</v>
      </c>
      <c r="AU492" s="212" t="s">
        <v>89</v>
      </c>
      <c r="AV492" s="13" t="s">
        <v>87</v>
      </c>
      <c r="AW492" s="13" t="s">
        <v>33</v>
      </c>
      <c r="AX492" s="13" t="s">
        <v>79</v>
      </c>
      <c r="AY492" s="212" t="s">
        <v>153</v>
      </c>
    </row>
    <row r="493" spans="1:65" s="14" customFormat="1" ht="11.25">
      <c r="B493" s="213"/>
      <c r="C493" s="214"/>
      <c r="D493" s="204" t="s">
        <v>161</v>
      </c>
      <c r="E493" s="215" t="s">
        <v>1</v>
      </c>
      <c r="F493" s="216" t="s">
        <v>1755</v>
      </c>
      <c r="G493" s="214"/>
      <c r="H493" s="217">
        <v>12</v>
      </c>
      <c r="I493" s="218"/>
      <c r="J493" s="214"/>
      <c r="K493" s="214"/>
      <c r="L493" s="219"/>
      <c r="M493" s="220"/>
      <c r="N493" s="221"/>
      <c r="O493" s="221"/>
      <c r="P493" s="221"/>
      <c r="Q493" s="221"/>
      <c r="R493" s="221"/>
      <c r="S493" s="221"/>
      <c r="T493" s="222"/>
      <c r="AT493" s="223" t="s">
        <v>161</v>
      </c>
      <c r="AU493" s="223" t="s">
        <v>89</v>
      </c>
      <c r="AV493" s="14" t="s">
        <v>89</v>
      </c>
      <c r="AW493" s="14" t="s">
        <v>33</v>
      </c>
      <c r="AX493" s="14" t="s">
        <v>79</v>
      </c>
      <c r="AY493" s="223" t="s">
        <v>153</v>
      </c>
    </row>
    <row r="494" spans="1:65" s="13" customFormat="1" ht="11.25">
      <c r="B494" s="202"/>
      <c r="C494" s="203"/>
      <c r="D494" s="204" t="s">
        <v>161</v>
      </c>
      <c r="E494" s="205" t="s">
        <v>1</v>
      </c>
      <c r="F494" s="206" t="s">
        <v>1756</v>
      </c>
      <c r="G494" s="203"/>
      <c r="H494" s="205" t="s">
        <v>1</v>
      </c>
      <c r="I494" s="207"/>
      <c r="J494" s="203"/>
      <c r="K494" s="203"/>
      <c r="L494" s="208"/>
      <c r="M494" s="209"/>
      <c r="N494" s="210"/>
      <c r="O494" s="210"/>
      <c r="P494" s="210"/>
      <c r="Q494" s="210"/>
      <c r="R494" s="210"/>
      <c r="S494" s="210"/>
      <c r="T494" s="211"/>
      <c r="AT494" s="212" t="s">
        <v>161</v>
      </c>
      <c r="AU494" s="212" t="s">
        <v>89</v>
      </c>
      <c r="AV494" s="13" t="s">
        <v>87</v>
      </c>
      <c r="AW494" s="13" t="s">
        <v>33</v>
      </c>
      <c r="AX494" s="13" t="s">
        <v>79</v>
      </c>
      <c r="AY494" s="212" t="s">
        <v>153</v>
      </c>
    </row>
    <row r="495" spans="1:65" s="14" customFormat="1" ht="11.25">
      <c r="B495" s="213"/>
      <c r="C495" s="214"/>
      <c r="D495" s="204" t="s">
        <v>161</v>
      </c>
      <c r="E495" s="215" t="s">
        <v>1</v>
      </c>
      <c r="F495" s="216" t="s">
        <v>1757</v>
      </c>
      <c r="G495" s="214"/>
      <c r="H495" s="217">
        <v>6.5</v>
      </c>
      <c r="I495" s="218"/>
      <c r="J495" s="214"/>
      <c r="K495" s="214"/>
      <c r="L495" s="219"/>
      <c r="M495" s="220"/>
      <c r="N495" s="221"/>
      <c r="O495" s="221"/>
      <c r="P495" s="221"/>
      <c r="Q495" s="221"/>
      <c r="R495" s="221"/>
      <c r="S495" s="221"/>
      <c r="T495" s="222"/>
      <c r="AT495" s="223" t="s">
        <v>161</v>
      </c>
      <c r="AU495" s="223" t="s">
        <v>89</v>
      </c>
      <c r="AV495" s="14" t="s">
        <v>89</v>
      </c>
      <c r="AW495" s="14" t="s">
        <v>33</v>
      </c>
      <c r="AX495" s="14" t="s">
        <v>79</v>
      </c>
      <c r="AY495" s="223" t="s">
        <v>153</v>
      </c>
    </row>
    <row r="496" spans="1:65" s="15" customFormat="1" ht="11.25">
      <c r="B496" s="224"/>
      <c r="C496" s="225"/>
      <c r="D496" s="204" t="s">
        <v>161</v>
      </c>
      <c r="E496" s="226" t="s">
        <v>1</v>
      </c>
      <c r="F496" s="227" t="s">
        <v>164</v>
      </c>
      <c r="G496" s="225"/>
      <c r="H496" s="228">
        <v>18.5</v>
      </c>
      <c r="I496" s="229"/>
      <c r="J496" s="225"/>
      <c r="K496" s="225"/>
      <c r="L496" s="230"/>
      <c r="M496" s="231"/>
      <c r="N496" s="232"/>
      <c r="O496" s="232"/>
      <c r="P496" s="232"/>
      <c r="Q496" s="232"/>
      <c r="R496" s="232"/>
      <c r="S496" s="232"/>
      <c r="T496" s="233"/>
      <c r="AT496" s="234" t="s">
        <v>161</v>
      </c>
      <c r="AU496" s="234" t="s">
        <v>89</v>
      </c>
      <c r="AV496" s="15" t="s">
        <v>159</v>
      </c>
      <c r="AW496" s="15" t="s">
        <v>33</v>
      </c>
      <c r="AX496" s="15" t="s">
        <v>87</v>
      </c>
      <c r="AY496" s="234" t="s">
        <v>153</v>
      </c>
    </row>
    <row r="497" spans="1:65" s="12" customFormat="1" ht="22.9" customHeight="1">
      <c r="B497" s="172"/>
      <c r="C497" s="173"/>
      <c r="D497" s="174" t="s">
        <v>78</v>
      </c>
      <c r="E497" s="186" t="s">
        <v>191</v>
      </c>
      <c r="F497" s="186" t="s">
        <v>374</v>
      </c>
      <c r="G497" s="173"/>
      <c r="H497" s="173"/>
      <c r="I497" s="176"/>
      <c r="J497" s="187">
        <f>BK497</f>
        <v>0</v>
      </c>
      <c r="K497" s="173"/>
      <c r="L497" s="178"/>
      <c r="M497" s="179"/>
      <c r="N497" s="180"/>
      <c r="O497" s="180"/>
      <c r="P497" s="181">
        <f>SUM(P498:P501)</f>
        <v>0</v>
      </c>
      <c r="Q497" s="180"/>
      <c r="R497" s="181">
        <f>SUM(R498:R501)</f>
        <v>79.088999999999999</v>
      </c>
      <c r="S497" s="180"/>
      <c r="T497" s="182">
        <f>SUM(T498:T501)</f>
        <v>0</v>
      </c>
      <c r="AR497" s="183" t="s">
        <v>87</v>
      </c>
      <c r="AT497" s="184" t="s">
        <v>78</v>
      </c>
      <c r="AU497" s="184" t="s">
        <v>87</v>
      </c>
      <c r="AY497" s="183" t="s">
        <v>153</v>
      </c>
      <c r="BK497" s="185">
        <f>SUM(BK498:BK501)</f>
        <v>0</v>
      </c>
    </row>
    <row r="498" spans="1:65" s="2" customFormat="1" ht="16.5" customHeight="1">
      <c r="A498" s="35"/>
      <c r="B498" s="36"/>
      <c r="C498" s="188" t="s">
        <v>467</v>
      </c>
      <c r="D498" s="188" t="s">
        <v>155</v>
      </c>
      <c r="E498" s="189" t="s">
        <v>1758</v>
      </c>
      <c r="F498" s="190" t="s">
        <v>1759</v>
      </c>
      <c r="G498" s="191" t="s">
        <v>194</v>
      </c>
      <c r="H498" s="192">
        <v>123</v>
      </c>
      <c r="I498" s="193"/>
      <c r="J498" s="194">
        <f>ROUND(I498*H498,2)</f>
        <v>0</v>
      </c>
      <c r="K498" s="195"/>
      <c r="L498" s="40"/>
      <c r="M498" s="196" t="s">
        <v>1</v>
      </c>
      <c r="N498" s="197" t="s">
        <v>44</v>
      </c>
      <c r="O498" s="72"/>
      <c r="P498" s="198">
        <f>O498*H498</f>
        <v>0</v>
      </c>
      <c r="Q498" s="198">
        <v>0.64300000000000002</v>
      </c>
      <c r="R498" s="198">
        <f>Q498*H498</f>
        <v>79.088999999999999</v>
      </c>
      <c r="S498" s="198">
        <v>0</v>
      </c>
      <c r="T498" s="199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200" t="s">
        <v>159</v>
      </c>
      <c r="AT498" s="200" t="s">
        <v>155</v>
      </c>
      <c r="AU498" s="200" t="s">
        <v>89</v>
      </c>
      <c r="AY498" s="18" t="s">
        <v>153</v>
      </c>
      <c r="BE498" s="201">
        <f>IF(N498="základní",J498,0)</f>
        <v>0</v>
      </c>
      <c r="BF498" s="201">
        <f>IF(N498="snížená",J498,0)</f>
        <v>0</v>
      </c>
      <c r="BG498" s="201">
        <f>IF(N498="zákl. přenesená",J498,0)</f>
        <v>0</v>
      </c>
      <c r="BH498" s="201">
        <f>IF(N498="sníž. přenesená",J498,0)</f>
        <v>0</v>
      </c>
      <c r="BI498" s="201">
        <f>IF(N498="nulová",J498,0)</f>
        <v>0</v>
      </c>
      <c r="BJ498" s="18" t="s">
        <v>87</v>
      </c>
      <c r="BK498" s="201">
        <f>ROUND(I498*H498,2)</f>
        <v>0</v>
      </c>
      <c r="BL498" s="18" t="s">
        <v>159</v>
      </c>
      <c r="BM498" s="200" t="s">
        <v>1760</v>
      </c>
    </row>
    <row r="499" spans="1:65" s="13" customFormat="1" ht="11.25">
      <c r="B499" s="202"/>
      <c r="C499" s="203"/>
      <c r="D499" s="204" t="s">
        <v>161</v>
      </c>
      <c r="E499" s="205" t="s">
        <v>1</v>
      </c>
      <c r="F499" s="206" t="s">
        <v>1761</v>
      </c>
      <c r="G499" s="203"/>
      <c r="H499" s="205" t="s">
        <v>1</v>
      </c>
      <c r="I499" s="207"/>
      <c r="J499" s="203"/>
      <c r="K499" s="203"/>
      <c r="L499" s="208"/>
      <c r="M499" s="209"/>
      <c r="N499" s="210"/>
      <c r="O499" s="210"/>
      <c r="P499" s="210"/>
      <c r="Q499" s="210"/>
      <c r="R499" s="210"/>
      <c r="S499" s="210"/>
      <c r="T499" s="211"/>
      <c r="AT499" s="212" t="s">
        <v>161</v>
      </c>
      <c r="AU499" s="212" t="s">
        <v>89</v>
      </c>
      <c r="AV499" s="13" t="s">
        <v>87</v>
      </c>
      <c r="AW499" s="13" t="s">
        <v>33</v>
      </c>
      <c r="AX499" s="13" t="s">
        <v>79</v>
      </c>
      <c r="AY499" s="212" t="s">
        <v>153</v>
      </c>
    </row>
    <row r="500" spans="1:65" s="14" customFormat="1" ht="11.25">
      <c r="B500" s="213"/>
      <c r="C500" s="214"/>
      <c r="D500" s="204" t="s">
        <v>161</v>
      </c>
      <c r="E500" s="215" t="s">
        <v>1</v>
      </c>
      <c r="F500" s="216" t="s">
        <v>1762</v>
      </c>
      <c r="G500" s="214"/>
      <c r="H500" s="217">
        <v>123</v>
      </c>
      <c r="I500" s="218"/>
      <c r="J500" s="214"/>
      <c r="K500" s="214"/>
      <c r="L500" s="219"/>
      <c r="M500" s="220"/>
      <c r="N500" s="221"/>
      <c r="O500" s="221"/>
      <c r="P500" s="221"/>
      <c r="Q500" s="221"/>
      <c r="R500" s="221"/>
      <c r="S500" s="221"/>
      <c r="T500" s="222"/>
      <c r="AT500" s="223" t="s">
        <v>161</v>
      </c>
      <c r="AU500" s="223" t="s">
        <v>89</v>
      </c>
      <c r="AV500" s="14" t="s">
        <v>89</v>
      </c>
      <c r="AW500" s="14" t="s">
        <v>33</v>
      </c>
      <c r="AX500" s="14" t="s">
        <v>79</v>
      </c>
      <c r="AY500" s="223" t="s">
        <v>153</v>
      </c>
    </row>
    <row r="501" spans="1:65" s="15" customFormat="1" ht="11.25">
      <c r="B501" s="224"/>
      <c r="C501" s="225"/>
      <c r="D501" s="204" t="s">
        <v>161</v>
      </c>
      <c r="E501" s="226" t="s">
        <v>1</v>
      </c>
      <c r="F501" s="227" t="s">
        <v>164</v>
      </c>
      <c r="G501" s="225"/>
      <c r="H501" s="228">
        <v>123</v>
      </c>
      <c r="I501" s="229"/>
      <c r="J501" s="225"/>
      <c r="K501" s="225"/>
      <c r="L501" s="230"/>
      <c r="M501" s="231"/>
      <c r="N501" s="232"/>
      <c r="O501" s="232"/>
      <c r="P501" s="232"/>
      <c r="Q501" s="232"/>
      <c r="R501" s="232"/>
      <c r="S501" s="232"/>
      <c r="T501" s="233"/>
      <c r="AT501" s="234" t="s">
        <v>161</v>
      </c>
      <c r="AU501" s="234" t="s">
        <v>89</v>
      </c>
      <c r="AV501" s="15" t="s">
        <v>159</v>
      </c>
      <c r="AW501" s="15" t="s">
        <v>33</v>
      </c>
      <c r="AX501" s="15" t="s">
        <v>87</v>
      </c>
      <c r="AY501" s="234" t="s">
        <v>153</v>
      </c>
    </row>
    <row r="502" spans="1:65" s="12" customFormat="1" ht="22.9" customHeight="1">
      <c r="B502" s="172"/>
      <c r="C502" s="173"/>
      <c r="D502" s="174" t="s">
        <v>78</v>
      </c>
      <c r="E502" s="186" t="s">
        <v>204</v>
      </c>
      <c r="F502" s="186" t="s">
        <v>449</v>
      </c>
      <c r="G502" s="173"/>
      <c r="H502" s="173"/>
      <c r="I502" s="176"/>
      <c r="J502" s="187">
        <f>BK502</f>
        <v>0</v>
      </c>
      <c r="K502" s="173"/>
      <c r="L502" s="178"/>
      <c r="M502" s="179"/>
      <c r="N502" s="180"/>
      <c r="O502" s="180"/>
      <c r="P502" s="181">
        <f>SUM(P503:P667)</f>
        <v>0</v>
      </c>
      <c r="Q502" s="180"/>
      <c r="R502" s="181">
        <f>SUM(R503:R667)</f>
        <v>20.208658810000006</v>
      </c>
      <c r="S502" s="180"/>
      <c r="T502" s="182">
        <f>SUM(T503:T667)</f>
        <v>0</v>
      </c>
      <c r="AR502" s="183" t="s">
        <v>87</v>
      </c>
      <c r="AT502" s="184" t="s">
        <v>78</v>
      </c>
      <c r="AU502" s="184" t="s">
        <v>87</v>
      </c>
      <c r="AY502" s="183" t="s">
        <v>153</v>
      </c>
      <c r="BK502" s="185">
        <f>SUM(BK503:BK667)</f>
        <v>0</v>
      </c>
    </row>
    <row r="503" spans="1:65" s="2" customFormat="1" ht="33" customHeight="1">
      <c r="A503" s="35"/>
      <c r="B503" s="36"/>
      <c r="C503" s="188" t="s">
        <v>472</v>
      </c>
      <c r="D503" s="188" t="s">
        <v>155</v>
      </c>
      <c r="E503" s="189" t="s">
        <v>1763</v>
      </c>
      <c r="F503" s="190" t="s">
        <v>1764</v>
      </c>
      <c r="G503" s="191" t="s">
        <v>446</v>
      </c>
      <c r="H503" s="192">
        <v>131</v>
      </c>
      <c r="I503" s="193"/>
      <c r="J503" s="194">
        <f>ROUND(I503*H503,2)</f>
        <v>0</v>
      </c>
      <c r="K503" s="195"/>
      <c r="L503" s="40"/>
      <c r="M503" s="196" t="s">
        <v>1</v>
      </c>
      <c r="N503" s="197" t="s">
        <v>44</v>
      </c>
      <c r="O503" s="72"/>
      <c r="P503" s="198">
        <f>O503*H503</f>
        <v>0</v>
      </c>
      <c r="Q503" s="198">
        <v>0</v>
      </c>
      <c r="R503" s="198">
        <f>Q503*H503</f>
        <v>0</v>
      </c>
      <c r="S503" s="198">
        <v>0</v>
      </c>
      <c r="T503" s="199">
        <f>S503*H503</f>
        <v>0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200" t="s">
        <v>159</v>
      </c>
      <c r="AT503" s="200" t="s">
        <v>155</v>
      </c>
      <c r="AU503" s="200" t="s">
        <v>89</v>
      </c>
      <c r="AY503" s="18" t="s">
        <v>153</v>
      </c>
      <c r="BE503" s="201">
        <f>IF(N503="základní",J503,0)</f>
        <v>0</v>
      </c>
      <c r="BF503" s="201">
        <f>IF(N503="snížená",J503,0)</f>
        <v>0</v>
      </c>
      <c r="BG503" s="201">
        <f>IF(N503="zákl. přenesená",J503,0)</f>
        <v>0</v>
      </c>
      <c r="BH503" s="201">
        <f>IF(N503="sníž. přenesená",J503,0)</f>
        <v>0</v>
      </c>
      <c r="BI503" s="201">
        <f>IF(N503="nulová",J503,0)</f>
        <v>0</v>
      </c>
      <c r="BJ503" s="18" t="s">
        <v>87</v>
      </c>
      <c r="BK503" s="201">
        <f>ROUND(I503*H503,2)</f>
        <v>0</v>
      </c>
      <c r="BL503" s="18" t="s">
        <v>159</v>
      </c>
      <c r="BM503" s="200" t="s">
        <v>1765</v>
      </c>
    </row>
    <row r="504" spans="1:65" s="13" customFormat="1" ht="11.25">
      <c r="B504" s="202"/>
      <c r="C504" s="203"/>
      <c r="D504" s="204" t="s">
        <v>161</v>
      </c>
      <c r="E504" s="205" t="s">
        <v>1</v>
      </c>
      <c r="F504" s="206" t="s">
        <v>1766</v>
      </c>
      <c r="G504" s="203"/>
      <c r="H504" s="205" t="s">
        <v>1</v>
      </c>
      <c r="I504" s="207"/>
      <c r="J504" s="203"/>
      <c r="K504" s="203"/>
      <c r="L504" s="208"/>
      <c r="M504" s="209"/>
      <c r="N504" s="210"/>
      <c r="O504" s="210"/>
      <c r="P504" s="210"/>
      <c r="Q504" s="210"/>
      <c r="R504" s="210"/>
      <c r="S504" s="210"/>
      <c r="T504" s="211"/>
      <c r="AT504" s="212" t="s">
        <v>161</v>
      </c>
      <c r="AU504" s="212" t="s">
        <v>89</v>
      </c>
      <c r="AV504" s="13" t="s">
        <v>87</v>
      </c>
      <c r="AW504" s="13" t="s">
        <v>33</v>
      </c>
      <c r="AX504" s="13" t="s">
        <v>79</v>
      </c>
      <c r="AY504" s="212" t="s">
        <v>153</v>
      </c>
    </row>
    <row r="505" spans="1:65" s="13" customFormat="1" ht="11.25">
      <c r="B505" s="202"/>
      <c r="C505" s="203"/>
      <c r="D505" s="204" t="s">
        <v>161</v>
      </c>
      <c r="E505" s="205" t="s">
        <v>1</v>
      </c>
      <c r="F505" s="206" t="s">
        <v>1767</v>
      </c>
      <c r="G505" s="203"/>
      <c r="H505" s="205" t="s">
        <v>1</v>
      </c>
      <c r="I505" s="207"/>
      <c r="J505" s="203"/>
      <c r="K505" s="203"/>
      <c r="L505" s="208"/>
      <c r="M505" s="209"/>
      <c r="N505" s="210"/>
      <c r="O505" s="210"/>
      <c r="P505" s="210"/>
      <c r="Q505" s="210"/>
      <c r="R505" s="210"/>
      <c r="S505" s="210"/>
      <c r="T505" s="211"/>
      <c r="AT505" s="212" t="s">
        <v>161</v>
      </c>
      <c r="AU505" s="212" t="s">
        <v>89</v>
      </c>
      <c r="AV505" s="13" t="s">
        <v>87</v>
      </c>
      <c r="AW505" s="13" t="s">
        <v>33</v>
      </c>
      <c r="AX505" s="13" t="s">
        <v>79</v>
      </c>
      <c r="AY505" s="212" t="s">
        <v>153</v>
      </c>
    </row>
    <row r="506" spans="1:65" s="14" customFormat="1" ht="11.25">
      <c r="B506" s="213"/>
      <c r="C506" s="214"/>
      <c r="D506" s="204" t="s">
        <v>161</v>
      </c>
      <c r="E506" s="215" t="s">
        <v>1</v>
      </c>
      <c r="F506" s="216" t="s">
        <v>1768</v>
      </c>
      <c r="G506" s="214"/>
      <c r="H506" s="217">
        <v>2.5</v>
      </c>
      <c r="I506" s="218"/>
      <c r="J506" s="214"/>
      <c r="K506" s="214"/>
      <c r="L506" s="219"/>
      <c r="M506" s="220"/>
      <c r="N506" s="221"/>
      <c r="O506" s="221"/>
      <c r="P506" s="221"/>
      <c r="Q506" s="221"/>
      <c r="R506" s="221"/>
      <c r="S506" s="221"/>
      <c r="T506" s="222"/>
      <c r="AT506" s="223" t="s">
        <v>161</v>
      </c>
      <c r="AU506" s="223" t="s">
        <v>89</v>
      </c>
      <c r="AV506" s="14" t="s">
        <v>89</v>
      </c>
      <c r="AW506" s="14" t="s">
        <v>33</v>
      </c>
      <c r="AX506" s="14" t="s">
        <v>79</v>
      </c>
      <c r="AY506" s="223" t="s">
        <v>153</v>
      </c>
    </row>
    <row r="507" spans="1:65" s="13" customFormat="1" ht="11.25">
      <c r="B507" s="202"/>
      <c r="C507" s="203"/>
      <c r="D507" s="204" t="s">
        <v>161</v>
      </c>
      <c r="E507" s="205" t="s">
        <v>1</v>
      </c>
      <c r="F507" s="206" t="s">
        <v>1769</v>
      </c>
      <c r="G507" s="203"/>
      <c r="H507" s="205" t="s">
        <v>1</v>
      </c>
      <c r="I507" s="207"/>
      <c r="J507" s="203"/>
      <c r="K507" s="203"/>
      <c r="L507" s="208"/>
      <c r="M507" s="209"/>
      <c r="N507" s="210"/>
      <c r="O507" s="210"/>
      <c r="P507" s="210"/>
      <c r="Q507" s="210"/>
      <c r="R507" s="210"/>
      <c r="S507" s="210"/>
      <c r="T507" s="211"/>
      <c r="AT507" s="212" t="s">
        <v>161</v>
      </c>
      <c r="AU507" s="212" t="s">
        <v>89</v>
      </c>
      <c r="AV507" s="13" t="s">
        <v>87</v>
      </c>
      <c r="AW507" s="13" t="s">
        <v>33</v>
      </c>
      <c r="AX507" s="13" t="s">
        <v>79</v>
      </c>
      <c r="AY507" s="212" t="s">
        <v>153</v>
      </c>
    </row>
    <row r="508" spans="1:65" s="13" customFormat="1" ht="11.25">
      <c r="B508" s="202"/>
      <c r="C508" s="203"/>
      <c r="D508" s="204" t="s">
        <v>161</v>
      </c>
      <c r="E508" s="205" t="s">
        <v>1</v>
      </c>
      <c r="F508" s="206" t="s">
        <v>1770</v>
      </c>
      <c r="G508" s="203"/>
      <c r="H508" s="205" t="s">
        <v>1</v>
      </c>
      <c r="I508" s="207"/>
      <c r="J508" s="203"/>
      <c r="K508" s="203"/>
      <c r="L508" s="208"/>
      <c r="M508" s="209"/>
      <c r="N508" s="210"/>
      <c r="O508" s="210"/>
      <c r="P508" s="210"/>
      <c r="Q508" s="210"/>
      <c r="R508" s="210"/>
      <c r="S508" s="210"/>
      <c r="T508" s="211"/>
      <c r="AT508" s="212" t="s">
        <v>161</v>
      </c>
      <c r="AU508" s="212" t="s">
        <v>89</v>
      </c>
      <c r="AV508" s="13" t="s">
        <v>87</v>
      </c>
      <c r="AW508" s="13" t="s">
        <v>33</v>
      </c>
      <c r="AX508" s="13" t="s">
        <v>79</v>
      </c>
      <c r="AY508" s="212" t="s">
        <v>153</v>
      </c>
    </row>
    <row r="509" spans="1:65" s="14" customFormat="1" ht="11.25">
      <c r="B509" s="213"/>
      <c r="C509" s="214"/>
      <c r="D509" s="204" t="s">
        <v>161</v>
      </c>
      <c r="E509" s="215" t="s">
        <v>1</v>
      </c>
      <c r="F509" s="216" t="s">
        <v>497</v>
      </c>
      <c r="G509" s="214"/>
      <c r="H509" s="217">
        <v>57</v>
      </c>
      <c r="I509" s="218"/>
      <c r="J509" s="214"/>
      <c r="K509" s="214"/>
      <c r="L509" s="219"/>
      <c r="M509" s="220"/>
      <c r="N509" s="221"/>
      <c r="O509" s="221"/>
      <c r="P509" s="221"/>
      <c r="Q509" s="221"/>
      <c r="R509" s="221"/>
      <c r="S509" s="221"/>
      <c r="T509" s="222"/>
      <c r="AT509" s="223" t="s">
        <v>161</v>
      </c>
      <c r="AU509" s="223" t="s">
        <v>89</v>
      </c>
      <c r="AV509" s="14" t="s">
        <v>89</v>
      </c>
      <c r="AW509" s="14" t="s">
        <v>33</v>
      </c>
      <c r="AX509" s="14" t="s">
        <v>79</v>
      </c>
      <c r="AY509" s="223" t="s">
        <v>153</v>
      </c>
    </row>
    <row r="510" spans="1:65" s="13" customFormat="1" ht="11.25">
      <c r="B510" s="202"/>
      <c r="C510" s="203"/>
      <c r="D510" s="204" t="s">
        <v>161</v>
      </c>
      <c r="E510" s="205" t="s">
        <v>1</v>
      </c>
      <c r="F510" s="206" t="s">
        <v>1771</v>
      </c>
      <c r="G510" s="203"/>
      <c r="H510" s="205" t="s">
        <v>1</v>
      </c>
      <c r="I510" s="207"/>
      <c r="J510" s="203"/>
      <c r="K510" s="203"/>
      <c r="L510" s="208"/>
      <c r="M510" s="209"/>
      <c r="N510" s="210"/>
      <c r="O510" s="210"/>
      <c r="P510" s="210"/>
      <c r="Q510" s="210"/>
      <c r="R510" s="210"/>
      <c r="S510" s="210"/>
      <c r="T510" s="211"/>
      <c r="AT510" s="212" t="s">
        <v>161</v>
      </c>
      <c r="AU510" s="212" t="s">
        <v>89</v>
      </c>
      <c r="AV510" s="13" t="s">
        <v>87</v>
      </c>
      <c r="AW510" s="13" t="s">
        <v>33</v>
      </c>
      <c r="AX510" s="13" t="s">
        <v>79</v>
      </c>
      <c r="AY510" s="212" t="s">
        <v>153</v>
      </c>
    </row>
    <row r="511" spans="1:65" s="13" customFormat="1" ht="11.25">
      <c r="B511" s="202"/>
      <c r="C511" s="203"/>
      <c r="D511" s="204" t="s">
        <v>161</v>
      </c>
      <c r="E511" s="205" t="s">
        <v>1</v>
      </c>
      <c r="F511" s="206" t="s">
        <v>1770</v>
      </c>
      <c r="G511" s="203"/>
      <c r="H511" s="205" t="s">
        <v>1</v>
      </c>
      <c r="I511" s="207"/>
      <c r="J511" s="203"/>
      <c r="K511" s="203"/>
      <c r="L511" s="208"/>
      <c r="M511" s="209"/>
      <c r="N511" s="210"/>
      <c r="O511" s="210"/>
      <c r="P511" s="210"/>
      <c r="Q511" s="210"/>
      <c r="R511" s="210"/>
      <c r="S511" s="210"/>
      <c r="T511" s="211"/>
      <c r="AT511" s="212" t="s">
        <v>161</v>
      </c>
      <c r="AU511" s="212" t="s">
        <v>89</v>
      </c>
      <c r="AV511" s="13" t="s">
        <v>87</v>
      </c>
      <c r="AW511" s="13" t="s">
        <v>33</v>
      </c>
      <c r="AX511" s="13" t="s">
        <v>79</v>
      </c>
      <c r="AY511" s="212" t="s">
        <v>153</v>
      </c>
    </row>
    <row r="512" spans="1:65" s="14" customFormat="1" ht="11.25">
      <c r="B512" s="213"/>
      <c r="C512" s="214"/>
      <c r="D512" s="204" t="s">
        <v>161</v>
      </c>
      <c r="E512" s="215" t="s">
        <v>1</v>
      </c>
      <c r="F512" s="216" t="s">
        <v>391</v>
      </c>
      <c r="G512" s="214"/>
      <c r="H512" s="217">
        <v>39</v>
      </c>
      <c r="I512" s="218"/>
      <c r="J512" s="214"/>
      <c r="K512" s="214"/>
      <c r="L512" s="219"/>
      <c r="M512" s="220"/>
      <c r="N512" s="221"/>
      <c r="O512" s="221"/>
      <c r="P512" s="221"/>
      <c r="Q512" s="221"/>
      <c r="R512" s="221"/>
      <c r="S512" s="221"/>
      <c r="T512" s="222"/>
      <c r="AT512" s="223" t="s">
        <v>161</v>
      </c>
      <c r="AU512" s="223" t="s">
        <v>89</v>
      </c>
      <c r="AV512" s="14" t="s">
        <v>89</v>
      </c>
      <c r="AW512" s="14" t="s">
        <v>33</v>
      </c>
      <c r="AX512" s="14" t="s">
        <v>79</v>
      </c>
      <c r="AY512" s="223" t="s">
        <v>153</v>
      </c>
    </row>
    <row r="513" spans="1:65" s="13" customFormat="1" ht="11.25">
      <c r="B513" s="202"/>
      <c r="C513" s="203"/>
      <c r="D513" s="204" t="s">
        <v>161</v>
      </c>
      <c r="E513" s="205" t="s">
        <v>1</v>
      </c>
      <c r="F513" s="206" t="s">
        <v>1772</v>
      </c>
      <c r="G513" s="203"/>
      <c r="H513" s="205" t="s">
        <v>1</v>
      </c>
      <c r="I513" s="207"/>
      <c r="J513" s="203"/>
      <c r="K513" s="203"/>
      <c r="L513" s="208"/>
      <c r="M513" s="209"/>
      <c r="N513" s="210"/>
      <c r="O513" s="210"/>
      <c r="P513" s="210"/>
      <c r="Q513" s="210"/>
      <c r="R513" s="210"/>
      <c r="S513" s="210"/>
      <c r="T513" s="211"/>
      <c r="AT513" s="212" t="s">
        <v>161</v>
      </c>
      <c r="AU513" s="212" t="s">
        <v>89</v>
      </c>
      <c r="AV513" s="13" t="s">
        <v>87</v>
      </c>
      <c r="AW513" s="13" t="s">
        <v>33</v>
      </c>
      <c r="AX513" s="13" t="s">
        <v>79</v>
      </c>
      <c r="AY513" s="212" t="s">
        <v>153</v>
      </c>
    </row>
    <row r="514" spans="1:65" s="14" customFormat="1" ht="11.25">
      <c r="B514" s="213"/>
      <c r="C514" s="214"/>
      <c r="D514" s="204" t="s">
        <v>161</v>
      </c>
      <c r="E514" s="215" t="s">
        <v>1</v>
      </c>
      <c r="F514" s="216" t="s">
        <v>241</v>
      </c>
      <c r="G514" s="214"/>
      <c r="H514" s="217">
        <v>14</v>
      </c>
      <c r="I514" s="218"/>
      <c r="J514" s="214"/>
      <c r="K514" s="214"/>
      <c r="L514" s="219"/>
      <c r="M514" s="220"/>
      <c r="N514" s="221"/>
      <c r="O514" s="221"/>
      <c r="P514" s="221"/>
      <c r="Q514" s="221"/>
      <c r="R514" s="221"/>
      <c r="S514" s="221"/>
      <c r="T514" s="222"/>
      <c r="AT514" s="223" t="s">
        <v>161</v>
      </c>
      <c r="AU514" s="223" t="s">
        <v>89</v>
      </c>
      <c r="AV514" s="14" t="s">
        <v>89</v>
      </c>
      <c r="AW514" s="14" t="s">
        <v>33</v>
      </c>
      <c r="AX514" s="14" t="s">
        <v>79</v>
      </c>
      <c r="AY514" s="223" t="s">
        <v>153</v>
      </c>
    </row>
    <row r="515" spans="1:65" s="13" customFormat="1" ht="11.25">
      <c r="B515" s="202"/>
      <c r="C515" s="203"/>
      <c r="D515" s="204" t="s">
        <v>161</v>
      </c>
      <c r="E515" s="205" t="s">
        <v>1</v>
      </c>
      <c r="F515" s="206" t="s">
        <v>1773</v>
      </c>
      <c r="G515" s="203"/>
      <c r="H515" s="205" t="s">
        <v>1</v>
      </c>
      <c r="I515" s="207"/>
      <c r="J515" s="203"/>
      <c r="K515" s="203"/>
      <c r="L515" s="208"/>
      <c r="M515" s="209"/>
      <c r="N515" s="210"/>
      <c r="O515" s="210"/>
      <c r="P515" s="210"/>
      <c r="Q515" s="210"/>
      <c r="R515" s="210"/>
      <c r="S515" s="210"/>
      <c r="T515" s="211"/>
      <c r="AT515" s="212" t="s">
        <v>161</v>
      </c>
      <c r="AU515" s="212" t="s">
        <v>89</v>
      </c>
      <c r="AV515" s="13" t="s">
        <v>87</v>
      </c>
      <c r="AW515" s="13" t="s">
        <v>33</v>
      </c>
      <c r="AX515" s="13" t="s">
        <v>79</v>
      </c>
      <c r="AY515" s="212" t="s">
        <v>153</v>
      </c>
    </row>
    <row r="516" spans="1:65" s="14" customFormat="1" ht="11.25">
      <c r="B516" s="213"/>
      <c r="C516" s="214"/>
      <c r="D516" s="204" t="s">
        <v>161</v>
      </c>
      <c r="E516" s="215" t="s">
        <v>1</v>
      </c>
      <c r="F516" s="216" t="s">
        <v>1774</v>
      </c>
      <c r="G516" s="214"/>
      <c r="H516" s="217">
        <v>18.5</v>
      </c>
      <c r="I516" s="218"/>
      <c r="J516" s="214"/>
      <c r="K516" s="214"/>
      <c r="L516" s="219"/>
      <c r="M516" s="220"/>
      <c r="N516" s="221"/>
      <c r="O516" s="221"/>
      <c r="P516" s="221"/>
      <c r="Q516" s="221"/>
      <c r="R516" s="221"/>
      <c r="S516" s="221"/>
      <c r="T516" s="222"/>
      <c r="AT516" s="223" t="s">
        <v>161</v>
      </c>
      <c r="AU516" s="223" t="s">
        <v>89</v>
      </c>
      <c r="AV516" s="14" t="s">
        <v>89</v>
      </c>
      <c r="AW516" s="14" t="s">
        <v>33</v>
      </c>
      <c r="AX516" s="14" t="s">
        <v>79</v>
      </c>
      <c r="AY516" s="223" t="s">
        <v>153</v>
      </c>
    </row>
    <row r="517" spans="1:65" s="15" customFormat="1" ht="11.25">
      <c r="B517" s="224"/>
      <c r="C517" s="225"/>
      <c r="D517" s="204" t="s">
        <v>161</v>
      </c>
      <c r="E517" s="226" t="s">
        <v>1</v>
      </c>
      <c r="F517" s="227" t="s">
        <v>164</v>
      </c>
      <c r="G517" s="225"/>
      <c r="H517" s="228">
        <v>131</v>
      </c>
      <c r="I517" s="229"/>
      <c r="J517" s="225"/>
      <c r="K517" s="225"/>
      <c r="L517" s="230"/>
      <c r="M517" s="231"/>
      <c r="N517" s="232"/>
      <c r="O517" s="232"/>
      <c r="P517" s="232"/>
      <c r="Q517" s="232"/>
      <c r="R517" s="232"/>
      <c r="S517" s="232"/>
      <c r="T517" s="233"/>
      <c r="AT517" s="234" t="s">
        <v>161</v>
      </c>
      <c r="AU517" s="234" t="s">
        <v>89</v>
      </c>
      <c r="AV517" s="15" t="s">
        <v>159</v>
      </c>
      <c r="AW517" s="15" t="s">
        <v>33</v>
      </c>
      <c r="AX517" s="15" t="s">
        <v>87</v>
      </c>
      <c r="AY517" s="234" t="s">
        <v>153</v>
      </c>
    </row>
    <row r="518" spans="1:65" s="2" customFormat="1" ht="24.2" customHeight="1">
      <c r="A518" s="35"/>
      <c r="B518" s="36"/>
      <c r="C518" s="235" t="s">
        <v>477</v>
      </c>
      <c r="D518" s="235" t="s">
        <v>223</v>
      </c>
      <c r="E518" s="236" t="s">
        <v>1775</v>
      </c>
      <c r="F518" s="237" t="s">
        <v>1776</v>
      </c>
      <c r="G518" s="238" t="s">
        <v>446</v>
      </c>
      <c r="H518" s="239">
        <v>137.55000000000001</v>
      </c>
      <c r="I518" s="240"/>
      <c r="J518" s="241">
        <f>ROUND(I518*H518,2)</f>
        <v>0</v>
      </c>
      <c r="K518" s="242"/>
      <c r="L518" s="243"/>
      <c r="M518" s="244" t="s">
        <v>1</v>
      </c>
      <c r="N518" s="245" t="s">
        <v>44</v>
      </c>
      <c r="O518" s="72"/>
      <c r="P518" s="198">
        <f>O518*H518</f>
        <v>0</v>
      </c>
      <c r="Q518" s="198">
        <v>4.2000000000000002E-4</v>
      </c>
      <c r="R518" s="198">
        <f>Q518*H518</f>
        <v>5.777100000000001E-2</v>
      </c>
      <c r="S518" s="198">
        <v>0</v>
      </c>
      <c r="T518" s="199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200" t="s">
        <v>204</v>
      </c>
      <c r="AT518" s="200" t="s">
        <v>223</v>
      </c>
      <c r="AU518" s="200" t="s">
        <v>89</v>
      </c>
      <c r="AY518" s="18" t="s">
        <v>153</v>
      </c>
      <c r="BE518" s="201">
        <f>IF(N518="základní",J518,0)</f>
        <v>0</v>
      </c>
      <c r="BF518" s="201">
        <f>IF(N518="snížená",J518,0)</f>
        <v>0</v>
      </c>
      <c r="BG518" s="201">
        <f>IF(N518="zákl. přenesená",J518,0)</f>
        <v>0</v>
      </c>
      <c r="BH518" s="201">
        <f>IF(N518="sníž. přenesená",J518,0)</f>
        <v>0</v>
      </c>
      <c r="BI518" s="201">
        <f>IF(N518="nulová",J518,0)</f>
        <v>0</v>
      </c>
      <c r="BJ518" s="18" t="s">
        <v>87</v>
      </c>
      <c r="BK518" s="201">
        <f>ROUND(I518*H518,2)</f>
        <v>0</v>
      </c>
      <c r="BL518" s="18" t="s">
        <v>159</v>
      </c>
      <c r="BM518" s="200" t="s">
        <v>1777</v>
      </c>
    </row>
    <row r="519" spans="1:65" s="14" customFormat="1" ht="11.25">
      <c r="B519" s="213"/>
      <c r="C519" s="214"/>
      <c r="D519" s="204" t="s">
        <v>161</v>
      </c>
      <c r="E519" s="215" t="s">
        <v>1</v>
      </c>
      <c r="F519" s="216" t="s">
        <v>1778</v>
      </c>
      <c r="G519" s="214"/>
      <c r="H519" s="217">
        <v>131</v>
      </c>
      <c r="I519" s="218"/>
      <c r="J519" s="214"/>
      <c r="K519" s="214"/>
      <c r="L519" s="219"/>
      <c r="M519" s="220"/>
      <c r="N519" s="221"/>
      <c r="O519" s="221"/>
      <c r="P519" s="221"/>
      <c r="Q519" s="221"/>
      <c r="R519" s="221"/>
      <c r="S519" s="221"/>
      <c r="T519" s="222"/>
      <c r="AT519" s="223" t="s">
        <v>161</v>
      </c>
      <c r="AU519" s="223" t="s">
        <v>89</v>
      </c>
      <c r="AV519" s="14" t="s">
        <v>89</v>
      </c>
      <c r="AW519" s="14" t="s">
        <v>33</v>
      </c>
      <c r="AX519" s="14" t="s">
        <v>79</v>
      </c>
      <c r="AY519" s="223" t="s">
        <v>153</v>
      </c>
    </row>
    <row r="520" spans="1:65" s="15" customFormat="1" ht="11.25">
      <c r="B520" s="224"/>
      <c r="C520" s="225"/>
      <c r="D520" s="204" t="s">
        <v>161</v>
      </c>
      <c r="E520" s="226" t="s">
        <v>1</v>
      </c>
      <c r="F520" s="227" t="s">
        <v>164</v>
      </c>
      <c r="G520" s="225"/>
      <c r="H520" s="228">
        <v>131</v>
      </c>
      <c r="I520" s="229"/>
      <c r="J520" s="225"/>
      <c r="K520" s="225"/>
      <c r="L520" s="230"/>
      <c r="M520" s="231"/>
      <c r="N520" s="232"/>
      <c r="O520" s="232"/>
      <c r="P520" s="232"/>
      <c r="Q520" s="232"/>
      <c r="R520" s="232"/>
      <c r="S520" s="232"/>
      <c r="T520" s="233"/>
      <c r="AT520" s="234" t="s">
        <v>161</v>
      </c>
      <c r="AU520" s="234" t="s">
        <v>89</v>
      </c>
      <c r="AV520" s="15" t="s">
        <v>159</v>
      </c>
      <c r="AW520" s="15" t="s">
        <v>33</v>
      </c>
      <c r="AX520" s="15" t="s">
        <v>87</v>
      </c>
      <c r="AY520" s="234" t="s">
        <v>153</v>
      </c>
    </row>
    <row r="521" spans="1:65" s="14" customFormat="1" ht="11.25">
      <c r="B521" s="213"/>
      <c r="C521" s="214"/>
      <c r="D521" s="204" t="s">
        <v>161</v>
      </c>
      <c r="E521" s="214"/>
      <c r="F521" s="216" t="s">
        <v>1779</v>
      </c>
      <c r="G521" s="214"/>
      <c r="H521" s="217">
        <v>137.55000000000001</v>
      </c>
      <c r="I521" s="218"/>
      <c r="J521" s="214"/>
      <c r="K521" s="214"/>
      <c r="L521" s="219"/>
      <c r="M521" s="220"/>
      <c r="N521" s="221"/>
      <c r="O521" s="221"/>
      <c r="P521" s="221"/>
      <c r="Q521" s="221"/>
      <c r="R521" s="221"/>
      <c r="S521" s="221"/>
      <c r="T521" s="222"/>
      <c r="AT521" s="223" t="s">
        <v>161</v>
      </c>
      <c r="AU521" s="223" t="s">
        <v>89</v>
      </c>
      <c r="AV521" s="14" t="s">
        <v>89</v>
      </c>
      <c r="AW521" s="14" t="s">
        <v>4</v>
      </c>
      <c r="AX521" s="14" t="s">
        <v>87</v>
      </c>
      <c r="AY521" s="223" t="s">
        <v>153</v>
      </c>
    </row>
    <row r="522" spans="1:65" s="2" customFormat="1" ht="33" customHeight="1">
      <c r="A522" s="35"/>
      <c r="B522" s="36"/>
      <c r="C522" s="188" t="s">
        <v>483</v>
      </c>
      <c r="D522" s="188" t="s">
        <v>155</v>
      </c>
      <c r="E522" s="189" t="s">
        <v>451</v>
      </c>
      <c r="F522" s="190" t="s">
        <v>452</v>
      </c>
      <c r="G522" s="191" t="s">
        <v>446</v>
      </c>
      <c r="H522" s="192">
        <v>17.5</v>
      </c>
      <c r="I522" s="193"/>
      <c r="J522" s="194">
        <f>ROUND(I522*H522,2)</f>
        <v>0</v>
      </c>
      <c r="K522" s="195"/>
      <c r="L522" s="40"/>
      <c r="M522" s="196" t="s">
        <v>1</v>
      </c>
      <c r="N522" s="197" t="s">
        <v>44</v>
      </c>
      <c r="O522" s="72"/>
      <c r="P522" s="198">
        <f>O522*H522</f>
        <v>0</v>
      </c>
      <c r="Q522" s="198">
        <v>1.0000000000000001E-5</v>
      </c>
      <c r="R522" s="198">
        <f>Q522*H522</f>
        <v>1.7500000000000003E-4</v>
      </c>
      <c r="S522" s="198">
        <v>0</v>
      </c>
      <c r="T522" s="199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200" t="s">
        <v>159</v>
      </c>
      <c r="AT522" s="200" t="s">
        <v>155</v>
      </c>
      <c r="AU522" s="200" t="s">
        <v>89</v>
      </c>
      <c r="AY522" s="18" t="s">
        <v>153</v>
      </c>
      <c r="BE522" s="201">
        <f>IF(N522="základní",J522,0)</f>
        <v>0</v>
      </c>
      <c r="BF522" s="201">
        <f>IF(N522="snížená",J522,0)</f>
        <v>0</v>
      </c>
      <c r="BG522" s="201">
        <f>IF(N522="zákl. přenesená",J522,0)</f>
        <v>0</v>
      </c>
      <c r="BH522" s="201">
        <f>IF(N522="sníž. přenesená",J522,0)</f>
        <v>0</v>
      </c>
      <c r="BI522" s="201">
        <f>IF(N522="nulová",J522,0)</f>
        <v>0</v>
      </c>
      <c r="BJ522" s="18" t="s">
        <v>87</v>
      </c>
      <c r="BK522" s="201">
        <f>ROUND(I522*H522,2)</f>
        <v>0</v>
      </c>
      <c r="BL522" s="18" t="s">
        <v>159</v>
      </c>
      <c r="BM522" s="200" t="s">
        <v>1780</v>
      </c>
    </row>
    <row r="523" spans="1:65" s="13" customFormat="1" ht="11.25">
      <c r="B523" s="202"/>
      <c r="C523" s="203"/>
      <c r="D523" s="204" t="s">
        <v>161</v>
      </c>
      <c r="E523" s="205" t="s">
        <v>1</v>
      </c>
      <c r="F523" s="206" t="s">
        <v>1781</v>
      </c>
      <c r="G523" s="203"/>
      <c r="H523" s="205" t="s">
        <v>1</v>
      </c>
      <c r="I523" s="207"/>
      <c r="J523" s="203"/>
      <c r="K523" s="203"/>
      <c r="L523" s="208"/>
      <c r="M523" s="209"/>
      <c r="N523" s="210"/>
      <c r="O523" s="210"/>
      <c r="P523" s="210"/>
      <c r="Q523" s="210"/>
      <c r="R523" s="210"/>
      <c r="S523" s="210"/>
      <c r="T523" s="211"/>
      <c r="AT523" s="212" t="s">
        <v>161</v>
      </c>
      <c r="AU523" s="212" t="s">
        <v>89</v>
      </c>
      <c r="AV523" s="13" t="s">
        <v>87</v>
      </c>
      <c r="AW523" s="13" t="s">
        <v>33</v>
      </c>
      <c r="AX523" s="13" t="s">
        <v>79</v>
      </c>
      <c r="AY523" s="212" t="s">
        <v>153</v>
      </c>
    </row>
    <row r="524" spans="1:65" s="14" customFormat="1" ht="11.25">
      <c r="B524" s="213"/>
      <c r="C524" s="214"/>
      <c r="D524" s="204" t="s">
        <v>161</v>
      </c>
      <c r="E524" s="215" t="s">
        <v>1</v>
      </c>
      <c r="F524" s="216" t="s">
        <v>1782</v>
      </c>
      <c r="G524" s="214"/>
      <c r="H524" s="217">
        <v>4.5</v>
      </c>
      <c r="I524" s="218"/>
      <c r="J524" s="214"/>
      <c r="K524" s="214"/>
      <c r="L524" s="219"/>
      <c r="M524" s="220"/>
      <c r="N524" s="221"/>
      <c r="O524" s="221"/>
      <c r="P524" s="221"/>
      <c r="Q524" s="221"/>
      <c r="R524" s="221"/>
      <c r="S524" s="221"/>
      <c r="T524" s="222"/>
      <c r="AT524" s="223" t="s">
        <v>161</v>
      </c>
      <c r="AU524" s="223" t="s">
        <v>89</v>
      </c>
      <c r="AV524" s="14" t="s">
        <v>89</v>
      </c>
      <c r="AW524" s="14" t="s">
        <v>33</v>
      </c>
      <c r="AX524" s="14" t="s">
        <v>79</v>
      </c>
      <c r="AY524" s="223" t="s">
        <v>153</v>
      </c>
    </row>
    <row r="525" spans="1:65" s="13" customFormat="1" ht="11.25">
      <c r="B525" s="202"/>
      <c r="C525" s="203"/>
      <c r="D525" s="204" t="s">
        <v>161</v>
      </c>
      <c r="E525" s="205" t="s">
        <v>1</v>
      </c>
      <c r="F525" s="206" t="s">
        <v>1783</v>
      </c>
      <c r="G525" s="203"/>
      <c r="H525" s="205" t="s">
        <v>1</v>
      </c>
      <c r="I525" s="207"/>
      <c r="J525" s="203"/>
      <c r="K525" s="203"/>
      <c r="L525" s="208"/>
      <c r="M525" s="209"/>
      <c r="N525" s="210"/>
      <c r="O525" s="210"/>
      <c r="P525" s="210"/>
      <c r="Q525" s="210"/>
      <c r="R525" s="210"/>
      <c r="S525" s="210"/>
      <c r="T525" s="211"/>
      <c r="AT525" s="212" t="s">
        <v>161</v>
      </c>
      <c r="AU525" s="212" t="s">
        <v>89</v>
      </c>
      <c r="AV525" s="13" t="s">
        <v>87</v>
      </c>
      <c r="AW525" s="13" t="s">
        <v>33</v>
      </c>
      <c r="AX525" s="13" t="s">
        <v>79</v>
      </c>
      <c r="AY525" s="212" t="s">
        <v>153</v>
      </c>
    </row>
    <row r="526" spans="1:65" s="14" customFormat="1" ht="11.25">
      <c r="B526" s="213"/>
      <c r="C526" s="214"/>
      <c r="D526" s="204" t="s">
        <v>161</v>
      </c>
      <c r="E526" s="215" t="s">
        <v>1</v>
      </c>
      <c r="F526" s="216" t="s">
        <v>235</v>
      </c>
      <c r="G526" s="214"/>
      <c r="H526" s="217">
        <v>13</v>
      </c>
      <c r="I526" s="218"/>
      <c r="J526" s="214"/>
      <c r="K526" s="214"/>
      <c r="L526" s="219"/>
      <c r="M526" s="220"/>
      <c r="N526" s="221"/>
      <c r="O526" s="221"/>
      <c r="P526" s="221"/>
      <c r="Q526" s="221"/>
      <c r="R526" s="221"/>
      <c r="S526" s="221"/>
      <c r="T526" s="222"/>
      <c r="AT526" s="223" t="s">
        <v>161</v>
      </c>
      <c r="AU526" s="223" t="s">
        <v>89</v>
      </c>
      <c r="AV526" s="14" t="s">
        <v>89</v>
      </c>
      <c r="AW526" s="14" t="s">
        <v>33</v>
      </c>
      <c r="AX526" s="14" t="s">
        <v>79</v>
      </c>
      <c r="AY526" s="223" t="s">
        <v>153</v>
      </c>
    </row>
    <row r="527" spans="1:65" s="15" customFormat="1" ht="11.25">
      <c r="B527" s="224"/>
      <c r="C527" s="225"/>
      <c r="D527" s="204" t="s">
        <v>161</v>
      </c>
      <c r="E527" s="226" t="s">
        <v>1</v>
      </c>
      <c r="F527" s="227" t="s">
        <v>164</v>
      </c>
      <c r="G527" s="225"/>
      <c r="H527" s="228">
        <v>17.5</v>
      </c>
      <c r="I527" s="229"/>
      <c r="J527" s="225"/>
      <c r="K527" s="225"/>
      <c r="L527" s="230"/>
      <c r="M527" s="231"/>
      <c r="N527" s="232"/>
      <c r="O527" s="232"/>
      <c r="P527" s="232"/>
      <c r="Q527" s="232"/>
      <c r="R527" s="232"/>
      <c r="S527" s="232"/>
      <c r="T527" s="233"/>
      <c r="AT527" s="234" t="s">
        <v>161</v>
      </c>
      <c r="AU527" s="234" t="s">
        <v>89</v>
      </c>
      <c r="AV527" s="15" t="s">
        <v>159</v>
      </c>
      <c r="AW527" s="15" t="s">
        <v>33</v>
      </c>
      <c r="AX527" s="15" t="s">
        <v>87</v>
      </c>
      <c r="AY527" s="234" t="s">
        <v>153</v>
      </c>
    </row>
    <row r="528" spans="1:65" s="2" customFormat="1" ht="21.75" customHeight="1">
      <c r="A528" s="35"/>
      <c r="B528" s="36"/>
      <c r="C528" s="235" t="s">
        <v>487</v>
      </c>
      <c r="D528" s="235" t="s">
        <v>223</v>
      </c>
      <c r="E528" s="236" t="s">
        <v>457</v>
      </c>
      <c r="F528" s="237" t="s">
        <v>458</v>
      </c>
      <c r="G528" s="238" t="s">
        <v>446</v>
      </c>
      <c r="H528" s="239">
        <v>18.024999999999999</v>
      </c>
      <c r="I528" s="240"/>
      <c r="J528" s="241">
        <f>ROUND(I528*H528,2)</f>
        <v>0</v>
      </c>
      <c r="K528" s="242"/>
      <c r="L528" s="243"/>
      <c r="M528" s="244" t="s">
        <v>1</v>
      </c>
      <c r="N528" s="245" t="s">
        <v>44</v>
      </c>
      <c r="O528" s="72"/>
      <c r="P528" s="198">
        <f>O528*H528</f>
        <v>0</v>
      </c>
      <c r="Q528" s="198">
        <v>1.73E-3</v>
      </c>
      <c r="R528" s="198">
        <f>Q528*H528</f>
        <v>3.1183249999999996E-2</v>
      </c>
      <c r="S528" s="198">
        <v>0</v>
      </c>
      <c r="T528" s="199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200" t="s">
        <v>204</v>
      </c>
      <c r="AT528" s="200" t="s">
        <v>223</v>
      </c>
      <c r="AU528" s="200" t="s">
        <v>89</v>
      </c>
      <c r="AY528" s="18" t="s">
        <v>153</v>
      </c>
      <c r="BE528" s="201">
        <f>IF(N528="základní",J528,0)</f>
        <v>0</v>
      </c>
      <c r="BF528" s="201">
        <f>IF(N528="snížená",J528,0)</f>
        <v>0</v>
      </c>
      <c r="BG528" s="201">
        <f>IF(N528="zákl. přenesená",J528,0)</f>
        <v>0</v>
      </c>
      <c r="BH528" s="201">
        <f>IF(N528="sníž. přenesená",J528,0)</f>
        <v>0</v>
      </c>
      <c r="BI528" s="201">
        <f>IF(N528="nulová",J528,0)</f>
        <v>0</v>
      </c>
      <c r="BJ528" s="18" t="s">
        <v>87</v>
      </c>
      <c r="BK528" s="201">
        <f>ROUND(I528*H528,2)</f>
        <v>0</v>
      </c>
      <c r="BL528" s="18" t="s">
        <v>159</v>
      </c>
      <c r="BM528" s="200" t="s">
        <v>1784</v>
      </c>
    </row>
    <row r="529" spans="1:65" s="13" customFormat="1" ht="11.25">
      <c r="B529" s="202"/>
      <c r="C529" s="203"/>
      <c r="D529" s="204" t="s">
        <v>161</v>
      </c>
      <c r="E529" s="205" t="s">
        <v>1</v>
      </c>
      <c r="F529" s="206" t="s">
        <v>1785</v>
      </c>
      <c r="G529" s="203"/>
      <c r="H529" s="205" t="s">
        <v>1</v>
      </c>
      <c r="I529" s="207"/>
      <c r="J529" s="203"/>
      <c r="K529" s="203"/>
      <c r="L529" s="208"/>
      <c r="M529" s="209"/>
      <c r="N529" s="210"/>
      <c r="O529" s="210"/>
      <c r="P529" s="210"/>
      <c r="Q529" s="210"/>
      <c r="R529" s="210"/>
      <c r="S529" s="210"/>
      <c r="T529" s="211"/>
      <c r="AT529" s="212" t="s">
        <v>161</v>
      </c>
      <c r="AU529" s="212" t="s">
        <v>89</v>
      </c>
      <c r="AV529" s="13" t="s">
        <v>87</v>
      </c>
      <c r="AW529" s="13" t="s">
        <v>33</v>
      </c>
      <c r="AX529" s="13" t="s">
        <v>79</v>
      </c>
      <c r="AY529" s="212" t="s">
        <v>153</v>
      </c>
    </row>
    <row r="530" spans="1:65" s="14" customFormat="1" ht="11.25">
      <c r="B530" s="213"/>
      <c r="C530" s="214"/>
      <c r="D530" s="204" t="s">
        <v>161</v>
      </c>
      <c r="E530" s="215" t="s">
        <v>1</v>
      </c>
      <c r="F530" s="216" t="s">
        <v>1786</v>
      </c>
      <c r="G530" s="214"/>
      <c r="H530" s="217">
        <v>4.5</v>
      </c>
      <c r="I530" s="218"/>
      <c r="J530" s="214"/>
      <c r="K530" s="214"/>
      <c r="L530" s="219"/>
      <c r="M530" s="220"/>
      <c r="N530" s="221"/>
      <c r="O530" s="221"/>
      <c r="P530" s="221"/>
      <c r="Q530" s="221"/>
      <c r="R530" s="221"/>
      <c r="S530" s="221"/>
      <c r="T530" s="222"/>
      <c r="AT530" s="223" t="s">
        <v>161</v>
      </c>
      <c r="AU530" s="223" t="s">
        <v>89</v>
      </c>
      <c r="AV530" s="14" t="s">
        <v>89</v>
      </c>
      <c r="AW530" s="14" t="s">
        <v>33</v>
      </c>
      <c r="AX530" s="14" t="s">
        <v>79</v>
      </c>
      <c r="AY530" s="223" t="s">
        <v>153</v>
      </c>
    </row>
    <row r="531" spans="1:65" s="13" customFormat="1" ht="11.25">
      <c r="B531" s="202"/>
      <c r="C531" s="203"/>
      <c r="D531" s="204" t="s">
        <v>161</v>
      </c>
      <c r="E531" s="205" t="s">
        <v>1</v>
      </c>
      <c r="F531" s="206" t="s">
        <v>1783</v>
      </c>
      <c r="G531" s="203"/>
      <c r="H531" s="205" t="s">
        <v>1</v>
      </c>
      <c r="I531" s="207"/>
      <c r="J531" s="203"/>
      <c r="K531" s="203"/>
      <c r="L531" s="208"/>
      <c r="M531" s="209"/>
      <c r="N531" s="210"/>
      <c r="O531" s="210"/>
      <c r="P531" s="210"/>
      <c r="Q531" s="210"/>
      <c r="R531" s="210"/>
      <c r="S531" s="210"/>
      <c r="T531" s="211"/>
      <c r="AT531" s="212" t="s">
        <v>161</v>
      </c>
      <c r="AU531" s="212" t="s">
        <v>89</v>
      </c>
      <c r="AV531" s="13" t="s">
        <v>87</v>
      </c>
      <c r="AW531" s="13" t="s">
        <v>33</v>
      </c>
      <c r="AX531" s="13" t="s">
        <v>79</v>
      </c>
      <c r="AY531" s="212" t="s">
        <v>153</v>
      </c>
    </row>
    <row r="532" spans="1:65" s="14" customFormat="1" ht="11.25">
      <c r="B532" s="213"/>
      <c r="C532" s="214"/>
      <c r="D532" s="204" t="s">
        <v>161</v>
      </c>
      <c r="E532" s="215" t="s">
        <v>1</v>
      </c>
      <c r="F532" s="216" t="s">
        <v>235</v>
      </c>
      <c r="G532" s="214"/>
      <c r="H532" s="217">
        <v>13</v>
      </c>
      <c r="I532" s="218"/>
      <c r="J532" s="214"/>
      <c r="K532" s="214"/>
      <c r="L532" s="219"/>
      <c r="M532" s="220"/>
      <c r="N532" s="221"/>
      <c r="O532" s="221"/>
      <c r="P532" s="221"/>
      <c r="Q532" s="221"/>
      <c r="R532" s="221"/>
      <c r="S532" s="221"/>
      <c r="T532" s="222"/>
      <c r="AT532" s="223" t="s">
        <v>161</v>
      </c>
      <c r="AU532" s="223" t="s">
        <v>89</v>
      </c>
      <c r="AV532" s="14" t="s">
        <v>89</v>
      </c>
      <c r="AW532" s="14" t="s">
        <v>33</v>
      </c>
      <c r="AX532" s="14" t="s">
        <v>79</v>
      </c>
      <c r="AY532" s="223" t="s">
        <v>153</v>
      </c>
    </row>
    <row r="533" spans="1:65" s="15" customFormat="1" ht="11.25">
      <c r="B533" s="224"/>
      <c r="C533" s="225"/>
      <c r="D533" s="204" t="s">
        <v>161</v>
      </c>
      <c r="E533" s="226" t="s">
        <v>1</v>
      </c>
      <c r="F533" s="227" t="s">
        <v>164</v>
      </c>
      <c r="G533" s="225"/>
      <c r="H533" s="228">
        <v>17.5</v>
      </c>
      <c r="I533" s="229"/>
      <c r="J533" s="225"/>
      <c r="K533" s="225"/>
      <c r="L533" s="230"/>
      <c r="M533" s="231"/>
      <c r="N533" s="232"/>
      <c r="O533" s="232"/>
      <c r="P533" s="232"/>
      <c r="Q533" s="232"/>
      <c r="R533" s="232"/>
      <c r="S533" s="232"/>
      <c r="T533" s="233"/>
      <c r="AT533" s="234" t="s">
        <v>161</v>
      </c>
      <c r="AU533" s="234" t="s">
        <v>89</v>
      </c>
      <c r="AV533" s="15" t="s">
        <v>159</v>
      </c>
      <c r="AW533" s="15" t="s">
        <v>33</v>
      </c>
      <c r="AX533" s="15" t="s">
        <v>87</v>
      </c>
      <c r="AY533" s="234" t="s">
        <v>153</v>
      </c>
    </row>
    <row r="534" spans="1:65" s="14" customFormat="1" ht="11.25">
      <c r="B534" s="213"/>
      <c r="C534" s="214"/>
      <c r="D534" s="204" t="s">
        <v>161</v>
      </c>
      <c r="E534" s="214"/>
      <c r="F534" s="216" t="s">
        <v>1787</v>
      </c>
      <c r="G534" s="214"/>
      <c r="H534" s="217">
        <v>18.024999999999999</v>
      </c>
      <c r="I534" s="218"/>
      <c r="J534" s="214"/>
      <c r="K534" s="214"/>
      <c r="L534" s="219"/>
      <c r="M534" s="220"/>
      <c r="N534" s="221"/>
      <c r="O534" s="221"/>
      <c r="P534" s="221"/>
      <c r="Q534" s="221"/>
      <c r="R534" s="221"/>
      <c r="S534" s="221"/>
      <c r="T534" s="222"/>
      <c r="AT534" s="223" t="s">
        <v>161</v>
      </c>
      <c r="AU534" s="223" t="s">
        <v>89</v>
      </c>
      <c r="AV534" s="14" t="s">
        <v>89</v>
      </c>
      <c r="AW534" s="14" t="s">
        <v>4</v>
      </c>
      <c r="AX534" s="14" t="s">
        <v>87</v>
      </c>
      <c r="AY534" s="223" t="s">
        <v>153</v>
      </c>
    </row>
    <row r="535" spans="1:65" s="2" customFormat="1" ht="33" customHeight="1">
      <c r="A535" s="35"/>
      <c r="B535" s="36"/>
      <c r="C535" s="188" t="s">
        <v>492</v>
      </c>
      <c r="D535" s="188" t="s">
        <v>155</v>
      </c>
      <c r="E535" s="189" t="s">
        <v>1343</v>
      </c>
      <c r="F535" s="190" t="s">
        <v>1344</v>
      </c>
      <c r="G535" s="191" t="s">
        <v>446</v>
      </c>
      <c r="H535" s="192">
        <v>5</v>
      </c>
      <c r="I535" s="193"/>
      <c r="J535" s="194">
        <f>ROUND(I535*H535,2)</f>
        <v>0</v>
      </c>
      <c r="K535" s="195"/>
      <c r="L535" s="40"/>
      <c r="M535" s="196" t="s">
        <v>1</v>
      </c>
      <c r="N535" s="197" t="s">
        <v>44</v>
      </c>
      <c r="O535" s="72"/>
      <c r="P535" s="198">
        <f>O535*H535</f>
        <v>0</v>
      </c>
      <c r="Q535" s="198">
        <v>1.0000000000000001E-5</v>
      </c>
      <c r="R535" s="198">
        <f>Q535*H535</f>
        <v>5.0000000000000002E-5</v>
      </c>
      <c r="S535" s="198">
        <v>0</v>
      </c>
      <c r="T535" s="199">
        <f>S535*H535</f>
        <v>0</v>
      </c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R535" s="200" t="s">
        <v>159</v>
      </c>
      <c r="AT535" s="200" t="s">
        <v>155</v>
      </c>
      <c r="AU535" s="200" t="s">
        <v>89</v>
      </c>
      <c r="AY535" s="18" t="s">
        <v>153</v>
      </c>
      <c r="BE535" s="201">
        <f>IF(N535="základní",J535,0)</f>
        <v>0</v>
      </c>
      <c r="BF535" s="201">
        <f>IF(N535="snížená",J535,0)</f>
        <v>0</v>
      </c>
      <c r="BG535" s="201">
        <f>IF(N535="zákl. přenesená",J535,0)</f>
        <v>0</v>
      </c>
      <c r="BH535" s="201">
        <f>IF(N535="sníž. přenesená",J535,0)</f>
        <v>0</v>
      </c>
      <c r="BI535" s="201">
        <f>IF(N535="nulová",J535,0)</f>
        <v>0</v>
      </c>
      <c r="BJ535" s="18" t="s">
        <v>87</v>
      </c>
      <c r="BK535" s="201">
        <f>ROUND(I535*H535,2)</f>
        <v>0</v>
      </c>
      <c r="BL535" s="18" t="s">
        <v>159</v>
      </c>
      <c r="BM535" s="200" t="s">
        <v>1788</v>
      </c>
    </row>
    <row r="536" spans="1:65" s="13" customFormat="1" ht="22.5">
      <c r="B536" s="202"/>
      <c r="C536" s="203"/>
      <c r="D536" s="204" t="s">
        <v>161</v>
      </c>
      <c r="E536" s="205" t="s">
        <v>1</v>
      </c>
      <c r="F536" s="206" t="s">
        <v>1789</v>
      </c>
      <c r="G536" s="203"/>
      <c r="H536" s="205" t="s">
        <v>1</v>
      </c>
      <c r="I536" s="207"/>
      <c r="J536" s="203"/>
      <c r="K536" s="203"/>
      <c r="L536" s="208"/>
      <c r="M536" s="209"/>
      <c r="N536" s="210"/>
      <c r="O536" s="210"/>
      <c r="P536" s="210"/>
      <c r="Q536" s="210"/>
      <c r="R536" s="210"/>
      <c r="S536" s="210"/>
      <c r="T536" s="211"/>
      <c r="AT536" s="212" t="s">
        <v>161</v>
      </c>
      <c r="AU536" s="212" t="s">
        <v>89</v>
      </c>
      <c r="AV536" s="13" t="s">
        <v>87</v>
      </c>
      <c r="AW536" s="13" t="s">
        <v>33</v>
      </c>
      <c r="AX536" s="13" t="s">
        <v>79</v>
      </c>
      <c r="AY536" s="212" t="s">
        <v>153</v>
      </c>
    </row>
    <row r="537" spans="1:65" s="14" customFormat="1" ht="11.25">
      <c r="B537" s="213"/>
      <c r="C537" s="214"/>
      <c r="D537" s="204" t="s">
        <v>161</v>
      </c>
      <c r="E537" s="215" t="s">
        <v>1</v>
      </c>
      <c r="F537" s="216" t="s">
        <v>1790</v>
      </c>
      <c r="G537" s="214"/>
      <c r="H537" s="217">
        <v>5</v>
      </c>
      <c r="I537" s="218"/>
      <c r="J537" s="214"/>
      <c r="K537" s="214"/>
      <c r="L537" s="219"/>
      <c r="M537" s="220"/>
      <c r="N537" s="221"/>
      <c r="O537" s="221"/>
      <c r="P537" s="221"/>
      <c r="Q537" s="221"/>
      <c r="R537" s="221"/>
      <c r="S537" s="221"/>
      <c r="T537" s="222"/>
      <c r="AT537" s="223" t="s">
        <v>161</v>
      </c>
      <c r="AU537" s="223" t="s">
        <v>89</v>
      </c>
      <c r="AV537" s="14" t="s">
        <v>89</v>
      </c>
      <c r="AW537" s="14" t="s">
        <v>33</v>
      </c>
      <c r="AX537" s="14" t="s">
        <v>79</v>
      </c>
      <c r="AY537" s="223" t="s">
        <v>153</v>
      </c>
    </row>
    <row r="538" spans="1:65" s="15" customFormat="1" ht="11.25">
      <c r="B538" s="224"/>
      <c r="C538" s="225"/>
      <c r="D538" s="204" t="s">
        <v>161</v>
      </c>
      <c r="E538" s="226" t="s">
        <v>1</v>
      </c>
      <c r="F538" s="227" t="s">
        <v>164</v>
      </c>
      <c r="G538" s="225"/>
      <c r="H538" s="228">
        <v>5</v>
      </c>
      <c r="I538" s="229"/>
      <c r="J538" s="225"/>
      <c r="K538" s="225"/>
      <c r="L538" s="230"/>
      <c r="M538" s="231"/>
      <c r="N538" s="232"/>
      <c r="O538" s="232"/>
      <c r="P538" s="232"/>
      <c r="Q538" s="232"/>
      <c r="R538" s="232"/>
      <c r="S538" s="232"/>
      <c r="T538" s="233"/>
      <c r="AT538" s="234" t="s">
        <v>161</v>
      </c>
      <c r="AU538" s="234" t="s">
        <v>89</v>
      </c>
      <c r="AV538" s="15" t="s">
        <v>159</v>
      </c>
      <c r="AW538" s="15" t="s">
        <v>33</v>
      </c>
      <c r="AX538" s="15" t="s">
        <v>87</v>
      </c>
      <c r="AY538" s="234" t="s">
        <v>153</v>
      </c>
    </row>
    <row r="539" spans="1:65" s="2" customFormat="1" ht="24.2" customHeight="1">
      <c r="A539" s="35"/>
      <c r="B539" s="36"/>
      <c r="C539" s="235" t="s">
        <v>497</v>
      </c>
      <c r="D539" s="235" t="s">
        <v>223</v>
      </c>
      <c r="E539" s="236" t="s">
        <v>1791</v>
      </c>
      <c r="F539" s="237" t="s">
        <v>1792</v>
      </c>
      <c r="G539" s="238" t="s">
        <v>446</v>
      </c>
      <c r="H539" s="239">
        <v>5.15</v>
      </c>
      <c r="I539" s="240"/>
      <c r="J539" s="241">
        <f>ROUND(I539*H539,2)</f>
        <v>0</v>
      </c>
      <c r="K539" s="242"/>
      <c r="L539" s="243"/>
      <c r="M539" s="244" t="s">
        <v>1</v>
      </c>
      <c r="N539" s="245" t="s">
        <v>44</v>
      </c>
      <c r="O539" s="72"/>
      <c r="P539" s="198">
        <f>O539*H539</f>
        <v>0</v>
      </c>
      <c r="Q539" s="198">
        <v>2.5899999999999999E-3</v>
      </c>
      <c r="R539" s="198">
        <f>Q539*H539</f>
        <v>1.33385E-2</v>
      </c>
      <c r="S539" s="198">
        <v>0</v>
      </c>
      <c r="T539" s="199">
        <f>S539*H539</f>
        <v>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200" t="s">
        <v>204</v>
      </c>
      <c r="AT539" s="200" t="s">
        <v>223</v>
      </c>
      <c r="AU539" s="200" t="s">
        <v>89</v>
      </c>
      <c r="AY539" s="18" t="s">
        <v>153</v>
      </c>
      <c r="BE539" s="201">
        <f>IF(N539="základní",J539,0)</f>
        <v>0</v>
      </c>
      <c r="BF539" s="201">
        <f>IF(N539="snížená",J539,0)</f>
        <v>0</v>
      </c>
      <c r="BG539" s="201">
        <f>IF(N539="zákl. přenesená",J539,0)</f>
        <v>0</v>
      </c>
      <c r="BH539" s="201">
        <f>IF(N539="sníž. přenesená",J539,0)</f>
        <v>0</v>
      </c>
      <c r="BI539" s="201">
        <f>IF(N539="nulová",J539,0)</f>
        <v>0</v>
      </c>
      <c r="BJ539" s="18" t="s">
        <v>87</v>
      </c>
      <c r="BK539" s="201">
        <f>ROUND(I539*H539,2)</f>
        <v>0</v>
      </c>
      <c r="BL539" s="18" t="s">
        <v>159</v>
      </c>
      <c r="BM539" s="200" t="s">
        <v>1793</v>
      </c>
    </row>
    <row r="540" spans="1:65" s="14" customFormat="1" ht="11.25">
      <c r="B540" s="213"/>
      <c r="C540" s="214"/>
      <c r="D540" s="204" t="s">
        <v>161</v>
      </c>
      <c r="E540" s="215" t="s">
        <v>1</v>
      </c>
      <c r="F540" s="216" t="s">
        <v>1794</v>
      </c>
      <c r="G540" s="214"/>
      <c r="H540" s="217">
        <v>5</v>
      </c>
      <c r="I540" s="218"/>
      <c r="J540" s="214"/>
      <c r="K540" s="214"/>
      <c r="L540" s="219"/>
      <c r="M540" s="220"/>
      <c r="N540" s="221"/>
      <c r="O540" s="221"/>
      <c r="P540" s="221"/>
      <c r="Q540" s="221"/>
      <c r="R540" s="221"/>
      <c r="S540" s="221"/>
      <c r="T540" s="222"/>
      <c r="AT540" s="223" t="s">
        <v>161</v>
      </c>
      <c r="AU540" s="223" t="s">
        <v>89</v>
      </c>
      <c r="AV540" s="14" t="s">
        <v>89</v>
      </c>
      <c r="AW540" s="14" t="s">
        <v>33</v>
      </c>
      <c r="AX540" s="14" t="s">
        <v>79</v>
      </c>
      <c r="AY540" s="223" t="s">
        <v>153</v>
      </c>
    </row>
    <row r="541" spans="1:65" s="15" customFormat="1" ht="11.25">
      <c r="B541" s="224"/>
      <c r="C541" s="225"/>
      <c r="D541" s="204" t="s">
        <v>161</v>
      </c>
      <c r="E541" s="226" t="s">
        <v>1</v>
      </c>
      <c r="F541" s="227" t="s">
        <v>164</v>
      </c>
      <c r="G541" s="225"/>
      <c r="H541" s="228">
        <v>5</v>
      </c>
      <c r="I541" s="229"/>
      <c r="J541" s="225"/>
      <c r="K541" s="225"/>
      <c r="L541" s="230"/>
      <c r="M541" s="231"/>
      <c r="N541" s="232"/>
      <c r="O541" s="232"/>
      <c r="P541" s="232"/>
      <c r="Q541" s="232"/>
      <c r="R541" s="232"/>
      <c r="S541" s="232"/>
      <c r="T541" s="233"/>
      <c r="AT541" s="234" t="s">
        <v>161</v>
      </c>
      <c r="AU541" s="234" t="s">
        <v>89</v>
      </c>
      <c r="AV541" s="15" t="s">
        <v>159</v>
      </c>
      <c r="AW541" s="15" t="s">
        <v>33</v>
      </c>
      <c r="AX541" s="15" t="s">
        <v>87</v>
      </c>
      <c r="AY541" s="234" t="s">
        <v>153</v>
      </c>
    </row>
    <row r="542" spans="1:65" s="14" customFormat="1" ht="11.25">
      <c r="B542" s="213"/>
      <c r="C542" s="214"/>
      <c r="D542" s="204" t="s">
        <v>161</v>
      </c>
      <c r="E542" s="214"/>
      <c r="F542" s="216" t="s">
        <v>1795</v>
      </c>
      <c r="G542" s="214"/>
      <c r="H542" s="217">
        <v>5.15</v>
      </c>
      <c r="I542" s="218"/>
      <c r="J542" s="214"/>
      <c r="K542" s="214"/>
      <c r="L542" s="219"/>
      <c r="M542" s="220"/>
      <c r="N542" s="221"/>
      <c r="O542" s="221"/>
      <c r="P542" s="221"/>
      <c r="Q542" s="221"/>
      <c r="R542" s="221"/>
      <c r="S542" s="221"/>
      <c r="T542" s="222"/>
      <c r="AT542" s="223" t="s">
        <v>161</v>
      </c>
      <c r="AU542" s="223" t="s">
        <v>89</v>
      </c>
      <c r="AV542" s="14" t="s">
        <v>89</v>
      </c>
      <c r="AW542" s="14" t="s">
        <v>4</v>
      </c>
      <c r="AX542" s="14" t="s">
        <v>87</v>
      </c>
      <c r="AY542" s="223" t="s">
        <v>153</v>
      </c>
    </row>
    <row r="543" spans="1:65" s="2" customFormat="1" ht="37.9" customHeight="1">
      <c r="A543" s="35"/>
      <c r="B543" s="36"/>
      <c r="C543" s="188" t="s">
        <v>502</v>
      </c>
      <c r="D543" s="188" t="s">
        <v>155</v>
      </c>
      <c r="E543" s="189" t="s">
        <v>1402</v>
      </c>
      <c r="F543" s="190" t="s">
        <v>1403</v>
      </c>
      <c r="G543" s="191" t="s">
        <v>465</v>
      </c>
      <c r="H543" s="192">
        <v>2</v>
      </c>
      <c r="I543" s="193"/>
      <c r="J543" s="194">
        <f>ROUND(I543*H543,2)</f>
        <v>0</v>
      </c>
      <c r="K543" s="195"/>
      <c r="L543" s="40"/>
      <c r="M543" s="196" t="s">
        <v>1</v>
      </c>
      <c r="N543" s="197" t="s">
        <v>44</v>
      </c>
      <c r="O543" s="72"/>
      <c r="P543" s="198">
        <f>O543*H543</f>
        <v>0</v>
      </c>
      <c r="Q543" s="198">
        <v>3.4470000000000001E-2</v>
      </c>
      <c r="R543" s="198">
        <f>Q543*H543</f>
        <v>6.8940000000000001E-2</v>
      </c>
      <c r="S543" s="198">
        <v>0</v>
      </c>
      <c r="T543" s="199">
        <f>S543*H543</f>
        <v>0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200" t="s">
        <v>159</v>
      </c>
      <c r="AT543" s="200" t="s">
        <v>155</v>
      </c>
      <c r="AU543" s="200" t="s">
        <v>89</v>
      </c>
      <c r="AY543" s="18" t="s">
        <v>153</v>
      </c>
      <c r="BE543" s="201">
        <f>IF(N543="základní",J543,0)</f>
        <v>0</v>
      </c>
      <c r="BF543" s="201">
        <f>IF(N543="snížená",J543,0)</f>
        <v>0</v>
      </c>
      <c r="BG543" s="201">
        <f>IF(N543="zákl. přenesená",J543,0)</f>
        <v>0</v>
      </c>
      <c r="BH543" s="201">
        <f>IF(N543="sníž. přenesená",J543,0)</f>
        <v>0</v>
      </c>
      <c r="BI543" s="201">
        <f>IF(N543="nulová",J543,0)</f>
        <v>0</v>
      </c>
      <c r="BJ543" s="18" t="s">
        <v>87</v>
      </c>
      <c r="BK543" s="201">
        <f>ROUND(I543*H543,2)</f>
        <v>0</v>
      </c>
      <c r="BL543" s="18" t="s">
        <v>159</v>
      </c>
      <c r="BM543" s="200" t="s">
        <v>1796</v>
      </c>
    </row>
    <row r="544" spans="1:65" s="13" customFormat="1" ht="11.25">
      <c r="B544" s="202"/>
      <c r="C544" s="203"/>
      <c r="D544" s="204" t="s">
        <v>161</v>
      </c>
      <c r="E544" s="205" t="s">
        <v>1</v>
      </c>
      <c r="F544" s="206" t="s">
        <v>1797</v>
      </c>
      <c r="G544" s="203"/>
      <c r="H544" s="205" t="s">
        <v>1</v>
      </c>
      <c r="I544" s="207"/>
      <c r="J544" s="203"/>
      <c r="K544" s="203"/>
      <c r="L544" s="208"/>
      <c r="M544" s="209"/>
      <c r="N544" s="210"/>
      <c r="O544" s="210"/>
      <c r="P544" s="210"/>
      <c r="Q544" s="210"/>
      <c r="R544" s="210"/>
      <c r="S544" s="210"/>
      <c r="T544" s="211"/>
      <c r="AT544" s="212" t="s">
        <v>161</v>
      </c>
      <c r="AU544" s="212" t="s">
        <v>89</v>
      </c>
      <c r="AV544" s="13" t="s">
        <v>87</v>
      </c>
      <c r="AW544" s="13" t="s">
        <v>33</v>
      </c>
      <c r="AX544" s="13" t="s">
        <v>79</v>
      </c>
      <c r="AY544" s="212" t="s">
        <v>153</v>
      </c>
    </row>
    <row r="545" spans="1:65" s="14" customFormat="1" ht="11.25">
      <c r="B545" s="213"/>
      <c r="C545" s="214"/>
      <c r="D545" s="204" t="s">
        <v>161</v>
      </c>
      <c r="E545" s="215" t="s">
        <v>1</v>
      </c>
      <c r="F545" s="216" t="s">
        <v>89</v>
      </c>
      <c r="G545" s="214"/>
      <c r="H545" s="217">
        <v>2</v>
      </c>
      <c r="I545" s="218"/>
      <c r="J545" s="214"/>
      <c r="K545" s="214"/>
      <c r="L545" s="219"/>
      <c r="M545" s="220"/>
      <c r="N545" s="221"/>
      <c r="O545" s="221"/>
      <c r="P545" s="221"/>
      <c r="Q545" s="221"/>
      <c r="R545" s="221"/>
      <c r="S545" s="221"/>
      <c r="T545" s="222"/>
      <c r="AT545" s="223" t="s">
        <v>161</v>
      </c>
      <c r="AU545" s="223" t="s">
        <v>89</v>
      </c>
      <c r="AV545" s="14" t="s">
        <v>89</v>
      </c>
      <c r="AW545" s="14" t="s">
        <v>33</v>
      </c>
      <c r="AX545" s="14" t="s">
        <v>79</v>
      </c>
      <c r="AY545" s="223" t="s">
        <v>153</v>
      </c>
    </row>
    <row r="546" spans="1:65" s="15" customFormat="1" ht="11.25">
      <c r="B546" s="224"/>
      <c r="C546" s="225"/>
      <c r="D546" s="204" t="s">
        <v>161</v>
      </c>
      <c r="E546" s="226" t="s">
        <v>1</v>
      </c>
      <c r="F546" s="227" t="s">
        <v>164</v>
      </c>
      <c r="G546" s="225"/>
      <c r="H546" s="228">
        <v>2</v>
      </c>
      <c r="I546" s="229"/>
      <c r="J546" s="225"/>
      <c r="K546" s="225"/>
      <c r="L546" s="230"/>
      <c r="M546" s="231"/>
      <c r="N546" s="232"/>
      <c r="O546" s="232"/>
      <c r="P546" s="232"/>
      <c r="Q546" s="232"/>
      <c r="R546" s="232"/>
      <c r="S546" s="232"/>
      <c r="T546" s="233"/>
      <c r="AT546" s="234" t="s">
        <v>161</v>
      </c>
      <c r="AU546" s="234" t="s">
        <v>89</v>
      </c>
      <c r="AV546" s="15" t="s">
        <v>159</v>
      </c>
      <c r="AW546" s="15" t="s">
        <v>33</v>
      </c>
      <c r="AX546" s="15" t="s">
        <v>87</v>
      </c>
      <c r="AY546" s="234" t="s">
        <v>153</v>
      </c>
    </row>
    <row r="547" spans="1:65" s="2" customFormat="1" ht="33" customHeight="1">
      <c r="A547" s="35"/>
      <c r="B547" s="36"/>
      <c r="C547" s="188" t="s">
        <v>508</v>
      </c>
      <c r="D547" s="188" t="s">
        <v>155</v>
      </c>
      <c r="E547" s="189" t="s">
        <v>1356</v>
      </c>
      <c r="F547" s="190" t="s">
        <v>1357</v>
      </c>
      <c r="G547" s="191" t="s">
        <v>446</v>
      </c>
      <c r="H547" s="192">
        <v>33.700000000000003</v>
      </c>
      <c r="I547" s="193"/>
      <c r="J547" s="194">
        <f>ROUND(I547*H547,2)</f>
        <v>0</v>
      </c>
      <c r="K547" s="195"/>
      <c r="L547" s="40"/>
      <c r="M547" s="196" t="s">
        <v>1</v>
      </c>
      <c r="N547" s="197" t="s">
        <v>44</v>
      </c>
      <c r="O547" s="72"/>
      <c r="P547" s="198">
        <f>O547*H547</f>
        <v>0</v>
      </c>
      <c r="Q547" s="198">
        <v>1.0000000000000001E-5</v>
      </c>
      <c r="R547" s="198">
        <f>Q547*H547</f>
        <v>3.3700000000000006E-4</v>
      </c>
      <c r="S547" s="198">
        <v>0</v>
      </c>
      <c r="T547" s="199">
        <f>S547*H547</f>
        <v>0</v>
      </c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R547" s="200" t="s">
        <v>159</v>
      </c>
      <c r="AT547" s="200" t="s">
        <v>155</v>
      </c>
      <c r="AU547" s="200" t="s">
        <v>89</v>
      </c>
      <c r="AY547" s="18" t="s">
        <v>153</v>
      </c>
      <c r="BE547" s="201">
        <f>IF(N547="základní",J547,0)</f>
        <v>0</v>
      </c>
      <c r="BF547" s="201">
        <f>IF(N547="snížená",J547,0)</f>
        <v>0</v>
      </c>
      <c r="BG547" s="201">
        <f>IF(N547="zákl. přenesená",J547,0)</f>
        <v>0</v>
      </c>
      <c r="BH547" s="201">
        <f>IF(N547="sníž. přenesená",J547,0)</f>
        <v>0</v>
      </c>
      <c r="BI547" s="201">
        <f>IF(N547="nulová",J547,0)</f>
        <v>0</v>
      </c>
      <c r="BJ547" s="18" t="s">
        <v>87</v>
      </c>
      <c r="BK547" s="201">
        <f>ROUND(I547*H547,2)</f>
        <v>0</v>
      </c>
      <c r="BL547" s="18" t="s">
        <v>159</v>
      </c>
      <c r="BM547" s="200" t="s">
        <v>1798</v>
      </c>
    </row>
    <row r="548" spans="1:65" s="13" customFormat="1" ht="11.25">
      <c r="B548" s="202"/>
      <c r="C548" s="203"/>
      <c r="D548" s="204" t="s">
        <v>161</v>
      </c>
      <c r="E548" s="205" t="s">
        <v>1</v>
      </c>
      <c r="F548" s="206" t="s">
        <v>1799</v>
      </c>
      <c r="G548" s="203"/>
      <c r="H548" s="205" t="s">
        <v>1</v>
      </c>
      <c r="I548" s="207"/>
      <c r="J548" s="203"/>
      <c r="K548" s="203"/>
      <c r="L548" s="208"/>
      <c r="M548" s="209"/>
      <c r="N548" s="210"/>
      <c r="O548" s="210"/>
      <c r="P548" s="210"/>
      <c r="Q548" s="210"/>
      <c r="R548" s="210"/>
      <c r="S548" s="210"/>
      <c r="T548" s="211"/>
      <c r="AT548" s="212" t="s">
        <v>161</v>
      </c>
      <c r="AU548" s="212" t="s">
        <v>89</v>
      </c>
      <c r="AV548" s="13" t="s">
        <v>87</v>
      </c>
      <c r="AW548" s="13" t="s">
        <v>33</v>
      </c>
      <c r="AX548" s="13" t="s">
        <v>79</v>
      </c>
      <c r="AY548" s="212" t="s">
        <v>153</v>
      </c>
    </row>
    <row r="549" spans="1:65" s="13" customFormat="1" ht="11.25">
      <c r="B549" s="202"/>
      <c r="C549" s="203"/>
      <c r="D549" s="204" t="s">
        <v>161</v>
      </c>
      <c r="E549" s="205" t="s">
        <v>1</v>
      </c>
      <c r="F549" s="206" t="s">
        <v>1800</v>
      </c>
      <c r="G549" s="203"/>
      <c r="H549" s="205" t="s">
        <v>1</v>
      </c>
      <c r="I549" s="207"/>
      <c r="J549" s="203"/>
      <c r="K549" s="203"/>
      <c r="L549" s="208"/>
      <c r="M549" s="209"/>
      <c r="N549" s="210"/>
      <c r="O549" s="210"/>
      <c r="P549" s="210"/>
      <c r="Q549" s="210"/>
      <c r="R549" s="210"/>
      <c r="S549" s="210"/>
      <c r="T549" s="211"/>
      <c r="AT549" s="212" t="s">
        <v>161</v>
      </c>
      <c r="AU549" s="212" t="s">
        <v>89</v>
      </c>
      <c r="AV549" s="13" t="s">
        <v>87</v>
      </c>
      <c r="AW549" s="13" t="s">
        <v>33</v>
      </c>
      <c r="AX549" s="13" t="s">
        <v>79</v>
      </c>
      <c r="AY549" s="212" t="s">
        <v>153</v>
      </c>
    </row>
    <row r="550" spans="1:65" s="14" customFormat="1" ht="11.25">
      <c r="B550" s="213"/>
      <c r="C550" s="214"/>
      <c r="D550" s="204" t="s">
        <v>161</v>
      </c>
      <c r="E550" s="215" t="s">
        <v>1</v>
      </c>
      <c r="F550" s="216" t="s">
        <v>306</v>
      </c>
      <c r="G550" s="214"/>
      <c r="H550" s="217">
        <v>25</v>
      </c>
      <c r="I550" s="218"/>
      <c r="J550" s="214"/>
      <c r="K550" s="214"/>
      <c r="L550" s="219"/>
      <c r="M550" s="220"/>
      <c r="N550" s="221"/>
      <c r="O550" s="221"/>
      <c r="P550" s="221"/>
      <c r="Q550" s="221"/>
      <c r="R550" s="221"/>
      <c r="S550" s="221"/>
      <c r="T550" s="222"/>
      <c r="AT550" s="223" t="s">
        <v>161</v>
      </c>
      <c r="AU550" s="223" t="s">
        <v>89</v>
      </c>
      <c r="AV550" s="14" t="s">
        <v>89</v>
      </c>
      <c r="AW550" s="14" t="s">
        <v>33</v>
      </c>
      <c r="AX550" s="14" t="s">
        <v>79</v>
      </c>
      <c r="AY550" s="223" t="s">
        <v>153</v>
      </c>
    </row>
    <row r="551" spans="1:65" s="13" customFormat="1" ht="11.25">
      <c r="B551" s="202"/>
      <c r="C551" s="203"/>
      <c r="D551" s="204" t="s">
        <v>161</v>
      </c>
      <c r="E551" s="205" t="s">
        <v>1</v>
      </c>
      <c r="F551" s="206" t="s">
        <v>1801</v>
      </c>
      <c r="G551" s="203"/>
      <c r="H551" s="205" t="s">
        <v>1</v>
      </c>
      <c r="I551" s="207"/>
      <c r="J551" s="203"/>
      <c r="K551" s="203"/>
      <c r="L551" s="208"/>
      <c r="M551" s="209"/>
      <c r="N551" s="210"/>
      <c r="O551" s="210"/>
      <c r="P551" s="210"/>
      <c r="Q551" s="210"/>
      <c r="R551" s="210"/>
      <c r="S551" s="210"/>
      <c r="T551" s="211"/>
      <c r="AT551" s="212" t="s">
        <v>161</v>
      </c>
      <c r="AU551" s="212" t="s">
        <v>89</v>
      </c>
      <c r="AV551" s="13" t="s">
        <v>87</v>
      </c>
      <c r="AW551" s="13" t="s">
        <v>33</v>
      </c>
      <c r="AX551" s="13" t="s">
        <v>79</v>
      </c>
      <c r="AY551" s="212" t="s">
        <v>153</v>
      </c>
    </row>
    <row r="552" spans="1:65" s="14" customFormat="1" ht="11.25">
      <c r="B552" s="213"/>
      <c r="C552" s="214"/>
      <c r="D552" s="204" t="s">
        <v>161</v>
      </c>
      <c r="E552" s="215" t="s">
        <v>1</v>
      </c>
      <c r="F552" s="216" t="s">
        <v>1802</v>
      </c>
      <c r="G552" s="214"/>
      <c r="H552" s="217">
        <v>1.7</v>
      </c>
      <c r="I552" s="218"/>
      <c r="J552" s="214"/>
      <c r="K552" s="214"/>
      <c r="L552" s="219"/>
      <c r="M552" s="220"/>
      <c r="N552" s="221"/>
      <c r="O552" s="221"/>
      <c r="P552" s="221"/>
      <c r="Q552" s="221"/>
      <c r="R552" s="221"/>
      <c r="S552" s="221"/>
      <c r="T552" s="222"/>
      <c r="AT552" s="223" t="s">
        <v>161</v>
      </c>
      <c r="AU552" s="223" t="s">
        <v>89</v>
      </c>
      <c r="AV552" s="14" t="s">
        <v>89</v>
      </c>
      <c r="AW552" s="14" t="s">
        <v>33</v>
      </c>
      <c r="AX552" s="14" t="s">
        <v>79</v>
      </c>
      <c r="AY552" s="223" t="s">
        <v>153</v>
      </c>
    </row>
    <row r="553" spans="1:65" s="13" customFormat="1" ht="11.25">
      <c r="B553" s="202"/>
      <c r="C553" s="203"/>
      <c r="D553" s="204" t="s">
        <v>161</v>
      </c>
      <c r="E553" s="205" t="s">
        <v>1</v>
      </c>
      <c r="F553" s="206" t="s">
        <v>1803</v>
      </c>
      <c r="G553" s="203"/>
      <c r="H553" s="205" t="s">
        <v>1</v>
      </c>
      <c r="I553" s="207"/>
      <c r="J553" s="203"/>
      <c r="K553" s="203"/>
      <c r="L553" s="208"/>
      <c r="M553" s="209"/>
      <c r="N553" s="210"/>
      <c r="O553" s="210"/>
      <c r="P553" s="210"/>
      <c r="Q553" s="210"/>
      <c r="R553" s="210"/>
      <c r="S553" s="210"/>
      <c r="T553" s="211"/>
      <c r="AT553" s="212" t="s">
        <v>161</v>
      </c>
      <c r="AU553" s="212" t="s">
        <v>89</v>
      </c>
      <c r="AV553" s="13" t="s">
        <v>87</v>
      </c>
      <c r="AW553" s="13" t="s">
        <v>33</v>
      </c>
      <c r="AX553" s="13" t="s">
        <v>79</v>
      </c>
      <c r="AY553" s="212" t="s">
        <v>153</v>
      </c>
    </row>
    <row r="554" spans="1:65" s="14" customFormat="1" ht="11.25">
      <c r="B554" s="213"/>
      <c r="C554" s="214"/>
      <c r="D554" s="204" t="s">
        <v>161</v>
      </c>
      <c r="E554" s="215" t="s">
        <v>1</v>
      </c>
      <c r="F554" s="216" t="s">
        <v>198</v>
      </c>
      <c r="G554" s="214"/>
      <c r="H554" s="217">
        <v>7</v>
      </c>
      <c r="I554" s="218"/>
      <c r="J554" s="214"/>
      <c r="K554" s="214"/>
      <c r="L554" s="219"/>
      <c r="M554" s="220"/>
      <c r="N554" s="221"/>
      <c r="O554" s="221"/>
      <c r="P554" s="221"/>
      <c r="Q554" s="221"/>
      <c r="R554" s="221"/>
      <c r="S554" s="221"/>
      <c r="T554" s="222"/>
      <c r="AT554" s="223" t="s">
        <v>161</v>
      </c>
      <c r="AU554" s="223" t="s">
        <v>89</v>
      </c>
      <c r="AV554" s="14" t="s">
        <v>89</v>
      </c>
      <c r="AW554" s="14" t="s">
        <v>33</v>
      </c>
      <c r="AX554" s="14" t="s">
        <v>79</v>
      </c>
      <c r="AY554" s="223" t="s">
        <v>153</v>
      </c>
    </row>
    <row r="555" spans="1:65" s="15" customFormat="1" ht="11.25">
      <c r="B555" s="224"/>
      <c r="C555" s="225"/>
      <c r="D555" s="204" t="s">
        <v>161</v>
      </c>
      <c r="E555" s="226" t="s">
        <v>1</v>
      </c>
      <c r="F555" s="227" t="s">
        <v>164</v>
      </c>
      <c r="G555" s="225"/>
      <c r="H555" s="228">
        <v>33.700000000000003</v>
      </c>
      <c r="I555" s="229"/>
      <c r="J555" s="225"/>
      <c r="K555" s="225"/>
      <c r="L555" s="230"/>
      <c r="M555" s="231"/>
      <c r="N555" s="232"/>
      <c r="O555" s="232"/>
      <c r="P555" s="232"/>
      <c r="Q555" s="232"/>
      <c r="R555" s="232"/>
      <c r="S555" s="232"/>
      <c r="T555" s="233"/>
      <c r="AT555" s="234" t="s">
        <v>161</v>
      </c>
      <c r="AU555" s="234" t="s">
        <v>89</v>
      </c>
      <c r="AV555" s="15" t="s">
        <v>159</v>
      </c>
      <c r="AW555" s="15" t="s">
        <v>33</v>
      </c>
      <c r="AX555" s="15" t="s">
        <v>87</v>
      </c>
      <c r="AY555" s="234" t="s">
        <v>153</v>
      </c>
    </row>
    <row r="556" spans="1:65" s="2" customFormat="1" ht="21.75" customHeight="1">
      <c r="A556" s="35"/>
      <c r="B556" s="36"/>
      <c r="C556" s="235" t="s">
        <v>516</v>
      </c>
      <c r="D556" s="235" t="s">
        <v>223</v>
      </c>
      <c r="E556" s="236" t="s">
        <v>1804</v>
      </c>
      <c r="F556" s="237" t="s">
        <v>1805</v>
      </c>
      <c r="G556" s="238" t="s">
        <v>446</v>
      </c>
      <c r="H556" s="239">
        <v>34.374000000000002</v>
      </c>
      <c r="I556" s="240"/>
      <c r="J556" s="241">
        <f>ROUND(I556*H556,2)</f>
        <v>0</v>
      </c>
      <c r="K556" s="242"/>
      <c r="L556" s="243"/>
      <c r="M556" s="244" t="s">
        <v>1</v>
      </c>
      <c r="N556" s="245" t="s">
        <v>44</v>
      </c>
      <c r="O556" s="72"/>
      <c r="P556" s="198">
        <f>O556*H556</f>
        <v>0</v>
      </c>
      <c r="Q556" s="198">
        <v>4.6899999999999997E-3</v>
      </c>
      <c r="R556" s="198">
        <f>Q556*H556</f>
        <v>0.16121405999999999</v>
      </c>
      <c r="S556" s="198">
        <v>0</v>
      </c>
      <c r="T556" s="199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200" t="s">
        <v>204</v>
      </c>
      <c r="AT556" s="200" t="s">
        <v>223</v>
      </c>
      <c r="AU556" s="200" t="s">
        <v>89</v>
      </c>
      <c r="AY556" s="18" t="s">
        <v>153</v>
      </c>
      <c r="BE556" s="201">
        <f>IF(N556="základní",J556,0)</f>
        <v>0</v>
      </c>
      <c r="BF556" s="201">
        <f>IF(N556="snížená",J556,0)</f>
        <v>0</v>
      </c>
      <c r="BG556" s="201">
        <f>IF(N556="zákl. přenesená",J556,0)</f>
        <v>0</v>
      </c>
      <c r="BH556" s="201">
        <f>IF(N556="sníž. přenesená",J556,0)</f>
        <v>0</v>
      </c>
      <c r="BI556" s="201">
        <f>IF(N556="nulová",J556,0)</f>
        <v>0</v>
      </c>
      <c r="BJ556" s="18" t="s">
        <v>87</v>
      </c>
      <c r="BK556" s="201">
        <f>ROUND(I556*H556,2)</f>
        <v>0</v>
      </c>
      <c r="BL556" s="18" t="s">
        <v>159</v>
      </c>
      <c r="BM556" s="200" t="s">
        <v>1806</v>
      </c>
    </row>
    <row r="557" spans="1:65" s="14" customFormat="1" ht="11.25">
      <c r="B557" s="213"/>
      <c r="C557" s="214"/>
      <c r="D557" s="204" t="s">
        <v>161</v>
      </c>
      <c r="E557" s="215" t="s">
        <v>1</v>
      </c>
      <c r="F557" s="216" t="s">
        <v>1807</v>
      </c>
      <c r="G557" s="214"/>
      <c r="H557" s="217">
        <v>33.700000000000003</v>
      </c>
      <c r="I557" s="218"/>
      <c r="J557" s="214"/>
      <c r="K557" s="214"/>
      <c r="L557" s="219"/>
      <c r="M557" s="220"/>
      <c r="N557" s="221"/>
      <c r="O557" s="221"/>
      <c r="P557" s="221"/>
      <c r="Q557" s="221"/>
      <c r="R557" s="221"/>
      <c r="S557" s="221"/>
      <c r="T557" s="222"/>
      <c r="AT557" s="223" t="s">
        <v>161</v>
      </c>
      <c r="AU557" s="223" t="s">
        <v>89</v>
      </c>
      <c r="AV557" s="14" t="s">
        <v>89</v>
      </c>
      <c r="AW557" s="14" t="s">
        <v>33</v>
      </c>
      <c r="AX557" s="14" t="s">
        <v>79</v>
      </c>
      <c r="AY557" s="223" t="s">
        <v>153</v>
      </c>
    </row>
    <row r="558" spans="1:65" s="15" customFormat="1" ht="11.25">
      <c r="B558" s="224"/>
      <c r="C558" s="225"/>
      <c r="D558" s="204" t="s">
        <v>161</v>
      </c>
      <c r="E558" s="226" t="s">
        <v>1</v>
      </c>
      <c r="F558" s="227" t="s">
        <v>164</v>
      </c>
      <c r="G558" s="225"/>
      <c r="H558" s="228">
        <v>33.700000000000003</v>
      </c>
      <c r="I558" s="229"/>
      <c r="J558" s="225"/>
      <c r="K558" s="225"/>
      <c r="L558" s="230"/>
      <c r="M558" s="231"/>
      <c r="N558" s="232"/>
      <c r="O558" s="232"/>
      <c r="P558" s="232"/>
      <c r="Q558" s="232"/>
      <c r="R558" s="232"/>
      <c r="S558" s="232"/>
      <c r="T558" s="233"/>
      <c r="AT558" s="234" t="s">
        <v>161</v>
      </c>
      <c r="AU558" s="234" t="s">
        <v>89</v>
      </c>
      <c r="AV558" s="15" t="s">
        <v>159</v>
      </c>
      <c r="AW558" s="15" t="s">
        <v>33</v>
      </c>
      <c r="AX558" s="15" t="s">
        <v>87</v>
      </c>
      <c r="AY558" s="234" t="s">
        <v>153</v>
      </c>
    </row>
    <row r="559" spans="1:65" s="14" customFormat="1" ht="11.25">
      <c r="B559" s="213"/>
      <c r="C559" s="214"/>
      <c r="D559" s="204" t="s">
        <v>161</v>
      </c>
      <c r="E559" s="214"/>
      <c r="F559" s="216" t="s">
        <v>1808</v>
      </c>
      <c r="G559" s="214"/>
      <c r="H559" s="217">
        <v>34.374000000000002</v>
      </c>
      <c r="I559" s="218"/>
      <c r="J559" s="214"/>
      <c r="K559" s="214"/>
      <c r="L559" s="219"/>
      <c r="M559" s="220"/>
      <c r="N559" s="221"/>
      <c r="O559" s="221"/>
      <c r="P559" s="221"/>
      <c r="Q559" s="221"/>
      <c r="R559" s="221"/>
      <c r="S559" s="221"/>
      <c r="T559" s="222"/>
      <c r="AT559" s="223" t="s">
        <v>161</v>
      </c>
      <c r="AU559" s="223" t="s">
        <v>89</v>
      </c>
      <c r="AV559" s="14" t="s">
        <v>89</v>
      </c>
      <c r="AW559" s="14" t="s">
        <v>4</v>
      </c>
      <c r="AX559" s="14" t="s">
        <v>87</v>
      </c>
      <c r="AY559" s="223" t="s">
        <v>153</v>
      </c>
    </row>
    <row r="560" spans="1:65" s="2" customFormat="1" ht="16.5" customHeight="1">
      <c r="A560" s="35"/>
      <c r="B560" s="36"/>
      <c r="C560" s="188" t="s">
        <v>522</v>
      </c>
      <c r="D560" s="188" t="s">
        <v>155</v>
      </c>
      <c r="E560" s="189" t="s">
        <v>1809</v>
      </c>
      <c r="F560" s="190" t="s">
        <v>1810</v>
      </c>
      <c r="G560" s="191" t="s">
        <v>446</v>
      </c>
      <c r="H560" s="192">
        <v>131</v>
      </c>
      <c r="I560" s="193"/>
      <c r="J560" s="194">
        <f>ROUND(I560*H560,2)</f>
        <v>0</v>
      </c>
      <c r="K560" s="195"/>
      <c r="L560" s="40"/>
      <c r="M560" s="196" t="s">
        <v>1</v>
      </c>
      <c r="N560" s="197" t="s">
        <v>44</v>
      </c>
      <c r="O560" s="72"/>
      <c r="P560" s="198">
        <f>O560*H560</f>
        <v>0</v>
      </c>
      <c r="Q560" s="198">
        <v>0</v>
      </c>
      <c r="R560" s="198">
        <f>Q560*H560</f>
        <v>0</v>
      </c>
      <c r="S560" s="198">
        <v>0</v>
      </c>
      <c r="T560" s="199">
        <f>S560*H560</f>
        <v>0</v>
      </c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R560" s="200" t="s">
        <v>159</v>
      </c>
      <c r="AT560" s="200" t="s">
        <v>155</v>
      </c>
      <c r="AU560" s="200" t="s">
        <v>89</v>
      </c>
      <c r="AY560" s="18" t="s">
        <v>153</v>
      </c>
      <c r="BE560" s="201">
        <f>IF(N560="základní",J560,0)</f>
        <v>0</v>
      </c>
      <c r="BF560" s="201">
        <f>IF(N560="snížená",J560,0)</f>
        <v>0</v>
      </c>
      <c r="BG560" s="201">
        <f>IF(N560="zákl. přenesená",J560,0)</f>
        <v>0</v>
      </c>
      <c r="BH560" s="201">
        <f>IF(N560="sníž. přenesená",J560,0)</f>
        <v>0</v>
      </c>
      <c r="BI560" s="201">
        <f>IF(N560="nulová",J560,0)</f>
        <v>0</v>
      </c>
      <c r="BJ560" s="18" t="s">
        <v>87</v>
      </c>
      <c r="BK560" s="201">
        <f>ROUND(I560*H560,2)</f>
        <v>0</v>
      </c>
      <c r="BL560" s="18" t="s">
        <v>159</v>
      </c>
      <c r="BM560" s="200" t="s">
        <v>1811</v>
      </c>
    </row>
    <row r="561" spans="1:65" s="13" customFormat="1" ht="11.25">
      <c r="B561" s="202"/>
      <c r="C561" s="203"/>
      <c r="D561" s="204" t="s">
        <v>161</v>
      </c>
      <c r="E561" s="205" t="s">
        <v>1</v>
      </c>
      <c r="F561" s="206" t="s">
        <v>1812</v>
      </c>
      <c r="G561" s="203"/>
      <c r="H561" s="205" t="s">
        <v>1</v>
      </c>
      <c r="I561" s="207"/>
      <c r="J561" s="203"/>
      <c r="K561" s="203"/>
      <c r="L561" s="208"/>
      <c r="M561" s="209"/>
      <c r="N561" s="210"/>
      <c r="O561" s="210"/>
      <c r="P561" s="210"/>
      <c r="Q561" s="210"/>
      <c r="R561" s="210"/>
      <c r="S561" s="210"/>
      <c r="T561" s="211"/>
      <c r="AT561" s="212" t="s">
        <v>161</v>
      </c>
      <c r="AU561" s="212" t="s">
        <v>89</v>
      </c>
      <c r="AV561" s="13" t="s">
        <v>87</v>
      </c>
      <c r="AW561" s="13" t="s">
        <v>33</v>
      </c>
      <c r="AX561" s="13" t="s">
        <v>79</v>
      </c>
      <c r="AY561" s="212" t="s">
        <v>153</v>
      </c>
    </row>
    <row r="562" spans="1:65" s="14" customFormat="1" ht="11.25">
      <c r="B562" s="213"/>
      <c r="C562" s="214"/>
      <c r="D562" s="204" t="s">
        <v>161</v>
      </c>
      <c r="E562" s="215" t="s">
        <v>1</v>
      </c>
      <c r="F562" s="216" t="s">
        <v>1778</v>
      </c>
      <c r="G562" s="214"/>
      <c r="H562" s="217">
        <v>131</v>
      </c>
      <c r="I562" s="218"/>
      <c r="J562" s="214"/>
      <c r="K562" s="214"/>
      <c r="L562" s="219"/>
      <c r="M562" s="220"/>
      <c r="N562" s="221"/>
      <c r="O562" s="221"/>
      <c r="P562" s="221"/>
      <c r="Q562" s="221"/>
      <c r="R562" s="221"/>
      <c r="S562" s="221"/>
      <c r="T562" s="222"/>
      <c r="AT562" s="223" t="s">
        <v>161</v>
      </c>
      <c r="AU562" s="223" t="s">
        <v>89</v>
      </c>
      <c r="AV562" s="14" t="s">
        <v>89</v>
      </c>
      <c r="AW562" s="14" t="s">
        <v>33</v>
      </c>
      <c r="AX562" s="14" t="s">
        <v>79</v>
      </c>
      <c r="AY562" s="223" t="s">
        <v>153</v>
      </c>
    </row>
    <row r="563" spans="1:65" s="15" customFormat="1" ht="11.25">
      <c r="B563" s="224"/>
      <c r="C563" s="225"/>
      <c r="D563" s="204" t="s">
        <v>161</v>
      </c>
      <c r="E563" s="226" t="s">
        <v>1</v>
      </c>
      <c r="F563" s="227" t="s">
        <v>164</v>
      </c>
      <c r="G563" s="225"/>
      <c r="H563" s="228">
        <v>131</v>
      </c>
      <c r="I563" s="229"/>
      <c r="J563" s="225"/>
      <c r="K563" s="225"/>
      <c r="L563" s="230"/>
      <c r="M563" s="231"/>
      <c r="N563" s="232"/>
      <c r="O563" s="232"/>
      <c r="P563" s="232"/>
      <c r="Q563" s="232"/>
      <c r="R563" s="232"/>
      <c r="S563" s="232"/>
      <c r="T563" s="233"/>
      <c r="AT563" s="234" t="s">
        <v>161</v>
      </c>
      <c r="AU563" s="234" t="s">
        <v>89</v>
      </c>
      <c r="AV563" s="15" t="s">
        <v>159</v>
      </c>
      <c r="AW563" s="15" t="s">
        <v>33</v>
      </c>
      <c r="AX563" s="15" t="s">
        <v>87</v>
      </c>
      <c r="AY563" s="234" t="s">
        <v>153</v>
      </c>
    </row>
    <row r="564" spans="1:65" s="2" customFormat="1" ht="24.2" customHeight="1">
      <c r="A564" s="35"/>
      <c r="B564" s="36"/>
      <c r="C564" s="188" t="s">
        <v>528</v>
      </c>
      <c r="D564" s="188" t="s">
        <v>155</v>
      </c>
      <c r="E564" s="189" t="s">
        <v>1813</v>
      </c>
      <c r="F564" s="190" t="s">
        <v>1814</v>
      </c>
      <c r="G564" s="191" t="s">
        <v>1815</v>
      </c>
      <c r="H564" s="192">
        <v>55.6</v>
      </c>
      <c r="I564" s="193"/>
      <c r="J564" s="194">
        <f>ROUND(I564*H564,2)</f>
        <v>0</v>
      </c>
      <c r="K564" s="195"/>
      <c r="L564" s="40"/>
      <c r="M564" s="196" t="s">
        <v>1</v>
      </c>
      <c r="N564" s="197" t="s">
        <v>44</v>
      </c>
      <c r="O564" s="72"/>
      <c r="P564" s="198">
        <f>O564*H564</f>
        <v>0</v>
      </c>
      <c r="Q564" s="198">
        <v>1E-4</v>
      </c>
      <c r="R564" s="198">
        <f>Q564*H564</f>
        <v>5.5600000000000007E-3</v>
      </c>
      <c r="S564" s="198">
        <v>0</v>
      </c>
      <c r="T564" s="199">
        <f>S564*H564</f>
        <v>0</v>
      </c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R564" s="200" t="s">
        <v>159</v>
      </c>
      <c r="AT564" s="200" t="s">
        <v>155</v>
      </c>
      <c r="AU564" s="200" t="s">
        <v>89</v>
      </c>
      <c r="AY564" s="18" t="s">
        <v>153</v>
      </c>
      <c r="BE564" s="201">
        <f>IF(N564="základní",J564,0)</f>
        <v>0</v>
      </c>
      <c r="BF564" s="201">
        <f>IF(N564="snížená",J564,0)</f>
        <v>0</v>
      </c>
      <c r="BG564" s="201">
        <f>IF(N564="zákl. přenesená",J564,0)</f>
        <v>0</v>
      </c>
      <c r="BH564" s="201">
        <f>IF(N564="sníž. přenesená",J564,0)</f>
        <v>0</v>
      </c>
      <c r="BI564" s="201">
        <f>IF(N564="nulová",J564,0)</f>
        <v>0</v>
      </c>
      <c r="BJ564" s="18" t="s">
        <v>87</v>
      </c>
      <c r="BK564" s="201">
        <f>ROUND(I564*H564,2)</f>
        <v>0</v>
      </c>
      <c r="BL564" s="18" t="s">
        <v>159</v>
      </c>
      <c r="BM564" s="200" t="s">
        <v>1816</v>
      </c>
    </row>
    <row r="565" spans="1:65" s="13" customFormat="1" ht="11.25">
      <c r="B565" s="202"/>
      <c r="C565" s="203"/>
      <c r="D565" s="204" t="s">
        <v>161</v>
      </c>
      <c r="E565" s="205" t="s">
        <v>1</v>
      </c>
      <c r="F565" s="206" t="s">
        <v>1817</v>
      </c>
      <c r="G565" s="203"/>
      <c r="H565" s="205" t="s">
        <v>1</v>
      </c>
      <c r="I565" s="207"/>
      <c r="J565" s="203"/>
      <c r="K565" s="203"/>
      <c r="L565" s="208"/>
      <c r="M565" s="209"/>
      <c r="N565" s="210"/>
      <c r="O565" s="210"/>
      <c r="P565" s="210"/>
      <c r="Q565" s="210"/>
      <c r="R565" s="210"/>
      <c r="S565" s="210"/>
      <c r="T565" s="211"/>
      <c r="AT565" s="212" t="s">
        <v>161</v>
      </c>
      <c r="AU565" s="212" t="s">
        <v>89</v>
      </c>
      <c r="AV565" s="13" t="s">
        <v>87</v>
      </c>
      <c r="AW565" s="13" t="s">
        <v>33</v>
      </c>
      <c r="AX565" s="13" t="s">
        <v>79</v>
      </c>
      <c r="AY565" s="212" t="s">
        <v>153</v>
      </c>
    </row>
    <row r="566" spans="1:65" s="13" customFormat="1" ht="11.25">
      <c r="B566" s="202"/>
      <c r="C566" s="203"/>
      <c r="D566" s="204" t="s">
        <v>161</v>
      </c>
      <c r="E566" s="205" t="s">
        <v>1</v>
      </c>
      <c r="F566" s="206" t="s">
        <v>1818</v>
      </c>
      <c r="G566" s="203"/>
      <c r="H566" s="205" t="s">
        <v>1</v>
      </c>
      <c r="I566" s="207"/>
      <c r="J566" s="203"/>
      <c r="K566" s="203"/>
      <c r="L566" s="208"/>
      <c r="M566" s="209"/>
      <c r="N566" s="210"/>
      <c r="O566" s="210"/>
      <c r="P566" s="210"/>
      <c r="Q566" s="210"/>
      <c r="R566" s="210"/>
      <c r="S566" s="210"/>
      <c r="T566" s="211"/>
      <c r="AT566" s="212" t="s">
        <v>161</v>
      </c>
      <c r="AU566" s="212" t="s">
        <v>89</v>
      </c>
      <c r="AV566" s="13" t="s">
        <v>87</v>
      </c>
      <c r="AW566" s="13" t="s">
        <v>33</v>
      </c>
      <c r="AX566" s="13" t="s">
        <v>79</v>
      </c>
      <c r="AY566" s="212" t="s">
        <v>153</v>
      </c>
    </row>
    <row r="567" spans="1:65" s="14" customFormat="1" ht="11.25">
      <c r="B567" s="213"/>
      <c r="C567" s="214"/>
      <c r="D567" s="204" t="s">
        <v>161</v>
      </c>
      <c r="E567" s="215" t="s">
        <v>1</v>
      </c>
      <c r="F567" s="216" t="s">
        <v>1807</v>
      </c>
      <c r="G567" s="214"/>
      <c r="H567" s="217">
        <v>33.700000000000003</v>
      </c>
      <c r="I567" s="218"/>
      <c r="J567" s="214"/>
      <c r="K567" s="214"/>
      <c r="L567" s="219"/>
      <c r="M567" s="220"/>
      <c r="N567" s="221"/>
      <c r="O567" s="221"/>
      <c r="P567" s="221"/>
      <c r="Q567" s="221"/>
      <c r="R567" s="221"/>
      <c r="S567" s="221"/>
      <c r="T567" s="222"/>
      <c r="AT567" s="223" t="s">
        <v>161</v>
      </c>
      <c r="AU567" s="223" t="s">
        <v>89</v>
      </c>
      <c r="AV567" s="14" t="s">
        <v>89</v>
      </c>
      <c r="AW567" s="14" t="s">
        <v>33</v>
      </c>
      <c r="AX567" s="14" t="s">
        <v>79</v>
      </c>
      <c r="AY567" s="223" t="s">
        <v>153</v>
      </c>
    </row>
    <row r="568" spans="1:65" s="13" customFormat="1" ht="11.25">
      <c r="B568" s="202"/>
      <c r="C568" s="203"/>
      <c r="D568" s="204" t="s">
        <v>161</v>
      </c>
      <c r="E568" s="205" t="s">
        <v>1</v>
      </c>
      <c r="F568" s="206" t="s">
        <v>1819</v>
      </c>
      <c r="G568" s="203"/>
      <c r="H568" s="205" t="s">
        <v>1</v>
      </c>
      <c r="I568" s="207"/>
      <c r="J568" s="203"/>
      <c r="K568" s="203"/>
      <c r="L568" s="208"/>
      <c r="M568" s="209"/>
      <c r="N568" s="210"/>
      <c r="O568" s="210"/>
      <c r="P568" s="210"/>
      <c r="Q568" s="210"/>
      <c r="R568" s="210"/>
      <c r="S568" s="210"/>
      <c r="T568" s="211"/>
      <c r="AT568" s="212" t="s">
        <v>161</v>
      </c>
      <c r="AU568" s="212" t="s">
        <v>89</v>
      </c>
      <c r="AV568" s="13" t="s">
        <v>87</v>
      </c>
      <c r="AW568" s="13" t="s">
        <v>33</v>
      </c>
      <c r="AX568" s="13" t="s">
        <v>79</v>
      </c>
      <c r="AY568" s="212" t="s">
        <v>153</v>
      </c>
    </row>
    <row r="569" spans="1:65" s="14" customFormat="1" ht="11.25">
      <c r="B569" s="213"/>
      <c r="C569" s="214"/>
      <c r="D569" s="204" t="s">
        <v>161</v>
      </c>
      <c r="E569" s="215" t="s">
        <v>1</v>
      </c>
      <c r="F569" s="216" t="s">
        <v>186</v>
      </c>
      <c r="G569" s="214"/>
      <c r="H569" s="217">
        <v>5</v>
      </c>
      <c r="I569" s="218"/>
      <c r="J569" s="214"/>
      <c r="K569" s="214"/>
      <c r="L569" s="219"/>
      <c r="M569" s="220"/>
      <c r="N569" s="221"/>
      <c r="O569" s="221"/>
      <c r="P569" s="221"/>
      <c r="Q569" s="221"/>
      <c r="R569" s="221"/>
      <c r="S569" s="221"/>
      <c r="T569" s="222"/>
      <c r="AT569" s="223" t="s">
        <v>161</v>
      </c>
      <c r="AU569" s="223" t="s">
        <v>89</v>
      </c>
      <c r="AV569" s="14" t="s">
        <v>89</v>
      </c>
      <c r="AW569" s="14" t="s">
        <v>33</v>
      </c>
      <c r="AX569" s="14" t="s">
        <v>79</v>
      </c>
      <c r="AY569" s="223" t="s">
        <v>153</v>
      </c>
    </row>
    <row r="570" spans="1:65" s="13" customFormat="1" ht="11.25">
      <c r="B570" s="202"/>
      <c r="C570" s="203"/>
      <c r="D570" s="204" t="s">
        <v>161</v>
      </c>
      <c r="E570" s="205" t="s">
        <v>1</v>
      </c>
      <c r="F570" s="206" t="s">
        <v>1820</v>
      </c>
      <c r="G570" s="203"/>
      <c r="H570" s="205" t="s">
        <v>1</v>
      </c>
      <c r="I570" s="207"/>
      <c r="J570" s="203"/>
      <c r="K570" s="203"/>
      <c r="L570" s="208"/>
      <c r="M570" s="209"/>
      <c r="N570" s="210"/>
      <c r="O570" s="210"/>
      <c r="P570" s="210"/>
      <c r="Q570" s="210"/>
      <c r="R570" s="210"/>
      <c r="S570" s="210"/>
      <c r="T570" s="211"/>
      <c r="AT570" s="212" t="s">
        <v>161</v>
      </c>
      <c r="AU570" s="212" t="s">
        <v>89</v>
      </c>
      <c r="AV570" s="13" t="s">
        <v>87</v>
      </c>
      <c r="AW570" s="13" t="s">
        <v>33</v>
      </c>
      <c r="AX570" s="13" t="s">
        <v>79</v>
      </c>
      <c r="AY570" s="212" t="s">
        <v>153</v>
      </c>
    </row>
    <row r="571" spans="1:65" s="14" customFormat="1" ht="11.25">
      <c r="B571" s="213"/>
      <c r="C571" s="214"/>
      <c r="D571" s="204" t="s">
        <v>161</v>
      </c>
      <c r="E571" s="215" t="s">
        <v>1</v>
      </c>
      <c r="F571" s="216" t="s">
        <v>1821</v>
      </c>
      <c r="G571" s="214"/>
      <c r="H571" s="217">
        <v>16.899999999999999</v>
      </c>
      <c r="I571" s="218"/>
      <c r="J571" s="214"/>
      <c r="K571" s="214"/>
      <c r="L571" s="219"/>
      <c r="M571" s="220"/>
      <c r="N571" s="221"/>
      <c r="O571" s="221"/>
      <c r="P571" s="221"/>
      <c r="Q571" s="221"/>
      <c r="R571" s="221"/>
      <c r="S571" s="221"/>
      <c r="T571" s="222"/>
      <c r="AT571" s="223" t="s">
        <v>161</v>
      </c>
      <c r="AU571" s="223" t="s">
        <v>89</v>
      </c>
      <c r="AV571" s="14" t="s">
        <v>89</v>
      </c>
      <c r="AW571" s="14" t="s">
        <v>33</v>
      </c>
      <c r="AX571" s="14" t="s">
        <v>79</v>
      </c>
      <c r="AY571" s="223" t="s">
        <v>153</v>
      </c>
    </row>
    <row r="572" spans="1:65" s="15" customFormat="1" ht="11.25">
      <c r="B572" s="224"/>
      <c r="C572" s="225"/>
      <c r="D572" s="204" t="s">
        <v>161</v>
      </c>
      <c r="E572" s="226" t="s">
        <v>1</v>
      </c>
      <c r="F572" s="227" t="s">
        <v>164</v>
      </c>
      <c r="G572" s="225"/>
      <c r="H572" s="228">
        <v>55.6</v>
      </c>
      <c r="I572" s="229"/>
      <c r="J572" s="225"/>
      <c r="K572" s="225"/>
      <c r="L572" s="230"/>
      <c r="M572" s="231"/>
      <c r="N572" s="232"/>
      <c r="O572" s="232"/>
      <c r="P572" s="232"/>
      <c r="Q572" s="232"/>
      <c r="R572" s="232"/>
      <c r="S572" s="232"/>
      <c r="T572" s="233"/>
      <c r="AT572" s="234" t="s">
        <v>161</v>
      </c>
      <c r="AU572" s="234" t="s">
        <v>89</v>
      </c>
      <c r="AV572" s="15" t="s">
        <v>159</v>
      </c>
      <c r="AW572" s="15" t="s">
        <v>33</v>
      </c>
      <c r="AX572" s="15" t="s">
        <v>87</v>
      </c>
      <c r="AY572" s="234" t="s">
        <v>153</v>
      </c>
    </row>
    <row r="573" spans="1:65" s="2" customFormat="1" ht="33" customHeight="1">
      <c r="A573" s="35"/>
      <c r="B573" s="36"/>
      <c r="C573" s="188" t="s">
        <v>532</v>
      </c>
      <c r="D573" s="188" t="s">
        <v>155</v>
      </c>
      <c r="E573" s="189" t="s">
        <v>1822</v>
      </c>
      <c r="F573" s="190" t="s">
        <v>1823</v>
      </c>
      <c r="G573" s="191" t="s">
        <v>465</v>
      </c>
      <c r="H573" s="192">
        <v>1</v>
      </c>
      <c r="I573" s="193"/>
      <c r="J573" s="194">
        <f>ROUND(I573*H573,2)</f>
        <v>0</v>
      </c>
      <c r="K573" s="195"/>
      <c r="L573" s="40"/>
      <c r="M573" s="196" t="s">
        <v>1</v>
      </c>
      <c r="N573" s="197" t="s">
        <v>44</v>
      </c>
      <c r="O573" s="72"/>
      <c r="P573" s="198">
        <f>O573*H573</f>
        <v>0</v>
      </c>
      <c r="Q573" s="198">
        <v>0.43786000000000003</v>
      </c>
      <c r="R573" s="198">
        <f>Q573*H573</f>
        <v>0.43786000000000003</v>
      </c>
      <c r="S573" s="198">
        <v>0</v>
      </c>
      <c r="T573" s="199">
        <f>S573*H573</f>
        <v>0</v>
      </c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R573" s="200" t="s">
        <v>159</v>
      </c>
      <c r="AT573" s="200" t="s">
        <v>155</v>
      </c>
      <c r="AU573" s="200" t="s">
        <v>89</v>
      </c>
      <c r="AY573" s="18" t="s">
        <v>153</v>
      </c>
      <c r="BE573" s="201">
        <f>IF(N573="základní",J573,0)</f>
        <v>0</v>
      </c>
      <c r="BF573" s="201">
        <f>IF(N573="snížená",J573,0)</f>
        <v>0</v>
      </c>
      <c r="BG573" s="201">
        <f>IF(N573="zákl. přenesená",J573,0)</f>
        <v>0</v>
      </c>
      <c r="BH573" s="201">
        <f>IF(N573="sníž. přenesená",J573,0)</f>
        <v>0</v>
      </c>
      <c r="BI573" s="201">
        <f>IF(N573="nulová",J573,0)</f>
        <v>0</v>
      </c>
      <c r="BJ573" s="18" t="s">
        <v>87</v>
      </c>
      <c r="BK573" s="201">
        <f>ROUND(I573*H573,2)</f>
        <v>0</v>
      </c>
      <c r="BL573" s="18" t="s">
        <v>159</v>
      </c>
      <c r="BM573" s="200" t="s">
        <v>1824</v>
      </c>
    </row>
    <row r="574" spans="1:65" s="13" customFormat="1" ht="11.25">
      <c r="B574" s="202"/>
      <c r="C574" s="203"/>
      <c r="D574" s="204" t="s">
        <v>161</v>
      </c>
      <c r="E574" s="205" t="s">
        <v>1</v>
      </c>
      <c r="F574" s="206" t="s">
        <v>1825</v>
      </c>
      <c r="G574" s="203"/>
      <c r="H574" s="205" t="s">
        <v>1</v>
      </c>
      <c r="I574" s="207"/>
      <c r="J574" s="203"/>
      <c r="K574" s="203"/>
      <c r="L574" s="208"/>
      <c r="M574" s="209"/>
      <c r="N574" s="210"/>
      <c r="O574" s="210"/>
      <c r="P574" s="210"/>
      <c r="Q574" s="210"/>
      <c r="R574" s="210"/>
      <c r="S574" s="210"/>
      <c r="T574" s="211"/>
      <c r="AT574" s="212" t="s">
        <v>161</v>
      </c>
      <c r="AU574" s="212" t="s">
        <v>89</v>
      </c>
      <c r="AV574" s="13" t="s">
        <v>87</v>
      </c>
      <c r="AW574" s="13" t="s">
        <v>33</v>
      </c>
      <c r="AX574" s="13" t="s">
        <v>79</v>
      </c>
      <c r="AY574" s="212" t="s">
        <v>153</v>
      </c>
    </row>
    <row r="575" spans="1:65" s="14" customFormat="1" ht="11.25">
      <c r="B575" s="213"/>
      <c r="C575" s="214"/>
      <c r="D575" s="204" t="s">
        <v>161</v>
      </c>
      <c r="E575" s="215" t="s">
        <v>1</v>
      </c>
      <c r="F575" s="216" t="s">
        <v>87</v>
      </c>
      <c r="G575" s="214"/>
      <c r="H575" s="217">
        <v>1</v>
      </c>
      <c r="I575" s="218"/>
      <c r="J575" s="214"/>
      <c r="K575" s="214"/>
      <c r="L575" s="219"/>
      <c r="M575" s="220"/>
      <c r="N575" s="221"/>
      <c r="O575" s="221"/>
      <c r="P575" s="221"/>
      <c r="Q575" s="221"/>
      <c r="R575" s="221"/>
      <c r="S575" s="221"/>
      <c r="T575" s="222"/>
      <c r="AT575" s="223" t="s">
        <v>161</v>
      </c>
      <c r="AU575" s="223" t="s">
        <v>89</v>
      </c>
      <c r="AV575" s="14" t="s">
        <v>89</v>
      </c>
      <c r="AW575" s="14" t="s">
        <v>33</v>
      </c>
      <c r="AX575" s="14" t="s">
        <v>79</v>
      </c>
      <c r="AY575" s="223" t="s">
        <v>153</v>
      </c>
    </row>
    <row r="576" spans="1:65" s="15" customFormat="1" ht="11.25">
      <c r="B576" s="224"/>
      <c r="C576" s="225"/>
      <c r="D576" s="204" t="s">
        <v>161</v>
      </c>
      <c r="E576" s="226" t="s">
        <v>1</v>
      </c>
      <c r="F576" s="227" t="s">
        <v>164</v>
      </c>
      <c r="G576" s="225"/>
      <c r="H576" s="228">
        <v>1</v>
      </c>
      <c r="I576" s="229"/>
      <c r="J576" s="225"/>
      <c r="K576" s="225"/>
      <c r="L576" s="230"/>
      <c r="M576" s="231"/>
      <c r="N576" s="232"/>
      <c r="O576" s="232"/>
      <c r="P576" s="232"/>
      <c r="Q576" s="232"/>
      <c r="R576" s="232"/>
      <c r="S576" s="232"/>
      <c r="T576" s="233"/>
      <c r="AT576" s="234" t="s">
        <v>161</v>
      </c>
      <c r="AU576" s="234" t="s">
        <v>89</v>
      </c>
      <c r="AV576" s="15" t="s">
        <v>159</v>
      </c>
      <c r="AW576" s="15" t="s">
        <v>33</v>
      </c>
      <c r="AX576" s="15" t="s">
        <v>87</v>
      </c>
      <c r="AY576" s="234" t="s">
        <v>153</v>
      </c>
    </row>
    <row r="577" spans="1:65" s="2" customFormat="1" ht="24.2" customHeight="1">
      <c r="A577" s="35"/>
      <c r="B577" s="36"/>
      <c r="C577" s="235" t="s">
        <v>537</v>
      </c>
      <c r="D577" s="235" t="s">
        <v>223</v>
      </c>
      <c r="E577" s="236" t="s">
        <v>1826</v>
      </c>
      <c r="F577" s="237" t="s">
        <v>1827</v>
      </c>
      <c r="G577" s="238" t="s">
        <v>465</v>
      </c>
      <c r="H577" s="239">
        <v>1</v>
      </c>
      <c r="I577" s="240"/>
      <c r="J577" s="241">
        <f>ROUND(I577*H577,2)</f>
        <v>0</v>
      </c>
      <c r="K577" s="242"/>
      <c r="L577" s="243"/>
      <c r="M577" s="244" t="s">
        <v>1</v>
      </c>
      <c r="N577" s="245" t="s">
        <v>44</v>
      </c>
      <c r="O577" s="72"/>
      <c r="P577" s="198">
        <f>O577*H577</f>
        <v>0</v>
      </c>
      <c r="Q577" s="198">
        <v>8.6999999999999994E-2</v>
      </c>
      <c r="R577" s="198">
        <f>Q577*H577</f>
        <v>8.6999999999999994E-2</v>
      </c>
      <c r="S577" s="198">
        <v>0</v>
      </c>
      <c r="T577" s="199">
        <f>S577*H577</f>
        <v>0</v>
      </c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R577" s="200" t="s">
        <v>204</v>
      </c>
      <c r="AT577" s="200" t="s">
        <v>223</v>
      </c>
      <c r="AU577" s="200" t="s">
        <v>89</v>
      </c>
      <c r="AY577" s="18" t="s">
        <v>153</v>
      </c>
      <c r="BE577" s="201">
        <f>IF(N577="základní",J577,0)</f>
        <v>0</v>
      </c>
      <c r="BF577" s="201">
        <f>IF(N577="snížená",J577,0)</f>
        <v>0</v>
      </c>
      <c r="BG577" s="201">
        <f>IF(N577="zákl. přenesená",J577,0)</f>
        <v>0</v>
      </c>
      <c r="BH577" s="201">
        <f>IF(N577="sníž. přenesená",J577,0)</f>
        <v>0</v>
      </c>
      <c r="BI577" s="201">
        <f>IF(N577="nulová",J577,0)</f>
        <v>0</v>
      </c>
      <c r="BJ577" s="18" t="s">
        <v>87</v>
      </c>
      <c r="BK577" s="201">
        <f>ROUND(I577*H577,2)</f>
        <v>0</v>
      </c>
      <c r="BL577" s="18" t="s">
        <v>159</v>
      </c>
      <c r="BM577" s="200" t="s">
        <v>1828</v>
      </c>
    </row>
    <row r="578" spans="1:65" s="14" customFormat="1" ht="11.25">
      <c r="B578" s="213"/>
      <c r="C578" s="214"/>
      <c r="D578" s="204" t="s">
        <v>161</v>
      </c>
      <c r="E578" s="215" t="s">
        <v>1</v>
      </c>
      <c r="F578" s="216" t="s">
        <v>87</v>
      </c>
      <c r="G578" s="214"/>
      <c r="H578" s="217">
        <v>1</v>
      </c>
      <c r="I578" s="218"/>
      <c r="J578" s="214"/>
      <c r="K578" s="214"/>
      <c r="L578" s="219"/>
      <c r="M578" s="220"/>
      <c r="N578" s="221"/>
      <c r="O578" s="221"/>
      <c r="P578" s="221"/>
      <c r="Q578" s="221"/>
      <c r="R578" s="221"/>
      <c r="S578" s="221"/>
      <c r="T578" s="222"/>
      <c r="AT578" s="223" t="s">
        <v>161</v>
      </c>
      <c r="AU578" s="223" t="s">
        <v>89</v>
      </c>
      <c r="AV578" s="14" t="s">
        <v>89</v>
      </c>
      <c r="AW578" s="14" t="s">
        <v>33</v>
      </c>
      <c r="AX578" s="14" t="s">
        <v>79</v>
      </c>
      <c r="AY578" s="223" t="s">
        <v>153</v>
      </c>
    </row>
    <row r="579" spans="1:65" s="15" customFormat="1" ht="11.25">
      <c r="B579" s="224"/>
      <c r="C579" s="225"/>
      <c r="D579" s="204" t="s">
        <v>161</v>
      </c>
      <c r="E579" s="226" t="s">
        <v>1</v>
      </c>
      <c r="F579" s="227" t="s">
        <v>164</v>
      </c>
      <c r="G579" s="225"/>
      <c r="H579" s="228">
        <v>1</v>
      </c>
      <c r="I579" s="229"/>
      <c r="J579" s="225"/>
      <c r="K579" s="225"/>
      <c r="L579" s="230"/>
      <c r="M579" s="231"/>
      <c r="N579" s="232"/>
      <c r="O579" s="232"/>
      <c r="P579" s="232"/>
      <c r="Q579" s="232"/>
      <c r="R579" s="232"/>
      <c r="S579" s="232"/>
      <c r="T579" s="233"/>
      <c r="AT579" s="234" t="s">
        <v>161</v>
      </c>
      <c r="AU579" s="234" t="s">
        <v>89</v>
      </c>
      <c r="AV579" s="15" t="s">
        <v>159</v>
      </c>
      <c r="AW579" s="15" t="s">
        <v>33</v>
      </c>
      <c r="AX579" s="15" t="s">
        <v>87</v>
      </c>
      <c r="AY579" s="234" t="s">
        <v>153</v>
      </c>
    </row>
    <row r="580" spans="1:65" s="2" customFormat="1" ht="66.75" customHeight="1">
      <c r="A580" s="35"/>
      <c r="B580" s="36"/>
      <c r="C580" s="188" t="s">
        <v>543</v>
      </c>
      <c r="D580" s="188" t="s">
        <v>155</v>
      </c>
      <c r="E580" s="189" t="s">
        <v>1829</v>
      </c>
      <c r="F580" s="190" t="s">
        <v>1830</v>
      </c>
      <c r="G580" s="191" t="s">
        <v>158</v>
      </c>
      <c r="H580" s="192">
        <v>1</v>
      </c>
      <c r="I580" s="193"/>
      <c r="J580" s="194">
        <f>ROUND(I580*H580,2)</f>
        <v>0</v>
      </c>
      <c r="K580" s="195"/>
      <c r="L580" s="40"/>
      <c r="M580" s="196" t="s">
        <v>1</v>
      </c>
      <c r="N580" s="197" t="s">
        <v>44</v>
      </c>
      <c r="O580" s="72"/>
      <c r="P580" s="198">
        <f>O580*H580</f>
        <v>0</v>
      </c>
      <c r="Q580" s="198">
        <v>1.4591400000000001</v>
      </c>
      <c r="R580" s="198">
        <f>Q580*H580</f>
        <v>1.4591400000000001</v>
      </c>
      <c r="S580" s="198">
        <v>0</v>
      </c>
      <c r="T580" s="199">
        <f>S580*H580</f>
        <v>0</v>
      </c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R580" s="200" t="s">
        <v>159</v>
      </c>
      <c r="AT580" s="200" t="s">
        <v>155</v>
      </c>
      <c r="AU580" s="200" t="s">
        <v>89</v>
      </c>
      <c r="AY580" s="18" t="s">
        <v>153</v>
      </c>
      <c r="BE580" s="201">
        <f>IF(N580="základní",J580,0)</f>
        <v>0</v>
      </c>
      <c r="BF580" s="201">
        <f>IF(N580="snížená",J580,0)</f>
        <v>0</v>
      </c>
      <c r="BG580" s="201">
        <f>IF(N580="zákl. přenesená",J580,0)</f>
        <v>0</v>
      </c>
      <c r="BH580" s="201">
        <f>IF(N580="sníž. přenesená",J580,0)</f>
        <v>0</v>
      </c>
      <c r="BI580" s="201">
        <f>IF(N580="nulová",J580,0)</f>
        <v>0</v>
      </c>
      <c r="BJ580" s="18" t="s">
        <v>87</v>
      </c>
      <c r="BK580" s="201">
        <f>ROUND(I580*H580,2)</f>
        <v>0</v>
      </c>
      <c r="BL580" s="18" t="s">
        <v>159</v>
      </c>
      <c r="BM580" s="200" t="s">
        <v>1831</v>
      </c>
    </row>
    <row r="581" spans="1:65" s="14" customFormat="1" ht="11.25">
      <c r="B581" s="213"/>
      <c r="C581" s="214"/>
      <c r="D581" s="204" t="s">
        <v>161</v>
      </c>
      <c r="E581" s="215" t="s">
        <v>1</v>
      </c>
      <c r="F581" s="216" t="s">
        <v>87</v>
      </c>
      <c r="G581" s="214"/>
      <c r="H581" s="217">
        <v>1</v>
      </c>
      <c r="I581" s="218"/>
      <c r="J581" s="214"/>
      <c r="K581" s="214"/>
      <c r="L581" s="219"/>
      <c r="M581" s="220"/>
      <c r="N581" s="221"/>
      <c r="O581" s="221"/>
      <c r="P581" s="221"/>
      <c r="Q581" s="221"/>
      <c r="R581" s="221"/>
      <c r="S581" s="221"/>
      <c r="T581" s="222"/>
      <c r="AT581" s="223" t="s">
        <v>161</v>
      </c>
      <c r="AU581" s="223" t="s">
        <v>89</v>
      </c>
      <c r="AV581" s="14" t="s">
        <v>89</v>
      </c>
      <c r="AW581" s="14" t="s">
        <v>33</v>
      </c>
      <c r="AX581" s="14" t="s">
        <v>79</v>
      </c>
      <c r="AY581" s="223" t="s">
        <v>153</v>
      </c>
    </row>
    <row r="582" spans="1:65" s="15" customFormat="1" ht="11.25">
      <c r="B582" s="224"/>
      <c r="C582" s="225"/>
      <c r="D582" s="204" t="s">
        <v>161</v>
      </c>
      <c r="E582" s="226" t="s">
        <v>1</v>
      </c>
      <c r="F582" s="227" t="s">
        <v>164</v>
      </c>
      <c r="G582" s="225"/>
      <c r="H582" s="228">
        <v>1</v>
      </c>
      <c r="I582" s="229"/>
      <c r="J582" s="225"/>
      <c r="K582" s="225"/>
      <c r="L582" s="230"/>
      <c r="M582" s="231"/>
      <c r="N582" s="232"/>
      <c r="O582" s="232"/>
      <c r="P582" s="232"/>
      <c r="Q582" s="232"/>
      <c r="R582" s="232"/>
      <c r="S582" s="232"/>
      <c r="T582" s="233"/>
      <c r="AT582" s="234" t="s">
        <v>161</v>
      </c>
      <c r="AU582" s="234" t="s">
        <v>89</v>
      </c>
      <c r="AV582" s="15" t="s">
        <v>159</v>
      </c>
      <c r="AW582" s="15" t="s">
        <v>33</v>
      </c>
      <c r="AX582" s="15" t="s">
        <v>87</v>
      </c>
      <c r="AY582" s="234" t="s">
        <v>153</v>
      </c>
    </row>
    <row r="583" spans="1:65" s="2" customFormat="1" ht="24.2" customHeight="1">
      <c r="A583" s="35"/>
      <c r="B583" s="36"/>
      <c r="C583" s="235" t="s">
        <v>549</v>
      </c>
      <c r="D583" s="235" t="s">
        <v>223</v>
      </c>
      <c r="E583" s="236" t="s">
        <v>1832</v>
      </c>
      <c r="F583" s="237" t="s">
        <v>1833</v>
      </c>
      <c r="G583" s="238" t="s">
        <v>465</v>
      </c>
      <c r="H583" s="239">
        <v>1.01</v>
      </c>
      <c r="I583" s="240"/>
      <c r="J583" s="241">
        <f>ROUND(I583*H583,2)</f>
        <v>0</v>
      </c>
      <c r="K583" s="242"/>
      <c r="L583" s="243"/>
      <c r="M583" s="244" t="s">
        <v>1</v>
      </c>
      <c r="N583" s="245" t="s">
        <v>44</v>
      </c>
      <c r="O583" s="72"/>
      <c r="P583" s="198">
        <f>O583*H583</f>
        <v>0</v>
      </c>
      <c r="Q583" s="198">
        <v>2.5</v>
      </c>
      <c r="R583" s="198">
        <f>Q583*H583</f>
        <v>2.5249999999999999</v>
      </c>
      <c r="S583" s="198">
        <v>0</v>
      </c>
      <c r="T583" s="199">
        <f>S583*H583</f>
        <v>0</v>
      </c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R583" s="200" t="s">
        <v>204</v>
      </c>
      <c r="AT583" s="200" t="s">
        <v>223</v>
      </c>
      <c r="AU583" s="200" t="s">
        <v>89</v>
      </c>
      <c r="AY583" s="18" t="s">
        <v>153</v>
      </c>
      <c r="BE583" s="201">
        <f>IF(N583="základní",J583,0)</f>
        <v>0</v>
      </c>
      <c r="BF583" s="201">
        <f>IF(N583="snížená",J583,0)</f>
        <v>0</v>
      </c>
      <c r="BG583" s="201">
        <f>IF(N583="zákl. přenesená",J583,0)</f>
        <v>0</v>
      </c>
      <c r="BH583" s="201">
        <f>IF(N583="sníž. přenesená",J583,0)</f>
        <v>0</v>
      </c>
      <c r="BI583" s="201">
        <f>IF(N583="nulová",J583,0)</f>
        <v>0</v>
      </c>
      <c r="BJ583" s="18" t="s">
        <v>87</v>
      </c>
      <c r="BK583" s="201">
        <f>ROUND(I583*H583,2)</f>
        <v>0</v>
      </c>
      <c r="BL583" s="18" t="s">
        <v>159</v>
      </c>
      <c r="BM583" s="200" t="s">
        <v>1834</v>
      </c>
    </row>
    <row r="584" spans="1:65" s="14" customFormat="1" ht="11.25">
      <c r="B584" s="213"/>
      <c r="C584" s="214"/>
      <c r="D584" s="204" t="s">
        <v>161</v>
      </c>
      <c r="E584" s="215" t="s">
        <v>1</v>
      </c>
      <c r="F584" s="216" t="s">
        <v>87</v>
      </c>
      <c r="G584" s="214"/>
      <c r="H584" s="217">
        <v>1</v>
      </c>
      <c r="I584" s="218"/>
      <c r="J584" s="214"/>
      <c r="K584" s="214"/>
      <c r="L584" s="219"/>
      <c r="M584" s="220"/>
      <c r="N584" s="221"/>
      <c r="O584" s="221"/>
      <c r="P584" s="221"/>
      <c r="Q584" s="221"/>
      <c r="R584" s="221"/>
      <c r="S584" s="221"/>
      <c r="T584" s="222"/>
      <c r="AT584" s="223" t="s">
        <v>161</v>
      </c>
      <c r="AU584" s="223" t="s">
        <v>89</v>
      </c>
      <c r="AV584" s="14" t="s">
        <v>89</v>
      </c>
      <c r="AW584" s="14" t="s">
        <v>33</v>
      </c>
      <c r="AX584" s="14" t="s">
        <v>79</v>
      </c>
      <c r="AY584" s="223" t="s">
        <v>153</v>
      </c>
    </row>
    <row r="585" spans="1:65" s="15" customFormat="1" ht="11.25">
      <c r="B585" s="224"/>
      <c r="C585" s="225"/>
      <c r="D585" s="204" t="s">
        <v>161</v>
      </c>
      <c r="E585" s="226" t="s">
        <v>1</v>
      </c>
      <c r="F585" s="227" t="s">
        <v>164</v>
      </c>
      <c r="G585" s="225"/>
      <c r="H585" s="228">
        <v>1</v>
      </c>
      <c r="I585" s="229"/>
      <c r="J585" s="225"/>
      <c r="K585" s="225"/>
      <c r="L585" s="230"/>
      <c r="M585" s="231"/>
      <c r="N585" s="232"/>
      <c r="O585" s="232"/>
      <c r="P585" s="232"/>
      <c r="Q585" s="232"/>
      <c r="R585" s="232"/>
      <c r="S585" s="232"/>
      <c r="T585" s="233"/>
      <c r="AT585" s="234" t="s">
        <v>161</v>
      </c>
      <c r="AU585" s="234" t="s">
        <v>89</v>
      </c>
      <c r="AV585" s="15" t="s">
        <v>159</v>
      </c>
      <c r="AW585" s="15" t="s">
        <v>33</v>
      </c>
      <c r="AX585" s="15" t="s">
        <v>87</v>
      </c>
      <c r="AY585" s="234" t="s">
        <v>153</v>
      </c>
    </row>
    <row r="586" spans="1:65" s="14" customFormat="1" ht="11.25">
      <c r="B586" s="213"/>
      <c r="C586" s="214"/>
      <c r="D586" s="204" t="s">
        <v>161</v>
      </c>
      <c r="E586" s="214"/>
      <c r="F586" s="216" t="s">
        <v>1835</v>
      </c>
      <c r="G586" s="214"/>
      <c r="H586" s="217">
        <v>1.01</v>
      </c>
      <c r="I586" s="218"/>
      <c r="J586" s="214"/>
      <c r="K586" s="214"/>
      <c r="L586" s="219"/>
      <c r="M586" s="220"/>
      <c r="N586" s="221"/>
      <c r="O586" s="221"/>
      <c r="P586" s="221"/>
      <c r="Q586" s="221"/>
      <c r="R586" s="221"/>
      <c r="S586" s="221"/>
      <c r="T586" s="222"/>
      <c r="AT586" s="223" t="s">
        <v>161</v>
      </c>
      <c r="AU586" s="223" t="s">
        <v>89</v>
      </c>
      <c r="AV586" s="14" t="s">
        <v>89</v>
      </c>
      <c r="AW586" s="14" t="s">
        <v>4</v>
      </c>
      <c r="AX586" s="14" t="s">
        <v>87</v>
      </c>
      <c r="AY586" s="223" t="s">
        <v>153</v>
      </c>
    </row>
    <row r="587" spans="1:65" s="2" customFormat="1" ht="24.2" customHeight="1">
      <c r="A587" s="35"/>
      <c r="B587" s="36"/>
      <c r="C587" s="188" t="s">
        <v>554</v>
      </c>
      <c r="D587" s="188" t="s">
        <v>155</v>
      </c>
      <c r="E587" s="189" t="s">
        <v>1836</v>
      </c>
      <c r="F587" s="190" t="s">
        <v>1837</v>
      </c>
      <c r="G587" s="191" t="s">
        <v>465</v>
      </c>
      <c r="H587" s="192">
        <v>1</v>
      </c>
      <c r="I587" s="193"/>
      <c r="J587" s="194">
        <f>ROUND(I587*H587,2)</f>
        <v>0</v>
      </c>
      <c r="K587" s="195"/>
      <c r="L587" s="40"/>
      <c r="M587" s="196" t="s">
        <v>1</v>
      </c>
      <c r="N587" s="197" t="s">
        <v>44</v>
      </c>
      <c r="O587" s="72"/>
      <c r="P587" s="198">
        <f>O587*H587</f>
        <v>0</v>
      </c>
      <c r="Q587" s="198">
        <v>1.92726</v>
      </c>
      <c r="R587" s="198">
        <f>Q587*H587</f>
        <v>1.92726</v>
      </c>
      <c r="S587" s="198">
        <v>0</v>
      </c>
      <c r="T587" s="199">
        <f>S587*H587</f>
        <v>0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200" t="s">
        <v>159</v>
      </c>
      <c r="AT587" s="200" t="s">
        <v>155</v>
      </c>
      <c r="AU587" s="200" t="s">
        <v>89</v>
      </c>
      <c r="AY587" s="18" t="s">
        <v>153</v>
      </c>
      <c r="BE587" s="201">
        <f>IF(N587="základní",J587,0)</f>
        <v>0</v>
      </c>
      <c r="BF587" s="201">
        <f>IF(N587="snížená",J587,0)</f>
        <v>0</v>
      </c>
      <c r="BG587" s="201">
        <f>IF(N587="zákl. přenesená",J587,0)</f>
        <v>0</v>
      </c>
      <c r="BH587" s="201">
        <f>IF(N587="sníž. přenesená",J587,0)</f>
        <v>0</v>
      </c>
      <c r="BI587" s="201">
        <f>IF(N587="nulová",J587,0)</f>
        <v>0</v>
      </c>
      <c r="BJ587" s="18" t="s">
        <v>87</v>
      </c>
      <c r="BK587" s="201">
        <f>ROUND(I587*H587,2)</f>
        <v>0</v>
      </c>
      <c r="BL587" s="18" t="s">
        <v>159</v>
      </c>
      <c r="BM587" s="200" t="s">
        <v>1838</v>
      </c>
    </row>
    <row r="588" spans="1:65" s="14" customFormat="1" ht="11.25">
      <c r="B588" s="213"/>
      <c r="C588" s="214"/>
      <c r="D588" s="204" t="s">
        <v>161</v>
      </c>
      <c r="E588" s="215" t="s">
        <v>1</v>
      </c>
      <c r="F588" s="216" t="s">
        <v>87</v>
      </c>
      <c r="G588" s="214"/>
      <c r="H588" s="217">
        <v>1</v>
      </c>
      <c r="I588" s="218"/>
      <c r="J588" s="214"/>
      <c r="K588" s="214"/>
      <c r="L588" s="219"/>
      <c r="M588" s="220"/>
      <c r="N588" s="221"/>
      <c r="O588" s="221"/>
      <c r="P588" s="221"/>
      <c r="Q588" s="221"/>
      <c r="R588" s="221"/>
      <c r="S588" s="221"/>
      <c r="T588" s="222"/>
      <c r="AT588" s="223" t="s">
        <v>161</v>
      </c>
      <c r="AU588" s="223" t="s">
        <v>89</v>
      </c>
      <c r="AV588" s="14" t="s">
        <v>89</v>
      </c>
      <c r="AW588" s="14" t="s">
        <v>33</v>
      </c>
      <c r="AX588" s="14" t="s">
        <v>79</v>
      </c>
      <c r="AY588" s="223" t="s">
        <v>153</v>
      </c>
    </row>
    <row r="589" spans="1:65" s="15" customFormat="1" ht="11.25">
      <c r="B589" s="224"/>
      <c r="C589" s="225"/>
      <c r="D589" s="204" t="s">
        <v>161</v>
      </c>
      <c r="E589" s="226" t="s">
        <v>1</v>
      </c>
      <c r="F589" s="227" t="s">
        <v>164</v>
      </c>
      <c r="G589" s="225"/>
      <c r="H589" s="228">
        <v>1</v>
      </c>
      <c r="I589" s="229"/>
      <c r="J589" s="225"/>
      <c r="K589" s="225"/>
      <c r="L589" s="230"/>
      <c r="M589" s="231"/>
      <c r="N589" s="232"/>
      <c r="O589" s="232"/>
      <c r="P589" s="232"/>
      <c r="Q589" s="232"/>
      <c r="R589" s="232"/>
      <c r="S589" s="232"/>
      <c r="T589" s="233"/>
      <c r="AT589" s="234" t="s">
        <v>161</v>
      </c>
      <c r="AU589" s="234" t="s">
        <v>89</v>
      </c>
      <c r="AV589" s="15" t="s">
        <v>159</v>
      </c>
      <c r="AW589" s="15" t="s">
        <v>33</v>
      </c>
      <c r="AX589" s="15" t="s">
        <v>87</v>
      </c>
      <c r="AY589" s="234" t="s">
        <v>153</v>
      </c>
    </row>
    <row r="590" spans="1:65" s="2" customFormat="1" ht="24.2" customHeight="1">
      <c r="A590" s="35"/>
      <c r="B590" s="36"/>
      <c r="C590" s="235" t="s">
        <v>560</v>
      </c>
      <c r="D590" s="235" t="s">
        <v>223</v>
      </c>
      <c r="E590" s="236" t="s">
        <v>1839</v>
      </c>
      <c r="F590" s="237" t="s">
        <v>1840</v>
      </c>
      <c r="G590" s="238" t="s">
        <v>465</v>
      </c>
      <c r="H590" s="239">
        <v>1.01</v>
      </c>
      <c r="I590" s="240"/>
      <c r="J590" s="241">
        <f>ROUND(I590*H590,2)</f>
        <v>0</v>
      </c>
      <c r="K590" s="242"/>
      <c r="L590" s="243"/>
      <c r="M590" s="244" t="s">
        <v>1</v>
      </c>
      <c r="N590" s="245" t="s">
        <v>44</v>
      </c>
      <c r="O590" s="72"/>
      <c r="P590" s="198">
        <f>O590*H590</f>
        <v>0</v>
      </c>
      <c r="Q590" s="198">
        <v>1.548</v>
      </c>
      <c r="R590" s="198">
        <f>Q590*H590</f>
        <v>1.56348</v>
      </c>
      <c r="S590" s="198">
        <v>0</v>
      </c>
      <c r="T590" s="199">
        <f>S590*H590</f>
        <v>0</v>
      </c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R590" s="200" t="s">
        <v>204</v>
      </c>
      <c r="AT590" s="200" t="s">
        <v>223</v>
      </c>
      <c r="AU590" s="200" t="s">
        <v>89</v>
      </c>
      <c r="AY590" s="18" t="s">
        <v>153</v>
      </c>
      <c r="BE590" s="201">
        <f>IF(N590="základní",J590,0)</f>
        <v>0</v>
      </c>
      <c r="BF590" s="201">
        <f>IF(N590="snížená",J590,0)</f>
        <v>0</v>
      </c>
      <c r="BG590" s="201">
        <f>IF(N590="zákl. přenesená",J590,0)</f>
        <v>0</v>
      </c>
      <c r="BH590" s="201">
        <f>IF(N590="sníž. přenesená",J590,0)</f>
        <v>0</v>
      </c>
      <c r="BI590" s="201">
        <f>IF(N590="nulová",J590,0)</f>
        <v>0</v>
      </c>
      <c r="BJ590" s="18" t="s">
        <v>87</v>
      </c>
      <c r="BK590" s="201">
        <f>ROUND(I590*H590,2)</f>
        <v>0</v>
      </c>
      <c r="BL590" s="18" t="s">
        <v>159</v>
      </c>
      <c r="BM590" s="200" t="s">
        <v>1841</v>
      </c>
    </row>
    <row r="591" spans="1:65" s="14" customFormat="1" ht="11.25">
      <c r="B591" s="213"/>
      <c r="C591" s="214"/>
      <c r="D591" s="204" t="s">
        <v>161</v>
      </c>
      <c r="E591" s="215" t="s">
        <v>1</v>
      </c>
      <c r="F591" s="216" t="s">
        <v>87</v>
      </c>
      <c r="G591" s="214"/>
      <c r="H591" s="217">
        <v>1</v>
      </c>
      <c r="I591" s="218"/>
      <c r="J591" s="214"/>
      <c r="K591" s="214"/>
      <c r="L591" s="219"/>
      <c r="M591" s="220"/>
      <c r="N591" s="221"/>
      <c r="O591" s="221"/>
      <c r="P591" s="221"/>
      <c r="Q591" s="221"/>
      <c r="R591" s="221"/>
      <c r="S591" s="221"/>
      <c r="T591" s="222"/>
      <c r="AT591" s="223" t="s">
        <v>161</v>
      </c>
      <c r="AU591" s="223" t="s">
        <v>89</v>
      </c>
      <c r="AV591" s="14" t="s">
        <v>89</v>
      </c>
      <c r="AW591" s="14" t="s">
        <v>33</v>
      </c>
      <c r="AX591" s="14" t="s">
        <v>87</v>
      </c>
      <c r="AY591" s="223" t="s">
        <v>153</v>
      </c>
    </row>
    <row r="592" spans="1:65" s="14" customFormat="1" ht="11.25">
      <c r="B592" s="213"/>
      <c r="C592" s="214"/>
      <c r="D592" s="204" t="s">
        <v>161</v>
      </c>
      <c r="E592" s="214"/>
      <c r="F592" s="216" t="s">
        <v>1835</v>
      </c>
      <c r="G592" s="214"/>
      <c r="H592" s="217">
        <v>1.01</v>
      </c>
      <c r="I592" s="218"/>
      <c r="J592" s="214"/>
      <c r="K592" s="214"/>
      <c r="L592" s="219"/>
      <c r="M592" s="220"/>
      <c r="N592" s="221"/>
      <c r="O592" s="221"/>
      <c r="P592" s="221"/>
      <c r="Q592" s="221"/>
      <c r="R592" s="221"/>
      <c r="S592" s="221"/>
      <c r="T592" s="222"/>
      <c r="AT592" s="223" t="s">
        <v>161</v>
      </c>
      <c r="AU592" s="223" t="s">
        <v>89</v>
      </c>
      <c r="AV592" s="14" t="s">
        <v>89</v>
      </c>
      <c r="AW592" s="14" t="s">
        <v>4</v>
      </c>
      <c r="AX592" s="14" t="s">
        <v>87</v>
      </c>
      <c r="AY592" s="223" t="s">
        <v>153</v>
      </c>
    </row>
    <row r="593" spans="1:65" s="2" customFormat="1" ht="24.2" customHeight="1">
      <c r="A593" s="35"/>
      <c r="B593" s="36"/>
      <c r="C593" s="188" t="s">
        <v>564</v>
      </c>
      <c r="D593" s="188" t="s">
        <v>155</v>
      </c>
      <c r="E593" s="189" t="s">
        <v>1842</v>
      </c>
      <c r="F593" s="190" t="s">
        <v>1843</v>
      </c>
      <c r="G593" s="191" t="s">
        <v>465</v>
      </c>
      <c r="H593" s="192">
        <v>2</v>
      </c>
      <c r="I593" s="193"/>
      <c r="J593" s="194">
        <f>ROUND(I593*H593,2)</f>
        <v>0</v>
      </c>
      <c r="K593" s="195"/>
      <c r="L593" s="40"/>
      <c r="M593" s="196" t="s">
        <v>1</v>
      </c>
      <c r="N593" s="197" t="s">
        <v>44</v>
      </c>
      <c r="O593" s="72"/>
      <c r="P593" s="198">
        <f>O593*H593</f>
        <v>0</v>
      </c>
      <c r="Q593" s="198">
        <v>2.7262499999999998</v>
      </c>
      <c r="R593" s="198">
        <f>Q593*H593</f>
        <v>5.4524999999999997</v>
      </c>
      <c r="S593" s="198">
        <v>0</v>
      </c>
      <c r="T593" s="199">
        <f>S593*H593</f>
        <v>0</v>
      </c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R593" s="200" t="s">
        <v>159</v>
      </c>
      <c r="AT593" s="200" t="s">
        <v>155</v>
      </c>
      <c r="AU593" s="200" t="s">
        <v>89</v>
      </c>
      <c r="AY593" s="18" t="s">
        <v>153</v>
      </c>
      <c r="BE593" s="201">
        <f>IF(N593="základní",J593,0)</f>
        <v>0</v>
      </c>
      <c r="BF593" s="201">
        <f>IF(N593="snížená",J593,0)</f>
        <v>0</v>
      </c>
      <c r="BG593" s="201">
        <f>IF(N593="zákl. přenesená",J593,0)</f>
        <v>0</v>
      </c>
      <c r="BH593" s="201">
        <f>IF(N593="sníž. přenesená",J593,0)</f>
        <v>0</v>
      </c>
      <c r="BI593" s="201">
        <f>IF(N593="nulová",J593,0)</f>
        <v>0</v>
      </c>
      <c r="BJ593" s="18" t="s">
        <v>87</v>
      </c>
      <c r="BK593" s="201">
        <f>ROUND(I593*H593,2)</f>
        <v>0</v>
      </c>
      <c r="BL593" s="18" t="s">
        <v>159</v>
      </c>
      <c r="BM593" s="200" t="s">
        <v>1844</v>
      </c>
    </row>
    <row r="594" spans="1:65" s="14" customFormat="1" ht="11.25">
      <c r="B594" s="213"/>
      <c r="C594" s="214"/>
      <c r="D594" s="204" t="s">
        <v>161</v>
      </c>
      <c r="E594" s="215" t="s">
        <v>1</v>
      </c>
      <c r="F594" s="216" t="s">
        <v>89</v>
      </c>
      <c r="G594" s="214"/>
      <c r="H594" s="217">
        <v>2</v>
      </c>
      <c r="I594" s="218"/>
      <c r="J594" s="214"/>
      <c r="K594" s="214"/>
      <c r="L594" s="219"/>
      <c r="M594" s="220"/>
      <c r="N594" s="221"/>
      <c r="O594" s="221"/>
      <c r="P594" s="221"/>
      <c r="Q594" s="221"/>
      <c r="R594" s="221"/>
      <c r="S594" s="221"/>
      <c r="T594" s="222"/>
      <c r="AT594" s="223" t="s">
        <v>161</v>
      </c>
      <c r="AU594" s="223" t="s">
        <v>89</v>
      </c>
      <c r="AV594" s="14" t="s">
        <v>89</v>
      </c>
      <c r="AW594" s="14" t="s">
        <v>33</v>
      </c>
      <c r="AX594" s="14" t="s">
        <v>79</v>
      </c>
      <c r="AY594" s="223" t="s">
        <v>153</v>
      </c>
    </row>
    <row r="595" spans="1:65" s="15" customFormat="1" ht="11.25">
      <c r="B595" s="224"/>
      <c r="C595" s="225"/>
      <c r="D595" s="204" t="s">
        <v>161</v>
      </c>
      <c r="E595" s="226" t="s">
        <v>1</v>
      </c>
      <c r="F595" s="227" t="s">
        <v>164</v>
      </c>
      <c r="G595" s="225"/>
      <c r="H595" s="228">
        <v>2</v>
      </c>
      <c r="I595" s="229"/>
      <c r="J595" s="225"/>
      <c r="K595" s="225"/>
      <c r="L595" s="230"/>
      <c r="M595" s="231"/>
      <c r="N595" s="232"/>
      <c r="O595" s="232"/>
      <c r="P595" s="232"/>
      <c r="Q595" s="232"/>
      <c r="R595" s="232"/>
      <c r="S595" s="232"/>
      <c r="T595" s="233"/>
      <c r="AT595" s="234" t="s">
        <v>161</v>
      </c>
      <c r="AU595" s="234" t="s">
        <v>89</v>
      </c>
      <c r="AV595" s="15" t="s">
        <v>159</v>
      </c>
      <c r="AW595" s="15" t="s">
        <v>33</v>
      </c>
      <c r="AX595" s="15" t="s">
        <v>87</v>
      </c>
      <c r="AY595" s="234" t="s">
        <v>153</v>
      </c>
    </row>
    <row r="596" spans="1:65" s="2" customFormat="1" ht="24.2" customHeight="1">
      <c r="A596" s="35"/>
      <c r="B596" s="36"/>
      <c r="C596" s="235" t="s">
        <v>570</v>
      </c>
      <c r="D596" s="235" t="s">
        <v>223</v>
      </c>
      <c r="E596" s="236" t="s">
        <v>1845</v>
      </c>
      <c r="F596" s="237" t="s">
        <v>1846</v>
      </c>
      <c r="G596" s="238" t="s">
        <v>465</v>
      </c>
      <c r="H596" s="239">
        <v>2.02</v>
      </c>
      <c r="I596" s="240"/>
      <c r="J596" s="241">
        <f>ROUND(I596*H596,2)</f>
        <v>0</v>
      </c>
      <c r="K596" s="242"/>
      <c r="L596" s="243"/>
      <c r="M596" s="244" t="s">
        <v>1</v>
      </c>
      <c r="N596" s="245" t="s">
        <v>44</v>
      </c>
      <c r="O596" s="72"/>
      <c r="P596" s="198">
        <f>O596*H596</f>
        <v>0</v>
      </c>
      <c r="Q596" s="198">
        <v>1.0129999999999999</v>
      </c>
      <c r="R596" s="198">
        <f>Q596*H596</f>
        <v>2.0462599999999997</v>
      </c>
      <c r="S596" s="198">
        <v>0</v>
      </c>
      <c r="T596" s="199">
        <f>S596*H596</f>
        <v>0</v>
      </c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R596" s="200" t="s">
        <v>204</v>
      </c>
      <c r="AT596" s="200" t="s">
        <v>223</v>
      </c>
      <c r="AU596" s="200" t="s">
        <v>89</v>
      </c>
      <c r="AY596" s="18" t="s">
        <v>153</v>
      </c>
      <c r="BE596" s="201">
        <f>IF(N596="základní",J596,0)</f>
        <v>0</v>
      </c>
      <c r="BF596" s="201">
        <f>IF(N596="snížená",J596,0)</f>
        <v>0</v>
      </c>
      <c r="BG596" s="201">
        <f>IF(N596="zákl. přenesená",J596,0)</f>
        <v>0</v>
      </c>
      <c r="BH596" s="201">
        <f>IF(N596="sníž. přenesená",J596,0)</f>
        <v>0</v>
      </c>
      <c r="BI596" s="201">
        <f>IF(N596="nulová",J596,0)</f>
        <v>0</v>
      </c>
      <c r="BJ596" s="18" t="s">
        <v>87</v>
      </c>
      <c r="BK596" s="201">
        <f>ROUND(I596*H596,2)</f>
        <v>0</v>
      </c>
      <c r="BL596" s="18" t="s">
        <v>159</v>
      </c>
      <c r="BM596" s="200" t="s">
        <v>1847</v>
      </c>
    </row>
    <row r="597" spans="1:65" s="14" customFormat="1" ht="11.25">
      <c r="B597" s="213"/>
      <c r="C597" s="214"/>
      <c r="D597" s="204" t="s">
        <v>161</v>
      </c>
      <c r="E597" s="215" t="s">
        <v>1</v>
      </c>
      <c r="F597" s="216" t="s">
        <v>89</v>
      </c>
      <c r="G597" s="214"/>
      <c r="H597" s="217">
        <v>2</v>
      </c>
      <c r="I597" s="218"/>
      <c r="J597" s="214"/>
      <c r="K597" s="214"/>
      <c r="L597" s="219"/>
      <c r="M597" s="220"/>
      <c r="N597" s="221"/>
      <c r="O597" s="221"/>
      <c r="P597" s="221"/>
      <c r="Q597" s="221"/>
      <c r="R597" s="221"/>
      <c r="S597" s="221"/>
      <c r="T597" s="222"/>
      <c r="AT597" s="223" t="s">
        <v>161</v>
      </c>
      <c r="AU597" s="223" t="s">
        <v>89</v>
      </c>
      <c r="AV597" s="14" t="s">
        <v>89</v>
      </c>
      <c r="AW597" s="14" t="s">
        <v>33</v>
      </c>
      <c r="AX597" s="14" t="s">
        <v>79</v>
      </c>
      <c r="AY597" s="223" t="s">
        <v>153</v>
      </c>
    </row>
    <row r="598" spans="1:65" s="15" customFormat="1" ht="11.25">
      <c r="B598" s="224"/>
      <c r="C598" s="225"/>
      <c r="D598" s="204" t="s">
        <v>161</v>
      </c>
      <c r="E598" s="226" t="s">
        <v>1</v>
      </c>
      <c r="F598" s="227" t="s">
        <v>164</v>
      </c>
      <c r="G598" s="225"/>
      <c r="H598" s="228">
        <v>2</v>
      </c>
      <c r="I598" s="229"/>
      <c r="J598" s="225"/>
      <c r="K598" s="225"/>
      <c r="L598" s="230"/>
      <c r="M598" s="231"/>
      <c r="N598" s="232"/>
      <c r="O598" s="232"/>
      <c r="P598" s="232"/>
      <c r="Q598" s="232"/>
      <c r="R598" s="232"/>
      <c r="S598" s="232"/>
      <c r="T598" s="233"/>
      <c r="AT598" s="234" t="s">
        <v>161</v>
      </c>
      <c r="AU598" s="234" t="s">
        <v>89</v>
      </c>
      <c r="AV598" s="15" t="s">
        <v>159</v>
      </c>
      <c r="AW598" s="15" t="s">
        <v>33</v>
      </c>
      <c r="AX598" s="15" t="s">
        <v>87</v>
      </c>
      <c r="AY598" s="234" t="s">
        <v>153</v>
      </c>
    </row>
    <row r="599" spans="1:65" s="14" customFormat="1" ht="11.25">
      <c r="B599" s="213"/>
      <c r="C599" s="214"/>
      <c r="D599" s="204" t="s">
        <v>161</v>
      </c>
      <c r="E599" s="214"/>
      <c r="F599" s="216" t="s">
        <v>1848</v>
      </c>
      <c r="G599" s="214"/>
      <c r="H599" s="217">
        <v>2.02</v>
      </c>
      <c r="I599" s="218"/>
      <c r="J599" s="214"/>
      <c r="K599" s="214"/>
      <c r="L599" s="219"/>
      <c r="M599" s="220"/>
      <c r="N599" s="221"/>
      <c r="O599" s="221"/>
      <c r="P599" s="221"/>
      <c r="Q599" s="221"/>
      <c r="R599" s="221"/>
      <c r="S599" s="221"/>
      <c r="T599" s="222"/>
      <c r="AT599" s="223" t="s">
        <v>161</v>
      </c>
      <c r="AU599" s="223" t="s">
        <v>89</v>
      </c>
      <c r="AV599" s="14" t="s">
        <v>89</v>
      </c>
      <c r="AW599" s="14" t="s">
        <v>4</v>
      </c>
      <c r="AX599" s="14" t="s">
        <v>87</v>
      </c>
      <c r="AY599" s="223" t="s">
        <v>153</v>
      </c>
    </row>
    <row r="600" spans="1:65" s="2" customFormat="1" ht="24.2" customHeight="1">
      <c r="A600" s="35"/>
      <c r="B600" s="36"/>
      <c r="C600" s="188" t="s">
        <v>576</v>
      </c>
      <c r="D600" s="188" t="s">
        <v>155</v>
      </c>
      <c r="E600" s="189" t="s">
        <v>1849</v>
      </c>
      <c r="F600" s="190" t="s">
        <v>1850</v>
      </c>
      <c r="G600" s="191" t="s">
        <v>465</v>
      </c>
      <c r="H600" s="192">
        <v>1</v>
      </c>
      <c r="I600" s="193"/>
      <c r="J600" s="194">
        <f>ROUND(I600*H600,2)</f>
        <v>0</v>
      </c>
      <c r="K600" s="195"/>
      <c r="L600" s="40"/>
      <c r="M600" s="196" t="s">
        <v>1</v>
      </c>
      <c r="N600" s="197" t="s">
        <v>44</v>
      </c>
      <c r="O600" s="72"/>
      <c r="P600" s="198">
        <f>O600*H600</f>
        <v>0</v>
      </c>
      <c r="Q600" s="198">
        <v>2.7262499999999998</v>
      </c>
      <c r="R600" s="198">
        <f>Q600*H600</f>
        <v>2.7262499999999998</v>
      </c>
      <c r="S600" s="198">
        <v>0</v>
      </c>
      <c r="T600" s="199">
        <f>S600*H600</f>
        <v>0</v>
      </c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R600" s="200" t="s">
        <v>159</v>
      </c>
      <c r="AT600" s="200" t="s">
        <v>155</v>
      </c>
      <c r="AU600" s="200" t="s">
        <v>89</v>
      </c>
      <c r="AY600" s="18" t="s">
        <v>153</v>
      </c>
      <c r="BE600" s="201">
        <f>IF(N600="základní",J600,0)</f>
        <v>0</v>
      </c>
      <c r="BF600" s="201">
        <f>IF(N600="snížená",J600,0)</f>
        <v>0</v>
      </c>
      <c r="BG600" s="201">
        <f>IF(N600="zákl. přenesená",J600,0)</f>
        <v>0</v>
      </c>
      <c r="BH600" s="201">
        <f>IF(N600="sníž. přenesená",J600,0)</f>
        <v>0</v>
      </c>
      <c r="BI600" s="201">
        <f>IF(N600="nulová",J600,0)</f>
        <v>0</v>
      </c>
      <c r="BJ600" s="18" t="s">
        <v>87</v>
      </c>
      <c r="BK600" s="201">
        <f>ROUND(I600*H600,2)</f>
        <v>0</v>
      </c>
      <c r="BL600" s="18" t="s">
        <v>159</v>
      </c>
      <c r="BM600" s="200" t="s">
        <v>1851</v>
      </c>
    </row>
    <row r="601" spans="1:65" s="13" customFormat="1" ht="11.25">
      <c r="B601" s="202"/>
      <c r="C601" s="203"/>
      <c r="D601" s="204" t="s">
        <v>161</v>
      </c>
      <c r="E601" s="205" t="s">
        <v>1</v>
      </c>
      <c r="F601" s="206" t="s">
        <v>1852</v>
      </c>
      <c r="G601" s="203"/>
      <c r="H601" s="205" t="s">
        <v>1</v>
      </c>
      <c r="I601" s="207"/>
      <c r="J601" s="203"/>
      <c r="K601" s="203"/>
      <c r="L601" s="208"/>
      <c r="M601" s="209"/>
      <c r="N601" s="210"/>
      <c r="O601" s="210"/>
      <c r="P601" s="210"/>
      <c r="Q601" s="210"/>
      <c r="R601" s="210"/>
      <c r="S601" s="210"/>
      <c r="T601" s="211"/>
      <c r="AT601" s="212" t="s">
        <v>161</v>
      </c>
      <c r="AU601" s="212" t="s">
        <v>89</v>
      </c>
      <c r="AV601" s="13" t="s">
        <v>87</v>
      </c>
      <c r="AW601" s="13" t="s">
        <v>33</v>
      </c>
      <c r="AX601" s="13" t="s">
        <v>79</v>
      </c>
      <c r="AY601" s="212" t="s">
        <v>153</v>
      </c>
    </row>
    <row r="602" spans="1:65" s="14" customFormat="1" ht="11.25">
      <c r="B602" s="213"/>
      <c r="C602" s="214"/>
      <c r="D602" s="204" t="s">
        <v>161</v>
      </c>
      <c r="E602" s="215" t="s">
        <v>1</v>
      </c>
      <c r="F602" s="216" t="s">
        <v>87</v>
      </c>
      <c r="G602" s="214"/>
      <c r="H602" s="217">
        <v>1</v>
      </c>
      <c r="I602" s="218"/>
      <c r="J602" s="214"/>
      <c r="K602" s="214"/>
      <c r="L602" s="219"/>
      <c r="M602" s="220"/>
      <c r="N602" s="221"/>
      <c r="O602" s="221"/>
      <c r="P602" s="221"/>
      <c r="Q602" s="221"/>
      <c r="R602" s="221"/>
      <c r="S602" s="221"/>
      <c r="T602" s="222"/>
      <c r="AT602" s="223" t="s">
        <v>161</v>
      </c>
      <c r="AU602" s="223" t="s">
        <v>89</v>
      </c>
      <c r="AV602" s="14" t="s">
        <v>89</v>
      </c>
      <c r="AW602" s="14" t="s">
        <v>33</v>
      </c>
      <c r="AX602" s="14" t="s">
        <v>79</v>
      </c>
      <c r="AY602" s="223" t="s">
        <v>153</v>
      </c>
    </row>
    <row r="603" spans="1:65" s="15" customFormat="1" ht="11.25">
      <c r="B603" s="224"/>
      <c r="C603" s="225"/>
      <c r="D603" s="204" t="s">
        <v>161</v>
      </c>
      <c r="E603" s="226" t="s">
        <v>1</v>
      </c>
      <c r="F603" s="227" t="s">
        <v>164</v>
      </c>
      <c r="G603" s="225"/>
      <c r="H603" s="228">
        <v>1</v>
      </c>
      <c r="I603" s="229"/>
      <c r="J603" s="225"/>
      <c r="K603" s="225"/>
      <c r="L603" s="230"/>
      <c r="M603" s="231"/>
      <c r="N603" s="232"/>
      <c r="O603" s="232"/>
      <c r="P603" s="232"/>
      <c r="Q603" s="232"/>
      <c r="R603" s="232"/>
      <c r="S603" s="232"/>
      <c r="T603" s="233"/>
      <c r="AT603" s="234" t="s">
        <v>161</v>
      </c>
      <c r="AU603" s="234" t="s">
        <v>89</v>
      </c>
      <c r="AV603" s="15" t="s">
        <v>159</v>
      </c>
      <c r="AW603" s="15" t="s">
        <v>33</v>
      </c>
      <c r="AX603" s="15" t="s">
        <v>87</v>
      </c>
      <c r="AY603" s="234" t="s">
        <v>153</v>
      </c>
    </row>
    <row r="604" spans="1:65" s="2" customFormat="1" ht="24.2" customHeight="1">
      <c r="A604" s="35"/>
      <c r="B604" s="36"/>
      <c r="C604" s="235" t="s">
        <v>582</v>
      </c>
      <c r="D604" s="235" t="s">
        <v>223</v>
      </c>
      <c r="E604" s="236" t="s">
        <v>1853</v>
      </c>
      <c r="F604" s="237" t="s">
        <v>1854</v>
      </c>
      <c r="G604" s="238" t="s">
        <v>465</v>
      </c>
      <c r="H604" s="239">
        <v>1.01</v>
      </c>
      <c r="I604" s="240"/>
      <c r="J604" s="241">
        <f>ROUND(I604*H604,2)</f>
        <v>0</v>
      </c>
      <c r="K604" s="242"/>
      <c r="L604" s="243"/>
      <c r="M604" s="244" t="s">
        <v>1</v>
      </c>
      <c r="N604" s="245" t="s">
        <v>44</v>
      </c>
      <c r="O604" s="72"/>
      <c r="P604" s="198">
        <f>O604*H604</f>
        <v>0</v>
      </c>
      <c r="Q604" s="198">
        <v>0</v>
      </c>
      <c r="R604" s="198">
        <f>Q604*H604</f>
        <v>0</v>
      </c>
      <c r="S604" s="198">
        <v>0</v>
      </c>
      <c r="T604" s="199">
        <f>S604*H604</f>
        <v>0</v>
      </c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R604" s="200" t="s">
        <v>204</v>
      </c>
      <c r="AT604" s="200" t="s">
        <v>223</v>
      </c>
      <c r="AU604" s="200" t="s">
        <v>89</v>
      </c>
      <c r="AY604" s="18" t="s">
        <v>153</v>
      </c>
      <c r="BE604" s="201">
        <f>IF(N604="základní",J604,0)</f>
        <v>0</v>
      </c>
      <c r="BF604" s="201">
        <f>IF(N604="snížená",J604,0)</f>
        <v>0</v>
      </c>
      <c r="BG604" s="201">
        <f>IF(N604="zákl. přenesená",J604,0)</f>
        <v>0</v>
      </c>
      <c r="BH604" s="201">
        <f>IF(N604="sníž. přenesená",J604,0)</f>
        <v>0</v>
      </c>
      <c r="BI604" s="201">
        <f>IF(N604="nulová",J604,0)</f>
        <v>0</v>
      </c>
      <c r="BJ604" s="18" t="s">
        <v>87</v>
      </c>
      <c r="BK604" s="201">
        <f>ROUND(I604*H604,2)</f>
        <v>0</v>
      </c>
      <c r="BL604" s="18" t="s">
        <v>159</v>
      </c>
      <c r="BM604" s="200" t="s">
        <v>1855</v>
      </c>
    </row>
    <row r="605" spans="1:65" s="13" customFormat="1" ht="11.25">
      <c r="B605" s="202"/>
      <c r="C605" s="203"/>
      <c r="D605" s="204" t="s">
        <v>161</v>
      </c>
      <c r="E605" s="205" t="s">
        <v>1</v>
      </c>
      <c r="F605" s="206" t="s">
        <v>1856</v>
      </c>
      <c r="G605" s="203"/>
      <c r="H605" s="205" t="s">
        <v>1</v>
      </c>
      <c r="I605" s="207"/>
      <c r="J605" s="203"/>
      <c r="K605" s="203"/>
      <c r="L605" s="208"/>
      <c r="M605" s="209"/>
      <c r="N605" s="210"/>
      <c r="O605" s="210"/>
      <c r="P605" s="210"/>
      <c r="Q605" s="210"/>
      <c r="R605" s="210"/>
      <c r="S605" s="210"/>
      <c r="T605" s="211"/>
      <c r="AT605" s="212" t="s">
        <v>161</v>
      </c>
      <c r="AU605" s="212" t="s">
        <v>89</v>
      </c>
      <c r="AV605" s="13" t="s">
        <v>87</v>
      </c>
      <c r="AW605" s="13" t="s">
        <v>33</v>
      </c>
      <c r="AX605" s="13" t="s">
        <v>79</v>
      </c>
      <c r="AY605" s="212" t="s">
        <v>153</v>
      </c>
    </row>
    <row r="606" spans="1:65" s="14" customFormat="1" ht="11.25">
      <c r="B606" s="213"/>
      <c r="C606" s="214"/>
      <c r="D606" s="204" t="s">
        <v>161</v>
      </c>
      <c r="E606" s="215" t="s">
        <v>1</v>
      </c>
      <c r="F606" s="216" t="s">
        <v>87</v>
      </c>
      <c r="G606" s="214"/>
      <c r="H606" s="217">
        <v>1</v>
      </c>
      <c r="I606" s="218"/>
      <c r="J606" s="214"/>
      <c r="K606" s="214"/>
      <c r="L606" s="219"/>
      <c r="M606" s="220"/>
      <c r="N606" s="221"/>
      <c r="O606" s="221"/>
      <c r="P606" s="221"/>
      <c r="Q606" s="221"/>
      <c r="R606" s="221"/>
      <c r="S606" s="221"/>
      <c r="T606" s="222"/>
      <c r="AT606" s="223" t="s">
        <v>161</v>
      </c>
      <c r="AU606" s="223" t="s">
        <v>89</v>
      </c>
      <c r="AV606" s="14" t="s">
        <v>89</v>
      </c>
      <c r="AW606" s="14" t="s">
        <v>33</v>
      </c>
      <c r="AX606" s="14" t="s">
        <v>79</v>
      </c>
      <c r="AY606" s="223" t="s">
        <v>153</v>
      </c>
    </row>
    <row r="607" spans="1:65" s="15" customFormat="1" ht="11.25">
      <c r="B607" s="224"/>
      <c r="C607" s="225"/>
      <c r="D607" s="204" t="s">
        <v>161</v>
      </c>
      <c r="E607" s="226" t="s">
        <v>1</v>
      </c>
      <c r="F607" s="227" t="s">
        <v>164</v>
      </c>
      <c r="G607" s="225"/>
      <c r="H607" s="228">
        <v>1</v>
      </c>
      <c r="I607" s="229"/>
      <c r="J607" s="225"/>
      <c r="K607" s="225"/>
      <c r="L607" s="230"/>
      <c r="M607" s="231"/>
      <c r="N607" s="232"/>
      <c r="O607" s="232"/>
      <c r="P607" s="232"/>
      <c r="Q607" s="232"/>
      <c r="R607" s="232"/>
      <c r="S607" s="232"/>
      <c r="T607" s="233"/>
      <c r="AT607" s="234" t="s">
        <v>161</v>
      </c>
      <c r="AU607" s="234" t="s">
        <v>89</v>
      </c>
      <c r="AV607" s="15" t="s">
        <v>159</v>
      </c>
      <c r="AW607" s="15" t="s">
        <v>33</v>
      </c>
      <c r="AX607" s="15" t="s">
        <v>87</v>
      </c>
      <c r="AY607" s="234" t="s">
        <v>153</v>
      </c>
    </row>
    <row r="608" spans="1:65" s="14" customFormat="1" ht="11.25">
      <c r="B608" s="213"/>
      <c r="C608" s="214"/>
      <c r="D608" s="204" t="s">
        <v>161</v>
      </c>
      <c r="E608" s="214"/>
      <c r="F608" s="216" t="s">
        <v>1835</v>
      </c>
      <c r="G608" s="214"/>
      <c r="H608" s="217">
        <v>1.01</v>
      </c>
      <c r="I608" s="218"/>
      <c r="J608" s="214"/>
      <c r="K608" s="214"/>
      <c r="L608" s="219"/>
      <c r="M608" s="220"/>
      <c r="N608" s="221"/>
      <c r="O608" s="221"/>
      <c r="P608" s="221"/>
      <c r="Q608" s="221"/>
      <c r="R608" s="221"/>
      <c r="S608" s="221"/>
      <c r="T608" s="222"/>
      <c r="AT608" s="223" t="s">
        <v>161</v>
      </c>
      <c r="AU608" s="223" t="s">
        <v>89</v>
      </c>
      <c r="AV608" s="14" t="s">
        <v>89</v>
      </c>
      <c r="AW608" s="14" t="s">
        <v>4</v>
      </c>
      <c r="AX608" s="14" t="s">
        <v>87</v>
      </c>
      <c r="AY608" s="223" t="s">
        <v>153</v>
      </c>
    </row>
    <row r="609" spans="1:65" s="2" customFormat="1" ht="24.2" customHeight="1">
      <c r="A609" s="35"/>
      <c r="B609" s="36"/>
      <c r="C609" s="188" t="s">
        <v>590</v>
      </c>
      <c r="D609" s="188" t="s">
        <v>155</v>
      </c>
      <c r="E609" s="189" t="s">
        <v>1419</v>
      </c>
      <c r="F609" s="190" t="s">
        <v>1857</v>
      </c>
      <c r="G609" s="191" t="s">
        <v>465</v>
      </c>
      <c r="H609" s="192">
        <v>4</v>
      </c>
      <c r="I609" s="193"/>
      <c r="J609" s="194">
        <f>ROUND(I609*H609,2)</f>
        <v>0</v>
      </c>
      <c r="K609" s="195"/>
      <c r="L609" s="40"/>
      <c r="M609" s="196" t="s">
        <v>1</v>
      </c>
      <c r="N609" s="197" t="s">
        <v>44</v>
      </c>
      <c r="O609" s="72"/>
      <c r="P609" s="198">
        <f>O609*H609</f>
        <v>0</v>
      </c>
      <c r="Q609" s="198">
        <v>0.21734000000000001</v>
      </c>
      <c r="R609" s="198">
        <f>Q609*H609</f>
        <v>0.86936000000000002</v>
      </c>
      <c r="S609" s="198">
        <v>0</v>
      </c>
      <c r="T609" s="199">
        <f>S609*H609</f>
        <v>0</v>
      </c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R609" s="200" t="s">
        <v>159</v>
      </c>
      <c r="AT609" s="200" t="s">
        <v>155</v>
      </c>
      <c r="AU609" s="200" t="s">
        <v>89</v>
      </c>
      <c r="AY609" s="18" t="s">
        <v>153</v>
      </c>
      <c r="BE609" s="201">
        <f>IF(N609="základní",J609,0)</f>
        <v>0</v>
      </c>
      <c r="BF609" s="201">
        <f>IF(N609="snížená",J609,0)</f>
        <v>0</v>
      </c>
      <c r="BG609" s="201">
        <f>IF(N609="zákl. přenesená",J609,0)</f>
        <v>0</v>
      </c>
      <c r="BH609" s="201">
        <f>IF(N609="sníž. přenesená",J609,0)</f>
        <v>0</v>
      </c>
      <c r="BI609" s="201">
        <f>IF(N609="nulová",J609,0)</f>
        <v>0</v>
      </c>
      <c r="BJ609" s="18" t="s">
        <v>87</v>
      </c>
      <c r="BK609" s="201">
        <f>ROUND(I609*H609,2)</f>
        <v>0</v>
      </c>
      <c r="BL609" s="18" t="s">
        <v>159</v>
      </c>
      <c r="BM609" s="200" t="s">
        <v>1858</v>
      </c>
    </row>
    <row r="610" spans="1:65" s="13" customFormat="1" ht="11.25">
      <c r="B610" s="202"/>
      <c r="C610" s="203"/>
      <c r="D610" s="204" t="s">
        <v>161</v>
      </c>
      <c r="E610" s="205" t="s">
        <v>1</v>
      </c>
      <c r="F610" s="206" t="s">
        <v>1859</v>
      </c>
      <c r="G610" s="203"/>
      <c r="H610" s="205" t="s">
        <v>1</v>
      </c>
      <c r="I610" s="207"/>
      <c r="J610" s="203"/>
      <c r="K610" s="203"/>
      <c r="L610" s="208"/>
      <c r="M610" s="209"/>
      <c r="N610" s="210"/>
      <c r="O610" s="210"/>
      <c r="P610" s="210"/>
      <c r="Q610" s="210"/>
      <c r="R610" s="210"/>
      <c r="S610" s="210"/>
      <c r="T610" s="211"/>
      <c r="AT610" s="212" t="s">
        <v>161</v>
      </c>
      <c r="AU610" s="212" t="s">
        <v>89</v>
      </c>
      <c r="AV610" s="13" t="s">
        <v>87</v>
      </c>
      <c r="AW610" s="13" t="s">
        <v>33</v>
      </c>
      <c r="AX610" s="13" t="s">
        <v>79</v>
      </c>
      <c r="AY610" s="212" t="s">
        <v>153</v>
      </c>
    </row>
    <row r="611" spans="1:65" s="14" customFormat="1" ht="11.25">
      <c r="B611" s="213"/>
      <c r="C611" s="214"/>
      <c r="D611" s="204" t="s">
        <v>161</v>
      </c>
      <c r="E611" s="215" t="s">
        <v>1</v>
      </c>
      <c r="F611" s="216" t="s">
        <v>87</v>
      </c>
      <c r="G611" s="214"/>
      <c r="H611" s="217">
        <v>1</v>
      </c>
      <c r="I611" s="218"/>
      <c r="J611" s="214"/>
      <c r="K611" s="214"/>
      <c r="L611" s="219"/>
      <c r="M611" s="220"/>
      <c r="N611" s="221"/>
      <c r="O611" s="221"/>
      <c r="P611" s="221"/>
      <c r="Q611" s="221"/>
      <c r="R611" s="221"/>
      <c r="S611" s="221"/>
      <c r="T611" s="222"/>
      <c r="AT611" s="223" t="s">
        <v>161</v>
      </c>
      <c r="AU611" s="223" t="s">
        <v>89</v>
      </c>
      <c r="AV611" s="14" t="s">
        <v>89</v>
      </c>
      <c r="AW611" s="14" t="s">
        <v>33</v>
      </c>
      <c r="AX611" s="14" t="s">
        <v>79</v>
      </c>
      <c r="AY611" s="223" t="s">
        <v>153</v>
      </c>
    </row>
    <row r="612" spans="1:65" s="13" customFormat="1" ht="11.25">
      <c r="B612" s="202"/>
      <c r="C612" s="203"/>
      <c r="D612" s="204" t="s">
        <v>161</v>
      </c>
      <c r="E612" s="205" t="s">
        <v>1</v>
      </c>
      <c r="F612" s="206" t="s">
        <v>1860</v>
      </c>
      <c r="G612" s="203"/>
      <c r="H612" s="205" t="s">
        <v>1</v>
      </c>
      <c r="I612" s="207"/>
      <c r="J612" s="203"/>
      <c r="K612" s="203"/>
      <c r="L612" s="208"/>
      <c r="M612" s="209"/>
      <c r="N612" s="210"/>
      <c r="O612" s="210"/>
      <c r="P612" s="210"/>
      <c r="Q612" s="210"/>
      <c r="R612" s="210"/>
      <c r="S612" s="210"/>
      <c r="T612" s="211"/>
      <c r="AT612" s="212" t="s">
        <v>161</v>
      </c>
      <c r="AU612" s="212" t="s">
        <v>89</v>
      </c>
      <c r="AV612" s="13" t="s">
        <v>87</v>
      </c>
      <c r="AW612" s="13" t="s">
        <v>33</v>
      </c>
      <c r="AX612" s="13" t="s">
        <v>79</v>
      </c>
      <c r="AY612" s="212" t="s">
        <v>153</v>
      </c>
    </row>
    <row r="613" spans="1:65" s="14" customFormat="1" ht="11.25">
      <c r="B613" s="213"/>
      <c r="C613" s="214"/>
      <c r="D613" s="204" t="s">
        <v>161</v>
      </c>
      <c r="E613" s="215" t="s">
        <v>1</v>
      </c>
      <c r="F613" s="216" t="s">
        <v>87</v>
      </c>
      <c r="G613" s="214"/>
      <c r="H613" s="217">
        <v>1</v>
      </c>
      <c r="I613" s="218"/>
      <c r="J613" s="214"/>
      <c r="K613" s="214"/>
      <c r="L613" s="219"/>
      <c r="M613" s="220"/>
      <c r="N613" s="221"/>
      <c r="O613" s="221"/>
      <c r="P613" s="221"/>
      <c r="Q613" s="221"/>
      <c r="R613" s="221"/>
      <c r="S613" s="221"/>
      <c r="T613" s="222"/>
      <c r="AT613" s="223" t="s">
        <v>161</v>
      </c>
      <c r="AU613" s="223" t="s">
        <v>89</v>
      </c>
      <c r="AV613" s="14" t="s">
        <v>89</v>
      </c>
      <c r="AW613" s="14" t="s">
        <v>33</v>
      </c>
      <c r="AX613" s="14" t="s">
        <v>79</v>
      </c>
      <c r="AY613" s="223" t="s">
        <v>153</v>
      </c>
    </row>
    <row r="614" spans="1:65" s="13" customFormat="1" ht="11.25">
      <c r="B614" s="202"/>
      <c r="C614" s="203"/>
      <c r="D614" s="204" t="s">
        <v>161</v>
      </c>
      <c r="E614" s="205" t="s">
        <v>1</v>
      </c>
      <c r="F614" s="206" t="s">
        <v>1797</v>
      </c>
      <c r="G614" s="203"/>
      <c r="H614" s="205" t="s">
        <v>1</v>
      </c>
      <c r="I614" s="207"/>
      <c r="J614" s="203"/>
      <c r="K614" s="203"/>
      <c r="L614" s="208"/>
      <c r="M614" s="209"/>
      <c r="N614" s="210"/>
      <c r="O614" s="210"/>
      <c r="P614" s="210"/>
      <c r="Q614" s="210"/>
      <c r="R614" s="210"/>
      <c r="S614" s="210"/>
      <c r="T614" s="211"/>
      <c r="AT614" s="212" t="s">
        <v>161</v>
      </c>
      <c r="AU614" s="212" t="s">
        <v>89</v>
      </c>
      <c r="AV614" s="13" t="s">
        <v>87</v>
      </c>
      <c r="AW614" s="13" t="s">
        <v>33</v>
      </c>
      <c r="AX614" s="13" t="s">
        <v>79</v>
      </c>
      <c r="AY614" s="212" t="s">
        <v>153</v>
      </c>
    </row>
    <row r="615" spans="1:65" s="14" customFormat="1" ht="11.25">
      <c r="B615" s="213"/>
      <c r="C615" s="214"/>
      <c r="D615" s="204" t="s">
        <v>161</v>
      </c>
      <c r="E615" s="215" t="s">
        <v>1</v>
      </c>
      <c r="F615" s="216" t="s">
        <v>89</v>
      </c>
      <c r="G615" s="214"/>
      <c r="H615" s="217">
        <v>2</v>
      </c>
      <c r="I615" s="218"/>
      <c r="J615" s="214"/>
      <c r="K615" s="214"/>
      <c r="L615" s="219"/>
      <c r="M615" s="220"/>
      <c r="N615" s="221"/>
      <c r="O615" s="221"/>
      <c r="P615" s="221"/>
      <c r="Q615" s="221"/>
      <c r="R615" s="221"/>
      <c r="S615" s="221"/>
      <c r="T615" s="222"/>
      <c r="AT615" s="223" t="s">
        <v>161</v>
      </c>
      <c r="AU615" s="223" t="s">
        <v>89</v>
      </c>
      <c r="AV615" s="14" t="s">
        <v>89</v>
      </c>
      <c r="AW615" s="14" t="s">
        <v>33</v>
      </c>
      <c r="AX615" s="14" t="s">
        <v>79</v>
      </c>
      <c r="AY615" s="223" t="s">
        <v>153</v>
      </c>
    </row>
    <row r="616" spans="1:65" s="15" customFormat="1" ht="11.25">
      <c r="B616" s="224"/>
      <c r="C616" s="225"/>
      <c r="D616" s="204" t="s">
        <v>161</v>
      </c>
      <c r="E616" s="226" t="s">
        <v>1</v>
      </c>
      <c r="F616" s="227" t="s">
        <v>164</v>
      </c>
      <c r="G616" s="225"/>
      <c r="H616" s="228">
        <v>4</v>
      </c>
      <c r="I616" s="229"/>
      <c r="J616" s="225"/>
      <c r="K616" s="225"/>
      <c r="L616" s="230"/>
      <c r="M616" s="231"/>
      <c r="N616" s="232"/>
      <c r="O616" s="232"/>
      <c r="P616" s="232"/>
      <c r="Q616" s="232"/>
      <c r="R616" s="232"/>
      <c r="S616" s="232"/>
      <c r="T616" s="233"/>
      <c r="AT616" s="234" t="s">
        <v>161</v>
      </c>
      <c r="AU616" s="234" t="s">
        <v>89</v>
      </c>
      <c r="AV616" s="15" t="s">
        <v>159</v>
      </c>
      <c r="AW616" s="15" t="s">
        <v>33</v>
      </c>
      <c r="AX616" s="15" t="s">
        <v>87</v>
      </c>
      <c r="AY616" s="234" t="s">
        <v>153</v>
      </c>
    </row>
    <row r="617" spans="1:65" s="2" customFormat="1" ht="24.2" customHeight="1">
      <c r="A617" s="35"/>
      <c r="B617" s="36"/>
      <c r="C617" s="235" t="s">
        <v>597</v>
      </c>
      <c r="D617" s="235" t="s">
        <v>223</v>
      </c>
      <c r="E617" s="236" t="s">
        <v>1861</v>
      </c>
      <c r="F617" s="237" t="s">
        <v>1862</v>
      </c>
      <c r="G617" s="238" t="s">
        <v>465</v>
      </c>
      <c r="H617" s="239">
        <v>4</v>
      </c>
      <c r="I617" s="240"/>
      <c r="J617" s="241">
        <f>ROUND(I617*H617,2)</f>
        <v>0</v>
      </c>
      <c r="K617" s="242"/>
      <c r="L617" s="243"/>
      <c r="M617" s="244" t="s">
        <v>1</v>
      </c>
      <c r="N617" s="245" t="s">
        <v>44</v>
      </c>
      <c r="O617" s="72"/>
      <c r="P617" s="198">
        <f>O617*H617</f>
        <v>0</v>
      </c>
      <c r="Q617" s="198">
        <v>2.1999999999999999E-2</v>
      </c>
      <c r="R617" s="198">
        <f>Q617*H617</f>
        <v>8.7999999999999995E-2</v>
      </c>
      <c r="S617" s="198">
        <v>0</v>
      </c>
      <c r="T617" s="199">
        <f>S617*H617</f>
        <v>0</v>
      </c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R617" s="200" t="s">
        <v>204</v>
      </c>
      <c r="AT617" s="200" t="s">
        <v>223</v>
      </c>
      <c r="AU617" s="200" t="s">
        <v>89</v>
      </c>
      <c r="AY617" s="18" t="s">
        <v>153</v>
      </c>
      <c r="BE617" s="201">
        <f>IF(N617="základní",J617,0)</f>
        <v>0</v>
      </c>
      <c r="BF617" s="201">
        <f>IF(N617="snížená",J617,0)</f>
        <v>0</v>
      </c>
      <c r="BG617" s="201">
        <f>IF(N617="zákl. přenesená",J617,0)</f>
        <v>0</v>
      </c>
      <c r="BH617" s="201">
        <f>IF(N617="sníž. přenesená",J617,0)</f>
        <v>0</v>
      </c>
      <c r="BI617" s="201">
        <f>IF(N617="nulová",J617,0)</f>
        <v>0</v>
      </c>
      <c r="BJ617" s="18" t="s">
        <v>87</v>
      </c>
      <c r="BK617" s="201">
        <f>ROUND(I617*H617,2)</f>
        <v>0</v>
      </c>
      <c r="BL617" s="18" t="s">
        <v>159</v>
      </c>
      <c r="BM617" s="200" t="s">
        <v>1863</v>
      </c>
    </row>
    <row r="618" spans="1:65" s="13" customFormat="1" ht="11.25">
      <c r="B618" s="202"/>
      <c r="C618" s="203"/>
      <c r="D618" s="204" t="s">
        <v>161</v>
      </c>
      <c r="E618" s="205" t="s">
        <v>1</v>
      </c>
      <c r="F618" s="206" t="s">
        <v>1859</v>
      </c>
      <c r="G618" s="203"/>
      <c r="H618" s="205" t="s">
        <v>1</v>
      </c>
      <c r="I618" s="207"/>
      <c r="J618" s="203"/>
      <c r="K618" s="203"/>
      <c r="L618" s="208"/>
      <c r="M618" s="209"/>
      <c r="N618" s="210"/>
      <c r="O618" s="210"/>
      <c r="P618" s="210"/>
      <c r="Q618" s="210"/>
      <c r="R618" s="210"/>
      <c r="S618" s="210"/>
      <c r="T618" s="211"/>
      <c r="AT618" s="212" t="s">
        <v>161</v>
      </c>
      <c r="AU618" s="212" t="s">
        <v>89</v>
      </c>
      <c r="AV618" s="13" t="s">
        <v>87</v>
      </c>
      <c r="AW618" s="13" t="s">
        <v>33</v>
      </c>
      <c r="AX618" s="13" t="s">
        <v>79</v>
      </c>
      <c r="AY618" s="212" t="s">
        <v>153</v>
      </c>
    </row>
    <row r="619" spans="1:65" s="14" customFormat="1" ht="11.25">
      <c r="B619" s="213"/>
      <c r="C619" s="214"/>
      <c r="D619" s="204" t="s">
        <v>161</v>
      </c>
      <c r="E619" s="215" t="s">
        <v>1</v>
      </c>
      <c r="F619" s="216" t="s">
        <v>87</v>
      </c>
      <c r="G619" s="214"/>
      <c r="H619" s="217">
        <v>1</v>
      </c>
      <c r="I619" s="218"/>
      <c r="J619" s="214"/>
      <c r="K619" s="214"/>
      <c r="L619" s="219"/>
      <c r="M619" s="220"/>
      <c r="N619" s="221"/>
      <c r="O619" s="221"/>
      <c r="P619" s="221"/>
      <c r="Q619" s="221"/>
      <c r="R619" s="221"/>
      <c r="S619" s="221"/>
      <c r="T619" s="222"/>
      <c r="AT619" s="223" t="s">
        <v>161</v>
      </c>
      <c r="AU619" s="223" t="s">
        <v>89</v>
      </c>
      <c r="AV619" s="14" t="s">
        <v>89</v>
      </c>
      <c r="AW619" s="14" t="s">
        <v>33</v>
      </c>
      <c r="AX619" s="14" t="s">
        <v>79</v>
      </c>
      <c r="AY619" s="223" t="s">
        <v>153</v>
      </c>
    </row>
    <row r="620" spans="1:65" s="13" customFormat="1" ht="11.25">
      <c r="B620" s="202"/>
      <c r="C620" s="203"/>
      <c r="D620" s="204" t="s">
        <v>161</v>
      </c>
      <c r="E620" s="205" t="s">
        <v>1</v>
      </c>
      <c r="F620" s="206" t="s">
        <v>1860</v>
      </c>
      <c r="G620" s="203"/>
      <c r="H620" s="205" t="s">
        <v>1</v>
      </c>
      <c r="I620" s="207"/>
      <c r="J620" s="203"/>
      <c r="K620" s="203"/>
      <c r="L620" s="208"/>
      <c r="M620" s="209"/>
      <c r="N620" s="210"/>
      <c r="O620" s="210"/>
      <c r="P620" s="210"/>
      <c r="Q620" s="210"/>
      <c r="R620" s="210"/>
      <c r="S620" s="210"/>
      <c r="T620" s="211"/>
      <c r="AT620" s="212" t="s">
        <v>161</v>
      </c>
      <c r="AU620" s="212" t="s">
        <v>89</v>
      </c>
      <c r="AV620" s="13" t="s">
        <v>87</v>
      </c>
      <c r="AW620" s="13" t="s">
        <v>33</v>
      </c>
      <c r="AX620" s="13" t="s">
        <v>79</v>
      </c>
      <c r="AY620" s="212" t="s">
        <v>153</v>
      </c>
    </row>
    <row r="621" spans="1:65" s="14" customFormat="1" ht="11.25">
      <c r="B621" s="213"/>
      <c r="C621" s="214"/>
      <c r="D621" s="204" t="s">
        <v>161</v>
      </c>
      <c r="E621" s="215" t="s">
        <v>1</v>
      </c>
      <c r="F621" s="216" t="s">
        <v>87</v>
      </c>
      <c r="G621" s="214"/>
      <c r="H621" s="217">
        <v>1</v>
      </c>
      <c r="I621" s="218"/>
      <c r="J621" s="214"/>
      <c r="K621" s="214"/>
      <c r="L621" s="219"/>
      <c r="M621" s="220"/>
      <c r="N621" s="221"/>
      <c r="O621" s="221"/>
      <c r="P621" s="221"/>
      <c r="Q621" s="221"/>
      <c r="R621" s="221"/>
      <c r="S621" s="221"/>
      <c r="T621" s="222"/>
      <c r="AT621" s="223" t="s">
        <v>161</v>
      </c>
      <c r="AU621" s="223" t="s">
        <v>89</v>
      </c>
      <c r="AV621" s="14" t="s">
        <v>89</v>
      </c>
      <c r="AW621" s="14" t="s">
        <v>33</v>
      </c>
      <c r="AX621" s="14" t="s">
        <v>79</v>
      </c>
      <c r="AY621" s="223" t="s">
        <v>153</v>
      </c>
    </row>
    <row r="622" spans="1:65" s="13" customFormat="1" ht="11.25">
      <c r="B622" s="202"/>
      <c r="C622" s="203"/>
      <c r="D622" s="204" t="s">
        <v>161</v>
      </c>
      <c r="E622" s="205" t="s">
        <v>1</v>
      </c>
      <c r="F622" s="206" t="s">
        <v>1797</v>
      </c>
      <c r="G622" s="203"/>
      <c r="H622" s="205" t="s">
        <v>1</v>
      </c>
      <c r="I622" s="207"/>
      <c r="J622" s="203"/>
      <c r="K622" s="203"/>
      <c r="L622" s="208"/>
      <c r="M622" s="209"/>
      <c r="N622" s="210"/>
      <c r="O622" s="210"/>
      <c r="P622" s="210"/>
      <c r="Q622" s="210"/>
      <c r="R622" s="210"/>
      <c r="S622" s="210"/>
      <c r="T622" s="211"/>
      <c r="AT622" s="212" t="s">
        <v>161</v>
      </c>
      <c r="AU622" s="212" t="s">
        <v>89</v>
      </c>
      <c r="AV622" s="13" t="s">
        <v>87</v>
      </c>
      <c r="AW622" s="13" t="s">
        <v>33</v>
      </c>
      <c r="AX622" s="13" t="s">
        <v>79</v>
      </c>
      <c r="AY622" s="212" t="s">
        <v>153</v>
      </c>
    </row>
    <row r="623" spans="1:65" s="14" customFormat="1" ht="11.25">
      <c r="B623" s="213"/>
      <c r="C623" s="214"/>
      <c r="D623" s="204" t="s">
        <v>161</v>
      </c>
      <c r="E623" s="215" t="s">
        <v>1</v>
      </c>
      <c r="F623" s="216" t="s">
        <v>89</v>
      </c>
      <c r="G623" s="214"/>
      <c r="H623" s="217">
        <v>2</v>
      </c>
      <c r="I623" s="218"/>
      <c r="J623" s="214"/>
      <c r="K623" s="214"/>
      <c r="L623" s="219"/>
      <c r="M623" s="220"/>
      <c r="N623" s="221"/>
      <c r="O623" s="221"/>
      <c r="P623" s="221"/>
      <c r="Q623" s="221"/>
      <c r="R623" s="221"/>
      <c r="S623" s="221"/>
      <c r="T623" s="222"/>
      <c r="AT623" s="223" t="s">
        <v>161</v>
      </c>
      <c r="AU623" s="223" t="s">
        <v>89</v>
      </c>
      <c r="AV623" s="14" t="s">
        <v>89</v>
      </c>
      <c r="AW623" s="14" t="s">
        <v>33</v>
      </c>
      <c r="AX623" s="14" t="s">
        <v>79</v>
      </c>
      <c r="AY623" s="223" t="s">
        <v>153</v>
      </c>
    </row>
    <row r="624" spans="1:65" s="15" customFormat="1" ht="11.25">
      <c r="B624" s="224"/>
      <c r="C624" s="225"/>
      <c r="D624" s="204" t="s">
        <v>161</v>
      </c>
      <c r="E624" s="226" t="s">
        <v>1</v>
      </c>
      <c r="F624" s="227" t="s">
        <v>164</v>
      </c>
      <c r="G624" s="225"/>
      <c r="H624" s="228">
        <v>4</v>
      </c>
      <c r="I624" s="229"/>
      <c r="J624" s="225"/>
      <c r="K624" s="225"/>
      <c r="L624" s="230"/>
      <c r="M624" s="231"/>
      <c r="N624" s="232"/>
      <c r="O624" s="232"/>
      <c r="P624" s="232"/>
      <c r="Q624" s="232"/>
      <c r="R624" s="232"/>
      <c r="S624" s="232"/>
      <c r="T624" s="233"/>
      <c r="AT624" s="234" t="s">
        <v>161</v>
      </c>
      <c r="AU624" s="234" t="s">
        <v>89</v>
      </c>
      <c r="AV624" s="15" t="s">
        <v>159</v>
      </c>
      <c r="AW624" s="15" t="s">
        <v>33</v>
      </c>
      <c r="AX624" s="15" t="s">
        <v>87</v>
      </c>
      <c r="AY624" s="234" t="s">
        <v>153</v>
      </c>
    </row>
    <row r="625" spans="1:65" s="2" customFormat="1" ht="24.2" customHeight="1">
      <c r="A625" s="35"/>
      <c r="B625" s="36"/>
      <c r="C625" s="188" t="s">
        <v>601</v>
      </c>
      <c r="D625" s="188" t="s">
        <v>155</v>
      </c>
      <c r="E625" s="189" t="s">
        <v>1091</v>
      </c>
      <c r="F625" s="190" t="s">
        <v>1092</v>
      </c>
      <c r="G625" s="191" t="s">
        <v>465</v>
      </c>
      <c r="H625" s="192">
        <v>2</v>
      </c>
      <c r="I625" s="193"/>
      <c r="J625" s="194">
        <f>ROUND(I625*H625,2)</f>
        <v>0</v>
      </c>
      <c r="K625" s="195"/>
      <c r="L625" s="40"/>
      <c r="M625" s="196" t="s">
        <v>1</v>
      </c>
      <c r="N625" s="197" t="s">
        <v>44</v>
      </c>
      <c r="O625" s="72"/>
      <c r="P625" s="198">
        <f>O625*H625</f>
        <v>0</v>
      </c>
      <c r="Q625" s="198">
        <v>0.21734000000000001</v>
      </c>
      <c r="R625" s="198">
        <f>Q625*H625</f>
        <v>0.43468000000000001</v>
      </c>
      <c r="S625" s="198">
        <v>0</v>
      </c>
      <c r="T625" s="199">
        <f>S625*H625</f>
        <v>0</v>
      </c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R625" s="200" t="s">
        <v>159</v>
      </c>
      <c r="AT625" s="200" t="s">
        <v>155</v>
      </c>
      <c r="AU625" s="200" t="s">
        <v>89</v>
      </c>
      <c r="AY625" s="18" t="s">
        <v>153</v>
      </c>
      <c r="BE625" s="201">
        <f>IF(N625="základní",J625,0)</f>
        <v>0</v>
      </c>
      <c r="BF625" s="201">
        <f>IF(N625="snížená",J625,0)</f>
        <v>0</v>
      </c>
      <c r="BG625" s="201">
        <f>IF(N625="zákl. přenesená",J625,0)</f>
        <v>0</v>
      </c>
      <c r="BH625" s="201">
        <f>IF(N625="sníž. přenesená",J625,0)</f>
        <v>0</v>
      </c>
      <c r="BI625" s="201">
        <f>IF(N625="nulová",J625,0)</f>
        <v>0</v>
      </c>
      <c r="BJ625" s="18" t="s">
        <v>87</v>
      </c>
      <c r="BK625" s="201">
        <f>ROUND(I625*H625,2)</f>
        <v>0</v>
      </c>
      <c r="BL625" s="18" t="s">
        <v>159</v>
      </c>
      <c r="BM625" s="200" t="s">
        <v>1864</v>
      </c>
    </row>
    <row r="626" spans="1:65" s="13" customFormat="1" ht="11.25">
      <c r="B626" s="202"/>
      <c r="C626" s="203"/>
      <c r="D626" s="204" t="s">
        <v>161</v>
      </c>
      <c r="E626" s="205" t="s">
        <v>1</v>
      </c>
      <c r="F626" s="206" t="s">
        <v>1865</v>
      </c>
      <c r="G626" s="203"/>
      <c r="H626" s="205" t="s">
        <v>1</v>
      </c>
      <c r="I626" s="207"/>
      <c r="J626" s="203"/>
      <c r="K626" s="203"/>
      <c r="L626" s="208"/>
      <c r="M626" s="209"/>
      <c r="N626" s="210"/>
      <c r="O626" s="210"/>
      <c r="P626" s="210"/>
      <c r="Q626" s="210"/>
      <c r="R626" s="210"/>
      <c r="S626" s="210"/>
      <c r="T626" s="211"/>
      <c r="AT626" s="212" t="s">
        <v>161</v>
      </c>
      <c r="AU626" s="212" t="s">
        <v>89</v>
      </c>
      <c r="AV626" s="13" t="s">
        <v>87</v>
      </c>
      <c r="AW626" s="13" t="s">
        <v>33</v>
      </c>
      <c r="AX626" s="13" t="s">
        <v>79</v>
      </c>
      <c r="AY626" s="212" t="s">
        <v>153</v>
      </c>
    </row>
    <row r="627" spans="1:65" s="14" customFormat="1" ht="11.25">
      <c r="B627" s="213"/>
      <c r="C627" s="214"/>
      <c r="D627" s="204" t="s">
        <v>161</v>
      </c>
      <c r="E627" s="215" t="s">
        <v>1</v>
      </c>
      <c r="F627" s="216" t="s">
        <v>89</v>
      </c>
      <c r="G627" s="214"/>
      <c r="H627" s="217">
        <v>2</v>
      </c>
      <c r="I627" s="218"/>
      <c r="J627" s="214"/>
      <c r="K627" s="214"/>
      <c r="L627" s="219"/>
      <c r="M627" s="220"/>
      <c r="N627" s="221"/>
      <c r="O627" s="221"/>
      <c r="P627" s="221"/>
      <c r="Q627" s="221"/>
      <c r="R627" s="221"/>
      <c r="S627" s="221"/>
      <c r="T627" s="222"/>
      <c r="AT627" s="223" t="s">
        <v>161</v>
      </c>
      <c r="AU627" s="223" t="s">
        <v>89</v>
      </c>
      <c r="AV627" s="14" t="s">
        <v>89</v>
      </c>
      <c r="AW627" s="14" t="s">
        <v>33</v>
      </c>
      <c r="AX627" s="14" t="s">
        <v>79</v>
      </c>
      <c r="AY627" s="223" t="s">
        <v>153</v>
      </c>
    </row>
    <row r="628" spans="1:65" s="15" customFormat="1" ht="11.25">
      <c r="B628" s="224"/>
      <c r="C628" s="225"/>
      <c r="D628" s="204" t="s">
        <v>161</v>
      </c>
      <c r="E628" s="226" t="s">
        <v>1</v>
      </c>
      <c r="F628" s="227" t="s">
        <v>164</v>
      </c>
      <c r="G628" s="225"/>
      <c r="H628" s="228">
        <v>2</v>
      </c>
      <c r="I628" s="229"/>
      <c r="J628" s="225"/>
      <c r="K628" s="225"/>
      <c r="L628" s="230"/>
      <c r="M628" s="231"/>
      <c r="N628" s="232"/>
      <c r="O628" s="232"/>
      <c r="P628" s="232"/>
      <c r="Q628" s="232"/>
      <c r="R628" s="232"/>
      <c r="S628" s="232"/>
      <c r="T628" s="233"/>
      <c r="AT628" s="234" t="s">
        <v>161</v>
      </c>
      <c r="AU628" s="234" t="s">
        <v>89</v>
      </c>
      <c r="AV628" s="15" t="s">
        <v>159</v>
      </c>
      <c r="AW628" s="15" t="s">
        <v>33</v>
      </c>
      <c r="AX628" s="15" t="s">
        <v>87</v>
      </c>
      <c r="AY628" s="234" t="s">
        <v>153</v>
      </c>
    </row>
    <row r="629" spans="1:65" s="2" customFormat="1" ht="24.2" customHeight="1">
      <c r="A629" s="35"/>
      <c r="B629" s="36"/>
      <c r="C629" s="235" t="s">
        <v>607</v>
      </c>
      <c r="D629" s="235" t="s">
        <v>223</v>
      </c>
      <c r="E629" s="236" t="s">
        <v>1866</v>
      </c>
      <c r="F629" s="237" t="s">
        <v>1867</v>
      </c>
      <c r="G629" s="238" t="s">
        <v>465</v>
      </c>
      <c r="H629" s="239">
        <v>2</v>
      </c>
      <c r="I629" s="240"/>
      <c r="J629" s="241">
        <f>ROUND(I629*H629,2)</f>
        <v>0</v>
      </c>
      <c r="K629" s="242"/>
      <c r="L629" s="243"/>
      <c r="M629" s="244" t="s">
        <v>1</v>
      </c>
      <c r="N629" s="245" t="s">
        <v>44</v>
      </c>
      <c r="O629" s="72"/>
      <c r="P629" s="198">
        <f>O629*H629</f>
        <v>0</v>
      </c>
      <c r="Q629" s="198">
        <v>6.5000000000000002E-2</v>
      </c>
      <c r="R629" s="198">
        <f>Q629*H629</f>
        <v>0.13</v>
      </c>
      <c r="S629" s="198">
        <v>0</v>
      </c>
      <c r="T629" s="199">
        <f>S629*H629</f>
        <v>0</v>
      </c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R629" s="200" t="s">
        <v>204</v>
      </c>
      <c r="AT629" s="200" t="s">
        <v>223</v>
      </c>
      <c r="AU629" s="200" t="s">
        <v>89</v>
      </c>
      <c r="AY629" s="18" t="s">
        <v>153</v>
      </c>
      <c r="BE629" s="201">
        <f>IF(N629="základní",J629,0)</f>
        <v>0</v>
      </c>
      <c r="BF629" s="201">
        <f>IF(N629="snížená",J629,0)</f>
        <v>0</v>
      </c>
      <c r="BG629" s="201">
        <f>IF(N629="zákl. přenesená",J629,0)</f>
        <v>0</v>
      </c>
      <c r="BH629" s="201">
        <f>IF(N629="sníž. přenesená",J629,0)</f>
        <v>0</v>
      </c>
      <c r="BI629" s="201">
        <f>IF(N629="nulová",J629,0)</f>
        <v>0</v>
      </c>
      <c r="BJ629" s="18" t="s">
        <v>87</v>
      </c>
      <c r="BK629" s="201">
        <f>ROUND(I629*H629,2)</f>
        <v>0</v>
      </c>
      <c r="BL629" s="18" t="s">
        <v>159</v>
      </c>
      <c r="BM629" s="200" t="s">
        <v>1868</v>
      </c>
    </row>
    <row r="630" spans="1:65" s="13" customFormat="1" ht="11.25">
      <c r="B630" s="202"/>
      <c r="C630" s="203"/>
      <c r="D630" s="204" t="s">
        <v>161</v>
      </c>
      <c r="E630" s="205" t="s">
        <v>1</v>
      </c>
      <c r="F630" s="206" t="s">
        <v>1865</v>
      </c>
      <c r="G630" s="203"/>
      <c r="H630" s="205" t="s">
        <v>1</v>
      </c>
      <c r="I630" s="207"/>
      <c r="J630" s="203"/>
      <c r="K630" s="203"/>
      <c r="L630" s="208"/>
      <c r="M630" s="209"/>
      <c r="N630" s="210"/>
      <c r="O630" s="210"/>
      <c r="P630" s="210"/>
      <c r="Q630" s="210"/>
      <c r="R630" s="210"/>
      <c r="S630" s="210"/>
      <c r="T630" s="211"/>
      <c r="AT630" s="212" t="s">
        <v>161</v>
      </c>
      <c r="AU630" s="212" t="s">
        <v>89</v>
      </c>
      <c r="AV630" s="13" t="s">
        <v>87</v>
      </c>
      <c r="AW630" s="13" t="s">
        <v>33</v>
      </c>
      <c r="AX630" s="13" t="s">
        <v>79</v>
      </c>
      <c r="AY630" s="212" t="s">
        <v>153</v>
      </c>
    </row>
    <row r="631" spans="1:65" s="14" customFormat="1" ht="11.25">
      <c r="B631" s="213"/>
      <c r="C631" s="214"/>
      <c r="D631" s="204" t="s">
        <v>161</v>
      </c>
      <c r="E631" s="215" t="s">
        <v>1</v>
      </c>
      <c r="F631" s="216" t="s">
        <v>89</v>
      </c>
      <c r="G631" s="214"/>
      <c r="H631" s="217">
        <v>2</v>
      </c>
      <c r="I631" s="218"/>
      <c r="J631" s="214"/>
      <c r="K631" s="214"/>
      <c r="L631" s="219"/>
      <c r="M631" s="220"/>
      <c r="N631" s="221"/>
      <c r="O631" s="221"/>
      <c r="P631" s="221"/>
      <c r="Q631" s="221"/>
      <c r="R631" s="221"/>
      <c r="S631" s="221"/>
      <c r="T631" s="222"/>
      <c r="AT631" s="223" t="s">
        <v>161</v>
      </c>
      <c r="AU631" s="223" t="s">
        <v>89</v>
      </c>
      <c r="AV631" s="14" t="s">
        <v>89</v>
      </c>
      <c r="AW631" s="14" t="s">
        <v>33</v>
      </c>
      <c r="AX631" s="14" t="s">
        <v>79</v>
      </c>
      <c r="AY631" s="223" t="s">
        <v>153</v>
      </c>
    </row>
    <row r="632" spans="1:65" s="15" customFormat="1" ht="11.25">
      <c r="B632" s="224"/>
      <c r="C632" s="225"/>
      <c r="D632" s="204" t="s">
        <v>161</v>
      </c>
      <c r="E632" s="226" t="s">
        <v>1</v>
      </c>
      <c r="F632" s="227" t="s">
        <v>164</v>
      </c>
      <c r="G632" s="225"/>
      <c r="H632" s="228">
        <v>2</v>
      </c>
      <c r="I632" s="229"/>
      <c r="J632" s="225"/>
      <c r="K632" s="225"/>
      <c r="L632" s="230"/>
      <c r="M632" s="231"/>
      <c r="N632" s="232"/>
      <c r="O632" s="232"/>
      <c r="P632" s="232"/>
      <c r="Q632" s="232"/>
      <c r="R632" s="232"/>
      <c r="S632" s="232"/>
      <c r="T632" s="233"/>
      <c r="AT632" s="234" t="s">
        <v>161</v>
      </c>
      <c r="AU632" s="234" t="s">
        <v>89</v>
      </c>
      <c r="AV632" s="15" t="s">
        <v>159</v>
      </c>
      <c r="AW632" s="15" t="s">
        <v>33</v>
      </c>
      <c r="AX632" s="15" t="s">
        <v>87</v>
      </c>
      <c r="AY632" s="234" t="s">
        <v>153</v>
      </c>
    </row>
    <row r="633" spans="1:65" s="2" customFormat="1" ht="16.5" customHeight="1">
      <c r="A633" s="35"/>
      <c r="B633" s="36"/>
      <c r="C633" s="188" t="s">
        <v>614</v>
      </c>
      <c r="D633" s="188" t="s">
        <v>155</v>
      </c>
      <c r="E633" s="189" t="s">
        <v>1129</v>
      </c>
      <c r="F633" s="190" t="s">
        <v>1130</v>
      </c>
      <c r="G633" s="191" t="s">
        <v>446</v>
      </c>
      <c r="H633" s="192">
        <v>131</v>
      </c>
      <c r="I633" s="193"/>
      <c r="J633" s="194">
        <f>ROUND(I633*H633,2)</f>
        <v>0</v>
      </c>
      <c r="K633" s="195"/>
      <c r="L633" s="40"/>
      <c r="M633" s="196" t="s">
        <v>1</v>
      </c>
      <c r="N633" s="197" t="s">
        <v>44</v>
      </c>
      <c r="O633" s="72"/>
      <c r="P633" s="198">
        <f>O633*H633</f>
        <v>0</v>
      </c>
      <c r="Q633" s="198">
        <v>1.9000000000000001E-4</v>
      </c>
      <c r="R633" s="198">
        <f>Q633*H633</f>
        <v>2.4890000000000002E-2</v>
      </c>
      <c r="S633" s="198">
        <v>0</v>
      </c>
      <c r="T633" s="199">
        <f>S633*H633</f>
        <v>0</v>
      </c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R633" s="200" t="s">
        <v>159</v>
      </c>
      <c r="AT633" s="200" t="s">
        <v>155</v>
      </c>
      <c r="AU633" s="200" t="s">
        <v>89</v>
      </c>
      <c r="AY633" s="18" t="s">
        <v>153</v>
      </c>
      <c r="BE633" s="201">
        <f>IF(N633="základní",J633,0)</f>
        <v>0</v>
      </c>
      <c r="BF633" s="201">
        <f>IF(N633="snížená",J633,0)</f>
        <v>0</v>
      </c>
      <c r="BG633" s="201">
        <f>IF(N633="zákl. přenesená",J633,0)</f>
        <v>0</v>
      </c>
      <c r="BH633" s="201">
        <f>IF(N633="sníž. přenesená",J633,0)</f>
        <v>0</v>
      </c>
      <c r="BI633" s="201">
        <f>IF(N633="nulová",J633,0)</f>
        <v>0</v>
      </c>
      <c r="BJ633" s="18" t="s">
        <v>87</v>
      </c>
      <c r="BK633" s="201">
        <f>ROUND(I633*H633,2)</f>
        <v>0</v>
      </c>
      <c r="BL633" s="18" t="s">
        <v>159</v>
      </c>
      <c r="BM633" s="200" t="s">
        <v>1869</v>
      </c>
    </row>
    <row r="634" spans="1:65" s="13" customFormat="1" ht="11.25">
      <c r="B634" s="202"/>
      <c r="C634" s="203"/>
      <c r="D634" s="204" t="s">
        <v>161</v>
      </c>
      <c r="E634" s="205" t="s">
        <v>1</v>
      </c>
      <c r="F634" s="206" t="s">
        <v>1812</v>
      </c>
      <c r="G634" s="203"/>
      <c r="H634" s="205" t="s">
        <v>1</v>
      </c>
      <c r="I634" s="207"/>
      <c r="J634" s="203"/>
      <c r="K634" s="203"/>
      <c r="L634" s="208"/>
      <c r="M634" s="209"/>
      <c r="N634" s="210"/>
      <c r="O634" s="210"/>
      <c r="P634" s="210"/>
      <c r="Q634" s="210"/>
      <c r="R634" s="210"/>
      <c r="S634" s="210"/>
      <c r="T634" s="211"/>
      <c r="AT634" s="212" t="s">
        <v>161</v>
      </c>
      <c r="AU634" s="212" t="s">
        <v>89</v>
      </c>
      <c r="AV634" s="13" t="s">
        <v>87</v>
      </c>
      <c r="AW634" s="13" t="s">
        <v>33</v>
      </c>
      <c r="AX634" s="13" t="s">
        <v>79</v>
      </c>
      <c r="AY634" s="212" t="s">
        <v>153</v>
      </c>
    </row>
    <row r="635" spans="1:65" s="14" customFormat="1" ht="11.25">
      <c r="B635" s="213"/>
      <c r="C635" s="214"/>
      <c r="D635" s="204" t="s">
        <v>161</v>
      </c>
      <c r="E635" s="215" t="s">
        <v>1</v>
      </c>
      <c r="F635" s="216" t="s">
        <v>1778</v>
      </c>
      <c r="G635" s="214"/>
      <c r="H635" s="217">
        <v>131</v>
      </c>
      <c r="I635" s="218"/>
      <c r="J635" s="214"/>
      <c r="K635" s="214"/>
      <c r="L635" s="219"/>
      <c r="M635" s="220"/>
      <c r="N635" s="221"/>
      <c r="O635" s="221"/>
      <c r="P635" s="221"/>
      <c r="Q635" s="221"/>
      <c r="R635" s="221"/>
      <c r="S635" s="221"/>
      <c r="T635" s="222"/>
      <c r="AT635" s="223" t="s">
        <v>161</v>
      </c>
      <c r="AU635" s="223" t="s">
        <v>89</v>
      </c>
      <c r="AV635" s="14" t="s">
        <v>89</v>
      </c>
      <c r="AW635" s="14" t="s">
        <v>33</v>
      </c>
      <c r="AX635" s="14" t="s">
        <v>79</v>
      </c>
      <c r="AY635" s="223" t="s">
        <v>153</v>
      </c>
    </row>
    <row r="636" spans="1:65" s="15" customFormat="1" ht="11.25">
      <c r="B636" s="224"/>
      <c r="C636" s="225"/>
      <c r="D636" s="204" t="s">
        <v>161</v>
      </c>
      <c r="E636" s="226" t="s">
        <v>1</v>
      </c>
      <c r="F636" s="227" t="s">
        <v>164</v>
      </c>
      <c r="G636" s="225"/>
      <c r="H636" s="228">
        <v>131</v>
      </c>
      <c r="I636" s="229"/>
      <c r="J636" s="225"/>
      <c r="K636" s="225"/>
      <c r="L636" s="230"/>
      <c r="M636" s="231"/>
      <c r="N636" s="232"/>
      <c r="O636" s="232"/>
      <c r="P636" s="232"/>
      <c r="Q636" s="232"/>
      <c r="R636" s="232"/>
      <c r="S636" s="232"/>
      <c r="T636" s="233"/>
      <c r="AT636" s="234" t="s">
        <v>161</v>
      </c>
      <c r="AU636" s="234" t="s">
        <v>89</v>
      </c>
      <c r="AV636" s="15" t="s">
        <v>159</v>
      </c>
      <c r="AW636" s="15" t="s">
        <v>33</v>
      </c>
      <c r="AX636" s="15" t="s">
        <v>87</v>
      </c>
      <c r="AY636" s="234" t="s">
        <v>153</v>
      </c>
    </row>
    <row r="637" spans="1:65" s="2" customFormat="1" ht="21.75" customHeight="1">
      <c r="A637" s="35"/>
      <c r="B637" s="36"/>
      <c r="C637" s="188" t="s">
        <v>618</v>
      </c>
      <c r="D637" s="188" t="s">
        <v>155</v>
      </c>
      <c r="E637" s="189" t="s">
        <v>1870</v>
      </c>
      <c r="F637" s="190" t="s">
        <v>1871</v>
      </c>
      <c r="G637" s="191" t="s">
        <v>446</v>
      </c>
      <c r="H637" s="192">
        <v>131</v>
      </c>
      <c r="I637" s="193"/>
      <c r="J637" s="194">
        <f>ROUND(I637*H637,2)</f>
        <v>0</v>
      </c>
      <c r="K637" s="195"/>
      <c r="L637" s="40"/>
      <c r="M637" s="196" t="s">
        <v>1</v>
      </c>
      <c r="N637" s="197" t="s">
        <v>44</v>
      </c>
      <c r="O637" s="72"/>
      <c r="P637" s="198">
        <f>O637*H637</f>
        <v>0</v>
      </c>
      <c r="Q637" s="198">
        <v>9.0000000000000006E-5</v>
      </c>
      <c r="R637" s="198">
        <f>Q637*H637</f>
        <v>1.179E-2</v>
      </c>
      <c r="S637" s="198">
        <v>0</v>
      </c>
      <c r="T637" s="199">
        <f>S637*H637</f>
        <v>0</v>
      </c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R637" s="200" t="s">
        <v>159</v>
      </c>
      <c r="AT637" s="200" t="s">
        <v>155</v>
      </c>
      <c r="AU637" s="200" t="s">
        <v>89</v>
      </c>
      <c r="AY637" s="18" t="s">
        <v>153</v>
      </c>
      <c r="BE637" s="201">
        <f>IF(N637="základní",J637,0)</f>
        <v>0</v>
      </c>
      <c r="BF637" s="201">
        <f>IF(N637="snížená",J637,0)</f>
        <v>0</v>
      </c>
      <c r="BG637" s="201">
        <f>IF(N637="zákl. přenesená",J637,0)</f>
        <v>0</v>
      </c>
      <c r="BH637" s="201">
        <f>IF(N637="sníž. přenesená",J637,0)</f>
        <v>0</v>
      </c>
      <c r="BI637" s="201">
        <f>IF(N637="nulová",J637,0)</f>
        <v>0</v>
      </c>
      <c r="BJ637" s="18" t="s">
        <v>87</v>
      </c>
      <c r="BK637" s="201">
        <f>ROUND(I637*H637,2)</f>
        <v>0</v>
      </c>
      <c r="BL637" s="18" t="s">
        <v>159</v>
      </c>
      <c r="BM637" s="200" t="s">
        <v>1872</v>
      </c>
    </row>
    <row r="638" spans="1:65" s="2" customFormat="1" ht="16.5" customHeight="1">
      <c r="A638" s="35"/>
      <c r="B638" s="36"/>
      <c r="C638" s="188" t="s">
        <v>624</v>
      </c>
      <c r="D638" s="188" t="s">
        <v>155</v>
      </c>
      <c r="E638" s="189" t="s">
        <v>1873</v>
      </c>
      <c r="F638" s="190" t="s">
        <v>1874</v>
      </c>
      <c r="G638" s="191" t="s">
        <v>465</v>
      </c>
      <c r="H638" s="192">
        <v>1</v>
      </c>
      <c r="I638" s="193"/>
      <c r="J638" s="194">
        <f>ROUND(I638*H638,2)</f>
        <v>0</v>
      </c>
      <c r="K638" s="195"/>
      <c r="L638" s="40"/>
      <c r="M638" s="196" t="s">
        <v>1</v>
      </c>
      <c r="N638" s="197" t="s">
        <v>44</v>
      </c>
      <c r="O638" s="72"/>
      <c r="P638" s="198">
        <f>O638*H638</f>
        <v>0</v>
      </c>
      <c r="Q638" s="198">
        <v>2.0000000000000002E-5</v>
      </c>
      <c r="R638" s="198">
        <f>Q638*H638</f>
        <v>2.0000000000000002E-5</v>
      </c>
      <c r="S638" s="198">
        <v>0</v>
      </c>
      <c r="T638" s="199">
        <f>S638*H638</f>
        <v>0</v>
      </c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R638" s="200" t="s">
        <v>159</v>
      </c>
      <c r="AT638" s="200" t="s">
        <v>155</v>
      </c>
      <c r="AU638" s="200" t="s">
        <v>89</v>
      </c>
      <c r="AY638" s="18" t="s">
        <v>153</v>
      </c>
      <c r="BE638" s="201">
        <f>IF(N638="základní",J638,0)</f>
        <v>0</v>
      </c>
      <c r="BF638" s="201">
        <f>IF(N638="snížená",J638,0)</f>
        <v>0</v>
      </c>
      <c r="BG638" s="201">
        <f>IF(N638="zákl. přenesená",J638,0)</f>
        <v>0</v>
      </c>
      <c r="BH638" s="201">
        <f>IF(N638="sníž. přenesená",J638,0)</f>
        <v>0</v>
      </c>
      <c r="BI638" s="201">
        <f>IF(N638="nulová",J638,0)</f>
        <v>0</v>
      </c>
      <c r="BJ638" s="18" t="s">
        <v>87</v>
      </c>
      <c r="BK638" s="201">
        <f>ROUND(I638*H638,2)</f>
        <v>0</v>
      </c>
      <c r="BL638" s="18" t="s">
        <v>159</v>
      </c>
      <c r="BM638" s="200" t="s">
        <v>1875</v>
      </c>
    </row>
    <row r="639" spans="1:65" s="2" customFormat="1" ht="16.5" customHeight="1">
      <c r="A639" s="35"/>
      <c r="B639" s="36"/>
      <c r="C639" s="235" t="s">
        <v>628</v>
      </c>
      <c r="D639" s="235" t="s">
        <v>223</v>
      </c>
      <c r="E639" s="236" t="s">
        <v>1876</v>
      </c>
      <c r="F639" s="237" t="s">
        <v>1877</v>
      </c>
      <c r="G639" s="238" t="s">
        <v>465</v>
      </c>
      <c r="H639" s="239">
        <v>1</v>
      </c>
      <c r="I639" s="240"/>
      <c r="J639" s="241">
        <f>ROUND(I639*H639,2)</f>
        <v>0</v>
      </c>
      <c r="K639" s="242"/>
      <c r="L639" s="243"/>
      <c r="M639" s="244" t="s">
        <v>1</v>
      </c>
      <c r="N639" s="245" t="s">
        <v>44</v>
      </c>
      <c r="O639" s="72"/>
      <c r="P639" s="198">
        <f>O639*H639</f>
        <v>0</v>
      </c>
      <c r="Q639" s="198">
        <v>5.4999999999999997E-3</v>
      </c>
      <c r="R639" s="198">
        <f>Q639*H639</f>
        <v>5.4999999999999997E-3</v>
      </c>
      <c r="S639" s="198">
        <v>0</v>
      </c>
      <c r="T639" s="199">
        <f>S639*H639</f>
        <v>0</v>
      </c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R639" s="200" t="s">
        <v>204</v>
      </c>
      <c r="AT639" s="200" t="s">
        <v>223</v>
      </c>
      <c r="AU639" s="200" t="s">
        <v>89</v>
      </c>
      <c r="AY639" s="18" t="s">
        <v>153</v>
      </c>
      <c r="BE639" s="201">
        <f>IF(N639="základní",J639,0)</f>
        <v>0</v>
      </c>
      <c r="BF639" s="201">
        <f>IF(N639="snížená",J639,0)</f>
        <v>0</v>
      </c>
      <c r="BG639" s="201">
        <f>IF(N639="zákl. přenesená",J639,0)</f>
        <v>0</v>
      </c>
      <c r="BH639" s="201">
        <f>IF(N639="sníž. přenesená",J639,0)</f>
        <v>0</v>
      </c>
      <c r="BI639" s="201">
        <f>IF(N639="nulová",J639,0)</f>
        <v>0</v>
      </c>
      <c r="BJ639" s="18" t="s">
        <v>87</v>
      </c>
      <c r="BK639" s="201">
        <f>ROUND(I639*H639,2)</f>
        <v>0</v>
      </c>
      <c r="BL639" s="18" t="s">
        <v>159</v>
      </c>
      <c r="BM639" s="200" t="s">
        <v>1878</v>
      </c>
    </row>
    <row r="640" spans="1:65" s="2" customFormat="1" ht="16.5" customHeight="1">
      <c r="A640" s="35"/>
      <c r="B640" s="36"/>
      <c r="C640" s="235" t="s">
        <v>633</v>
      </c>
      <c r="D640" s="235" t="s">
        <v>223</v>
      </c>
      <c r="E640" s="236" t="s">
        <v>1879</v>
      </c>
      <c r="F640" s="237" t="s">
        <v>1880</v>
      </c>
      <c r="G640" s="238" t="s">
        <v>465</v>
      </c>
      <c r="H640" s="239">
        <v>1</v>
      </c>
      <c r="I640" s="240"/>
      <c r="J640" s="241">
        <f>ROUND(I640*H640,2)</f>
        <v>0</v>
      </c>
      <c r="K640" s="242"/>
      <c r="L640" s="243"/>
      <c r="M640" s="244" t="s">
        <v>1</v>
      </c>
      <c r="N640" s="245" t="s">
        <v>44</v>
      </c>
      <c r="O640" s="72"/>
      <c r="P640" s="198">
        <f>O640*H640</f>
        <v>0</v>
      </c>
      <c r="Q640" s="198">
        <v>5.4999999999999997E-3</v>
      </c>
      <c r="R640" s="198">
        <f>Q640*H640</f>
        <v>5.4999999999999997E-3</v>
      </c>
      <c r="S640" s="198">
        <v>0</v>
      </c>
      <c r="T640" s="199">
        <f>S640*H640</f>
        <v>0</v>
      </c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R640" s="200" t="s">
        <v>204</v>
      </c>
      <c r="AT640" s="200" t="s">
        <v>223</v>
      </c>
      <c r="AU640" s="200" t="s">
        <v>89</v>
      </c>
      <c r="AY640" s="18" t="s">
        <v>153</v>
      </c>
      <c r="BE640" s="201">
        <f>IF(N640="základní",J640,0)</f>
        <v>0</v>
      </c>
      <c r="BF640" s="201">
        <f>IF(N640="snížená",J640,0)</f>
        <v>0</v>
      </c>
      <c r="BG640" s="201">
        <f>IF(N640="zákl. přenesená",J640,0)</f>
        <v>0</v>
      </c>
      <c r="BH640" s="201">
        <f>IF(N640="sníž. přenesená",J640,0)</f>
        <v>0</v>
      </c>
      <c r="BI640" s="201">
        <f>IF(N640="nulová",J640,0)</f>
        <v>0</v>
      </c>
      <c r="BJ640" s="18" t="s">
        <v>87</v>
      </c>
      <c r="BK640" s="201">
        <f>ROUND(I640*H640,2)</f>
        <v>0</v>
      </c>
      <c r="BL640" s="18" t="s">
        <v>159</v>
      </c>
      <c r="BM640" s="200" t="s">
        <v>1881</v>
      </c>
    </row>
    <row r="641" spans="1:65" s="2" customFormat="1" ht="16.5" customHeight="1">
      <c r="A641" s="35"/>
      <c r="B641" s="36"/>
      <c r="C641" s="235" t="s">
        <v>639</v>
      </c>
      <c r="D641" s="235" t="s">
        <v>223</v>
      </c>
      <c r="E641" s="236" t="s">
        <v>1882</v>
      </c>
      <c r="F641" s="237" t="s">
        <v>1883</v>
      </c>
      <c r="G641" s="238" t="s">
        <v>465</v>
      </c>
      <c r="H641" s="239">
        <v>1</v>
      </c>
      <c r="I641" s="240"/>
      <c r="J641" s="241">
        <f>ROUND(I641*H641,2)</f>
        <v>0</v>
      </c>
      <c r="K641" s="242"/>
      <c r="L641" s="243"/>
      <c r="M641" s="244" t="s">
        <v>1</v>
      </c>
      <c r="N641" s="245" t="s">
        <v>44</v>
      </c>
      <c r="O641" s="72"/>
      <c r="P641" s="198">
        <f>O641*H641</f>
        <v>0</v>
      </c>
      <c r="Q641" s="198">
        <v>5.4999999999999997E-3</v>
      </c>
      <c r="R641" s="198">
        <f>Q641*H641</f>
        <v>5.4999999999999997E-3</v>
      </c>
      <c r="S641" s="198">
        <v>0</v>
      </c>
      <c r="T641" s="199">
        <f>S641*H641</f>
        <v>0</v>
      </c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R641" s="200" t="s">
        <v>204</v>
      </c>
      <c r="AT641" s="200" t="s">
        <v>223</v>
      </c>
      <c r="AU641" s="200" t="s">
        <v>89</v>
      </c>
      <c r="AY641" s="18" t="s">
        <v>153</v>
      </c>
      <c r="BE641" s="201">
        <f>IF(N641="základní",J641,0)</f>
        <v>0</v>
      </c>
      <c r="BF641" s="201">
        <f>IF(N641="snížená",J641,0)</f>
        <v>0</v>
      </c>
      <c r="BG641" s="201">
        <f>IF(N641="zákl. přenesená",J641,0)</f>
        <v>0</v>
      </c>
      <c r="BH641" s="201">
        <f>IF(N641="sníž. přenesená",J641,0)</f>
        <v>0</v>
      </c>
      <c r="BI641" s="201">
        <f>IF(N641="nulová",J641,0)</f>
        <v>0</v>
      </c>
      <c r="BJ641" s="18" t="s">
        <v>87</v>
      </c>
      <c r="BK641" s="201">
        <f>ROUND(I641*H641,2)</f>
        <v>0</v>
      </c>
      <c r="BL641" s="18" t="s">
        <v>159</v>
      </c>
      <c r="BM641" s="200" t="s">
        <v>1884</v>
      </c>
    </row>
    <row r="642" spans="1:65" s="14" customFormat="1" ht="11.25">
      <c r="B642" s="213"/>
      <c r="C642" s="214"/>
      <c r="D642" s="204" t="s">
        <v>161</v>
      </c>
      <c r="E642" s="215" t="s">
        <v>1</v>
      </c>
      <c r="F642" s="216" t="s">
        <v>87</v>
      </c>
      <c r="G642" s="214"/>
      <c r="H642" s="217">
        <v>1</v>
      </c>
      <c r="I642" s="218"/>
      <c r="J642" s="214"/>
      <c r="K642" s="214"/>
      <c r="L642" s="219"/>
      <c r="M642" s="220"/>
      <c r="N642" s="221"/>
      <c r="O642" s="221"/>
      <c r="P642" s="221"/>
      <c r="Q642" s="221"/>
      <c r="R642" s="221"/>
      <c r="S642" s="221"/>
      <c r="T642" s="222"/>
      <c r="AT642" s="223" t="s">
        <v>161</v>
      </c>
      <c r="AU642" s="223" t="s">
        <v>89</v>
      </c>
      <c r="AV642" s="14" t="s">
        <v>89</v>
      </c>
      <c r="AW642" s="14" t="s">
        <v>33</v>
      </c>
      <c r="AX642" s="14" t="s">
        <v>79</v>
      </c>
      <c r="AY642" s="223" t="s">
        <v>153</v>
      </c>
    </row>
    <row r="643" spans="1:65" s="15" customFormat="1" ht="11.25">
      <c r="B643" s="224"/>
      <c r="C643" s="225"/>
      <c r="D643" s="204" t="s">
        <v>161</v>
      </c>
      <c r="E643" s="226" t="s">
        <v>1</v>
      </c>
      <c r="F643" s="227" t="s">
        <v>164</v>
      </c>
      <c r="G643" s="225"/>
      <c r="H643" s="228">
        <v>1</v>
      </c>
      <c r="I643" s="229"/>
      <c r="J643" s="225"/>
      <c r="K643" s="225"/>
      <c r="L643" s="230"/>
      <c r="M643" s="231"/>
      <c r="N643" s="232"/>
      <c r="O643" s="232"/>
      <c r="P643" s="232"/>
      <c r="Q643" s="232"/>
      <c r="R643" s="232"/>
      <c r="S643" s="232"/>
      <c r="T643" s="233"/>
      <c r="AT643" s="234" t="s">
        <v>161</v>
      </c>
      <c r="AU643" s="234" t="s">
        <v>89</v>
      </c>
      <c r="AV643" s="15" t="s">
        <v>159</v>
      </c>
      <c r="AW643" s="15" t="s">
        <v>33</v>
      </c>
      <c r="AX643" s="15" t="s">
        <v>87</v>
      </c>
      <c r="AY643" s="234" t="s">
        <v>153</v>
      </c>
    </row>
    <row r="644" spans="1:65" s="2" customFormat="1" ht="24.2" customHeight="1">
      <c r="A644" s="35"/>
      <c r="B644" s="36"/>
      <c r="C644" s="188" t="s">
        <v>644</v>
      </c>
      <c r="D644" s="188" t="s">
        <v>155</v>
      </c>
      <c r="E644" s="189" t="s">
        <v>1885</v>
      </c>
      <c r="F644" s="190" t="s">
        <v>1886</v>
      </c>
      <c r="G644" s="191" t="s">
        <v>465</v>
      </c>
      <c r="H644" s="192">
        <v>1</v>
      </c>
      <c r="I644" s="193"/>
      <c r="J644" s="194">
        <f>ROUND(I644*H644,2)</f>
        <v>0</v>
      </c>
      <c r="K644" s="195"/>
      <c r="L644" s="40"/>
      <c r="M644" s="196" t="s">
        <v>1</v>
      </c>
      <c r="N644" s="197" t="s">
        <v>44</v>
      </c>
      <c r="O644" s="72"/>
      <c r="P644" s="198">
        <f>O644*H644</f>
        <v>0</v>
      </c>
      <c r="Q644" s="198">
        <v>1.16E-3</v>
      </c>
      <c r="R644" s="198">
        <f>Q644*H644</f>
        <v>1.16E-3</v>
      </c>
      <c r="S644" s="198">
        <v>0</v>
      </c>
      <c r="T644" s="199">
        <f>S644*H644</f>
        <v>0</v>
      </c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R644" s="200" t="s">
        <v>159</v>
      </c>
      <c r="AT644" s="200" t="s">
        <v>155</v>
      </c>
      <c r="AU644" s="200" t="s">
        <v>89</v>
      </c>
      <c r="AY644" s="18" t="s">
        <v>153</v>
      </c>
      <c r="BE644" s="201">
        <f>IF(N644="základní",J644,0)</f>
        <v>0</v>
      </c>
      <c r="BF644" s="201">
        <f>IF(N644="snížená",J644,0)</f>
        <v>0</v>
      </c>
      <c r="BG644" s="201">
        <f>IF(N644="zákl. přenesená",J644,0)</f>
        <v>0</v>
      </c>
      <c r="BH644" s="201">
        <f>IF(N644="sníž. přenesená",J644,0)</f>
        <v>0</v>
      </c>
      <c r="BI644" s="201">
        <f>IF(N644="nulová",J644,0)</f>
        <v>0</v>
      </c>
      <c r="BJ644" s="18" t="s">
        <v>87</v>
      </c>
      <c r="BK644" s="201">
        <f>ROUND(I644*H644,2)</f>
        <v>0</v>
      </c>
      <c r="BL644" s="18" t="s">
        <v>159</v>
      </c>
      <c r="BM644" s="200" t="s">
        <v>1887</v>
      </c>
    </row>
    <row r="645" spans="1:65" s="14" customFormat="1" ht="11.25">
      <c r="B645" s="213"/>
      <c r="C645" s="214"/>
      <c r="D645" s="204" t="s">
        <v>161</v>
      </c>
      <c r="E645" s="215" t="s">
        <v>1</v>
      </c>
      <c r="F645" s="216" t="s">
        <v>87</v>
      </c>
      <c r="G645" s="214"/>
      <c r="H645" s="217">
        <v>1</v>
      </c>
      <c r="I645" s="218"/>
      <c r="J645" s="214"/>
      <c r="K645" s="214"/>
      <c r="L645" s="219"/>
      <c r="M645" s="220"/>
      <c r="N645" s="221"/>
      <c r="O645" s="221"/>
      <c r="P645" s="221"/>
      <c r="Q645" s="221"/>
      <c r="R645" s="221"/>
      <c r="S645" s="221"/>
      <c r="T645" s="222"/>
      <c r="AT645" s="223" t="s">
        <v>161</v>
      </c>
      <c r="AU645" s="223" t="s">
        <v>89</v>
      </c>
      <c r="AV645" s="14" t="s">
        <v>89</v>
      </c>
      <c r="AW645" s="14" t="s">
        <v>33</v>
      </c>
      <c r="AX645" s="14" t="s">
        <v>79</v>
      </c>
      <c r="AY645" s="223" t="s">
        <v>153</v>
      </c>
    </row>
    <row r="646" spans="1:65" s="15" customFormat="1" ht="11.25">
      <c r="B646" s="224"/>
      <c r="C646" s="225"/>
      <c r="D646" s="204" t="s">
        <v>161</v>
      </c>
      <c r="E646" s="226" t="s">
        <v>1</v>
      </c>
      <c r="F646" s="227" t="s">
        <v>164</v>
      </c>
      <c r="G646" s="225"/>
      <c r="H646" s="228">
        <v>1</v>
      </c>
      <c r="I646" s="229"/>
      <c r="J646" s="225"/>
      <c r="K646" s="225"/>
      <c r="L646" s="230"/>
      <c r="M646" s="231"/>
      <c r="N646" s="232"/>
      <c r="O646" s="232"/>
      <c r="P646" s="232"/>
      <c r="Q646" s="232"/>
      <c r="R646" s="232"/>
      <c r="S646" s="232"/>
      <c r="T646" s="233"/>
      <c r="AT646" s="234" t="s">
        <v>161</v>
      </c>
      <c r="AU646" s="234" t="s">
        <v>89</v>
      </c>
      <c r="AV646" s="15" t="s">
        <v>159</v>
      </c>
      <c r="AW646" s="15" t="s">
        <v>33</v>
      </c>
      <c r="AX646" s="15" t="s">
        <v>87</v>
      </c>
      <c r="AY646" s="234" t="s">
        <v>153</v>
      </c>
    </row>
    <row r="647" spans="1:65" s="2" customFormat="1" ht="16.5" customHeight="1">
      <c r="A647" s="35"/>
      <c r="B647" s="36"/>
      <c r="C647" s="235" t="s">
        <v>649</v>
      </c>
      <c r="D647" s="235" t="s">
        <v>223</v>
      </c>
      <c r="E647" s="236" t="s">
        <v>1888</v>
      </c>
      <c r="F647" s="237" t="s">
        <v>1889</v>
      </c>
      <c r="G647" s="238" t="s">
        <v>465</v>
      </c>
      <c r="H647" s="239">
        <v>1</v>
      </c>
      <c r="I647" s="240"/>
      <c r="J647" s="241">
        <f>ROUND(I647*H647,2)</f>
        <v>0</v>
      </c>
      <c r="K647" s="242"/>
      <c r="L647" s="243"/>
      <c r="M647" s="244" t="s">
        <v>1</v>
      </c>
      <c r="N647" s="245" t="s">
        <v>44</v>
      </c>
      <c r="O647" s="72"/>
      <c r="P647" s="198">
        <f>O647*H647</f>
        <v>0</v>
      </c>
      <c r="Q647" s="198">
        <v>1.4999999999999999E-2</v>
      </c>
      <c r="R647" s="198">
        <f>Q647*H647</f>
        <v>1.4999999999999999E-2</v>
      </c>
      <c r="S647" s="198">
        <v>0</v>
      </c>
      <c r="T647" s="199">
        <f>S647*H647</f>
        <v>0</v>
      </c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R647" s="200" t="s">
        <v>204</v>
      </c>
      <c r="AT647" s="200" t="s">
        <v>223</v>
      </c>
      <c r="AU647" s="200" t="s">
        <v>89</v>
      </c>
      <c r="AY647" s="18" t="s">
        <v>153</v>
      </c>
      <c r="BE647" s="201">
        <f>IF(N647="základní",J647,0)</f>
        <v>0</v>
      </c>
      <c r="BF647" s="201">
        <f>IF(N647="snížená",J647,0)</f>
        <v>0</v>
      </c>
      <c r="BG647" s="201">
        <f>IF(N647="zákl. přenesená",J647,0)</f>
        <v>0</v>
      </c>
      <c r="BH647" s="201">
        <f>IF(N647="sníž. přenesená",J647,0)</f>
        <v>0</v>
      </c>
      <c r="BI647" s="201">
        <f>IF(N647="nulová",J647,0)</f>
        <v>0</v>
      </c>
      <c r="BJ647" s="18" t="s">
        <v>87</v>
      </c>
      <c r="BK647" s="201">
        <f>ROUND(I647*H647,2)</f>
        <v>0</v>
      </c>
      <c r="BL647" s="18" t="s">
        <v>159</v>
      </c>
      <c r="BM647" s="200" t="s">
        <v>1890</v>
      </c>
    </row>
    <row r="648" spans="1:65" s="2" customFormat="1" ht="24.2" customHeight="1">
      <c r="A648" s="35"/>
      <c r="B648" s="36"/>
      <c r="C648" s="188" t="s">
        <v>654</v>
      </c>
      <c r="D648" s="188" t="s">
        <v>155</v>
      </c>
      <c r="E648" s="189" t="s">
        <v>1891</v>
      </c>
      <c r="F648" s="190" t="s">
        <v>1892</v>
      </c>
      <c r="G648" s="191" t="s">
        <v>465</v>
      </c>
      <c r="H648" s="192">
        <v>3</v>
      </c>
      <c r="I648" s="193"/>
      <c r="J648" s="194">
        <f>ROUND(I648*H648,2)</f>
        <v>0</v>
      </c>
      <c r="K648" s="195"/>
      <c r="L648" s="40"/>
      <c r="M648" s="196" t="s">
        <v>1</v>
      </c>
      <c r="N648" s="197" t="s">
        <v>44</v>
      </c>
      <c r="O648" s="72"/>
      <c r="P648" s="198">
        <f>O648*H648</f>
        <v>0</v>
      </c>
      <c r="Q648" s="198">
        <v>1.58E-3</v>
      </c>
      <c r="R648" s="198">
        <f>Q648*H648</f>
        <v>4.7400000000000003E-3</v>
      </c>
      <c r="S648" s="198">
        <v>0</v>
      </c>
      <c r="T648" s="199">
        <f>S648*H648</f>
        <v>0</v>
      </c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R648" s="200" t="s">
        <v>159</v>
      </c>
      <c r="AT648" s="200" t="s">
        <v>155</v>
      </c>
      <c r="AU648" s="200" t="s">
        <v>89</v>
      </c>
      <c r="AY648" s="18" t="s">
        <v>153</v>
      </c>
      <c r="BE648" s="201">
        <f>IF(N648="základní",J648,0)</f>
        <v>0</v>
      </c>
      <c r="BF648" s="201">
        <f>IF(N648="snížená",J648,0)</f>
        <v>0</v>
      </c>
      <c r="BG648" s="201">
        <f>IF(N648="zákl. přenesená",J648,0)</f>
        <v>0</v>
      </c>
      <c r="BH648" s="201">
        <f>IF(N648="sníž. přenesená",J648,0)</f>
        <v>0</v>
      </c>
      <c r="BI648" s="201">
        <f>IF(N648="nulová",J648,0)</f>
        <v>0</v>
      </c>
      <c r="BJ648" s="18" t="s">
        <v>87</v>
      </c>
      <c r="BK648" s="201">
        <f>ROUND(I648*H648,2)</f>
        <v>0</v>
      </c>
      <c r="BL648" s="18" t="s">
        <v>159</v>
      </c>
      <c r="BM648" s="200" t="s">
        <v>1893</v>
      </c>
    </row>
    <row r="649" spans="1:65" s="14" customFormat="1" ht="11.25">
      <c r="B649" s="213"/>
      <c r="C649" s="214"/>
      <c r="D649" s="204" t="s">
        <v>161</v>
      </c>
      <c r="E649" s="215" t="s">
        <v>1</v>
      </c>
      <c r="F649" s="216" t="s">
        <v>172</v>
      </c>
      <c r="G649" s="214"/>
      <c r="H649" s="217">
        <v>3</v>
      </c>
      <c r="I649" s="218"/>
      <c r="J649" s="214"/>
      <c r="K649" s="214"/>
      <c r="L649" s="219"/>
      <c r="M649" s="220"/>
      <c r="N649" s="221"/>
      <c r="O649" s="221"/>
      <c r="P649" s="221"/>
      <c r="Q649" s="221"/>
      <c r="R649" s="221"/>
      <c r="S649" s="221"/>
      <c r="T649" s="222"/>
      <c r="AT649" s="223" t="s">
        <v>161</v>
      </c>
      <c r="AU649" s="223" t="s">
        <v>89</v>
      </c>
      <c r="AV649" s="14" t="s">
        <v>89</v>
      </c>
      <c r="AW649" s="14" t="s">
        <v>33</v>
      </c>
      <c r="AX649" s="14" t="s">
        <v>79</v>
      </c>
      <c r="AY649" s="223" t="s">
        <v>153</v>
      </c>
    </row>
    <row r="650" spans="1:65" s="15" customFormat="1" ht="11.25">
      <c r="B650" s="224"/>
      <c r="C650" s="225"/>
      <c r="D650" s="204" t="s">
        <v>161</v>
      </c>
      <c r="E650" s="226" t="s">
        <v>1</v>
      </c>
      <c r="F650" s="227" t="s">
        <v>164</v>
      </c>
      <c r="G650" s="225"/>
      <c r="H650" s="228">
        <v>3</v>
      </c>
      <c r="I650" s="229"/>
      <c r="J650" s="225"/>
      <c r="K650" s="225"/>
      <c r="L650" s="230"/>
      <c r="M650" s="231"/>
      <c r="N650" s="232"/>
      <c r="O650" s="232"/>
      <c r="P650" s="232"/>
      <c r="Q650" s="232"/>
      <c r="R650" s="232"/>
      <c r="S650" s="232"/>
      <c r="T650" s="233"/>
      <c r="AT650" s="234" t="s">
        <v>161</v>
      </c>
      <c r="AU650" s="234" t="s">
        <v>89</v>
      </c>
      <c r="AV650" s="15" t="s">
        <v>159</v>
      </c>
      <c r="AW650" s="15" t="s">
        <v>33</v>
      </c>
      <c r="AX650" s="15" t="s">
        <v>87</v>
      </c>
      <c r="AY650" s="234" t="s">
        <v>153</v>
      </c>
    </row>
    <row r="651" spans="1:65" s="2" customFormat="1" ht="16.5" customHeight="1">
      <c r="A651" s="35"/>
      <c r="B651" s="36"/>
      <c r="C651" s="235" t="s">
        <v>658</v>
      </c>
      <c r="D651" s="235" t="s">
        <v>223</v>
      </c>
      <c r="E651" s="236" t="s">
        <v>1894</v>
      </c>
      <c r="F651" s="237" t="s">
        <v>1895</v>
      </c>
      <c r="G651" s="238" t="s">
        <v>465</v>
      </c>
      <c r="H651" s="239">
        <v>1</v>
      </c>
      <c r="I651" s="240"/>
      <c r="J651" s="241">
        <f>ROUND(I651*H651,2)</f>
        <v>0</v>
      </c>
      <c r="K651" s="242"/>
      <c r="L651" s="243"/>
      <c r="M651" s="244" t="s">
        <v>1</v>
      </c>
      <c r="N651" s="245" t="s">
        <v>44</v>
      </c>
      <c r="O651" s="72"/>
      <c r="P651" s="198">
        <f>O651*H651</f>
        <v>0</v>
      </c>
      <c r="Q651" s="198">
        <v>1.4999999999999999E-2</v>
      </c>
      <c r="R651" s="198">
        <f>Q651*H651</f>
        <v>1.4999999999999999E-2</v>
      </c>
      <c r="S651" s="198">
        <v>0</v>
      </c>
      <c r="T651" s="199">
        <f>S651*H651</f>
        <v>0</v>
      </c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R651" s="200" t="s">
        <v>204</v>
      </c>
      <c r="AT651" s="200" t="s">
        <v>223</v>
      </c>
      <c r="AU651" s="200" t="s">
        <v>89</v>
      </c>
      <c r="AY651" s="18" t="s">
        <v>153</v>
      </c>
      <c r="BE651" s="201">
        <f>IF(N651="základní",J651,0)</f>
        <v>0</v>
      </c>
      <c r="BF651" s="201">
        <f>IF(N651="snížená",J651,0)</f>
        <v>0</v>
      </c>
      <c r="BG651" s="201">
        <f>IF(N651="zákl. přenesená",J651,0)</f>
        <v>0</v>
      </c>
      <c r="BH651" s="201">
        <f>IF(N651="sníž. přenesená",J651,0)</f>
        <v>0</v>
      </c>
      <c r="BI651" s="201">
        <f>IF(N651="nulová",J651,0)</f>
        <v>0</v>
      </c>
      <c r="BJ651" s="18" t="s">
        <v>87</v>
      </c>
      <c r="BK651" s="201">
        <f>ROUND(I651*H651,2)</f>
        <v>0</v>
      </c>
      <c r="BL651" s="18" t="s">
        <v>159</v>
      </c>
      <c r="BM651" s="200" t="s">
        <v>1896</v>
      </c>
    </row>
    <row r="652" spans="1:65" s="2" customFormat="1" ht="16.5" customHeight="1">
      <c r="A652" s="35"/>
      <c r="B652" s="36"/>
      <c r="C652" s="235" t="s">
        <v>663</v>
      </c>
      <c r="D652" s="235" t="s">
        <v>223</v>
      </c>
      <c r="E652" s="236" t="s">
        <v>1897</v>
      </c>
      <c r="F652" s="237" t="s">
        <v>1898</v>
      </c>
      <c r="G652" s="238" t="s">
        <v>465</v>
      </c>
      <c r="H652" s="239">
        <v>1</v>
      </c>
      <c r="I652" s="240"/>
      <c r="J652" s="241">
        <f>ROUND(I652*H652,2)</f>
        <v>0</v>
      </c>
      <c r="K652" s="242"/>
      <c r="L652" s="243"/>
      <c r="M652" s="244" t="s">
        <v>1</v>
      </c>
      <c r="N652" s="245" t="s">
        <v>44</v>
      </c>
      <c r="O652" s="72"/>
      <c r="P652" s="198">
        <f>O652*H652</f>
        <v>0</v>
      </c>
      <c r="Q652" s="198">
        <v>1.4999999999999999E-2</v>
      </c>
      <c r="R652" s="198">
        <f>Q652*H652</f>
        <v>1.4999999999999999E-2</v>
      </c>
      <c r="S652" s="198">
        <v>0</v>
      </c>
      <c r="T652" s="199">
        <f>S652*H652</f>
        <v>0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200" t="s">
        <v>204</v>
      </c>
      <c r="AT652" s="200" t="s">
        <v>223</v>
      </c>
      <c r="AU652" s="200" t="s">
        <v>89</v>
      </c>
      <c r="AY652" s="18" t="s">
        <v>153</v>
      </c>
      <c r="BE652" s="201">
        <f>IF(N652="základní",J652,0)</f>
        <v>0</v>
      </c>
      <c r="BF652" s="201">
        <f>IF(N652="snížená",J652,0)</f>
        <v>0</v>
      </c>
      <c r="BG652" s="201">
        <f>IF(N652="zákl. přenesená",J652,0)</f>
        <v>0</v>
      </c>
      <c r="BH652" s="201">
        <f>IF(N652="sníž. přenesená",J652,0)</f>
        <v>0</v>
      </c>
      <c r="BI652" s="201">
        <f>IF(N652="nulová",J652,0)</f>
        <v>0</v>
      </c>
      <c r="BJ652" s="18" t="s">
        <v>87</v>
      </c>
      <c r="BK652" s="201">
        <f>ROUND(I652*H652,2)</f>
        <v>0</v>
      </c>
      <c r="BL652" s="18" t="s">
        <v>159</v>
      </c>
      <c r="BM652" s="200" t="s">
        <v>1899</v>
      </c>
    </row>
    <row r="653" spans="1:65" s="2" customFormat="1" ht="16.5" customHeight="1">
      <c r="A653" s="35"/>
      <c r="B653" s="36"/>
      <c r="C653" s="235" t="s">
        <v>669</v>
      </c>
      <c r="D653" s="235" t="s">
        <v>223</v>
      </c>
      <c r="E653" s="236" t="s">
        <v>1900</v>
      </c>
      <c r="F653" s="237" t="s">
        <v>1901</v>
      </c>
      <c r="G653" s="238" t="s">
        <v>465</v>
      </c>
      <c r="H653" s="239">
        <v>1</v>
      </c>
      <c r="I653" s="240"/>
      <c r="J653" s="241">
        <f>ROUND(I653*H653,2)</f>
        <v>0</v>
      </c>
      <c r="K653" s="242"/>
      <c r="L653" s="243"/>
      <c r="M653" s="244" t="s">
        <v>1</v>
      </c>
      <c r="N653" s="245" t="s">
        <v>44</v>
      </c>
      <c r="O653" s="72"/>
      <c r="P653" s="198">
        <f>O653*H653</f>
        <v>0</v>
      </c>
      <c r="Q653" s="198">
        <v>1.4999999999999999E-2</v>
      </c>
      <c r="R653" s="198">
        <f>Q653*H653</f>
        <v>1.4999999999999999E-2</v>
      </c>
      <c r="S653" s="198">
        <v>0</v>
      </c>
      <c r="T653" s="199">
        <f>S653*H653</f>
        <v>0</v>
      </c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R653" s="200" t="s">
        <v>204</v>
      </c>
      <c r="AT653" s="200" t="s">
        <v>223</v>
      </c>
      <c r="AU653" s="200" t="s">
        <v>89</v>
      </c>
      <c r="AY653" s="18" t="s">
        <v>153</v>
      </c>
      <c r="BE653" s="201">
        <f>IF(N653="základní",J653,0)</f>
        <v>0</v>
      </c>
      <c r="BF653" s="201">
        <f>IF(N653="snížená",J653,0)</f>
        <v>0</v>
      </c>
      <c r="BG653" s="201">
        <f>IF(N653="zákl. přenesená",J653,0)</f>
        <v>0</v>
      </c>
      <c r="BH653" s="201">
        <f>IF(N653="sníž. přenesená",J653,0)</f>
        <v>0</v>
      </c>
      <c r="BI653" s="201">
        <f>IF(N653="nulová",J653,0)</f>
        <v>0</v>
      </c>
      <c r="BJ653" s="18" t="s">
        <v>87</v>
      </c>
      <c r="BK653" s="201">
        <f>ROUND(I653*H653,2)</f>
        <v>0</v>
      </c>
      <c r="BL653" s="18" t="s">
        <v>159</v>
      </c>
      <c r="BM653" s="200" t="s">
        <v>1902</v>
      </c>
    </row>
    <row r="654" spans="1:65" s="2" customFormat="1" ht="16.5" customHeight="1">
      <c r="A654" s="35"/>
      <c r="B654" s="36"/>
      <c r="C654" s="188" t="s">
        <v>676</v>
      </c>
      <c r="D654" s="188" t="s">
        <v>155</v>
      </c>
      <c r="E654" s="189" t="s">
        <v>1903</v>
      </c>
      <c r="F654" s="190" t="s">
        <v>1904</v>
      </c>
      <c r="G654" s="191" t="s">
        <v>465</v>
      </c>
      <c r="H654" s="192">
        <v>2</v>
      </c>
      <c r="I654" s="193"/>
      <c r="J654" s="194">
        <f>ROUND(I654*H654,2)</f>
        <v>0</v>
      </c>
      <c r="K654" s="195"/>
      <c r="L654" s="40"/>
      <c r="M654" s="196" t="s">
        <v>1</v>
      </c>
      <c r="N654" s="197" t="s">
        <v>44</v>
      </c>
      <c r="O654" s="72"/>
      <c r="P654" s="198">
        <f>O654*H654</f>
        <v>0</v>
      </c>
      <c r="Q654" s="198">
        <v>8.0000000000000004E-4</v>
      </c>
      <c r="R654" s="198">
        <f>Q654*H654</f>
        <v>1.6000000000000001E-3</v>
      </c>
      <c r="S654" s="198">
        <v>0</v>
      </c>
      <c r="T654" s="199">
        <f>S654*H654</f>
        <v>0</v>
      </c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R654" s="200" t="s">
        <v>159</v>
      </c>
      <c r="AT654" s="200" t="s">
        <v>155</v>
      </c>
      <c r="AU654" s="200" t="s">
        <v>89</v>
      </c>
      <c r="AY654" s="18" t="s">
        <v>153</v>
      </c>
      <c r="BE654" s="201">
        <f>IF(N654="základní",J654,0)</f>
        <v>0</v>
      </c>
      <c r="BF654" s="201">
        <f>IF(N654="snížená",J654,0)</f>
        <v>0</v>
      </c>
      <c r="BG654" s="201">
        <f>IF(N654="zákl. přenesená",J654,0)</f>
        <v>0</v>
      </c>
      <c r="BH654" s="201">
        <f>IF(N654="sníž. přenesená",J654,0)</f>
        <v>0</v>
      </c>
      <c r="BI654" s="201">
        <f>IF(N654="nulová",J654,0)</f>
        <v>0</v>
      </c>
      <c r="BJ654" s="18" t="s">
        <v>87</v>
      </c>
      <c r="BK654" s="201">
        <f>ROUND(I654*H654,2)</f>
        <v>0</v>
      </c>
      <c r="BL654" s="18" t="s">
        <v>159</v>
      </c>
      <c r="BM654" s="200" t="s">
        <v>1905</v>
      </c>
    </row>
    <row r="655" spans="1:65" s="14" customFormat="1" ht="11.25">
      <c r="B655" s="213"/>
      <c r="C655" s="214"/>
      <c r="D655" s="204" t="s">
        <v>161</v>
      </c>
      <c r="E655" s="215" t="s">
        <v>1</v>
      </c>
      <c r="F655" s="216" t="s">
        <v>89</v>
      </c>
      <c r="G655" s="214"/>
      <c r="H655" s="217">
        <v>2</v>
      </c>
      <c r="I655" s="218"/>
      <c r="J655" s="214"/>
      <c r="K655" s="214"/>
      <c r="L655" s="219"/>
      <c r="M655" s="220"/>
      <c r="N655" s="221"/>
      <c r="O655" s="221"/>
      <c r="P655" s="221"/>
      <c r="Q655" s="221"/>
      <c r="R655" s="221"/>
      <c r="S655" s="221"/>
      <c r="T655" s="222"/>
      <c r="AT655" s="223" t="s">
        <v>161</v>
      </c>
      <c r="AU655" s="223" t="s">
        <v>89</v>
      </c>
      <c r="AV655" s="14" t="s">
        <v>89</v>
      </c>
      <c r="AW655" s="14" t="s">
        <v>33</v>
      </c>
      <c r="AX655" s="14" t="s">
        <v>79</v>
      </c>
      <c r="AY655" s="223" t="s">
        <v>153</v>
      </c>
    </row>
    <row r="656" spans="1:65" s="15" customFormat="1" ht="11.25">
      <c r="B656" s="224"/>
      <c r="C656" s="225"/>
      <c r="D656" s="204" t="s">
        <v>161</v>
      </c>
      <c r="E656" s="226" t="s">
        <v>1</v>
      </c>
      <c r="F656" s="227" t="s">
        <v>164</v>
      </c>
      <c r="G656" s="225"/>
      <c r="H656" s="228">
        <v>2</v>
      </c>
      <c r="I656" s="229"/>
      <c r="J656" s="225"/>
      <c r="K656" s="225"/>
      <c r="L656" s="230"/>
      <c r="M656" s="231"/>
      <c r="N656" s="232"/>
      <c r="O656" s="232"/>
      <c r="P656" s="232"/>
      <c r="Q656" s="232"/>
      <c r="R656" s="232"/>
      <c r="S656" s="232"/>
      <c r="T656" s="233"/>
      <c r="AT656" s="234" t="s">
        <v>161</v>
      </c>
      <c r="AU656" s="234" t="s">
        <v>89</v>
      </c>
      <c r="AV656" s="15" t="s">
        <v>159</v>
      </c>
      <c r="AW656" s="15" t="s">
        <v>33</v>
      </c>
      <c r="AX656" s="15" t="s">
        <v>87</v>
      </c>
      <c r="AY656" s="234" t="s">
        <v>153</v>
      </c>
    </row>
    <row r="657" spans="1:65" s="2" customFormat="1" ht="16.5" customHeight="1">
      <c r="A657" s="35"/>
      <c r="B657" s="36"/>
      <c r="C657" s="235" t="s">
        <v>682</v>
      </c>
      <c r="D657" s="235" t="s">
        <v>223</v>
      </c>
      <c r="E657" s="236" t="s">
        <v>1906</v>
      </c>
      <c r="F657" s="237" t="s">
        <v>1907</v>
      </c>
      <c r="G657" s="238" t="s">
        <v>465</v>
      </c>
      <c r="H657" s="239">
        <v>2</v>
      </c>
      <c r="I657" s="240"/>
      <c r="J657" s="241">
        <f>ROUND(I657*H657,2)</f>
        <v>0</v>
      </c>
      <c r="K657" s="242"/>
      <c r="L657" s="243"/>
      <c r="M657" s="244" t="s">
        <v>1</v>
      </c>
      <c r="N657" s="245" t="s">
        <v>44</v>
      </c>
      <c r="O657" s="72"/>
      <c r="P657" s="198">
        <f>O657*H657</f>
        <v>0</v>
      </c>
      <c r="Q657" s="198">
        <v>8.0000000000000004E-4</v>
      </c>
      <c r="R657" s="198">
        <f>Q657*H657</f>
        <v>1.6000000000000001E-3</v>
      </c>
      <c r="S657" s="198">
        <v>0</v>
      </c>
      <c r="T657" s="199">
        <f>S657*H657</f>
        <v>0</v>
      </c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R657" s="200" t="s">
        <v>204</v>
      </c>
      <c r="AT657" s="200" t="s">
        <v>223</v>
      </c>
      <c r="AU657" s="200" t="s">
        <v>89</v>
      </c>
      <c r="AY657" s="18" t="s">
        <v>153</v>
      </c>
      <c r="BE657" s="201">
        <f>IF(N657="základní",J657,0)</f>
        <v>0</v>
      </c>
      <c r="BF657" s="201">
        <f>IF(N657="snížená",J657,0)</f>
        <v>0</v>
      </c>
      <c r="BG657" s="201">
        <f>IF(N657="zákl. přenesená",J657,0)</f>
        <v>0</v>
      </c>
      <c r="BH657" s="201">
        <f>IF(N657="sníž. přenesená",J657,0)</f>
        <v>0</v>
      </c>
      <c r="BI657" s="201">
        <f>IF(N657="nulová",J657,0)</f>
        <v>0</v>
      </c>
      <c r="BJ657" s="18" t="s">
        <v>87</v>
      </c>
      <c r="BK657" s="201">
        <f>ROUND(I657*H657,2)</f>
        <v>0</v>
      </c>
      <c r="BL657" s="18" t="s">
        <v>159</v>
      </c>
      <c r="BM657" s="200" t="s">
        <v>1908</v>
      </c>
    </row>
    <row r="658" spans="1:65" s="2" customFormat="1" ht="24.2" customHeight="1">
      <c r="A658" s="35"/>
      <c r="B658" s="36"/>
      <c r="C658" s="188" t="s">
        <v>687</v>
      </c>
      <c r="D658" s="188" t="s">
        <v>155</v>
      </c>
      <c r="E658" s="189" t="s">
        <v>1909</v>
      </c>
      <c r="F658" s="190" t="s">
        <v>1910</v>
      </c>
      <c r="G658" s="191" t="s">
        <v>465</v>
      </c>
      <c r="H658" s="192">
        <v>50</v>
      </c>
      <c r="I658" s="193"/>
      <c r="J658" s="194">
        <f>ROUND(I658*H658,2)</f>
        <v>0</v>
      </c>
      <c r="K658" s="195"/>
      <c r="L658" s="40"/>
      <c r="M658" s="196" t="s">
        <v>1</v>
      </c>
      <c r="N658" s="197" t="s">
        <v>44</v>
      </c>
      <c r="O658" s="72"/>
      <c r="P658" s="198">
        <f>O658*H658</f>
        <v>0</v>
      </c>
      <c r="Q658" s="198">
        <v>1.0000000000000001E-5</v>
      </c>
      <c r="R658" s="198">
        <f>Q658*H658</f>
        <v>5.0000000000000001E-4</v>
      </c>
      <c r="S658" s="198">
        <v>0</v>
      </c>
      <c r="T658" s="199">
        <f>S658*H658</f>
        <v>0</v>
      </c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R658" s="200" t="s">
        <v>159</v>
      </c>
      <c r="AT658" s="200" t="s">
        <v>155</v>
      </c>
      <c r="AU658" s="200" t="s">
        <v>89</v>
      </c>
      <c r="AY658" s="18" t="s">
        <v>153</v>
      </c>
      <c r="BE658" s="201">
        <f>IF(N658="základní",J658,0)</f>
        <v>0</v>
      </c>
      <c r="BF658" s="201">
        <f>IF(N658="snížená",J658,0)</f>
        <v>0</v>
      </c>
      <c r="BG658" s="201">
        <f>IF(N658="zákl. přenesená",J658,0)</f>
        <v>0</v>
      </c>
      <c r="BH658" s="201">
        <f>IF(N658="sníž. přenesená",J658,0)</f>
        <v>0</v>
      </c>
      <c r="BI658" s="201">
        <f>IF(N658="nulová",J658,0)</f>
        <v>0</v>
      </c>
      <c r="BJ658" s="18" t="s">
        <v>87</v>
      </c>
      <c r="BK658" s="201">
        <f>ROUND(I658*H658,2)</f>
        <v>0</v>
      </c>
      <c r="BL658" s="18" t="s">
        <v>159</v>
      </c>
      <c r="BM658" s="200" t="s">
        <v>1911</v>
      </c>
    </row>
    <row r="659" spans="1:65" s="13" customFormat="1" ht="11.25">
      <c r="B659" s="202"/>
      <c r="C659" s="203"/>
      <c r="D659" s="204" t="s">
        <v>161</v>
      </c>
      <c r="E659" s="205" t="s">
        <v>1</v>
      </c>
      <c r="F659" s="206" t="s">
        <v>1912</v>
      </c>
      <c r="G659" s="203"/>
      <c r="H659" s="205" t="s">
        <v>1</v>
      </c>
      <c r="I659" s="207"/>
      <c r="J659" s="203"/>
      <c r="K659" s="203"/>
      <c r="L659" s="208"/>
      <c r="M659" s="209"/>
      <c r="N659" s="210"/>
      <c r="O659" s="210"/>
      <c r="P659" s="210"/>
      <c r="Q659" s="210"/>
      <c r="R659" s="210"/>
      <c r="S659" s="210"/>
      <c r="T659" s="211"/>
      <c r="AT659" s="212" t="s">
        <v>161</v>
      </c>
      <c r="AU659" s="212" t="s">
        <v>89</v>
      </c>
      <c r="AV659" s="13" t="s">
        <v>87</v>
      </c>
      <c r="AW659" s="13" t="s">
        <v>33</v>
      </c>
      <c r="AX659" s="13" t="s">
        <v>79</v>
      </c>
      <c r="AY659" s="212" t="s">
        <v>153</v>
      </c>
    </row>
    <row r="660" spans="1:65" s="14" customFormat="1" ht="11.25">
      <c r="B660" s="213"/>
      <c r="C660" s="214"/>
      <c r="D660" s="204" t="s">
        <v>161</v>
      </c>
      <c r="E660" s="215" t="s">
        <v>1</v>
      </c>
      <c r="F660" s="216" t="s">
        <v>333</v>
      </c>
      <c r="G660" s="214"/>
      <c r="H660" s="217">
        <v>30</v>
      </c>
      <c r="I660" s="218"/>
      <c r="J660" s="214"/>
      <c r="K660" s="214"/>
      <c r="L660" s="219"/>
      <c r="M660" s="220"/>
      <c r="N660" s="221"/>
      <c r="O660" s="221"/>
      <c r="P660" s="221"/>
      <c r="Q660" s="221"/>
      <c r="R660" s="221"/>
      <c r="S660" s="221"/>
      <c r="T660" s="222"/>
      <c r="AT660" s="223" t="s">
        <v>161</v>
      </c>
      <c r="AU660" s="223" t="s">
        <v>89</v>
      </c>
      <c r="AV660" s="14" t="s">
        <v>89</v>
      </c>
      <c r="AW660" s="14" t="s">
        <v>33</v>
      </c>
      <c r="AX660" s="14" t="s">
        <v>79</v>
      </c>
      <c r="AY660" s="223" t="s">
        <v>153</v>
      </c>
    </row>
    <row r="661" spans="1:65" s="13" customFormat="1" ht="22.5">
      <c r="B661" s="202"/>
      <c r="C661" s="203"/>
      <c r="D661" s="204" t="s">
        <v>161</v>
      </c>
      <c r="E661" s="205" t="s">
        <v>1</v>
      </c>
      <c r="F661" s="206" t="s">
        <v>1913</v>
      </c>
      <c r="G661" s="203"/>
      <c r="H661" s="205" t="s">
        <v>1</v>
      </c>
      <c r="I661" s="207"/>
      <c r="J661" s="203"/>
      <c r="K661" s="203"/>
      <c r="L661" s="208"/>
      <c r="M661" s="209"/>
      <c r="N661" s="210"/>
      <c r="O661" s="210"/>
      <c r="P661" s="210"/>
      <c r="Q661" s="210"/>
      <c r="R661" s="210"/>
      <c r="S661" s="210"/>
      <c r="T661" s="211"/>
      <c r="AT661" s="212" t="s">
        <v>161</v>
      </c>
      <c r="AU661" s="212" t="s">
        <v>89</v>
      </c>
      <c r="AV661" s="13" t="s">
        <v>87</v>
      </c>
      <c r="AW661" s="13" t="s">
        <v>33</v>
      </c>
      <c r="AX661" s="13" t="s">
        <v>79</v>
      </c>
      <c r="AY661" s="212" t="s">
        <v>153</v>
      </c>
    </row>
    <row r="662" spans="1:65" s="14" customFormat="1" ht="11.25">
      <c r="B662" s="213"/>
      <c r="C662" s="214"/>
      <c r="D662" s="204" t="s">
        <v>161</v>
      </c>
      <c r="E662" s="215" t="s">
        <v>1</v>
      </c>
      <c r="F662" s="216" t="s">
        <v>273</v>
      </c>
      <c r="G662" s="214"/>
      <c r="H662" s="217">
        <v>20</v>
      </c>
      <c r="I662" s="218"/>
      <c r="J662" s="214"/>
      <c r="K662" s="214"/>
      <c r="L662" s="219"/>
      <c r="M662" s="220"/>
      <c r="N662" s="221"/>
      <c r="O662" s="221"/>
      <c r="P662" s="221"/>
      <c r="Q662" s="221"/>
      <c r="R662" s="221"/>
      <c r="S662" s="221"/>
      <c r="T662" s="222"/>
      <c r="AT662" s="223" t="s">
        <v>161</v>
      </c>
      <c r="AU662" s="223" t="s">
        <v>89</v>
      </c>
      <c r="AV662" s="14" t="s">
        <v>89</v>
      </c>
      <c r="AW662" s="14" t="s">
        <v>33</v>
      </c>
      <c r="AX662" s="14" t="s">
        <v>79</v>
      </c>
      <c r="AY662" s="223" t="s">
        <v>153</v>
      </c>
    </row>
    <row r="663" spans="1:65" s="15" customFormat="1" ht="11.25">
      <c r="B663" s="224"/>
      <c r="C663" s="225"/>
      <c r="D663" s="204" t="s">
        <v>161</v>
      </c>
      <c r="E663" s="226" t="s">
        <v>1</v>
      </c>
      <c r="F663" s="227" t="s">
        <v>164</v>
      </c>
      <c r="G663" s="225"/>
      <c r="H663" s="228">
        <v>50</v>
      </c>
      <c r="I663" s="229"/>
      <c r="J663" s="225"/>
      <c r="K663" s="225"/>
      <c r="L663" s="230"/>
      <c r="M663" s="231"/>
      <c r="N663" s="232"/>
      <c r="O663" s="232"/>
      <c r="P663" s="232"/>
      <c r="Q663" s="232"/>
      <c r="R663" s="232"/>
      <c r="S663" s="232"/>
      <c r="T663" s="233"/>
      <c r="AT663" s="234" t="s">
        <v>161</v>
      </c>
      <c r="AU663" s="234" t="s">
        <v>89</v>
      </c>
      <c r="AV663" s="15" t="s">
        <v>159</v>
      </c>
      <c r="AW663" s="15" t="s">
        <v>33</v>
      </c>
      <c r="AX663" s="15" t="s">
        <v>87</v>
      </c>
      <c r="AY663" s="234" t="s">
        <v>153</v>
      </c>
    </row>
    <row r="664" spans="1:65" s="2" customFormat="1" ht="24.2" customHeight="1">
      <c r="A664" s="35"/>
      <c r="B664" s="36"/>
      <c r="C664" s="188" t="s">
        <v>694</v>
      </c>
      <c r="D664" s="188" t="s">
        <v>155</v>
      </c>
      <c r="E664" s="189" t="s">
        <v>1914</v>
      </c>
      <c r="F664" s="190" t="s">
        <v>1915</v>
      </c>
      <c r="G664" s="191" t="s">
        <v>465</v>
      </c>
      <c r="H664" s="192">
        <v>50</v>
      </c>
      <c r="I664" s="193"/>
      <c r="J664" s="194">
        <f>ROUND(I664*H664,2)</f>
        <v>0</v>
      </c>
      <c r="K664" s="195"/>
      <c r="L664" s="40"/>
      <c r="M664" s="196" t="s">
        <v>1</v>
      </c>
      <c r="N664" s="197" t="s">
        <v>44</v>
      </c>
      <c r="O664" s="72"/>
      <c r="P664" s="198">
        <f>O664*H664</f>
        <v>0</v>
      </c>
      <c r="Q664" s="198">
        <v>1.0000000000000001E-5</v>
      </c>
      <c r="R664" s="198">
        <f>Q664*H664</f>
        <v>5.0000000000000001E-4</v>
      </c>
      <c r="S664" s="198">
        <v>0</v>
      </c>
      <c r="T664" s="199">
        <f>S664*H664</f>
        <v>0</v>
      </c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R664" s="200" t="s">
        <v>159</v>
      </c>
      <c r="AT664" s="200" t="s">
        <v>155</v>
      </c>
      <c r="AU664" s="200" t="s">
        <v>89</v>
      </c>
      <c r="AY664" s="18" t="s">
        <v>153</v>
      </c>
      <c r="BE664" s="201">
        <f>IF(N664="základní",J664,0)</f>
        <v>0</v>
      </c>
      <c r="BF664" s="201">
        <f>IF(N664="snížená",J664,0)</f>
        <v>0</v>
      </c>
      <c r="BG664" s="201">
        <f>IF(N664="zákl. přenesená",J664,0)</f>
        <v>0</v>
      </c>
      <c r="BH664" s="201">
        <f>IF(N664="sníž. přenesená",J664,0)</f>
        <v>0</v>
      </c>
      <c r="BI664" s="201">
        <f>IF(N664="nulová",J664,0)</f>
        <v>0</v>
      </c>
      <c r="BJ664" s="18" t="s">
        <v>87</v>
      </c>
      <c r="BK664" s="201">
        <f>ROUND(I664*H664,2)</f>
        <v>0</v>
      </c>
      <c r="BL664" s="18" t="s">
        <v>159</v>
      </c>
      <c r="BM664" s="200" t="s">
        <v>1916</v>
      </c>
    </row>
    <row r="665" spans="1:65" s="13" customFormat="1" ht="11.25">
      <c r="B665" s="202"/>
      <c r="C665" s="203"/>
      <c r="D665" s="204" t="s">
        <v>161</v>
      </c>
      <c r="E665" s="205" t="s">
        <v>1</v>
      </c>
      <c r="F665" s="206" t="s">
        <v>1917</v>
      </c>
      <c r="G665" s="203"/>
      <c r="H665" s="205" t="s">
        <v>1</v>
      </c>
      <c r="I665" s="207"/>
      <c r="J665" s="203"/>
      <c r="K665" s="203"/>
      <c r="L665" s="208"/>
      <c r="M665" s="209"/>
      <c r="N665" s="210"/>
      <c r="O665" s="210"/>
      <c r="P665" s="210"/>
      <c r="Q665" s="210"/>
      <c r="R665" s="210"/>
      <c r="S665" s="210"/>
      <c r="T665" s="211"/>
      <c r="AT665" s="212" t="s">
        <v>161</v>
      </c>
      <c r="AU665" s="212" t="s">
        <v>89</v>
      </c>
      <c r="AV665" s="13" t="s">
        <v>87</v>
      </c>
      <c r="AW665" s="13" t="s">
        <v>33</v>
      </c>
      <c r="AX665" s="13" t="s">
        <v>79</v>
      </c>
      <c r="AY665" s="212" t="s">
        <v>153</v>
      </c>
    </row>
    <row r="666" spans="1:65" s="14" customFormat="1" ht="11.25">
      <c r="B666" s="213"/>
      <c r="C666" s="214"/>
      <c r="D666" s="204" t="s">
        <v>161</v>
      </c>
      <c r="E666" s="215" t="s">
        <v>1</v>
      </c>
      <c r="F666" s="216" t="s">
        <v>462</v>
      </c>
      <c r="G666" s="214"/>
      <c r="H666" s="217">
        <v>50</v>
      </c>
      <c r="I666" s="218"/>
      <c r="J666" s="214"/>
      <c r="K666" s="214"/>
      <c r="L666" s="219"/>
      <c r="M666" s="220"/>
      <c r="N666" s="221"/>
      <c r="O666" s="221"/>
      <c r="P666" s="221"/>
      <c r="Q666" s="221"/>
      <c r="R666" s="221"/>
      <c r="S666" s="221"/>
      <c r="T666" s="222"/>
      <c r="AT666" s="223" t="s">
        <v>161</v>
      </c>
      <c r="AU666" s="223" t="s">
        <v>89</v>
      </c>
      <c r="AV666" s="14" t="s">
        <v>89</v>
      </c>
      <c r="AW666" s="14" t="s">
        <v>33</v>
      </c>
      <c r="AX666" s="14" t="s">
        <v>79</v>
      </c>
      <c r="AY666" s="223" t="s">
        <v>153</v>
      </c>
    </row>
    <row r="667" spans="1:65" s="15" customFormat="1" ht="11.25">
      <c r="B667" s="224"/>
      <c r="C667" s="225"/>
      <c r="D667" s="204" t="s">
        <v>161</v>
      </c>
      <c r="E667" s="226" t="s">
        <v>1</v>
      </c>
      <c r="F667" s="227" t="s">
        <v>164</v>
      </c>
      <c r="G667" s="225"/>
      <c r="H667" s="228">
        <v>50</v>
      </c>
      <c r="I667" s="229"/>
      <c r="J667" s="225"/>
      <c r="K667" s="225"/>
      <c r="L667" s="230"/>
      <c r="M667" s="231"/>
      <c r="N667" s="232"/>
      <c r="O667" s="232"/>
      <c r="P667" s="232"/>
      <c r="Q667" s="232"/>
      <c r="R667" s="232"/>
      <c r="S667" s="232"/>
      <c r="T667" s="233"/>
      <c r="AT667" s="234" t="s">
        <v>161</v>
      </c>
      <c r="AU667" s="234" t="s">
        <v>89</v>
      </c>
      <c r="AV667" s="15" t="s">
        <v>159</v>
      </c>
      <c r="AW667" s="15" t="s">
        <v>33</v>
      </c>
      <c r="AX667" s="15" t="s">
        <v>87</v>
      </c>
      <c r="AY667" s="234" t="s">
        <v>153</v>
      </c>
    </row>
    <row r="668" spans="1:65" s="12" customFormat="1" ht="22.9" customHeight="1">
      <c r="B668" s="172"/>
      <c r="C668" s="173"/>
      <c r="D668" s="174" t="s">
        <v>78</v>
      </c>
      <c r="E668" s="186" t="s">
        <v>208</v>
      </c>
      <c r="F668" s="186" t="s">
        <v>471</v>
      </c>
      <c r="G668" s="173"/>
      <c r="H668" s="173"/>
      <c r="I668" s="176"/>
      <c r="J668" s="187">
        <f>BK668</f>
        <v>0</v>
      </c>
      <c r="K668" s="173"/>
      <c r="L668" s="178"/>
      <c r="M668" s="179"/>
      <c r="N668" s="180"/>
      <c r="O668" s="180"/>
      <c r="P668" s="181">
        <f>SUM(P669:P718)</f>
        <v>0</v>
      </c>
      <c r="Q668" s="180"/>
      <c r="R668" s="181">
        <f>SUM(R669:R718)</f>
        <v>49.207869500000008</v>
      </c>
      <c r="S668" s="180"/>
      <c r="T668" s="182">
        <f>SUM(T669:T718)</f>
        <v>0.42945</v>
      </c>
      <c r="AR668" s="183" t="s">
        <v>87</v>
      </c>
      <c r="AT668" s="184" t="s">
        <v>78</v>
      </c>
      <c r="AU668" s="184" t="s">
        <v>87</v>
      </c>
      <c r="AY668" s="183" t="s">
        <v>153</v>
      </c>
      <c r="BK668" s="185">
        <f>SUM(BK669:BK718)</f>
        <v>0</v>
      </c>
    </row>
    <row r="669" spans="1:65" s="2" customFormat="1" ht="24.2" customHeight="1">
      <c r="A669" s="35"/>
      <c r="B669" s="36"/>
      <c r="C669" s="188" t="s">
        <v>700</v>
      </c>
      <c r="D669" s="188" t="s">
        <v>155</v>
      </c>
      <c r="E669" s="189" t="s">
        <v>1918</v>
      </c>
      <c r="F669" s="190" t="s">
        <v>1919</v>
      </c>
      <c r="G669" s="191" t="s">
        <v>446</v>
      </c>
      <c r="H669" s="192">
        <v>82</v>
      </c>
      <c r="I669" s="193"/>
      <c r="J669" s="194">
        <f>ROUND(I669*H669,2)</f>
        <v>0</v>
      </c>
      <c r="K669" s="195"/>
      <c r="L669" s="40"/>
      <c r="M669" s="196" t="s">
        <v>1</v>
      </c>
      <c r="N669" s="197" t="s">
        <v>44</v>
      </c>
      <c r="O669" s="72"/>
      <c r="P669" s="198">
        <f>O669*H669</f>
        <v>0</v>
      </c>
      <c r="Q669" s="198">
        <v>9.0010000000000007E-2</v>
      </c>
      <c r="R669" s="198">
        <f>Q669*H669</f>
        <v>7.3808200000000008</v>
      </c>
      <c r="S669" s="198">
        <v>0</v>
      </c>
      <c r="T669" s="199">
        <f>S669*H669</f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200" t="s">
        <v>159</v>
      </c>
      <c r="AT669" s="200" t="s">
        <v>155</v>
      </c>
      <c r="AU669" s="200" t="s">
        <v>89</v>
      </c>
      <c r="AY669" s="18" t="s">
        <v>153</v>
      </c>
      <c r="BE669" s="201">
        <f>IF(N669="základní",J669,0)</f>
        <v>0</v>
      </c>
      <c r="BF669" s="201">
        <f>IF(N669="snížená",J669,0)</f>
        <v>0</v>
      </c>
      <c r="BG669" s="201">
        <f>IF(N669="zákl. přenesená",J669,0)</f>
        <v>0</v>
      </c>
      <c r="BH669" s="201">
        <f>IF(N669="sníž. přenesená",J669,0)</f>
        <v>0</v>
      </c>
      <c r="BI669" s="201">
        <f>IF(N669="nulová",J669,0)</f>
        <v>0</v>
      </c>
      <c r="BJ669" s="18" t="s">
        <v>87</v>
      </c>
      <c r="BK669" s="201">
        <f>ROUND(I669*H669,2)</f>
        <v>0</v>
      </c>
      <c r="BL669" s="18" t="s">
        <v>159</v>
      </c>
      <c r="BM669" s="200" t="s">
        <v>1920</v>
      </c>
    </row>
    <row r="670" spans="1:65" s="14" customFormat="1" ht="11.25">
      <c r="B670" s="213"/>
      <c r="C670" s="214"/>
      <c r="D670" s="204" t="s">
        <v>161</v>
      </c>
      <c r="E670" s="215" t="s">
        <v>1</v>
      </c>
      <c r="F670" s="216" t="s">
        <v>639</v>
      </c>
      <c r="G670" s="214"/>
      <c r="H670" s="217">
        <v>82</v>
      </c>
      <c r="I670" s="218"/>
      <c r="J670" s="214"/>
      <c r="K670" s="214"/>
      <c r="L670" s="219"/>
      <c r="M670" s="220"/>
      <c r="N670" s="221"/>
      <c r="O670" s="221"/>
      <c r="P670" s="221"/>
      <c r="Q670" s="221"/>
      <c r="R670" s="221"/>
      <c r="S670" s="221"/>
      <c r="T670" s="222"/>
      <c r="AT670" s="223" t="s">
        <v>161</v>
      </c>
      <c r="AU670" s="223" t="s">
        <v>89</v>
      </c>
      <c r="AV670" s="14" t="s">
        <v>89</v>
      </c>
      <c r="AW670" s="14" t="s">
        <v>33</v>
      </c>
      <c r="AX670" s="14" t="s">
        <v>79</v>
      </c>
      <c r="AY670" s="223" t="s">
        <v>153</v>
      </c>
    </row>
    <row r="671" spans="1:65" s="15" customFormat="1" ht="11.25">
      <c r="B671" s="224"/>
      <c r="C671" s="225"/>
      <c r="D671" s="204" t="s">
        <v>161</v>
      </c>
      <c r="E671" s="226" t="s">
        <v>1</v>
      </c>
      <c r="F671" s="227" t="s">
        <v>164</v>
      </c>
      <c r="G671" s="225"/>
      <c r="H671" s="228">
        <v>82</v>
      </c>
      <c r="I671" s="229"/>
      <c r="J671" s="225"/>
      <c r="K671" s="225"/>
      <c r="L671" s="230"/>
      <c r="M671" s="231"/>
      <c r="N671" s="232"/>
      <c r="O671" s="232"/>
      <c r="P671" s="232"/>
      <c r="Q671" s="232"/>
      <c r="R671" s="232"/>
      <c r="S671" s="232"/>
      <c r="T671" s="233"/>
      <c r="AT671" s="234" t="s">
        <v>161</v>
      </c>
      <c r="AU671" s="234" t="s">
        <v>89</v>
      </c>
      <c r="AV671" s="15" t="s">
        <v>159</v>
      </c>
      <c r="AW671" s="15" t="s">
        <v>33</v>
      </c>
      <c r="AX671" s="15" t="s">
        <v>87</v>
      </c>
      <c r="AY671" s="234" t="s">
        <v>153</v>
      </c>
    </row>
    <row r="672" spans="1:65" s="2" customFormat="1" ht="16.5" customHeight="1">
      <c r="A672" s="35"/>
      <c r="B672" s="36"/>
      <c r="C672" s="235" t="s">
        <v>711</v>
      </c>
      <c r="D672" s="235" t="s">
        <v>223</v>
      </c>
      <c r="E672" s="236" t="s">
        <v>1921</v>
      </c>
      <c r="F672" s="237" t="s">
        <v>1922</v>
      </c>
      <c r="G672" s="238" t="s">
        <v>465</v>
      </c>
      <c r="H672" s="239">
        <v>209.1</v>
      </c>
      <c r="I672" s="240"/>
      <c r="J672" s="241">
        <f>ROUND(I672*H672,2)</f>
        <v>0</v>
      </c>
      <c r="K672" s="242"/>
      <c r="L672" s="243"/>
      <c r="M672" s="244" t="s">
        <v>1</v>
      </c>
      <c r="N672" s="245" t="s">
        <v>44</v>
      </c>
      <c r="O672" s="72"/>
      <c r="P672" s="198">
        <f>O672*H672</f>
        <v>0</v>
      </c>
      <c r="Q672" s="198">
        <v>0.2</v>
      </c>
      <c r="R672" s="198">
        <f>Q672*H672</f>
        <v>41.82</v>
      </c>
      <c r="S672" s="198">
        <v>0</v>
      </c>
      <c r="T672" s="199">
        <f>S672*H672</f>
        <v>0</v>
      </c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R672" s="200" t="s">
        <v>204</v>
      </c>
      <c r="AT672" s="200" t="s">
        <v>223</v>
      </c>
      <c r="AU672" s="200" t="s">
        <v>89</v>
      </c>
      <c r="AY672" s="18" t="s">
        <v>153</v>
      </c>
      <c r="BE672" s="201">
        <f>IF(N672="základní",J672,0)</f>
        <v>0</v>
      </c>
      <c r="BF672" s="201">
        <f>IF(N672="snížená",J672,0)</f>
        <v>0</v>
      </c>
      <c r="BG672" s="201">
        <f>IF(N672="zákl. přenesená",J672,0)</f>
        <v>0</v>
      </c>
      <c r="BH672" s="201">
        <f>IF(N672="sníž. přenesená",J672,0)</f>
        <v>0</v>
      </c>
      <c r="BI672" s="201">
        <f>IF(N672="nulová",J672,0)</f>
        <v>0</v>
      </c>
      <c r="BJ672" s="18" t="s">
        <v>87</v>
      </c>
      <c r="BK672" s="201">
        <f>ROUND(I672*H672,2)</f>
        <v>0</v>
      </c>
      <c r="BL672" s="18" t="s">
        <v>159</v>
      </c>
      <c r="BM672" s="200" t="s">
        <v>1923</v>
      </c>
    </row>
    <row r="673" spans="1:65" s="14" customFormat="1" ht="11.25">
      <c r="B673" s="213"/>
      <c r="C673" s="214"/>
      <c r="D673" s="204" t="s">
        <v>161</v>
      </c>
      <c r="E673" s="215" t="s">
        <v>1</v>
      </c>
      <c r="F673" s="216" t="s">
        <v>1924</v>
      </c>
      <c r="G673" s="214"/>
      <c r="H673" s="217">
        <v>205</v>
      </c>
      <c r="I673" s="218"/>
      <c r="J673" s="214"/>
      <c r="K673" s="214"/>
      <c r="L673" s="219"/>
      <c r="M673" s="220"/>
      <c r="N673" s="221"/>
      <c r="O673" s="221"/>
      <c r="P673" s="221"/>
      <c r="Q673" s="221"/>
      <c r="R673" s="221"/>
      <c r="S673" s="221"/>
      <c r="T673" s="222"/>
      <c r="AT673" s="223" t="s">
        <v>161</v>
      </c>
      <c r="AU673" s="223" t="s">
        <v>89</v>
      </c>
      <c r="AV673" s="14" t="s">
        <v>89</v>
      </c>
      <c r="AW673" s="14" t="s">
        <v>33</v>
      </c>
      <c r="AX673" s="14" t="s">
        <v>79</v>
      </c>
      <c r="AY673" s="223" t="s">
        <v>153</v>
      </c>
    </row>
    <row r="674" spans="1:65" s="15" customFormat="1" ht="11.25">
      <c r="B674" s="224"/>
      <c r="C674" s="225"/>
      <c r="D674" s="204" t="s">
        <v>161</v>
      </c>
      <c r="E674" s="226" t="s">
        <v>1</v>
      </c>
      <c r="F674" s="227" t="s">
        <v>164</v>
      </c>
      <c r="G674" s="225"/>
      <c r="H674" s="228">
        <v>205</v>
      </c>
      <c r="I674" s="229"/>
      <c r="J674" s="225"/>
      <c r="K674" s="225"/>
      <c r="L674" s="230"/>
      <c r="M674" s="231"/>
      <c r="N674" s="232"/>
      <c r="O674" s="232"/>
      <c r="P674" s="232"/>
      <c r="Q674" s="232"/>
      <c r="R674" s="232"/>
      <c r="S674" s="232"/>
      <c r="T674" s="233"/>
      <c r="AT674" s="234" t="s">
        <v>161</v>
      </c>
      <c r="AU674" s="234" t="s">
        <v>89</v>
      </c>
      <c r="AV674" s="15" t="s">
        <v>159</v>
      </c>
      <c r="AW674" s="15" t="s">
        <v>33</v>
      </c>
      <c r="AX674" s="15" t="s">
        <v>87</v>
      </c>
      <c r="AY674" s="234" t="s">
        <v>153</v>
      </c>
    </row>
    <row r="675" spans="1:65" s="14" customFormat="1" ht="11.25">
      <c r="B675" s="213"/>
      <c r="C675" s="214"/>
      <c r="D675" s="204" t="s">
        <v>161</v>
      </c>
      <c r="E675" s="214"/>
      <c r="F675" s="216" t="s">
        <v>1925</v>
      </c>
      <c r="G675" s="214"/>
      <c r="H675" s="217">
        <v>209.1</v>
      </c>
      <c r="I675" s="218"/>
      <c r="J675" s="214"/>
      <c r="K675" s="214"/>
      <c r="L675" s="219"/>
      <c r="M675" s="220"/>
      <c r="N675" s="221"/>
      <c r="O675" s="221"/>
      <c r="P675" s="221"/>
      <c r="Q675" s="221"/>
      <c r="R675" s="221"/>
      <c r="S675" s="221"/>
      <c r="T675" s="222"/>
      <c r="AT675" s="223" t="s">
        <v>161</v>
      </c>
      <c r="AU675" s="223" t="s">
        <v>89</v>
      </c>
      <c r="AV675" s="14" t="s">
        <v>89</v>
      </c>
      <c r="AW675" s="14" t="s">
        <v>4</v>
      </c>
      <c r="AX675" s="14" t="s">
        <v>87</v>
      </c>
      <c r="AY675" s="223" t="s">
        <v>153</v>
      </c>
    </row>
    <row r="676" spans="1:65" s="2" customFormat="1" ht="21.75" customHeight="1">
      <c r="A676" s="35"/>
      <c r="B676" s="36"/>
      <c r="C676" s="188" t="s">
        <v>715</v>
      </c>
      <c r="D676" s="188" t="s">
        <v>155</v>
      </c>
      <c r="E676" s="189" t="s">
        <v>1926</v>
      </c>
      <c r="F676" s="190" t="s">
        <v>1927</v>
      </c>
      <c r="G676" s="191" t="s">
        <v>158</v>
      </c>
      <c r="H676" s="192">
        <v>584.61</v>
      </c>
      <c r="I676" s="193"/>
      <c r="J676" s="194">
        <f>ROUND(I676*H676,2)</f>
        <v>0</v>
      </c>
      <c r="K676" s="195"/>
      <c r="L676" s="40"/>
      <c r="M676" s="196" t="s">
        <v>1</v>
      </c>
      <c r="N676" s="197" t="s">
        <v>44</v>
      </c>
      <c r="O676" s="72"/>
      <c r="P676" s="198">
        <f>O676*H676</f>
        <v>0</v>
      </c>
      <c r="Q676" s="198">
        <v>0</v>
      </c>
      <c r="R676" s="198">
        <f>Q676*H676</f>
        <v>0</v>
      </c>
      <c r="S676" s="198">
        <v>0</v>
      </c>
      <c r="T676" s="199">
        <f>S676*H676</f>
        <v>0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200" t="s">
        <v>159</v>
      </c>
      <c r="AT676" s="200" t="s">
        <v>155</v>
      </c>
      <c r="AU676" s="200" t="s">
        <v>89</v>
      </c>
      <c r="AY676" s="18" t="s">
        <v>153</v>
      </c>
      <c r="BE676" s="201">
        <f>IF(N676="základní",J676,0)</f>
        <v>0</v>
      </c>
      <c r="BF676" s="201">
        <f>IF(N676="snížená",J676,0)</f>
        <v>0</v>
      </c>
      <c r="BG676" s="201">
        <f>IF(N676="zákl. přenesená",J676,0)</f>
        <v>0</v>
      </c>
      <c r="BH676" s="201">
        <f>IF(N676="sníž. přenesená",J676,0)</f>
        <v>0</v>
      </c>
      <c r="BI676" s="201">
        <f>IF(N676="nulová",J676,0)</f>
        <v>0</v>
      </c>
      <c r="BJ676" s="18" t="s">
        <v>87</v>
      </c>
      <c r="BK676" s="201">
        <f>ROUND(I676*H676,2)</f>
        <v>0</v>
      </c>
      <c r="BL676" s="18" t="s">
        <v>159</v>
      </c>
      <c r="BM676" s="200" t="s">
        <v>1928</v>
      </c>
    </row>
    <row r="677" spans="1:65" s="13" customFormat="1" ht="11.25">
      <c r="B677" s="202"/>
      <c r="C677" s="203"/>
      <c r="D677" s="204" t="s">
        <v>161</v>
      </c>
      <c r="E677" s="205" t="s">
        <v>1</v>
      </c>
      <c r="F677" s="206" t="s">
        <v>1929</v>
      </c>
      <c r="G677" s="203"/>
      <c r="H677" s="205" t="s">
        <v>1</v>
      </c>
      <c r="I677" s="207"/>
      <c r="J677" s="203"/>
      <c r="K677" s="203"/>
      <c r="L677" s="208"/>
      <c r="M677" s="209"/>
      <c r="N677" s="210"/>
      <c r="O677" s="210"/>
      <c r="P677" s="210"/>
      <c r="Q677" s="210"/>
      <c r="R677" s="210"/>
      <c r="S677" s="210"/>
      <c r="T677" s="211"/>
      <c r="AT677" s="212" t="s">
        <v>161</v>
      </c>
      <c r="AU677" s="212" t="s">
        <v>89</v>
      </c>
      <c r="AV677" s="13" t="s">
        <v>87</v>
      </c>
      <c r="AW677" s="13" t="s">
        <v>33</v>
      </c>
      <c r="AX677" s="13" t="s">
        <v>79</v>
      </c>
      <c r="AY677" s="212" t="s">
        <v>153</v>
      </c>
    </row>
    <row r="678" spans="1:65" s="14" customFormat="1" ht="11.25">
      <c r="B678" s="213"/>
      <c r="C678" s="214"/>
      <c r="D678" s="204" t="s">
        <v>161</v>
      </c>
      <c r="E678" s="215" t="s">
        <v>1</v>
      </c>
      <c r="F678" s="216" t="s">
        <v>1930</v>
      </c>
      <c r="G678" s="214"/>
      <c r="H678" s="217">
        <v>584.61</v>
      </c>
      <c r="I678" s="218"/>
      <c r="J678" s="214"/>
      <c r="K678" s="214"/>
      <c r="L678" s="219"/>
      <c r="M678" s="220"/>
      <c r="N678" s="221"/>
      <c r="O678" s="221"/>
      <c r="P678" s="221"/>
      <c r="Q678" s="221"/>
      <c r="R678" s="221"/>
      <c r="S678" s="221"/>
      <c r="T678" s="222"/>
      <c r="AT678" s="223" t="s">
        <v>161</v>
      </c>
      <c r="AU678" s="223" t="s">
        <v>89</v>
      </c>
      <c r="AV678" s="14" t="s">
        <v>89</v>
      </c>
      <c r="AW678" s="14" t="s">
        <v>33</v>
      </c>
      <c r="AX678" s="14" t="s">
        <v>79</v>
      </c>
      <c r="AY678" s="223" t="s">
        <v>153</v>
      </c>
    </row>
    <row r="679" spans="1:65" s="15" customFormat="1" ht="11.25">
      <c r="B679" s="224"/>
      <c r="C679" s="225"/>
      <c r="D679" s="204" t="s">
        <v>161</v>
      </c>
      <c r="E679" s="226" t="s">
        <v>1</v>
      </c>
      <c r="F679" s="227" t="s">
        <v>164</v>
      </c>
      <c r="G679" s="225"/>
      <c r="H679" s="228">
        <v>584.61</v>
      </c>
      <c r="I679" s="229"/>
      <c r="J679" s="225"/>
      <c r="K679" s="225"/>
      <c r="L679" s="230"/>
      <c r="M679" s="231"/>
      <c r="N679" s="232"/>
      <c r="O679" s="232"/>
      <c r="P679" s="232"/>
      <c r="Q679" s="232"/>
      <c r="R679" s="232"/>
      <c r="S679" s="232"/>
      <c r="T679" s="233"/>
      <c r="AT679" s="234" t="s">
        <v>161</v>
      </c>
      <c r="AU679" s="234" t="s">
        <v>89</v>
      </c>
      <c r="AV679" s="15" t="s">
        <v>159</v>
      </c>
      <c r="AW679" s="15" t="s">
        <v>33</v>
      </c>
      <c r="AX679" s="15" t="s">
        <v>87</v>
      </c>
      <c r="AY679" s="234" t="s">
        <v>153</v>
      </c>
    </row>
    <row r="680" spans="1:65" s="2" customFormat="1" ht="16.5" customHeight="1">
      <c r="A680" s="35"/>
      <c r="B680" s="36"/>
      <c r="C680" s="235" t="s">
        <v>719</v>
      </c>
      <c r="D680" s="235" t="s">
        <v>223</v>
      </c>
      <c r="E680" s="236" t="s">
        <v>1931</v>
      </c>
      <c r="F680" s="237" t="s">
        <v>1932</v>
      </c>
      <c r="G680" s="238" t="s">
        <v>158</v>
      </c>
      <c r="H680" s="239">
        <v>584.61</v>
      </c>
      <c r="I680" s="240"/>
      <c r="J680" s="241">
        <f>ROUND(I680*H680,2)</f>
        <v>0</v>
      </c>
      <c r="K680" s="242"/>
      <c r="L680" s="243"/>
      <c r="M680" s="244" t="s">
        <v>1</v>
      </c>
      <c r="N680" s="245" t="s">
        <v>44</v>
      </c>
      <c r="O680" s="72"/>
      <c r="P680" s="198">
        <f>O680*H680</f>
        <v>0</v>
      </c>
      <c r="Q680" s="198">
        <v>0</v>
      </c>
      <c r="R680" s="198">
        <f>Q680*H680</f>
        <v>0</v>
      </c>
      <c r="S680" s="198">
        <v>0</v>
      </c>
      <c r="T680" s="199">
        <f>S680*H680</f>
        <v>0</v>
      </c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R680" s="200" t="s">
        <v>204</v>
      </c>
      <c r="AT680" s="200" t="s">
        <v>223</v>
      </c>
      <c r="AU680" s="200" t="s">
        <v>89</v>
      </c>
      <c r="AY680" s="18" t="s">
        <v>153</v>
      </c>
      <c r="BE680" s="201">
        <f>IF(N680="základní",J680,0)</f>
        <v>0</v>
      </c>
      <c r="BF680" s="201">
        <f>IF(N680="snížená",J680,0)</f>
        <v>0</v>
      </c>
      <c r="BG680" s="201">
        <f>IF(N680="zákl. přenesená",J680,0)</f>
        <v>0</v>
      </c>
      <c r="BH680" s="201">
        <f>IF(N680="sníž. přenesená",J680,0)</f>
        <v>0</v>
      </c>
      <c r="BI680" s="201">
        <f>IF(N680="nulová",J680,0)</f>
        <v>0</v>
      </c>
      <c r="BJ680" s="18" t="s">
        <v>87</v>
      </c>
      <c r="BK680" s="201">
        <f>ROUND(I680*H680,2)</f>
        <v>0</v>
      </c>
      <c r="BL680" s="18" t="s">
        <v>159</v>
      </c>
      <c r="BM680" s="200" t="s">
        <v>1933</v>
      </c>
    </row>
    <row r="681" spans="1:65" s="13" customFormat="1" ht="11.25">
      <c r="B681" s="202"/>
      <c r="C681" s="203"/>
      <c r="D681" s="204" t="s">
        <v>161</v>
      </c>
      <c r="E681" s="205" t="s">
        <v>1</v>
      </c>
      <c r="F681" s="206" t="s">
        <v>1929</v>
      </c>
      <c r="G681" s="203"/>
      <c r="H681" s="205" t="s">
        <v>1</v>
      </c>
      <c r="I681" s="207"/>
      <c r="J681" s="203"/>
      <c r="K681" s="203"/>
      <c r="L681" s="208"/>
      <c r="M681" s="209"/>
      <c r="N681" s="210"/>
      <c r="O681" s="210"/>
      <c r="P681" s="210"/>
      <c r="Q681" s="210"/>
      <c r="R681" s="210"/>
      <c r="S681" s="210"/>
      <c r="T681" s="211"/>
      <c r="AT681" s="212" t="s">
        <v>161</v>
      </c>
      <c r="AU681" s="212" t="s">
        <v>89</v>
      </c>
      <c r="AV681" s="13" t="s">
        <v>87</v>
      </c>
      <c r="AW681" s="13" t="s">
        <v>33</v>
      </c>
      <c r="AX681" s="13" t="s">
        <v>79</v>
      </c>
      <c r="AY681" s="212" t="s">
        <v>153</v>
      </c>
    </row>
    <row r="682" spans="1:65" s="14" customFormat="1" ht="11.25">
      <c r="B682" s="213"/>
      <c r="C682" s="214"/>
      <c r="D682" s="204" t="s">
        <v>161</v>
      </c>
      <c r="E682" s="215" t="s">
        <v>1</v>
      </c>
      <c r="F682" s="216" t="s">
        <v>1506</v>
      </c>
      <c r="G682" s="214"/>
      <c r="H682" s="217">
        <v>391.5</v>
      </c>
      <c r="I682" s="218"/>
      <c r="J682" s="214"/>
      <c r="K682" s="214"/>
      <c r="L682" s="219"/>
      <c r="M682" s="220"/>
      <c r="N682" s="221"/>
      <c r="O682" s="221"/>
      <c r="P682" s="221"/>
      <c r="Q682" s="221"/>
      <c r="R682" s="221"/>
      <c r="S682" s="221"/>
      <c r="T682" s="222"/>
      <c r="AT682" s="223" t="s">
        <v>161</v>
      </c>
      <c r="AU682" s="223" t="s">
        <v>89</v>
      </c>
      <c r="AV682" s="14" t="s">
        <v>89</v>
      </c>
      <c r="AW682" s="14" t="s">
        <v>33</v>
      </c>
      <c r="AX682" s="14" t="s">
        <v>79</v>
      </c>
      <c r="AY682" s="223" t="s">
        <v>153</v>
      </c>
    </row>
    <row r="683" spans="1:65" s="14" customFormat="1" ht="11.25">
      <c r="B683" s="213"/>
      <c r="C683" s="214"/>
      <c r="D683" s="204" t="s">
        <v>161</v>
      </c>
      <c r="E683" s="215" t="s">
        <v>1</v>
      </c>
      <c r="F683" s="216" t="s">
        <v>1934</v>
      </c>
      <c r="G683" s="214"/>
      <c r="H683" s="217">
        <v>49.2</v>
      </c>
      <c r="I683" s="218"/>
      <c r="J683" s="214"/>
      <c r="K683" s="214"/>
      <c r="L683" s="219"/>
      <c r="M683" s="220"/>
      <c r="N683" s="221"/>
      <c r="O683" s="221"/>
      <c r="P683" s="221"/>
      <c r="Q683" s="221"/>
      <c r="R683" s="221"/>
      <c r="S683" s="221"/>
      <c r="T683" s="222"/>
      <c r="AT683" s="223" t="s">
        <v>161</v>
      </c>
      <c r="AU683" s="223" t="s">
        <v>89</v>
      </c>
      <c r="AV683" s="14" t="s">
        <v>89</v>
      </c>
      <c r="AW683" s="14" t="s">
        <v>33</v>
      </c>
      <c r="AX683" s="14" t="s">
        <v>79</v>
      </c>
      <c r="AY683" s="223" t="s">
        <v>153</v>
      </c>
    </row>
    <row r="684" spans="1:65" s="14" customFormat="1" ht="11.25">
      <c r="B684" s="213"/>
      <c r="C684" s="214"/>
      <c r="D684" s="204" t="s">
        <v>161</v>
      </c>
      <c r="E684" s="215" t="s">
        <v>1</v>
      </c>
      <c r="F684" s="216" t="s">
        <v>1508</v>
      </c>
      <c r="G684" s="214"/>
      <c r="H684" s="217">
        <v>143.91</v>
      </c>
      <c r="I684" s="218"/>
      <c r="J684" s="214"/>
      <c r="K684" s="214"/>
      <c r="L684" s="219"/>
      <c r="M684" s="220"/>
      <c r="N684" s="221"/>
      <c r="O684" s="221"/>
      <c r="P684" s="221"/>
      <c r="Q684" s="221"/>
      <c r="R684" s="221"/>
      <c r="S684" s="221"/>
      <c r="T684" s="222"/>
      <c r="AT684" s="223" t="s">
        <v>161</v>
      </c>
      <c r="AU684" s="223" t="s">
        <v>89</v>
      </c>
      <c r="AV684" s="14" t="s">
        <v>89</v>
      </c>
      <c r="AW684" s="14" t="s">
        <v>33</v>
      </c>
      <c r="AX684" s="14" t="s">
        <v>79</v>
      </c>
      <c r="AY684" s="223" t="s">
        <v>153</v>
      </c>
    </row>
    <row r="685" spans="1:65" s="15" customFormat="1" ht="11.25">
      <c r="B685" s="224"/>
      <c r="C685" s="225"/>
      <c r="D685" s="204" t="s">
        <v>161</v>
      </c>
      <c r="E685" s="226" t="s">
        <v>1</v>
      </c>
      <c r="F685" s="227" t="s">
        <v>164</v>
      </c>
      <c r="G685" s="225"/>
      <c r="H685" s="228">
        <v>584.61</v>
      </c>
      <c r="I685" s="229"/>
      <c r="J685" s="225"/>
      <c r="K685" s="225"/>
      <c r="L685" s="230"/>
      <c r="M685" s="231"/>
      <c r="N685" s="232"/>
      <c r="O685" s="232"/>
      <c r="P685" s="232"/>
      <c r="Q685" s="232"/>
      <c r="R685" s="232"/>
      <c r="S685" s="232"/>
      <c r="T685" s="233"/>
      <c r="AT685" s="234" t="s">
        <v>161</v>
      </c>
      <c r="AU685" s="234" t="s">
        <v>89</v>
      </c>
      <c r="AV685" s="15" t="s">
        <v>159</v>
      </c>
      <c r="AW685" s="15" t="s">
        <v>33</v>
      </c>
      <c r="AX685" s="15" t="s">
        <v>87</v>
      </c>
      <c r="AY685" s="234" t="s">
        <v>153</v>
      </c>
    </row>
    <row r="686" spans="1:65" s="2" customFormat="1" ht="16.5" customHeight="1">
      <c r="A686" s="35"/>
      <c r="B686" s="36"/>
      <c r="C686" s="188" t="s">
        <v>723</v>
      </c>
      <c r="D686" s="188" t="s">
        <v>155</v>
      </c>
      <c r="E686" s="189" t="s">
        <v>1935</v>
      </c>
      <c r="F686" s="190" t="s">
        <v>1936</v>
      </c>
      <c r="G686" s="191" t="s">
        <v>158</v>
      </c>
      <c r="H686" s="192">
        <v>150</v>
      </c>
      <c r="I686" s="193"/>
      <c r="J686" s="194">
        <f>ROUND(I686*H686,2)</f>
        <v>0</v>
      </c>
      <c r="K686" s="195"/>
      <c r="L686" s="40"/>
      <c r="M686" s="196" t="s">
        <v>1</v>
      </c>
      <c r="N686" s="197" t="s">
        <v>44</v>
      </c>
      <c r="O686" s="72"/>
      <c r="P686" s="198">
        <f>O686*H686</f>
        <v>0</v>
      </c>
      <c r="Q686" s="198">
        <v>0</v>
      </c>
      <c r="R686" s="198">
        <f>Q686*H686</f>
        <v>0</v>
      </c>
      <c r="S686" s="198">
        <v>0</v>
      </c>
      <c r="T686" s="199">
        <f>S686*H686</f>
        <v>0</v>
      </c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R686" s="200" t="s">
        <v>159</v>
      </c>
      <c r="AT686" s="200" t="s">
        <v>155</v>
      </c>
      <c r="AU686" s="200" t="s">
        <v>89</v>
      </c>
      <c r="AY686" s="18" t="s">
        <v>153</v>
      </c>
      <c r="BE686" s="201">
        <f>IF(N686="základní",J686,0)</f>
        <v>0</v>
      </c>
      <c r="BF686" s="201">
        <f>IF(N686="snížená",J686,0)</f>
        <v>0</v>
      </c>
      <c r="BG686" s="201">
        <f>IF(N686="zákl. přenesená",J686,0)</f>
        <v>0</v>
      </c>
      <c r="BH686" s="201">
        <f>IF(N686="sníž. přenesená",J686,0)</f>
        <v>0</v>
      </c>
      <c r="BI686" s="201">
        <f>IF(N686="nulová",J686,0)</f>
        <v>0</v>
      </c>
      <c r="BJ686" s="18" t="s">
        <v>87</v>
      </c>
      <c r="BK686" s="201">
        <f>ROUND(I686*H686,2)</f>
        <v>0</v>
      </c>
      <c r="BL686" s="18" t="s">
        <v>159</v>
      </c>
      <c r="BM686" s="200" t="s">
        <v>1937</v>
      </c>
    </row>
    <row r="687" spans="1:65" s="13" customFormat="1" ht="11.25">
      <c r="B687" s="202"/>
      <c r="C687" s="203"/>
      <c r="D687" s="204" t="s">
        <v>161</v>
      </c>
      <c r="E687" s="205" t="s">
        <v>1</v>
      </c>
      <c r="F687" s="206" t="s">
        <v>1938</v>
      </c>
      <c r="G687" s="203"/>
      <c r="H687" s="205" t="s">
        <v>1</v>
      </c>
      <c r="I687" s="207"/>
      <c r="J687" s="203"/>
      <c r="K687" s="203"/>
      <c r="L687" s="208"/>
      <c r="M687" s="209"/>
      <c r="N687" s="210"/>
      <c r="O687" s="210"/>
      <c r="P687" s="210"/>
      <c r="Q687" s="210"/>
      <c r="R687" s="210"/>
      <c r="S687" s="210"/>
      <c r="T687" s="211"/>
      <c r="AT687" s="212" t="s">
        <v>161</v>
      </c>
      <c r="AU687" s="212" t="s">
        <v>89</v>
      </c>
      <c r="AV687" s="13" t="s">
        <v>87</v>
      </c>
      <c r="AW687" s="13" t="s">
        <v>33</v>
      </c>
      <c r="AX687" s="13" t="s">
        <v>79</v>
      </c>
      <c r="AY687" s="212" t="s">
        <v>153</v>
      </c>
    </row>
    <row r="688" spans="1:65" s="14" customFormat="1" ht="11.25">
      <c r="B688" s="213"/>
      <c r="C688" s="214"/>
      <c r="D688" s="204" t="s">
        <v>161</v>
      </c>
      <c r="E688" s="215" t="s">
        <v>1</v>
      </c>
      <c r="F688" s="216" t="s">
        <v>1625</v>
      </c>
      <c r="G688" s="214"/>
      <c r="H688" s="217">
        <v>150</v>
      </c>
      <c r="I688" s="218"/>
      <c r="J688" s="214"/>
      <c r="K688" s="214"/>
      <c r="L688" s="219"/>
      <c r="M688" s="220"/>
      <c r="N688" s="221"/>
      <c r="O688" s="221"/>
      <c r="P688" s="221"/>
      <c r="Q688" s="221"/>
      <c r="R688" s="221"/>
      <c r="S688" s="221"/>
      <c r="T688" s="222"/>
      <c r="AT688" s="223" t="s">
        <v>161</v>
      </c>
      <c r="AU688" s="223" t="s">
        <v>89</v>
      </c>
      <c r="AV688" s="14" t="s">
        <v>89</v>
      </c>
      <c r="AW688" s="14" t="s">
        <v>33</v>
      </c>
      <c r="AX688" s="14" t="s">
        <v>79</v>
      </c>
      <c r="AY688" s="223" t="s">
        <v>153</v>
      </c>
    </row>
    <row r="689" spans="1:65" s="15" customFormat="1" ht="11.25">
      <c r="B689" s="224"/>
      <c r="C689" s="225"/>
      <c r="D689" s="204" t="s">
        <v>161</v>
      </c>
      <c r="E689" s="226" t="s">
        <v>1</v>
      </c>
      <c r="F689" s="227" t="s">
        <v>164</v>
      </c>
      <c r="G689" s="225"/>
      <c r="H689" s="228">
        <v>150</v>
      </c>
      <c r="I689" s="229"/>
      <c r="J689" s="225"/>
      <c r="K689" s="225"/>
      <c r="L689" s="230"/>
      <c r="M689" s="231"/>
      <c r="N689" s="232"/>
      <c r="O689" s="232"/>
      <c r="P689" s="232"/>
      <c r="Q689" s="232"/>
      <c r="R689" s="232"/>
      <c r="S689" s="232"/>
      <c r="T689" s="233"/>
      <c r="AT689" s="234" t="s">
        <v>161</v>
      </c>
      <c r="AU689" s="234" t="s">
        <v>89</v>
      </c>
      <c r="AV689" s="15" t="s">
        <v>159</v>
      </c>
      <c r="AW689" s="15" t="s">
        <v>33</v>
      </c>
      <c r="AX689" s="15" t="s">
        <v>87</v>
      </c>
      <c r="AY689" s="234" t="s">
        <v>153</v>
      </c>
    </row>
    <row r="690" spans="1:65" s="2" customFormat="1" ht="24.2" customHeight="1">
      <c r="A690" s="35"/>
      <c r="B690" s="36"/>
      <c r="C690" s="188" t="s">
        <v>1939</v>
      </c>
      <c r="D690" s="188" t="s">
        <v>155</v>
      </c>
      <c r="E690" s="189" t="s">
        <v>1940</v>
      </c>
      <c r="F690" s="190" t="s">
        <v>1941</v>
      </c>
      <c r="G690" s="191" t="s">
        <v>465</v>
      </c>
      <c r="H690" s="192">
        <v>2</v>
      </c>
      <c r="I690" s="193"/>
      <c r="J690" s="194">
        <f>ROUND(I690*H690,2)</f>
        <v>0</v>
      </c>
      <c r="K690" s="195"/>
      <c r="L690" s="40"/>
      <c r="M690" s="196" t="s">
        <v>1</v>
      </c>
      <c r="N690" s="197" t="s">
        <v>44</v>
      </c>
      <c r="O690" s="72"/>
      <c r="P690" s="198">
        <f>O690*H690</f>
        <v>0</v>
      </c>
      <c r="Q690" s="198">
        <v>0</v>
      </c>
      <c r="R690" s="198">
        <f>Q690*H690</f>
        <v>0</v>
      </c>
      <c r="S690" s="198">
        <v>5.3999999999999999E-2</v>
      </c>
      <c r="T690" s="199">
        <f>S690*H690</f>
        <v>0.108</v>
      </c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R690" s="200" t="s">
        <v>159</v>
      </c>
      <c r="AT690" s="200" t="s">
        <v>155</v>
      </c>
      <c r="AU690" s="200" t="s">
        <v>89</v>
      </c>
      <c r="AY690" s="18" t="s">
        <v>153</v>
      </c>
      <c r="BE690" s="201">
        <f>IF(N690="základní",J690,0)</f>
        <v>0</v>
      </c>
      <c r="BF690" s="201">
        <f>IF(N690="snížená",J690,0)</f>
        <v>0</v>
      </c>
      <c r="BG690" s="201">
        <f>IF(N690="zákl. přenesená",J690,0)</f>
        <v>0</v>
      </c>
      <c r="BH690" s="201">
        <f>IF(N690="sníž. přenesená",J690,0)</f>
        <v>0</v>
      </c>
      <c r="BI690" s="201">
        <f>IF(N690="nulová",J690,0)</f>
        <v>0</v>
      </c>
      <c r="BJ690" s="18" t="s">
        <v>87</v>
      </c>
      <c r="BK690" s="201">
        <f>ROUND(I690*H690,2)</f>
        <v>0</v>
      </c>
      <c r="BL690" s="18" t="s">
        <v>159</v>
      </c>
      <c r="BM690" s="200" t="s">
        <v>1942</v>
      </c>
    </row>
    <row r="691" spans="1:65" s="13" customFormat="1" ht="11.25">
      <c r="B691" s="202"/>
      <c r="C691" s="203"/>
      <c r="D691" s="204" t="s">
        <v>161</v>
      </c>
      <c r="E691" s="205" t="s">
        <v>1</v>
      </c>
      <c r="F691" s="206" t="s">
        <v>1943</v>
      </c>
      <c r="G691" s="203"/>
      <c r="H691" s="205" t="s">
        <v>1</v>
      </c>
      <c r="I691" s="207"/>
      <c r="J691" s="203"/>
      <c r="K691" s="203"/>
      <c r="L691" s="208"/>
      <c r="M691" s="209"/>
      <c r="N691" s="210"/>
      <c r="O691" s="210"/>
      <c r="P691" s="210"/>
      <c r="Q691" s="210"/>
      <c r="R691" s="210"/>
      <c r="S691" s="210"/>
      <c r="T691" s="211"/>
      <c r="AT691" s="212" t="s">
        <v>161</v>
      </c>
      <c r="AU691" s="212" t="s">
        <v>89</v>
      </c>
      <c r="AV691" s="13" t="s">
        <v>87</v>
      </c>
      <c r="AW691" s="13" t="s">
        <v>33</v>
      </c>
      <c r="AX691" s="13" t="s">
        <v>79</v>
      </c>
      <c r="AY691" s="212" t="s">
        <v>153</v>
      </c>
    </row>
    <row r="692" spans="1:65" s="14" customFormat="1" ht="11.25">
      <c r="B692" s="213"/>
      <c r="C692" s="214"/>
      <c r="D692" s="204" t="s">
        <v>161</v>
      </c>
      <c r="E692" s="215" t="s">
        <v>1</v>
      </c>
      <c r="F692" s="216" t="s">
        <v>89</v>
      </c>
      <c r="G692" s="214"/>
      <c r="H692" s="217">
        <v>2</v>
      </c>
      <c r="I692" s="218"/>
      <c r="J692" s="214"/>
      <c r="K692" s="214"/>
      <c r="L692" s="219"/>
      <c r="M692" s="220"/>
      <c r="N692" s="221"/>
      <c r="O692" s="221"/>
      <c r="P692" s="221"/>
      <c r="Q692" s="221"/>
      <c r="R692" s="221"/>
      <c r="S692" s="221"/>
      <c r="T692" s="222"/>
      <c r="AT692" s="223" t="s">
        <v>161</v>
      </c>
      <c r="AU692" s="223" t="s">
        <v>89</v>
      </c>
      <c r="AV692" s="14" t="s">
        <v>89</v>
      </c>
      <c r="AW692" s="14" t="s">
        <v>33</v>
      </c>
      <c r="AX692" s="14" t="s">
        <v>79</v>
      </c>
      <c r="AY692" s="223" t="s">
        <v>153</v>
      </c>
    </row>
    <row r="693" spans="1:65" s="15" customFormat="1" ht="11.25">
      <c r="B693" s="224"/>
      <c r="C693" s="225"/>
      <c r="D693" s="204" t="s">
        <v>161</v>
      </c>
      <c r="E693" s="226" t="s">
        <v>1</v>
      </c>
      <c r="F693" s="227" t="s">
        <v>164</v>
      </c>
      <c r="G693" s="225"/>
      <c r="H693" s="228">
        <v>2</v>
      </c>
      <c r="I693" s="229"/>
      <c r="J693" s="225"/>
      <c r="K693" s="225"/>
      <c r="L693" s="230"/>
      <c r="M693" s="231"/>
      <c r="N693" s="232"/>
      <c r="O693" s="232"/>
      <c r="P693" s="232"/>
      <c r="Q693" s="232"/>
      <c r="R693" s="232"/>
      <c r="S693" s="232"/>
      <c r="T693" s="233"/>
      <c r="AT693" s="234" t="s">
        <v>161</v>
      </c>
      <c r="AU693" s="234" t="s">
        <v>89</v>
      </c>
      <c r="AV693" s="15" t="s">
        <v>159</v>
      </c>
      <c r="AW693" s="15" t="s">
        <v>33</v>
      </c>
      <c r="AX693" s="15" t="s">
        <v>87</v>
      </c>
      <c r="AY693" s="234" t="s">
        <v>153</v>
      </c>
    </row>
    <row r="694" spans="1:65" s="2" customFormat="1" ht="24.2" customHeight="1">
      <c r="A694" s="35"/>
      <c r="B694" s="36"/>
      <c r="C694" s="188" t="s">
        <v>1944</v>
      </c>
      <c r="D694" s="188" t="s">
        <v>155</v>
      </c>
      <c r="E694" s="189" t="s">
        <v>1945</v>
      </c>
      <c r="F694" s="190" t="s">
        <v>1946</v>
      </c>
      <c r="G694" s="191" t="s">
        <v>446</v>
      </c>
      <c r="H694" s="192">
        <v>0.25</v>
      </c>
      <c r="I694" s="193"/>
      <c r="J694" s="194">
        <f>ROUND(I694*H694,2)</f>
        <v>0</v>
      </c>
      <c r="K694" s="195"/>
      <c r="L694" s="40"/>
      <c r="M694" s="196" t="s">
        <v>1</v>
      </c>
      <c r="N694" s="197" t="s">
        <v>44</v>
      </c>
      <c r="O694" s="72"/>
      <c r="P694" s="198">
        <f>O694*H694</f>
        <v>0</v>
      </c>
      <c r="Q694" s="198">
        <v>1.2E-4</v>
      </c>
      <c r="R694" s="198">
        <f>Q694*H694</f>
        <v>3.0000000000000001E-5</v>
      </c>
      <c r="S694" s="198">
        <v>4.0000000000000001E-3</v>
      </c>
      <c r="T694" s="199">
        <f>S694*H694</f>
        <v>1E-3</v>
      </c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R694" s="200" t="s">
        <v>159</v>
      </c>
      <c r="AT694" s="200" t="s">
        <v>155</v>
      </c>
      <c r="AU694" s="200" t="s">
        <v>89</v>
      </c>
      <c r="AY694" s="18" t="s">
        <v>153</v>
      </c>
      <c r="BE694" s="201">
        <f>IF(N694="základní",J694,0)</f>
        <v>0</v>
      </c>
      <c r="BF694" s="201">
        <f>IF(N694="snížená",J694,0)</f>
        <v>0</v>
      </c>
      <c r="BG694" s="201">
        <f>IF(N694="zákl. přenesená",J694,0)</f>
        <v>0</v>
      </c>
      <c r="BH694" s="201">
        <f>IF(N694="sníž. přenesená",J694,0)</f>
        <v>0</v>
      </c>
      <c r="BI694" s="201">
        <f>IF(N694="nulová",J694,0)</f>
        <v>0</v>
      </c>
      <c r="BJ694" s="18" t="s">
        <v>87</v>
      </c>
      <c r="BK694" s="201">
        <f>ROUND(I694*H694,2)</f>
        <v>0</v>
      </c>
      <c r="BL694" s="18" t="s">
        <v>159</v>
      </c>
      <c r="BM694" s="200" t="s">
        <v>1947</v>
      </c>
    </row>
    <row r="695" spans="1:65" s="13" customFormat="1" ht="11.25">
      <c r="B695" s="202"/>
      <c r="C695" s="203"/>
      <c r="D695" s="204" t="s">
        <v>161</v>
      </c>
      <c r="E695" s="205" t="s">
        <v>1</v>
      </c>
      <c r="F695" s="206" t="s">
        <v>1948</v>
      </c>
      <c r="G695" s="203"/>
      <c r="H695" s="205" t="s">
        <v>1</v>
      </c>
      <c r="I695" s="207"/>
      <c r="J695" s="203"/>
      <c r="K695" s="203"/>
      <c r="L695" s="208"/>
      <c r="M695" s="209"/>
      <c r="N695" s="210"/>
      <c r="O695" s="210"/>
      <c r="P695" s="210"/>
      <c r="Q695" s="210"/>
      <c r="R695" s="210"/>
      <c r="S695" s="210"/>
      <c r="T695" s="211"/>
      <c r="AT695" s="212" t="s">
        <v>161</v>
      </c>
      <c r="AU695" s="212" t="s">
        <v>89</v>
      </c>
      <c r="AV695" s="13" t="s">
        <v>87</v>
      </c>
      <c r="AW695" s="13" t="s">
        <v>33</v>
      </c>
      <c r="AX695" s="13" t="s">
        <v>79</v>
      </c>
      <c r="AY695" s="212" t="s">
        <v>153</v>
      </c>
    </row>
    <row r="696" spans="1:65" s="14" customFormat="1" ht="11.25">
      <c r="B696" s="213"/>
      <c r="C696" s="214"/>
      <c r="D696" s="204" t="s">
        <v>161</v>
      </c>
      <c r="E696" s="215" t="s">
        <v>1</v>
      </c>
      <c r="F696" s="216" t="s">
        <v>1949</v>
      </c>
      <c r="G696" s="214"/>
      <c r="H696" s="217">
        <v>0.25</v>
      </c>
      <c r="I696" s="218"/>
      <c r="J696" s="214"/>
      <c r="K696" s="214"/>
      <c r="L696" s="219"/>
      <c r="M696" s="220"/>
      <c r="N696" s="221"/>
      <c r="O696" s="221"/>
      <c r="P696" s="221"/>
      <c r="Q696" s="221"/>
      <c r="R696" s="221"/>
      <c r="S696" s="221"/>
      <c r="T696" s="222"/>
      <c r="AT696" s="223" t="s">
        <v>161</v>
      </c>
      <c r="AU696" s="223" t="s">
        <v>89</v>
      </c>
      <c r="AV696" s="14" t="s">
        <v>89</v>
      </c>
      <c r="AW696" s="14" t="s">
        <v>33</v>
      </c>
      <c r="AX696" s="14" t="s">
        <v>79</v>
      </c>
      <c r="AY696" s="223" t="s">
        <v>153</v>
      </c>
    </row>
    <row r="697" spans="1:65" s="15" customFormat="1" ht="11.25">
      <c r="B697" s="224"/>
      <c r="C697" s="225"/>
      <c r="D697" s="204" t="s">
        <v>161</v>
      </c>
      <c r="E697" s="226" t="s">
        <v>1</v>
      </c>
      <c r="F697" s="227" t="s">
        <v>164</v>
      </c>
      <c r="G697" s="225"/>
      <c r="H697" s="228">
        <v>0.25</v>
      </c>
      <c r="I697" s="229"/>
      <c r="J697" s="225"/>
      <c r="K697" s="225"/>
      <c r="L697" s="230"/>
      <c r="M697" s="231"/>
      <c r="N697" s="232"/>
      <c r="O697" s="232"/>
      <c r="P697" s="232"/>
      <c r="Q697" s="232"/>
      <c r="R697" s="232"/>
      <c r="S697" s="232"/>
      <c r="T697" s="233"/>
      <c r="AT697" s="234" t="s">
        <v>161</v>
      </c>
      <c r="AU697" s="234" t="s">
        <v>89</v>
      </c>
      <c r="AV697" s="15" t="s">
        <v>159</v>
      </c>
      <c r="AW697" s="15" t="s">
        <v>33</v>
      </c>
      <c r="AX697" s="15" t="s">
        <v>87</v>
      </c>
      <c r="AY697" s="234" t="s">
        <v>153</v>
      </c>
    </row>
    <row r="698" spans="1:65" s="2" customFormat="1" ht="24.2" customHeight="1">
      <c r="A698" s="35"/>
      <c r="B698" s="36"/>
      <c r="C698" s="188" t="s">
        <v>1950</v>
      </c>
      <c r="D698" s="188" t="s">
        <v>155</v>
      </c>
      <c r="E698" s="189" t="s">
        <v>1951</v>
      </c>
      <c r="F698" s="190" t="s">
        <v>1952</v>
      </c>
      <c r="G698" s="191" t="s">
        <v>446</v>
      </c>
      <c r="H698" s="192">
        <v>0.65</v>
      </c>
      <c r="I698" s="193"/>
      <c r="J698" s="194">
        <f>ROUND(I698*H698,2)</f>
        <v>0</v>
      </c>
      <c r="K698" s="195"/>
      <c r="L698" s="40"/>
      <c r="M698" s="196" t="s">
        <v>1</v>
      </c>
      <c r="N698" s="197" t="s">
        <v>44</v>
      </c>
      <c r="O698" s="72"/>
      <c r="P698" s="198">
        <f>O698*H698</f>
        <v>0</v>
      </c>
      <c r="Q698" s="198">
        <v>5.9000000000000003E-4</v>
      </c>
      <c r="R698" s="198">
        <f>Q698*H698</f>
        <v>3.8350000000000005E-4</v>
      </c>
      <c r="S698" s="198">
        <v>1.4999999999999999E-2</v>
      </c>
      <c r="T698" s="199">
        <f>S698*H698</f>
        <v>9.75E-3</v>
      </c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R698" s="200" t="s">
        <v>159</v>
      </c>
      <c r="AT698" s="200" t="s">
        <v>155</v>
      </c>
      <c r="AU698" s="200" t="s">
        <v>89</v>
      </c>
      <c r="AY698" s="18" t="s">
        <v>153</v>
      </c>
      <c r="BE698" s="201">
        <f>IF(N698="základní",J698,0)</f>
        <v>0</v>
      </c>
      <c r="BF698" s="201">
        <f>IF(N698="snížená",J698,0)</f>
        <v>0</v>
      </c>
      <c r="BG698" s="201">
        <f>IF(N698="zákl. přenesená",J698,0)</f>
        <v>0</v>
      </c>
      <c r="BH698" s="201">
        <f>IF(N698="sníž. přenesená",J698,0)</f>
        <v>0</v>
      </c>
      <c r="BI698" s="201">
        <f>IF(N698="nulová",J698,0)</f>
        <v>0</v>
      </c>
      <c r="BJ698" s="18" t="s">
        <v>87</v>
      </c>
      <c r="BK698" s="201">
        <f>ROUND(I698*H698,2)</f>
        <v>0</v>
      </c>
      <c r="BL698" s="18" t="s">
        <v>159</v>
      </c>
      <c r="BM698" s="200" t="s">
        <v>1953</v>
      </c>
    </row>
    <row r="699" spans="1:65" s="13" customFormat="1" ht="11.25">
      <c r="B699" s="202"/>
      <c r="C699" s="203"/>
      <c r="D699" s="204" t="s">
        <v>161</v>
      </c>
      <c r="E699" s="205" t="s">
        <v>1</v>
      </c>
      <c r="F699" s="206" t="s">
        <v>1954</v>
      </c>
      <c r="G699" s="203"/>
      <c r="H699" s="205" t="s">
        <v>1</v>
      </c>
      <c r="I699" s="207"/>
      <c r="J699" s="203"/>
      <c r="K699" s="203"/>
      <c r="L699" s="208"/>
      <c r="M699" s="209"/>
      <c r="N699" s="210"/>
      <c r="O699" s="210"/>
      <c r="P699" s="210"/>
      <c r="Q699" s="210"/>
      <c r="R699" s="210"/>
      <c r="S699" s="210"/>
      <c r="T699" s="211"/>
      <c r="AT699" s="212" t="s">
        <v>161</v>
      </c>
      <c r="AU699" s="212" t="s">
        <v>89</v>
      </c>
      <c r="AV699" s="13" t="s">
        <v>87</v>
      </c>
      <c r="AW699" s="13" t="s">
        <v>33</v>
      </c>
      <c r="AX699" s="13" t="s">
        <v>79</v>
      </c>
      <c r="AY699" s="212" t="s">
        <v>153</v>
      </c>
    </row>
    <row r="700" spans="1:65" s="14" customFormat="1" ht="11.25">
      <c r="B700" s="213"/>
      <c r="C700" s="214"/>
      <c r="D700" s="204" t="s">
        <v>161</v>
      </c>
      <c r="E700" s="215" t="s">
        <v>1</v>
      </c>
      <c r="F700" s="216" t="s">
        <v>1955</v>
      </c>
      <c r="G700" s="214"/>
      <c r="H700" s="217">
        <v>0.4</v>
      </c>
      <c r="I700" s="218"/>
      <c r="J700" s="214"/>
      <c r="K700" s="214"/>
      <c r="L700" s="219"/>
      <c r="M700" s="220"/>
      <c r="N700" s="221"/>
      <c r="O700" s="221"/>
      <c r="P700" s="221"/>
      <c r="Q700" s="221"/>
      <c r="R700" s="221"/>
      <c r="S700" s="221"/>
      <c r="T700" s="222"/>
      <c r="AT700" s="223" t="s">
        <v>161</v>
      </c>
      <c r="AU700" s="223" t="s">
        <v>89</v>
      </c>
      <c r="AV700" s="14" t="s">
        <v>89</v>
      </c>
      <c r="AW700" s="14" t="s">
        <v>33</v>
      </c>
      <c r="AX700" s="14" t="s">
        <v>79</v>
      </c>
      <c r="AY700" s="223" t="s">
        <v>153</v>
      </c>
    </row>
    <row r="701" spans="1:65" s="13" customFormat="1" ht="11.25">
      <c r="B701" s="202"/>
      <c r="C701" s="203"/>
      <c r="D701" s="204" t="s">
        <v>161</v>
      </c>
      <c r="E701" s="205" t="s">
        <v>1</v>
      </c>
      <c r="F701" s="206" t="s">
        <v>1956</v>
      </c>
      <c r="G701" s="203"/>
      <c r="H701" s="205" t="s">
        <v>1</v>
      </c>
      <c r="I701" s="207"/>
      <c r="J701" s="203"/>
      <c r="K701" s="203"/>
      <c r="L701" s="208"/>
      <c r="M701" s="209"/>
      <c r="N701" s="210"/>
      <c r="O701" s="210"/>
      <c r="P701" s="210"/>
      <c r="Q701" s="210"/>
      <c r="R701" s="210"/>
      <c r="S701" s="210"/>
      <c r="T701" s="211"/>
      <c r="AT701" s="212" t="s">
        <v>161</v>
      </c>
      <c r="AU701" s="212" t="s">
        <v>89</v>
      </c>
      <c r="AV701" s="13" t="s">
        <v>87</v>
      </c>
      <c r="AW701" s="13" t="s">
        <v>33</v>
      </c>
      <c r="AX701" s="13" t="s">
        <v>79</v>
      </c>
      <c r="AY701" s="212" t="s">
        <v>153</v>
      </c>
    </row>
    <row r="702" spans="1:65" s="14" customFormat="1" ht="11.25">
      <c r="B702" s="213"/>
      <c r="C702" s="214"/>
      <c r="D702" s="204" t="s">
        <v>161</v>
      </c>
      <c r="E702" s="215" t="s">
        <v>1</v>
      </c>
      <c r="F702" s="216" t="s">
        <v>1949</v>
      </c>
      <c r="G702" s="214"/>
      <c r="H702" s="217">
        <v>0.25</v>
      </c>
      <c r="I702" s="218"/>
      <c r="J702" s="214"/>
      <c r="K702" s="214"/>
      <c r="L702" s="219"/>
      <c r="M702" s="220"/>
      <c r="N702" s="221"/>
      <c r="O702" s="221"/>
      <c r="P702" s="221"/>
      <c r="Q702" s="221"/>
      <c r="R702" s="221"/>
      <c r="S702" s="221"/>
      <c r="T702" s="222"/>
      <c r="AT702" s="223" t="s">
        <v>161</v>
      </c>
      <c r="AU702" s="223" t="s">
        <v>89</v>
      </c>
      <c r="AV702" s="14" t="s">
        <v>89</v>
      </c>
      <c r="AW702" s="14" t="s">
        <v>33</v>
      </c>
      <c r="AX702" s="14" t="s">
        <v>79</v>
      </c>
      <c r="AY702" s="223" t="s">
        <v>153</v>
      </c>
    </row>
    <row r="703" spans="1:65" s="15" customFormat="1" ht="11.25">
      <c r="B703" s="224"/>
      <c r="C703" s="225"/>
      <c r="D703" s="204" t="s">
        <v>161</v>
      </c>
      <c r="E703" s="226" t="s">
        <v>1</v>
      </c>
      <c r="F703" s="227" t="s">
        <v>164</v>
      </c>
      <c r="G703" s="225"/>
      <c r="H703" s="228">
        <v>0.65</v>
      </c>
      <c r="I703" s="229"/>
      <c r="J703" s="225"/>
      <c r="K703" s="225"/>
      <c r="L703" s="230"/>
      <c r="M703" s="231"/>
      <c r="N703" s="232"/>
      <c r="O703" s="232"/>
      <c r="P703" s="232"/>
      <c r="Q703" s="232"/>
      <c r="R703" s="232"/>
      <c r="S703" s="232"/>
      <c r="T703" s="233"/>
      <c r="AT703" s="234" t="s">
        <v>161</v>
      </c>
      <c r="AU703" s="234" t="s">
        <v>89</v>
      </c>
      <c r="AV703" s="15" t="s">
        <v>159</v>
      </c>
      <c r="AW703" s="15" t="s">
        <v>33</v>
      </c>
      <c r="AX703" s="15" t="s">
        <v>87</v>
      </c>
      <c r="AY703" s="234" t="s">
        <v>153</v>
      </c>
    </row>
    <row r="704" spans="1:65" s="2" customFormat="1" ht="24.2" customHeight="1">
      <c r="A704" s="35"/>
      <c r="B704" s="36"/>
      <c r="C704" s="188" t="s">
        <v>1957</v>
      </c>
      <c r="D704" s="188" t="s">
        <v>155</v>
      </c>
      <c r="E704" s="189" t="s">
        <v>1958</v>
      </c>
      <c r="F704" s="190" t="s">
        <v>1959</v>
      </c>
      <c r="G704" s="191" t="s">
        <v>446</v>
      </c>
      <c r="H704" s="192">
        <v>0.4</v>
      </c>
      <c r="I704" s="193"/>
      <c r="J704" s="194">
        <f>ROUND(I704*H704,2)</f>
        <v>0</v>
      </c>
      <c r="K704" s="195"/>
      <c r="L704" s="40"/>
      <c r="M704" s="196" t="s">
        <v>1</v>
      </c>
      <c r="N704" s="197" t="s">
        <v>44</v>
      </c>
      <c r="O704" s="72"/>
      <c r="P704" s="198">
        <f>O704*H704</f>
        <v>0</v>
      </c>
      <c r="Q704" s="198">
        <v>2.32E-3</v>
      </c>
      <c r="R704" s="198">
        <f>Q704*H704</f>
        <v>9.2800000000000001E-4</v>
      </c>
      <c r="S704" s="198">
        <v>0.10100000000000001</v>
      </c>
      <c r="T704" s="199">
        <f>S704*H704</f>
        <v>4.0400000000000005E-2</v>
      </c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R704" s="200" t="s">
        <v>159</v>
      </c>
      <c r="AT704" s="200" t="s">
        <v>155</v>
      </c>
      <c r="AU704" s="200" t="s">
        <v>89</v>
      </c>
      <c r="AY704" s="18" t="s">
        <v>153</v>
      </c>
      <c r="BE704" s="201">
        <f>IF(N704="základní",J704,0)</f>
        <v>0</v>
      </c>
      <c r="BF704" s="201">
        <f>IF(N704="snížená",J704,0)</f>
        <v>0</v>
      </c>
      <c r="BG704" s="201">
        <f>IF(N704="zákl. přenesená",J704,0)</f>
        <v>0</v>
      </c>
      <c r="BH704" s="201">
        <f>IF(N704="sníž. přenesená",J704,0)</f>
        <v>0</v>
      </c>
      <c r="BI704" s="201">
        <f>IF(N704="nulová",J704,0)</f>
        <v>0</v>
      </c>
      <c r="BJ704" s="18" t="s">
        <v>87</v>
      </c>
      <c r="BK704" s="201">
        <f>ROUND(I704*H704,2)</f>
        <v>0</v>
      </c>
      <c r="BL704" s="18" t="s">
        <v>159</v>
      </c>
      <c r="BM704" s="200" t="s">
        <v>1960</v>
      </c>
    </row>
    <row r="705" spans="1:65" s="13" customFormat="1" ht="11.25">
      <c r="B705" s="202"/>
      <c r="C705" s="203"/>
      <c r="D705" s="204" t="s">
        <v>161</v>
      </c>
      <c r="E705" s="205" t="s">
        <v>1</v>
      </c>
      <c r="F705" s="206" t="s">
        <v>1961</v>
      </c>
      <c r="G705" s="203"/>
      <c r="H705" s="205" t="s">
        <v>1</v>
      </c>
      <c r="I705" s="207"/>
      <c r="J705" s="203"/>
      <c r="K705" s="203"/>
      <c r="L705" s="208"/>
      <c r="M705" s="209"/>
      <c r="N705" s="210"/>
      <c r="O705" s="210"/>
      <c r="P705" s="210"/>
      <c r="Q705" s="210"/>
      <c r="R705" s="210"/>
      <c r="S705" s="210"/>
      <c r="T705" s="211"/>
      <c r="AT705" s="212" t="s">
        <v>161</v>
      </c>
      <c r="AU705" s="212" t="s">
        <v>89</v>
      </c>
      <c r="AV705" s="13" t="s">
        <v>87</v>
      </c>
      <c r="AW705" s="13" t="s">
        <v>33</v>
      </c>
      <c r="AX705" s="13" t="s">
        <v>79</v>
      </c>
      <c r="AY705" s="212" t="s">
        <v>153</v>
      </c>
    </row>
    <row r="706" spans="1:65" s="14" customFormat="1" ht="11.25">
      <c r="B706" s="213"/>
      <c r="C706" s="214"/>
      <c r="D706" s="204" t="s">
        <v>161</v>
      </c>
      <c r="E706" s="215" t="s">
        <v>1</v>
      </c>
      <c r="F706" s="216" t="s">
        <v>1955</v>
      </c>
      <c r="G706" s="214"/>
      <c r="H706" s="217">
        <v>0.4</v>
      </c>
      <c r="I706" s="218"/>
      <c r="J706" s="214"/>
      <c r="K706" s="214"/>
      <c r="L706" s="219"/>
      <c r="M706" s="220"/>
      <c r="N706" s="221"/>
      <c r="O706" s="221"/>
      <c r="P706" s="221"/>
      <c r="Q706" s="221"/>
      <c r="R706" s="221"/>
      <c r="S706" s="221"/>
      <c r="T706" s="222"/>
      <c r="AT706" s="223" t="s">
        <v>161</v>
      </c>
      <c r="AU706" s="223" t="s">
        <v>89</v>
      </c>
      <c r="AV706" s="14" t="s">
        <v>89</v>
      </c>
      <c r="AW706" s="14" t="s">
        <v>33</v>
      </c>
      <c r="AX706" s="14" t="s">
        <v>79</v>
      </c>
      <c r="AY706" s="223" t="s">
        <v>153</v>
      </c>
    </row>
    <row r="707" spans="1:65" s="15" customFormat="1" ht="11.25">
      <c r="B707" s="224"/>
      <c r="C707" s="225"/>
      <c r="D707" s="204" t="s">
        <v>161</v>
      </c>
      <c r="E707" s="226" t="s">
        <v>1</v>
      </c>
      <c r="F707" s="227" t="s">
        <v>164</v>
      </c>
      <c r="G707" s="225"/>
      <c r="H707" s="228">
        <v>0.4</v>
      </c>
      <c r="I707" s="229"/>
      <c r="J707" s="225"/>
      <c r="K707" s="225"/>
      <c r="L707" s="230"/>
      <c r="M707" s="231"/>
      <c r="N707" s="232"/>
      <c r="O707" s="232"/>
      <c r="P707" s="232"/>
      <c r="Q707" s="232"/>
      <c r="R707" s="232"/>
      <c r="S707" s="232"/>
      <c r="T707" s="233"/>
      <c r="AT707" s="234" t="s">
        <v>161</v>
      </c>
      <c r="AU707" s="234" t="s">
        <v>89</v>
      </c>
      <c r="AV707" s="15" t="s">
        <v>159</v>
      </c>
      <c r="AW707" s="15" t="s">
        <v>33</v>
      </c>
      <c r="AX707" s="15" t="s">
        <v>87</v>
      </c>
      <c r="AY707" s="234" t="s">
        <v>153</v>
      </c>
    </row>
    <row r="708" spans="1:65" s="2" customFormat="1" ht="24.2" customHeight="1">
      <c r="A708" s="35"/>
      <c r="B708" s="36"/>
      <c r="C708" s="188" t="s">
        <v>1962</v>
      </c>
      <c r="D708" s="188" t="s">
        <v>155</v>
      </c>
      <c r="E708" s="189" t="s">
        <v>1963</v>
      </c>
      <c r="F708" s="190" t="s">
        <v>1964</v>
      </c>
      <c r="G708" s="191" t="s">
        <v>446</v>
      </c>
      <c r="H708" s="192">
        <v>1.7</v>
      </c>
      <c r="I708" s="193"/>
      <c r="J708" s="194">
        <f>ROUND(I708*H708,2)</f>
        <v>0</v>
      </c>
      <c r="K708" s="195"/>
      <c r="L708" s="40"/>
      <c r="M708" s="196" t="s">
        <v>1</v>
      </c>
      <c r="N708" s="197" t="s">
        <v>44</v>
      </c>
      <c r="O708" s="72"/>
      <c r="P708" s="198">
        <f>O708*H708</f>
        <v>0</v>
      </c>
      <c r="Q708" s="198">
        <v>2.8400000000000001E-3</v>
      </c>
      <c r="R708" s="198">
        <f>Q708*H708</f>
        <v>4.8279999999999998E-3</v>
      </c>
      <c r="S708" s="198">
        <v>0.159</v>
      </c>
      <c r="T708" s="199">
        <f>S708*H708</f>
        <v>0.27029999999999998</v>
      </c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R708" s="200" t="s">
        <v>159</v>
      </c>
      <c r="AT708" s="200" t="s">
        <v>155</v>
      </c>
      <c r="AU708" s="200" t="s">
        <v>89</v>
      </c>
      <c r="AY708" s="18" t="s">
        <v>153</v>
      </c>
      <c r="BE708" s="201">
        <f>IF(N708="základní",J708,0)</f>
        <v>0</v>
      </c>
      <c r="BF708" s="201">
        <f>IF(N708="snížená",J708,0)</f>
        <v>0</v>
      </c>
      <c r="BG708" s="201">
        <f>IF(N708="zákl. přenesená",J708,0)</f>
        <v>0</v>
      </c>
      <c r="BH708" s="201">
        <f>IF(N708="sníž. přenesená",J708,0)</f>
        <v>0</v>
      </c>
      <c r="BI708" s="201">
        <f>IF(N708="nulová",J708,0)</f>
        <v>0</v>
      </c>
      <c r="BJ708" s="18" t="s">
        <v>87</v>
      </c>
      <c r="BK708" s="201">
        <f>ROUND(I708*H708,2)</f>
        <v>0</v>
      </c>
      <c r="BL708" s="18" t="s">
        <v>159</v>
      </c>
      <c r="BM708" s="200" t="s">
        <v>1965</v>
      </c>
    </row>
    <row r="709" spans="1:65" s="13" customFormat="1" ht="11.25">
      <c r="B709" s="202"/>
      <c r="C709" s="203"/>
      <c r="D709" s="204" t="s">
        <v>161</v>
      </c>
      <c r="E709" s="205" t="s">
        <v>1</v>
      </c>
      <c r="F709" s="206" t="s">
        <v>1961</v>
      </c>
      <c r="G709" s="203"/>
      <c r="H709" s="205" t="s">
        <v>1</v>
      </c>
      <c r="I709" s="207"/>
      <c r="J709" s="203"/>
      <c r="K709" s="203"/>
      <c r="L709" s="208"/>
      <c r="M709" s="209"/>
      <c r="N709" s="210"/>
      <c r="O709" s="210"/>
      <c r="P709" s="210"/>
      <c r="Q709" s="210"/>
      <c r="R709" s="210"/>
      <c r="S709" s="210"/>
      <c r="T709" s="211"/>
      <c r="AT709" s="212" t="s">
        <v>161</v>
      </c>
      <c r="AU709" s="212" t="s">
        <v>89</v>
      </c>
      <c r="AV709" s="13" t="s">
        <v>87</v>
      </c>
      <c r="AW709" s="13" t="s">
        <v>33</v>
      </c>
      <c r="AX709" s="13" t="s">
        <v>79</v>
      </c>
      <c r="AY709" s="212" t="s">
        <v>153</v>
      </c>
    </row>
    <row r="710" spans="1:65" s="14" customFormat="1" ht="11.25">
      <c r="B710" s="213"/>
      <c r="C710" s="214"/>
      <c r="D710" s="204" t="s">
        <v>161</v>
      </c>
      <c r="E710" s="215" t="s">
        <v>1</v>
      </c>
      <c r="F710" s="216" t="s">
        <v>1966</v>
      </c>
      <c r="G710" s="214"/>
      <c r="H710" s="217">
        <v>0.8</v>
      </c>
      <c r="I710" s="218"/>
      <c r="J710" s="214"/>
      <c r="K710" s="214"/>
      <c r="L710" s="219"/>
      <c r="M710" s="220"/>
      <c r="N710" s="221"/>
      <c r="O710" s="221"/>
      <c r="P710" s="221"/>
      <c r="Q710" s="221"/>
      <c r="R710" s="221"/>
      <c r="S710" s="221"/>
      <c r="T710" s="222"/>
      <c r="AT710" s="223" t="s">
        <v>161</v>
      </c>
      <c r="AU710" s="223" t="s">
        <v>89</v>
      </c>
      <c r="AV710" s="14" t="s">
        <v>89</v>
      </c>
      <c r="AW710" s="14" t="s">
        <v>33</v>
      </c>
      <c r="AX710" s="14" t="s">
        <v>79</v>
      </c>
      <c r="AY710" s="223" t="s">
        <v>153</v>
      </c>
    </row>
    <row r="711" spans="1:65" s="13" customFormat="1" ht="11.25">
      <c r="B711" s="202"/>
      <c r="C711" s="203"/>
      <c r="D711" s="204" t="s">
        <v>161</v>
      </c>
      <c r="E711" s="205" t="s">
        <v>1</v>
      </c>
      <c r="F711" s="206" t="s">
        <v>1967</v>
      </c>
      <c r="G711" s="203"/>
      <c r="H711" s="205" t="s">
        <v>1</v>
      </c>
      <c r="I711" s="207"/>
      <c r="J711" s="203"/>
      <c r="K711" s="203"/>
      <c r="L711" s="208"/>
      <c r="M711" s="209"/>
      <c r="N711" s="210"/>
      <c r="O711" s="210"/>
      <c r="P711" s="210"/>
      <c r="Q711" s="210"/>
      <c r="R711" s="210"/>
      <c r="S711" s="210"/>
      <c r="T711" s="211"/>
      <c r="AT711" s="212" t="s">
        <v>161</v>
      </c>
      <c r="AU711" s="212" t="s">
        <v>89</v>
      </c>
      <c r="AV711" s="13" t="s">
        <v>87</v>
      </c>
      <c r="AW711" s="13" t="s">
        <v>33</v>
      </c>
      <c r="AX711" s="13" t="s">
        <v>79</v>
      </c>
      <c r="AY711" s="212" t="s">
        <v>153</v>
      </c>
    </row>
    <row r="712" spans="1:65" s="14" customFormat="1" ht="11.25">
      <c r="B712" s="213"/>
      <c r="C712" s="214"/>
      <c r="D712" s="204" t="s">
        <v>161</v>
      </c>
      <c r="E712" s="215" t="s">
        <v>1</v>
      </c>
      <c r="F712" s="216" t="s">
        <v>1955</v>
      </c>
      <c r="G712" s="214"/>
      <c r="H712" s="217">
        <v>0.4</v>
      </c>
      <c r="I712" s="218"/>
      <c r="J712" s="214"/>
      <c r="K712" s="214"/>
      <c r="L712" s="219"/>
      <c r="M712" s="220"/>
      <c r="N712" s="221"/>
      <c r="O712" s="221"/>
      <c r="P712" s="221"/>
      <c r="Q712" s="221"/>
      <c r="R712" s="221"/>
      <c r="S712" s="221"/>
      <c r="T712" s="222"/>
      <c r="AT712" s="223" t="s">
        <v>161</v>
      </c>
      <c r="AU712" s="223" t="s">
        <v>89</v>
      </c>
      <c r="AV712" s="14" t="s">
        <v>89</v>
      </c>
      <c r="AW712" s="14" t="s">
        <v>33</v>
      </c>
      <c r="AX712" s="14" t="s">
        <v>79</v>
      </c>
      <c r="AY712" s="223" t="s">
        <v>153</v>
      </c>
    </row>
    <row r="713" spans="1:65" s="13" customFormat="1" ht="11.25">
      <c r="B713" s="202"/>
      <c r="C713" s="203"/>
      <c r="D713" s="204" t="s">
        <v>161</v>
      </c>
      <c r="E713" s="205" t="s">
        <v>1</v>
      </c>
      <c r="F713" s="206" t="s">
        <v>1968</v>
      </c>
      <c r="G713" s="203"/>
      <c r="H713" s="205" t="s">
        <v>1</v>
      </c>
      <c r="I713" s="207"/>
      <c r="J713" s="203"/>
      <c r="K713" s="203"/>
      <c r="L713" s="208"/>
      <c r="M713" s="209"/>
      <c r="N713" s="210"/>
      <c r="O713" s="210"/>
      <c r="P713" s="210"/>
      <c r="Q713" s="210"/>
      <c r="R713" s="210"/>
      <c r="S713" s="210"/>
      <c r="T713" s="211"/>
      <c r="AT713" s="212" t="s">
        <v>161</v>
      </c>
      <c r="AU713" s="212" t="s">
        <v>89</v>
      </c>
      <c r="AV713" s="13" t="s">
        <v>87</v>
      </c>
      <c r="AW713" s="13" t="s">
        <v>33</v>
      </c>
      <c r="AX713" s="13" t="s">
        <v>79</v>
      </c>
      <c r="AY713" s="212" t="s">
        <v>153</v>
      </c>
    </row>
    <row r="714" spans="1:65" s="14" customFormat="1" ht="11.25">
      <c r="B714" s="213"/>
      <c r="C714" s="214"/>
      <c r="D714" s="204" t="s">
        <v>161</v>
      </c>
      <c r="E714" s="215" t="s">
        <v>1</v>
      </c>
      <c r="F714" s="216" t="s">
        <v>1949</v>
      </c>
      <c r="G714" s="214"/>
      <c r="H714" s="217">
        <v>0.25</v>
      </c>
      <c r="I714" s="218"/>
      <c r="J714" s="214"/>
      <c r="K714" s="214"/>
      <c r="L714" s="219"/>
      <c r="M714" s="220"/>
      <c r="N714" s="221"/>
      <c r="O714" s="221"/>
      <c r="P714" s="221"/>
      <c r="Q714" s="221"/>
      <c r="R714" s="221"/>
      <c r="S714" s="221"/>
      <c r="T714" s="222"/>
      <c r="AT714" s="223" t="s">
        <v>161</v>
      </c>
      <c r="AU714" s="223" t="s">
        <v>89</v>
      </c>
      <c r="AV714" s="14" t="s">
        <v>89</v>
      </c>
      <c r="AW714" s="14" t="s">
        <v>33</v>
      </c>
      <c r="AX714" s="14" t="s">
        <v>79</v>
      </c>
      <c r="AY714" s="223" t="s">
        <v>153</v>
      </c>
    </row>
    <row r="715" spans="1:65" s="13" customFormat="1" ht="11.25">
      <c r="B715" s="202"/>
      <c r="C715" s="203"/>
      <c r="D715" s="204" t="s">
        <v>161</v>
      </c>
      <c r="E715" s="205" t="s">
        <v>1</v>
      </c>
      <c r="F715" s="206" t="s">
        <v>1969</v>
      </c>
      <c r="G715" s="203"/>
      <c r="H715" s="205" t="s">
        <v>1</v>
      </c>
      <c r="I715" s="207"/>
      <c r="J715" s="203"/>
      <c r="K715" s="203"/>
      <c r="L715" s="208"/>
      <c r="M715" s="209"/>
      <c r="N715" s="210"/>
      <c r="O715" s="210"/>
      <c r="P715" s="210"/>
      <c r="Q715" s="210"/>
      <c r="R715" s="210"/>
      <c r="S715" s="210"/>
      <c r="T715" s="211"/>
      <c r="AT715" s="212" t="s">
        <v>161</v>
      </c>
      <c r="AU715" s="212" t="s">
        <v>89</v>
      </c>
      <c r="AV715" s="13" t="s">
        <v>87</v>
      </c>
      <c r="AW715" s="13" t="s">
        <v>33</v>
      </c>
      <c r="AX715" s="13" t="s">
        <v>79</v>
      </c>
      <c r="AY715" s="212" t="s">
        <v>153</v>
      </c>
    </row>
    <row r="716" spans="1:65" s="14" customFormat="1" ht="11.25">
      <c r="B716" s="213"/>
      <c r="C716" s="214"/>
      <c r="D716" s="204" t="s">
        <v>161</v>
      </c>
      <c r="E716" s="215" t="s">
        <v>1</v>
      </c>
      <c r="F716" s="216" t="s">
        <v>1949</v>
      </c>
      <c r="G716" s="214"/>
      <c r="H716" s="217">
        <v>0.25</v>
      </c>
      <c r="I716" s="218"/>
      <c r="J716" s="214"/>
      <c r="K716" s="214"/>
      <c r="L716" s="219"/>
      <c r="M716" s="220"/>
      <c r="N716" s="221"/>
      <c r="O716" s="221"/>
      <c r="P716" s="221"/>
      <c r="Q716" s="221"/>
      <c r="R716" s="221"/>
      <c r="S716" s="221"/>
      <c r="T716" s="222"/>
      <c r="AT716" s="223" t="s">
        <v>161</v>
      </c>
      <c r="AU716" s="223" t="s">
        <v>89</v>
      </c>
      <c r="AV716" s="14" t="s">
        <v>89</v>
      </c>
      <c r="AW716" s="14" t="s">
        <v>33</v>
      </c>
      <c r="AX716" s="14" t="s">
        <v>79</v>
      </c>
      <c r="AY716" s="223" t="s">
        <v>153</v>
      </c>
    </row>
    <row r="717" spans="1:65" s="15" customFormat="1" ht="11.25">
      <c r="B717" s="224"/>
      <c r="C717" s="225"/>
      <c r="D717" s="204" t="s">
        <v>161</v>
      </c>
      <c r="E717" s="226" t="s">
        <v>1</v>
      </c>
      <c r="F717" s="227" t="s">
        <v>164</v>
      </c>
      <c r="G717" s="225"/>
      <c r="H717" s="228">
        <v>1.7000000000000002</v>
      </c>
      <c r="I717" s="229"/>
      <c r="J717" s="225"/>
      <c r="K717" s="225"/>
      <c r="L717" s="230"/>
      <c r="M717" s="231"/>
      <c r="N717" s="232"/>
      <c r="O717" s="232"/>
      <c r="P717" s="232"/>
      <c r="Q717" s="232"/>
      <c r="R717" s="232"/>
      <c r="S717" s="232"/>
      <c r="T717" s="233"/>
      <c r="AT717" s="234" t="s">
        <v>161</v>
      </c>
      <c r="AU717" s="234" t="s">
        <v>89</v>
      </c>
      <c r="AV717" s="15" t="s">
        <v>159</v>
      </c>
      <c r="AW717" s="15" t="s">
        <v>33</v>
      </c>
      <c r="AX717" s="15" t="s">
        <v>87</v>
      </c>
      <c r="AY717" s="234" t="s">
        <v>153</v>
      </c>
    </row>
    <row r="718" spans="1:65" s="2" customFormat="1" ht="16.5" customHeight="1">
      <c r="A718" s="35"/>
      <c r="B718" s="36"/>
      <c r="C718" s="235" t="s">
        <v>1970</v>
      </c>
      <c r="D718" s="235" t="s">
        <v>223</v>
      </c>
      <c r="E718" s="236" t="s">
        <v>1971</v>
      </c>
      <c r="F718" s="237" t="s">
        <v>1972</v>
      </c>
      <c r="G718" s="238" t="s">
        <v>465</v>
      </c>
      <c r="H718" s="239">
        <v>2</v>
      </c>
      <c r="I718" s="240"/>
      <c r="J718" s="241">
        <f>ROUND(I718*H718,2)</f>
        <v>0</v>
      </c>
      <c r="K718" s="242"/>
      <c r="L718" s="243"/>
      <c r="M718" s="244" t="s">
        <v>1</v>
      </c>
      <c r="N718" s="245" t="s">
        <v>44</v>
      </c>
      <c r="O718" s="72"/>
      <c r="P718" s="198">
        <f>O718*H718</f>
        <v>0</v>
      </c>
      <c r="Q718" s="198">
        <v>4.4000000000000002E-4</v>
      </c>
      <c r="R718" s="198">
        <f>Q718*H718</f>
        <v>8.8000000000000003E-4</v>
      </c>
      <c r="S718" s="198">
        <v>0</v>
      </c>
      <c r="T718" s="199">
        <f>S718*H718</f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200" t="s">
        <v>204</v>
      </c>
      <c r="AT718" s="200" t="s">
        <v>223</v>
      </c>
      <c r="AU718" s="200" t="s">
        <v>89</v>
      </c>
      <c r="AY718" s="18" t="s">
        <v>153</v>
      </c>
      <c r="BE718" s="201">
        <f>IF(N718="základní",J718,0)</f>
        <v>0</v>
      </c>
      <c r="BF718" s="201">
        <f>IF(N718="snížená",J718,0)</f>
        <v>0</v>
      </c>
      <c r="BG718" s="201">
        <f>IF(N718="zákl. přenesená",J718,0)</f>
        <v>0</v>
      </c>
      <c r="BH718" s="201">
        <f>IF(N718="sníž. přenesená",J718,0)</f>
        <v>0</v>
      </c>
      <c r="BI718" s="201">
        <f>IF(N718="nulová",J718,0)</f>
        <v>0</v>
      </c>
      <c r="BJ718" s="18" t="s">
        <v>87</v>
      </c>
      <c r="BK718" s="201">
        <f>ROUND(I718*H718,2)</f>
        <v>0</v>
      </c>
      <c r="BL718" s="18" t="s">
        <v>159</v>
      </c>
      <c r="BM718" s="200" t="s">
        <v>1973</v>
      </c>
    </row>
    <row r="719" spans="1:65" s="12" customFormat="1" ht="22.9" customHeight="1">
      <c r="B719" s="172"/>
      <c r="C719" s="173"/>
      <c r="D719" s="174" t="s">
        <v>78</v>
      </c>
      <c r="E719" s="186" t="s">
        <v>506</v>
      </c>
      <c r="F719" s="186" t="s">
        <v>507</v>
      </c>
      <c r="G719" s="173"/>
      <c r="H719" s="173"/>
      <c r="I719" s="176"/>
      <c r="J719" s="187">
        <f>BK719</f>
        <v>0</v>
      </c>
      <c r="K719" s="173"/>
      <c r="L719" s="178"/>
      <c r="M719" s="179"/>
      <c r="N719" s="180"/>
      <c r="O719" s="180"/>
      <c r="P719" s="181">
        <f>P720</f>
        <v>0</v>
      </c>
      <c r="Q719" s="180"/>
      <c r="R719" s="181">
        <f>R720</f>
        <v>0</v>
      </c>
      <c r="S719" s="180"/>
      <c r="T719" s="182">
        <f>T720</f>
        <v>0</v>
      </c>
      <c r="AR719" s="183" t="s">
        <v>87</v>
      </c>
      <c r="AT719" s="184" t="s">
        <v>78</v>
      </c>
      <c r="AU719" s="184" t="s">
        <v>87</v>
      </c>
      <c r="AY719" s="183" t="s">
        <v>153</v>
      </c>
      <c r="BK719" s="185">
        <f>BK720</f>
        <v>0</v>
      </c>
    </row>
    <row r="720" spans="1:65" s="2" customFormat="1" ht="16.5" customHeight="1">
      <c r="A720" s="35"/>
      <c r="B720" s="36"/>
      <c r="C720" s="188" t="s">
        <v>1974</v>
      </c>
      <c r="D720" s="188" t="s">
        <v>155</v>
      </c>
      <c r="E720" s="189" t="s">
        <v>1975</v>
      </c>
      <c r="F720" s="190" t="s">
        <v>1976</v>
      </c>
      <c r="G720" s="191" t="s">
        <v>201</v>
      </c>
      <c r="H720" s="192">
        <v>572.44500000000005</v>
      </c>
      <c r="I720" s="193"/>
      <c r="J720" s="194">
        <f>ROUND(I720*H720,2)</f>
        <v>0</v>
      </c>
      <c r="K720" s="195"/>
      <c r="L720" s="40"/>
      <c r="M720" s="196" t="s">
        <v>1</v>
      </c>
      <c r="N720" s="197" t="s">
        <v>44</v>
      </c>
      <c r="O720" s="72"/>
      <c r="P720" s="198">
        <f>O720*H720</f>
        <v>0</v>
      </c>
      <c r="Q720" s="198">
        <v>0</v>
      </c>
      <c r="R720" s="198">
        <f>Q720*H720</f>
        <v>0</v>
      </c>
      <c r="S720" s="198">
        <v>0</v>
      </c>
      <c r="T720" s="199">
        <f>S720*H720</f>
        <v>0</v>
      </c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R720" s="200" t="s">
        <v>159</v>
      </c>
      <c r="AT720" s="200" t="s">
        <v>155</v>
      </c>
      <c r="AU720" s="200" t="s">
        <v>89</v>
      </c>
      <c r="AY720" s="18" t="s">
        <v>153</v>
      </c>
      <c r="BE720" s="201">
        <f>IF(N720="základní",J720,0)</f>
        <v>0</v>
      </c>
      <c r="BF720" s="201">
        <f>IF(N720="snížená",J720,0)</f>
        <v>0</v>
      </c>
      <c r="BG720" s="201">
        <f>IF(N720="zákl. přenesená",J720,0)</f>
        <v>0</v>
      </c>
      <c r="BH720" s="201">
        <f>IF(N720="sníž. přenesená",J720,0)</f>
        <v>0</v>
      </c>
      <c r="BI720" s="201">
        <f>IF(N720="nulová",J720,0)</f>
        <v>0</v>
      </c>
      <c r="BJ720" s="18" t="s">
        <v>87</v>
      </c>
      <c r="BK720" s="201">
        <f>ROUND(I720*H720,2)</f>
        <v>0</v>
      </c>
      <c r="BL720" s="18" t="s">
        <v>159</v>
      </c>
      <c r="BM720" s="200" t="s">
        <v>1977</v>
      </c>
    </row>
    <row r="721" spans="1:65" s="12" customFormat="1" ht="25.9" customHeight="1">
      <c r="B721" s="172"/>
      <c r="C721" s="173"/>
      <c r="D721" s="174" t="s">
        <v>78</v>
      </c>
      <c r="E721" s="175" t="s">
        <v>512</v>
      </c>
      <c r="F721" s="175" t="s">
        <v>513</v>
      </c>
      <c r="G721" s="173"/>
      <c r="H721" s="173"/>
      <c r="I721" s="176"/>
      <c r="J721" s="177">
        <f>BK721</f>
        <v>0</v>
      </c>
      <c r="K721" s="173"/>
      <c r="L721" s="178"/>
      <c r="M721" s="179"/>
      <c r="N721" s="180"/>
      <c r="O721" s="180"/>
      <c r="P721" s="181">
        <f>P722+P774+P800+P817+P853+P890+P919</f>
        <v>0</v>
      </c>
      <c r="Q721" s="180"/>
      <c r="R721" s="181">
        <f>R722+R774+R800+R817+R853+R890+R919</f>
        <v>13.355757829999998</v>
      </c>
      <c r="S721" s="180"/>
      <c r="T721" s="182">
        <f>T722+T774+T800+T817+T853+T890+T919</f>
        <v>0</v>
      </c>
      <c r="AR721" s="183" t="s">
        <v>89</v>
      </c>
      <c r="AT721" s="184" t="s">
        <v>78</v>
      </c>
      <c r="AU721" s="184" t="s">
        <v>79</v>
      </c>
      <c r="AY721" s="183" t="s">
        <v>153</v>
      </c>
      <c r="BK721" s="185">
        <f>BK722+BK774+BK800+BK817+BK853+BK890+BK919</f>
        <v>0</v>
      </c>
    </row>
    <row r="722" spans="1:65" s="12" customFormat="1" ht="22.9" customHeight="1">
      <c r="B722" s="172"/>
      <c r="C722" s="173"/>
      <c r="D722" s="174" t="s">
        <v>78</v>
      </c>
      <c r="E722" s="186" t="s">
        <v>514</v>
      </c>
      <c r="F722" s="186" t="s">
        <v>515</v>
      </c>
      <c r="G722" s="173"/>
      <c r="H722" s="173"/>
      <c r="I722" s="176"/>
      <c r="J722" s="187">
        <f>BK722</f>
        <v>0</v>
      </c>
      <c r="K722" s="173"/>
      <c r="L722" s="178"/>
      <c r="M722" s="179"/>
      <c r="N722" s="180"/>
      <c r="O722" s="180"/>
      <c r="P722" s="181">
        <f>SUM(P723:P773)</f>
        <v>0</v>
      </c>
      <c r="Q722" s="180"/>
      <c r="R722" s="181">
        <f>SUM(R723:R773)</f>
        <v>11.828603879999999</v>
      </c>
      <c r="S722" s="180"/>
      <c r="T722" s="182">
        <f>SUM(T723:T773)</f>
        <v>0</v>
      </c>
      <c r="AR722" s="183" t="s">
        <v>89</v>
      </c>
      <c r="AT722" s="184" t="s">
        <v>78</v>
      </c>
      <c r="AU722" s="184" t="s">
        <v>87</v>
      </c>
      <c r="AY722" s="183" t="s">
        <v>153</v>
      </c>
      <c r="BK722" s="185">
        <f>SUM(BK723:BK773)</f>
        <v>0</v>
      </c>
    </row>
    <row r="723" spans="1:65" s="2" customFormat="1" ht="16.5" customHeight="1">
      <c r="A723" s="35"/>
      <c r="B723" s="36"/>
      <c r="C723" s="188" t="s">
        <v>1978</v>
      </c>
      <c r="D723" s="188" t="s">
        <v>155</v>
      </c>
      <c r="E723" s="189" t="s">
        <v>1979</v>
      </c>
      <c r="F723" s="190" t="s">
        <v>1980</v>
      </c>
      <c r="G723" s="191" t="s">
        <v>194</v>
      </c>
      <c r="H723" s="192">
        <v>1</v>
      </c>
      <c r="I723" s="193"/>
      <c r="J723" s="194">
        <f>ROUND(I723*H723,2)</f>
        <v>0</v>
      </c>
      <c r="K723" s="195"/>
      <c r="L723" s="40"/>
      <c r="M723" s="196" t="s">
        <v>1</v>
      </c>
      <c r="N723" s="197" t="s">
        <v>44</v>
      </c>
      <c r="O723" s="72"/>
      <c r="P723" s="198">
        <f>O723*H723</f>
        <v>0</v>
      </c>
      <c r="Q723" s="198">
        <v>7.2000000000000005E-4</v>
      </c>
      <c r="R723" s="198">
        <f>Q723*H723</f>
        <v>7.2000000000000005E-4</v>
      </c>
      <c r="S723" s="198">
        <v>0</v>
      </c>
      <c r="T723" s="199">
        <f>S723*H723</f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200" t="s">
        <v>251</v>
      </c>
      <c r="AT723" s="200" t="s">
        <v>155</v>
      </c>
      <c r="AU723" s="200" t="s">
        <v>89</v>
      </c>
      <c r="AY723" s="18" t="s">
        <v>153</v>
      </c>
      <c r="BE723" s="201">
        <f>IF(N723="základní",J723,0)</f>
        <v>0</v>
      </c>
      <c r="BF723" s="201">
        <f>IF(N723="snížená",J723,0)</f>
        <v>0</v>
      </c>
      <c r="BG723" s="201">
        <f>IF(N723="zákl. přenesená",J723,0)</f>
        <v>0</v>
      </c>
      <c r="BH723" s="201">
        <f>IF(N723="sníž. přenesená",J723,0)</f>
        <v>0</v>
      </c>
      <c r="BI723" s="201">
        <f>IF(N723="nulová",J723,0)</f>
        <v>0</v>
      </c>
      <c r="BJ723" s="18" t="s">
        <v>87</v>
      </c>
      <c r="BK723" s="201">
        <f>ROUND(I723*H723,2)</f>
        <v>0</v>
      </c>
      <c r="BL723" s="18" t="s">
        <v>251</v>
      </c>
      <c r="BM723" s="200" t="s">
        <v>1981</v>
      </c>
    </row>
    <row r="724" spans="1:65" s="2" customFormat="1" ht="16.5" customHeight="1">
      <c r="A724" s="35"/>
      <c r="B724" s="36"/>
      <c r="C724" s="235" t="s">
        <v>1982</v>
      </c>
      <c r="D724" s="235" t="s">
        <v>223</v>
      </c>
      <c r="E724" s="236" t="s">
        <v>1983</v>
      </c>
      <c r="F724" s="237" t="s">
        <v>1984</v>
      </c>
      <c r="G724" s="238" t="s">
        <v>194</v>
      </c>
      <c r="H724" s="239">
        <v>1</v>
      </c>
      <c r="I724" s="240"/>
      <c r="J724" s="241">
        <f>ROUND(I724*H724,2)</f>
        <v>0</v>
      </c>
      <c r="K724" s="242"/>
      <c r="L724" s="243"/>
      <c r="M724" s="244" t="s">
        <v>1</v>
      </c>
      <c r="N724" s="245" t="s">
        <v>44</v>
      </c>
      <c r="O724" s="72"/>
      <c r="P724" s="198">
        <f>O724*H724</f>
        <v>0</v>
      </c>
      <c r="Q724" s="198">
        <v>1.2E-4</v>
      </c>
      <c r="R724" s="198">
        <f>Q724*H724</f>
        <v>1.2E-4</v>
      </c>
      <c r="S724" s="198">
        <v>0</v>
      </c>
      <c r="T724" s="199">
        <f>S724*H724</f>
        <v>0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200" t="s">
        <v>347</v>
      </c>
      <c r="AT724" s="200" t="s">
        <v>223</v>
      </c>
      <c r="AU724" s="200" t="s">
        <v>89</v>
      </c>
      <c r="AY724" s="18" t="s">
        <v>153</v>
      </c>
      <c r="BE724" s="201">
        <f>IF(N724="základní",J724,0)</f>
        <v>0</v>
      </c>
      <c r="BF724" s="201">
        <f>IF(N724="snížená",J724,0)</f>
        <v>0</v>
      </c>
      <c r="BG724" s="201">
        <f>IF(N724="zákl. přenesená",J724,0)</f>
        <v>0</v>
      </c>
      <c r="BH724" s="201">
        <f>IF(N724="sníž. přenesená",J724,0)</f>
        <v>0</v>
      </c>
      <c r="BI724" s="201">
        <f>IF(N724="nulová",J724,0)</f>
        <v>0</v>
      </c>
      <c r="BJ724" s="18" t="s">
        <v>87</v>
      </c>
      <c r="BK724" s="201">
        <f>ROUND(I724*H724,2)</f>
        <v>0</v>
      </c>
      <c r="BL724" s="18" t="s">
        <v>251</v>
      </c>
      <c r="BM724" s="200" t="s">
        <v>1985</v>
      </c>
    </row>
    <row r="725" spans="1:65" s="2" customFormat="1" ht="33" customHeight="1">
      <c r="A725" s="35"/>
      <c r="B725" s="36"/>
      <c r="C725" s="188" t="s">
        <v>1986</v>
      </c>
      <c r="D725" s="188" t="s">
        <v>155</v>
      </c>
      <c r="E725" s="189" t="s">
        <v>1987</v>
      </c>
      <c r="F725" s="190" t="s">
        <v>1988</v>
      </c>
      <c r="G725" s="191" t="s">
        <v>194</v>
      </c>
      <c r="H725" s="192">
        <v>279.5</v>
      </c>
      <c r="I725" s="193"/>
      <c r="J725" s="194">
        <f>ROUND(I725*H725,2)</f>
        <v>0</v>
      </c>
      <c r="K725" s="195"/>
      <c r="L725" s="40"/>
      <c r="M725" s="196" t="s">
        <v>1</v>
      </c>
      <c r="N725" s="197" t="s">
        <v>44</v>
      </c>
      <c r="O725" s="72"/>
      <c r="P725" s="198">
        <f>O725*H725</f>
        <v>0</v>
      </c>
      <c r="Q725" s="198">
        <v>0</v>
      </c>
      <c r="R725" s="198">
        <f>Q725*H725</f>
        <v>0</v>
      </c>
      <c r="S725" s="198">
        <v>0</v>
      </c>
      <c r="T725" s="199">
        <f>S725*H725</f>
        <v>0</v>
      </c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R725" s="200" t="s">
        <v>251</v>
      </c>
      <c r="AT725" s="200" t="s">
        <v>155</v>
      </c>
      <c r="AU725" s="200" t="s">
        <v>89</v>
      </c>
      <c r="AY725" s="18" t="s">
        <v>153</v>
      </c>
      <c r="BE725" s="201">
        <f>IF(N725="základní",J725,0)</f>
        <v>0</v>
      </c>
      <c r="BF725" s="201">
        <f>IF(N725="snížená",J725,0)</f>
        <v>0</v>
      </c>
      <c r="BG725" s="201">
        <f>IF(N725="zákl. přenesená",J725,0)</f>
        <v>0</v>
      </c>
      <c r="BH725" s="201">
        <f>IF(N725="sníž. přenesená",J725,0)</f>
        <v>0</v>
      </c>
      <c r="BI725" s="201">
        <f>IF(N725="nulová",J725,0)</f>
        <v>0</v>
      </c>
      <c r="BJ725" s="18" t="s">
        <v>87</v>
      </c>
      <c r="BK725" s="201">
        <f>ROUND(I725*H725,2)</f>
        <v>0</v>
      </c>
      <c r="BL725" s="18" t="s">
        <v>251</v>
      </c>
      <c r="BM725" s="200" t="s">
        <v>1989</v>
      </c>
    </row>
    <row r="726" spans="1:65" s="13" customFormat="1" ht="11.25">
      <c r="B726" s="202"/>
      <c r="C726" s="203"/>
      <c r="D726" s="204" t="s">
        <v>161</v>
      </c>
      <c r="E726" s="205" t="s">
        <v>1</v>
      </c>
      <c r="F726" s="206" t="s">
        <v>1990</v>
      </c>
      <c r="G726" s="203"/>
      <c r="H726" s="205" t="s">
        <v>1</v>
      </c>
      <c r="I726" s="207"/>
      <c r="J726" s="203"/>
      <c r="K726" s="203"/>
      <c r="L726" s="208"/>
      <c r="M726" s="209"/>
      <c r="N726" s="210"/>
      <c r="O726" s="210"/>
      <c r="P726" s="210"/>
      <c r="Q726" s="210"/>
      <c r="R726" s="210"/>
      <c r="S726" s="210"/>
      <c r="T726" s="211"/>
      <c r="AT726" s="212" t="s">
        <v>161</v>
      </c>
      <c r="AU726" s="212" t="s">
        <v>89</v>
      </c>
      <c r="AV726" s="13" t="s">
        <v>87</v>
      </c>
      <c r="AW726" s="13" t="s">
        <v>33</v>
      </c>
      <c r="AX726" s="13" t="s">
        <v>79</v>
      </c>
      <c r="AY726" s="212" t="s">
        <v>153</v>
      </c>
    </row>
    <row r="727" spans="1:65" s="14" customFormat="1" ht="11.25">
      <c r="B727" s="213"/>
      <c r="C727" s="214"/>
      <c r="D727" s="204" t="s">
        <v>161</v>
      </c>
      <c r="E727" s="215" t="s">
        <v>1</v>
      </c>
      <c r="F727" s="216" t="s">
        <v>1625</v>
      </c>
      <c r="G727" s="214"/>
      <c r="H727" s="217">
        <v>150</v>
      </c>
      <c r="I727" s="218"/>
      <c r="J727" s="214"/>
      <c r="K727" s="214"/>
      <c r="L727" s="219"/>
      <c r="M727" s="220"/>
      <c r="N727" s="221"/>
      <c r="O727" s="221"/>
      <c r="P727" s="221"/>
      <c r="Q727" s="221"/>
      <c r="R727" s="221"/>
      <c r="S727" s="221"/>
      <c r="T727" s="222"/>
      <c r="AT727" s="223" t="s">
        <v>161</v>
      </c>
      <c r="AU727" s="223" t="s">
        <v>89</v>
      </c>
      <c r="AV727" s="14" t="s">
        <v>89</v>
      </c>
      <c r="AW727" s="14" t="s">
        <v>33</v>
      </c>
      <c r="AX727" s="14" t="s">
        <v>79</v>
      </c>
      <c r="AY727" s="223" t="s">
        <v>153</v>
      </c>
    </row>
    <row r="728" spans="1:65" s="13" customFormat="1" ht="11.25">
      <c r="B728" s="202"/>
      <c r="C728" s="203"/>
      <c r="D728" s="204" t="s">
        <v>161</v>
      </c>
      <c r="E728" s="205" t="s">
        <v>1</v>
      </c>
      <c r="F728" s="206" t="s">
        <v>1509</v>
      </c>
      <c r="G728" s="203"/>
      <c r="H728" s="205" t="s">
        <v>1</v>
      </c>
      <c r="I728" s="207"/>
      <c r="J728" s="203"/>
      <c r="K728" s="203"/>
      <c r="L728" s="208"/>
      <c r="M728" s="209"/>
      <c r="N728" s="210"/>
      <c r="O728" s="210"/>
      <c r="P728" s="210"/>
      <c r="Q728" s="210"/>
      <c r="R728" s="210"/>
      <c r="S728" s="210"/>
      <c r="T728" s="211"/>
      <c r="AT728" s="212" t="s">
        <v>161</v>
      </c>
      <c r="AU728" s="212" t="s">
        <v>89</v>
      </c>
      <c r="AV728" s="13" t="s">
        <v>87</v>
      </c>
      <c r="AW728" s="13" t="s">
        <v>33</v>
      </c>
      <c r="AX728" s="13" t="s">
        <v>79</v>
      </c>
      <c r="AY728" s="212" t="s">
        <v>153</v>
      </c>
    </row>
    <row r="729" spans="1:65" s="14" customFormat="1" ht="11.25">
      <c r="B729" s="213"/>
      <c r="C729" s="214"/>
      <c r="D729" s="204" t="s">
        <v>161</v>
      </c>
      <c r="E729" s="215" t="s">
        <v>1</v>
      </c>
      <c r="F729" s="216" t="s">
        <v>1629</v>
      </c>
      <c r="G729" s="214"/>
      <c r="H729" s="217">
        <v>122</v>
      </c>
      <c r="I729" s="218"/>
      <c r="J729" s="214"/>
      <c r="K729" s="214"/>
      <c r="L729" s="219"/>
      <c r="M729" s="220"/>
      <c r="N729" s="221"/>
      <c r="O729" s="221"/>
      <c r="P729" s="221"/>
      <c r="Q729" s="221"/>
      <c r="R729" s="221"/>
      <c r="S729" s="221"/>
      <c r="T729" s="222"/>
      <c r="AT729" s="223" t="s">
        <v>161</v>
      </c>
      <c r="AU729" s="223" t="s">
        <v>89</v>
      </c>
      <c r="AV729" s="14" t="s">
        <v>89</v>
      </c>
      <c r="AW729" s="14" t="s">
        <v>33</v>
      </c>
      <c r="AX729" s="14" t="s">
        <v>79</v>
      </c>
      <c r="AY729" s="223" t="s">
        <v>153</v>
      </c>
    </row>
    <row r="730" spans="1:65" s="13" customFormat="1" ht="11.25">
      <c r="B730" s="202"/>
      <c r="C730" s="203"/>
      <c r="D730" s="204" t="s">
        <v>161</v>
      </c>
      <c r="E730" s="205" t="s">
        <v>1</v>
      </c>
      <c r="F730" s="206" t="s">
        <v>1671</v>
      </c>
      <c r="G730" s="203"/>
      <c r="H730" s="205" t="s">
        <v>1</v>
      </c>
      <c r="I730" s="207"/>
      <c r="J730" s="203"/>
      <c r="K730" s="203"/>
      <c r="L730" s="208"/>
      <c r="M730" s="209"/>
      <c r="N730" s="210"/>
      <c r="O730" s="210"/>
      <c r="P730" s="210"/>
      <c r="Q730" s="210"/>
      <c r="R730" s="210"/>
      <c r="S730" s="210"/>
      <c r="T730" s="211"/>
      <c r="AT730" s="212" t="s">
        <v>161</v>
      </c>
      <c r="AU730" s="212" t="s">
        <v>89</v>
      </c>
      <c r="AV730" s="13" t="s">
        <v>87</v>
      </c>
      <c r="AW730" s="13" t="s">
        <v>33</v>
      </c>
      <c r="AX730" s="13" t="s">
        <v>79</v>
      </c>
      <c r="AY730" s="212" t="s">
        <v>153</v>
      </c>
    </row>
    <row r="731" spans="1:65" s="14" customFormat="1" ht="11.25">
      <c r="B731" s="213"/>
      <c r="C731" s="214"/>
      <c r="D731" s="204" t="s">
        <v>161</v>
      </c>
      <c r="E731" s="215" t="s">
        <v>1</v>
      </c>
      <c r="F731" s="216" t="s">
        <v>1991</v>
      </c>
      <c r="G731" s="214"/>
      <c r="H731" s="217">
        <v>7.5</v>
      </c>
      <c r="I731" s="218"/>
      <c r="J731" s="214"/>
      <c r="K731" s="214"/>
      <c r="L731" s="219"/>
      <c r="M731" s="220"/>
      <c r="N731" s="221"/>
      <c r="O731" s="221"/>
      <c r="P731" s="221"/>
      <c r="Q731" s="221"/>
      <c r="R731" s="221"/>
      <c r="S731" s="221"/>
      <c r="T731" s="222"/>
      <c r="AT731" s="223" t="s">
        <v>161</v>
      </c>
      <c r="AU731" s="223" t="s">
        <v>89</v>
      </c>
      <c r="AV731" s="14" t="s">
        <v>89</v>
      </c>
      <c r="AW731" s="14" t="s">
        <v>33</v>
      </c>
      <c r="AX731" s="14" t="s">
        <v>79</v>
      </c>
      <c r="AY731" s="223" t="s">
        <v>153</v>
      </c>
    </row>
    <row r="732" spans="1:65" s="15" customFormat="1" ht="11.25">
      <c r="B732" s="224"/>
      <c r="C732" s="225"/>
      <c r="D732" s="204" t="s">
        <v>161</v>
      </c>
      <c r="E732" s="226" t="s">
        <v>1</v>
      </c>
      <c r="F732" s="227" t="s">
        <v>164</v>
      </c>
      <c r="G732" s="225"/>
      <c r="H732" s="228">
        <v>279.5</v>
      </c>
      <c r="I732" s="229"/>
      <c r="J732" s="225"/>
      <c r="K732" s="225"/>
      <c r="L732" s="230"/>
      <c r="M732" s="231"/>
      <c r="N732" s="232"/>
      <c r="O732" s="232"/>
      <c r="P732" s="232"/>
      <c r="Q732" s="232"/>
      <c r="R732" s="232"/>
      <c r="S732" s="232"/>
      <c r="T732" s="233"/>
      <c r="AT732" s="234" t="s">
        <v>161</v>
      </c>
      <c r="AU732" s="234" t="s">
        <v>89</v>
      </c>
      <c r="AV732" s="15" t="s">
        <v>159</v>
      </c>
      <c r="AW732" s="15" t="s">
        <v>33</v>
      </c>
      <c r="AX732" s="15" t="s">
        <v>87</v>
      </c>
      <c r="AY732" s="234" t="s">
        <v>153</v>
      </c>
    </row>
    <row r="733" spans="1:65" s="2" customFormat="1" ht="33" customHeight="1">
      <c r="A733" s="35"/>
      <c r="B733" s="36"/>
      <c r="C733" s="188" t="s">
        <v>1992</v>
      </c>
      <c r="D733" s="188" t="s">
        <v>155</v>
      </c>
      <c r="E733" s="189" t="s">
        <v>1993</v>
      </c>
      <c r="F733" s="190" t="s">
        <v>1994</v>
      </c>
      <c r="G733" s="191" t="s">
        <v>194</v>
      </c>
      <c r="H733" s="192">
        <v>220.6</v>
      </c>
      <c r="I733" s="193"/>
      <c r="J733" s="194">
        <f>ROUND(I733*H733,2)</f>
        <v>0</v>
      </c>
      <c r="K733" s="195"/>
      <c r="L733" s="40"/>
      <c r="M733" s="196" t="s">
        <v>1</v>
      </c>
      <c r="N733" s="197" t="s">
        <v>44</v>
      </c>
      <c r="O733" s="72"/>
      <c r="P733" s="198">
        <f>O733*H733</f>
        <v>0</v>
      </c>
      <c r="Q733" s="198">
        <v>0</v>
      </c>
      <c r="R733" s="198">
        <f>Q733*H733</f>
        <v>0</v>
      </c>
      <c r="S733" s="198">
        <v>0</v>
      </c>
      <c r="T733" s="199">
        <f>S733*H733</f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200" t="s">
        <v>251</v>
      </c>
      <c r="AT733" s="200" t="s">
        <v>155</v>
      </c>
      <c r="AU733" s="200" t="s">
        <v>89</v>
      </c>
      <c r="AY733" s="18" t="s">
        <v>153</v>
      </c>
      <c r="BE733" s="201">
        <f>IF(N733="základní",J733,0)</f>
        <v>0</v>
      </c>
      <c r="BF733" s="201">
        <f>IF(N733="snížená",J733,0)</f>
        <v>0</v>
      </c>
      <c r="BG733" s="201">
        <f>IF(N733="zákl. přenesená",J733,0)</f>
        <v>0</v>
      </c>
      <c r="BH733" s="201">
        <f>IF(N733="sníž. přenesená",J733,0)</f>
        <v>0</v>
      </c>
      <c r="BI733" s="201">
        <f>IF(N733="nulová",J733,0)</f>
        <v>0</v>
      </c>
      <c r="BJ733" s="18" t="s">
        <v>87</v>
      </c>
      <c r="BK733" s="201">
        <f>ROUND(I733*H733,2)</f>
        <v>0</v>
      </c>
      <c r="BL733" s="18" t="s">
        <v>251</v>
      </c>
      <c r="BM733" s="200" t="s">
        <v>1995</v>
      </c>
    </row>
    <row r="734" spans="1:65" s="13" customFormat="1" ht="11.25">
      <c r="B734" s="202"/>
      <c r="C734" s="203"/>
      <c r="D734" s="204" t="s">
        <v>161</v>
      </c>
      <c r="E734" s="205" t="s">
        <v>1</v>
      </c>
      <c r="F734" s="206" t="s">
        <v>1996</v>
      </c>
      <c r="G734" s="203"/>
      <c r="H734" s="205" t="s">
        <v>1</v>
      </c>
      <c r="I734" s="207"/>
      <c r="J734" s="203"/>
      <c r="K734" s="203"/>
      <c r="L734" s="208"/>
      <c r="M734" s="209"/>
      <c r="N734" s="210"/>
      <c r="O734" s="210"/>
      <c r="P734" s="210"/>
      <c r="Q734" s="210"/>
      <c r="R734" s="210"/>
      <c r="S734" s="210"/>
      <c r="T734" s="211"/>
      <c r="AT734" s="212" t="s">
        <v>161</v>
      </c>
      <c r="AU734" s="212" t="s">
        <v>89</v>
      </c>
      <c r="AV734" s="13" t="s">
        <v>87</v>
      </c>
      <c r="AW734" s="13" t="s">
        <v>33</v>
      </c>
      <c r="AX734" s="13" t="s">
        <v>79</v>
      </c>
      <c r="AY734" s="212" t="s">
        <v>153</v>
      </c>
    </row>
    <row r="735" spans="1:65" s="14" customFormat="1" ht="11.25">
      <c r="B735" s="213"/>
      <c r="C735" s="214"/>
      <c r="D735" s="204" t="s">
        <v>161</v>
      </c>
      <c r="E735" s="215" t="s">
        <v>1</v>
      </c>
      <c r="F735" s="216" t="s">
        <v>1627</v>
      </c>
      <c r="G735" s="214"/>
      <c r="H735" s="217">
        <v>172.2</v>
      </c>
      <c r="I735" s="218"/>
      <c r="J735" s="214"/>
      <c r="K735" s="214"/>
      <c r="L735" s="219"/>
      <c r="M735" s="220"/>
      <c r="N735" s="221"/>
      <c r="O735" s="221"/>
      <c r="P735" s="221"/>
      <c r="Q735" s="221"/>
      <c r="R735" s="221"/>
      <c r="S735" s="221"/>
      <c r="T735" s="222"/>
      <c r="AT735" s="223" t="s">
        <v>161</v>
      </c>
      <c r="AU735" s="223" t="s">
        <v>89</v>
      </c>
      <c r="AV735" s="14" t="s">
        <v>89</v>
      </c>
      <c r="AW735" s="14" t="s">
        <v>33</v>
      </c>
      <c r="AX735" s="14" t="s">
        <v>79</v>
      </c>
      <c r="AY735" s="223" t="s">
        <v>153</v>
      </c>
    </row>
    <row r="736" spans="1:65" s="13" customFormat="1" ht="11.25">
      <c r="B736" s="202"/>
      <c r="C736" s="203"/>
      <c r="D736" s="204" t="s">
        <v>161</v>
      </c>
      <c r="E736" s="205" t="s">
        <v>1</v>
      </c>
      <c r="F736" s="206" t="s">
        <v>1997</v>
      </c>
      <c r="G736" s="203"/>
      <c r="H736" s="205" t="s">
        <v>1</v>
      </c>
      <c r="I736" s="207"/>
      <c r="J736" s="203"/>
      <c r="K736" s="203"/>
      <c r="L736" s="208"/>
      <c r="M736" s="209"/>
      <c r="N736" s="210"/>
      <c r="O736" s="210"/>
      <c r="P736" s="210"/>
      <c r="Q736" s="210"/>
      <c r="R736" s="210"/>
      <c r="S736" s="210"/>
      <c r="T736" s="211"/>
      <c r="AT736" s="212" t="s">
        <v>161</v>
      </c>
      <c r="AU736" s="212" t="s">
        <v>89</v>
      </c>
      <c r="AV736" s="13" t="s">
        <v>87</v>
      </c>
      <c r="AW736" s="13" t="s">
        <v>33</v>
      </c>
      <c r="AX736" s="13" t="s">
        <v>79</v>
      </c>
      <c r="AY736" s="212" t="s">
        <v>153</v>
      </c>
    </row>
    <row r="737" spans="1:65" s="14" customFormat="1" ht="11.25">
      <c r="B737" s="213"/>
      <c r="C737" s="214"/>
      <c r="D737" s="204" t="s">
        <v>161</v>
      </c>
      <c r="E737" s="215" t="s">
        <v>1</v>
      </c>
      <c r="F737" s="216" t="s">
        <v>1736</v>
      </c>
      <c r="G737" s="214"/>
      <c r="H737" s="217">
        <v>32.799999999999997</v>
      </c>
      <c r="I737" s="218"/>
      <c r="J737" s="214"/>
      <c r="K737" s="214"/>
      <c r="L737" s="219"/>
      <c r="M737" s="220"/>
      <c r="N737" s="221"/>
      <c r="O737" s="221"/>
      <c r="P737" s="221"/>
      <c r="Q737" s="221"/>
      <c r="R737" s="221"/>
      <c r="S737" s="221"/>
      <c r="T737" s="222"/>
      <c r="AT737" s="223" t="s">
        <v>161</v>
      </c>
      <c r="AU737" s="223" t="s">
        <v>89</v>
      </c>
      <c r="AV737" s="14" t="s">
        <v>89</v>
      </c>
      <c r="AW737" s="14" t="s">
        <v>33</v>
      </c>
      <c r="AX737" s="14" t="s">
        <v>79</v>
      </c>
      <c r="AY737" s="223" t="s">
        <v>153</v>
      </c>
    </row>
    <row r="738" spans="1:65" s="13" customFormat="1" ht="11.25">
      <c r="B738" s="202"/>
      <c r="C738" s="203"/>
      <c r="D738" s="204" t="s">
        <v>161</v>
      </c>
      <c r="E738" s="205" t="s">
        <v>1</v>
      </c>
      <c r="F738" s="206" t="s">
        <v>1998</v>
      </c>
      <c r="G738" s="203"/>
      <c r="H738" s="205" t="s">
        <v>1</v>
      </c>
      <c r="I738" s="207"/>
      <c r="J738" s="203"/>
      <c r="K738" s="203"/>
      <c r="L738" s="208"/>
      <c r="M738" s="209"/>
      <c r="N738" s="210"/>
      <c r="O738" s="210"/>
      <c r="P738" s="210"/>
      <c r="Q738" s="210"/>
      <c r="R738" s="210"/>
      <c r="S738" s="210"/>
      <c r="T738" s="211"/>
      <c r="AT738" s="212" t="s">
        <v>161</v>
      </c>
      <c r="AU738" s="212" t="s">
        <v>89</v>
      </c>
      <c r="AV738" s="13" t="s">
        <v>87</v>
      </c>
      <c r="AW738" s="13" t="s">
        <v>33</v>
      </c>
      <c r="AX738" s="13" t="s">
        <v>79</v>
      </c>
      <c r="AY738" s="212" t="s">
        <v>153</v>
      </c>
    </row>
    <row r="739" spans="1:65" s="14" customFormat="1" ht="11.25">
      <c r="B739" s="213"/>
      <c r="C739" s="214"/>
      <c r="D739" s="204" t="s">
        <v>161</v>
      </c>
      <c r="E739" s="215" t="s">
        <v>1</v>
      </c>
      <c r="F739" s="216" t="s">
        <v>1673</v>
      </c>
      <c r="G739" s="214"/>
      <c r="H739" s="217">
        <v>12</v>
      </c>
      <c r="I739" s="218"/>
      <c r="J739" s="214"/>
      <c r="K739" s="214"/>
      <c r="L739" s="219"/>
      <c r="M739" s="220"/>
      <c r="N739" s="221"/>
      <c r="O739" s="221"/>
      <c r="P739" s="221"/>
      <c r="Q739" s="221"/>
      <c r="R739" s="221"/>
      <c r="S739" s="221"/>
      <c r="T739" s="222"/>
      <c r="AT739" s="223" t="s">
        <v>161</v>
      </c>
      <c r="AU739" s="223" t="s">
        <v>89</v>
      </c>
      <c r="AV739" s="14" t="s">
        <v>89</v>
      </c>
      <c r="AW739" s="14" t="s">
        <v>33</v>
      </c>
      <c r="AX739" s="14" t="s">
        <v>79</v>
      </c>
      <c r="AY739" s="223" t="s">
        <v>153</v>
      </c>
    </row>
    <row r="740" spans="1:65" s="14" customFormat="1" ht="11.25">
      <c r="B740" s="213"/>
      <c r="C740" s="214"/>
      <c r="D740" s="204" t="s">
        <v>161</v>
      </c>
      <c r="E740" s="215" t="s">
        <v>1</v>
      </c>
      <c r="F740" s="216" t="s">
        <v>1674</v>
      </c>
      <c r="G740" s="214"/>
      <c r="H740" s="217">
        <v>3.6</v>
      </c>
      <c r="I740" s="218"/>
      <c r="J740" s="214"/>
      <c r="K740" s="214"/>
      <c r="L740" s="219"/>
      <c r="M740" s="220"/>
      <c r="N740" s="221"/>
      <c r="O740" s="221"/>
      <c r="P740" s="221"/>
      <c r="Q740" s="221"/>
      <c r="R740" s="221"/>
      <c r="S740" s="221"/>
      <c r="T740" s="222"/>
      <c r="AT740" s="223" t="s">
        <v>161</v>
      </c>
      <c r="AU740" s="223" t="s">
        <v>89</v>
      </c>
      <c r="AV740" s="14" t="s">
        <v>89</v>
      </c>
      <c r="AW740" s="14" t="s">
        <v>33</v>
      </c>
      <c r="AX740" s="14" t="s">
        <v>79</v>
      </c>
      <c r="AY740" s="223" t="s">
        <v>153</v>
      </c>
    </row>
    <row r="741" spans="1:65" s="15" customFormat="1" ht="11.25">
      <c r="B741" s="224"/>
      <c r="C741" s="225"/>
      <c r="D741" s="204" t="s">
        <v>161</v>
      </c>
      <c r="E741" s="226" t="s">
        <v>1</v>
      </c>
      <c r="F741" s="227" t="s">
        <v>164</v>
      </c>
      <c r="G741" s="225"/>
      <c r="H741" s="228">
        <v>220.6</v>
      </c>
      <c r="I741" s="229"/>
      <c r="J741" s="225"/>
      <c r="K741" s="225"/>
      <c r="L741" s="230"/>
      <c r="M741" s="231"/>
      <c r="N741" s="232"/>
      <c r="O741" s="232"/>
      <c r="P741" s="232"/>
      <c r="Q741" s="232"/>
      <c r="R741" s="232"/>
      <c r="S741" s="232"/>
      <c r="T741" s="233"/>
      <c r="AT741" s="234" t="s">
        <v>161</v>
      </c>
      <c r="AU741" s="234" t="s">
        <v>89</v>
      </c>
      <c r="AV741" s="15" t="s">
        <v>159</v>
      </c>
      <c r="AW741" s="15" t="s">
        <v>33</v>
      </c>
      <c r="AX741" s="15" t="s">
        <v>87</v>
      </c>
      <c r="AY741" s="234" t="s">
        <v>153</v>
      </c>
    </row>
    <row r="742" spans="1:65" s="2" customFormat="1" ht="24.2" customHeight="1">
      <c r="A742" s="35"/>
      <c r="B742" s="36"/>
      <c r="C742" s="235" t="s">
        <v>1999</v>
      </c>
      <c r="D742" s="235" t="s">
        <v>223</v>
      </c>
      <c r="E742" s="236" t="s">
        <v>2000</v>
      </c>
      <c r="F742" s="237" t="s">
        <v>2001</v>
      </c>
      <c r="G742" s="238" t="s">
        <v>194</v>
      </c>
      <c r="H742" s="239">
        <v>582.86699999999996</v>
      </c>
      <c r="I742" s="240"/>
      <c r="J742" s="241">
        <f>ROUND(I742*H742,2)</f>
        <v>0</v>
      </c>
      <c r="K742" s="242"/>
      <c r="L742" s="243"/>
      <c r="M742" s="244" t="s">
        <v>1</v>
      </c>
      <c r="N742" s="245" t="s">
        <v>44</v>
      </c>
      <c r="O742" s="72"/>
      <c r="P742" s="198">
        <f>O742*H742</f>
        <v>0</v>
      </c>
      <c r="Q742" s="198">
        <v>1.4E-3</v>
      </c>
      <c r="R742" s="198">
        <f>Q742*H742</f>
        <v>0.8160137999999999</v>
      </c>
      <c r="S742" s="198">
        <v>0</v>
      </c>
      <c r="T742" s="199">
        <f>S742*H742</f>
        <v>0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200" t="s">
        <v>347</v>
      </c>
      <c r="AT742" s="200" t="s">
        <v>223</v>
      </c>
      <c r="AU742" s="200" t="s">
        <v>89</v>
      </c>
      <c r="AY742" s="18" t="s">
        <v>153</v>
      </c>
      <c r="BE742" s="201">
        <f>IF(N742="základní",J742,0)</f>
        <v>0</v>
      </c>
      <c r="BF742" s="201">
        <f>IF(N742="snížená",J742,0)</f>
        <v>0</v>
      </c>
      <c r="BG742" s="201">
        <f>IF(N742="zákl. přenesená",J742,0)</f>
        <v>0</v>
      </c>
      <c r="BH742" s="201">
        <f>IF(N742="sníž. přenesená",J742,0)</f>
        <v>0</v>
      </c>
      <c r="BI742" s="201">
        <f>IF(N742="nulová",J742,0)</f>
        <v>0</v>
      </c>
      <c r="BJ742" s="18" t="s">
        <v>87</v>
      </c>
      <c r="BK742" s="201">
        <f>ROUND(I742*H742,2)</f>
        <v>0</v>
      </c>
      <c r="BL742" s="18" t="s">
        <v>251</v>
      </c>
      <c r="BM742" s="200" t="s">
        <v>2002</v>
      </c>
    </row>
    <row r="743" spans="1:65" s="14" customFormat="1" ht="11.25">
      <c r="B743" s="213"/>
      <c r="C743" s="214"/>
      <c r="D743" s="204" t="s">
        <v>161</v>
      </c>
      <c r="E743" s="215" t="s">
        <v>1</v>
      </c>
      <c r="F743" s="216" t="s">
        <v>2003</v>
      </c>
      <c r="G743" s="214"/>
      <c r="H743" s="217">
        <v>500.1</v>
      </c>
      <c r="I743" s="218"/>
      <c r="J743" s="214"/>
      <c r="K743" s="214"/>
      <c r="L743" s="219"/>
      <c r="M743" s="220"/>
      <c r="N743" s="221"/>
      <c r="O743" s="221"/>
      <c r="P743" s="221"/>
      <c r="Q743" s="221"/>
      <c r="R743" s="221"/>
      <c r="S743" s="221"/>
      <c r="T743" s="222"/>
      <c r="AT743" s="223" t="s">
        <v>161</v>
      </c>
      <c r="AU743" s="223" t="s">
        <v>89</v>
      </c>
      <c r="AV743" s="14" t="s">
        <v>89</v>
      </c>
      <c r="AW743" s="14" t="s">
        <v>33</v>
      </c>
      <c r="AX743" s="14" t="s">
        <v>79</v>
      </c>
      <c r="AY743" s="223" t="s">
        <v>153</v>
      </c>
    </row>
    <row r="744" spans="1:65" s="15" customFormat="1" ht="11.25">
      <c r="B744" s="224"/>
      <c r="C744" s="225"/>
      <c r="D744" s="204" t="s">
        <v>161</v>
      </c>
      <c r="E744" s="226" t="s">
        <v>1</v>
      </c>
      <c r="F744" s="227" t="s">
        <v>164</v>
      </c>
      <c r="G744" s="225"/>
      <c r="H744" s="228">
        <v>500.1</v>
      </c>
      <c r="I744" s="229"/>
      <c r="J744" s="225"/>
      <c r="K744" s="225"/>
      <c r="L744" s="230"/>
      <c r="M744" s="231"/>
      <c r="N744" s="232"/>
      <c r="O744" s="232"/>
      <c r="P744" s="232"/>
      <c r="Q744" s="232"/>
      <c r="R744" s="232"/>
      <c r="S744" s="232"/>
      <c r="T744" s="233"/>
      <c r="AT744" s="234" t="s">
        <v>161</v>
      </c>
      <c r="AU744" s="234" t="s">
        <v>89</v>
      </c>
      <c r="AV744" s="15" t="s">
        <v>159</v>
      </c>
      <c r="AW744" s="15" t="s">
        <v>33</v>
      </c>
      <c r="AX744" s="15" t="s">
        <v>87</v>
      </c>
      <c r="AY744" s="234" t="s">
        <v>153</v>
      </c>
    </row>
    <row r="745" spans="1:65" s="14" customFormat="1" ht="11.25">
      <c r="B745" s="213"/>
      <c r="C745" s="214"/>
      <c r="D745" s="204" t="s">
        <v>161</v>
      </c>
      <c r="E745" s="214"/>
      <c r="F745" s="216" t="s">
        <v>2004</v>
      </c>
      <c r="G745" s="214"/>
      <c r="H745" s="217">
        <v>582.86699999999996</v>
      </c>
      <c r="I745" s="218"/>
      <c r="J745" s="214"/>
      <c r="K745" s="214"/>
      <c r="L745" s="219"/>
      <c r="M745" s="220"/>
      <c r="N745" s="221"/>
      <c r="O745" s="221"/>
      <c r="P745" s="221"/>
      <c r="Q745" s="221"/>
      <c r="R745" s="221"/>
      <c r="S745" s="221"/>
      <c r="T745" s="222"/>
      <c r="AT745" s="223" t="s">
        <v>161</v>
      </c>
      <c r="AU745" s="223" t="s">
        <v>89</v>
      </c>
      <c r="AV745" s="14" t="s">
        <v>89</v>
      </c>
      <c r="AW745" s="14" t="s">
        <v>4</v>
      </c>
      <c r="AX745" s="14" t="s">
        <v>87</v>
      </c>
      <c r="AY745" s="223" t="s">
        <v>153</v>
      </c>
    </row>
    <row r="746" spans="1:65" s="2" customFormat="1" ht="16.5" customHeight="1">
      <c r="A746" s="35"/>
      <c r="B746" s="36"/>
      <c r="C746" s="188" t="s">
        <v>2005</v>
      </c>
      <c r="D746" s="188" t="s">
        <v>155</v>
      </c>
      <c r="E746" s="189" t="s">
        <v>2006</v>
      </c>
      <c r="F746" s="190" t="s">
        <v>2007</v>
      </c>
      <c r="G746" s="191" t="s">
        <v>446</v>
      </c>
      <c r="H746" s="192">
        <v>94.2</v>
      </c>
      <c r="I746" s="193"/>
      <c r="J746" s="194">
        <f>ROUND(I746*H746,2)</f>
        <v>0</v>
      </c>
      <c r="K746" s="195"/>
      <c r="L746" s="40"/>
      <c r="M746" s="196" t="s">
        <v>1</v>
      </c>
      <c r="N746" s="197" t="s">
        <v>44</v>
      </c>
      <c r="O746" s="72"/>
      <c r="P746" s="198">
        <f>O746*H746</f>
        <v>0</v>
      </c>
      <c r="Q746" s="198">
        <v>0</v>
      </c>
      <c r="R746" s="198">
        <f>Q746*H746</f>
        <v>0</v>
      </c>
      <c r="S746" s="198">
        <v>0</v>
      </c>
      <c r="T746" s="199">
        <f>S746*H746</f>
        <v>0</v>
      </c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R746" s="200" t="s">
        <v>251</v>
      </c>
      <c r="AT746" s="200" t="s">
        <v>155</v>
      </c>
      <c r="AU746" s="200" t="s">
        <v>89</v>
      </c>
      <c r="AY746" s="18" t="s">
        <v>153</v>
      </c>
      <c r="BE746" s="201">
        <f>IF(N746="základní",J746,0)</f>
        <v>0</v>
      </c>
      <c r="BF746" s="201">
        <f>IF(N746="snížená",J746,0)</f>
        <v>0</v>
      </c>
      <c r="BG746" s="201">
        <f>IF(N746="zákl. přenesená",J746,0)</f>
        <v>0</v>
      </c>
      <c r="BH746" s="201">
        <f>IF(N746="sníž. přenesená",J746,0)</f>
        <v>0</v>
      </c>
      <c r="BI746" s="201">
        <f>IF(N746="nulová",J746,0)</f>
        <v>0</v>
      </c>
      <c r="BJ746" s="18" t="s">
        <v>87</v>
      </c>
      <c r="BK746" s="201">
        <f>ROUND(I746*H746,2)</f>
        <v>0</v>
      </c>
      <c r="BL746" s="18" t="s">
        <v>251</v>
      </c>
      <c r="BM746" s="200" t="s">
        <v>2008</v>
      </c>
    </row>
    <row r="747" spans="1:65" s="13" customFormat="1" ht="33.75">
      <c r="B747" s="202"/>
      <c r="C747" s="203"/>
      <c r="D747" s="204" t="s">
        <v>161</v>
      </c>
      <c r="E747" s="205" t="s">
        <v>1</v>
      </c>
      <c r="F747" s="206" t="s">
        <v>2009</v>
      </c>
      <c r="G747" s="203"/>
      <c r="H747" s="205" t="s">
        <v>1</v>
      </c>
      <c r="I747" s="207"/>
      <c r="J747" s="203"/>
      <c r="K747" s="203"/>
      <c r="L747" s="208"/>
      <c r="M747" s="209"/>
      <c r="N747" s="210"/>
      <c r="O747" s="210"/>
      <c r="P747" s="210"/>
      <c r="Q747" s="210"/>
      <c r="R747" s="210"/>
      <c r="S747" s="210"/>
      <c r="T747" s="211"/>
      <c r="AT747" s="212" t="s">
        <v>161</v>
      </c>
      <c r="AU747" s="212" t="s">
        <v>89</v>
      </c>
      <c r="AV747" s="13" t="s">
        <v>87</v>
      </c>
      <c r="AW747" s="13" t="s">
        <v>33</v>
      </c>
      <c r="AX747" s="13" t="s">
        <v>79</v>
      </c>
      <c r="AY747" s="212" t="s">
        <v>153</v>
      </c>
    </row>
    <row r="748" spans="1:65" s="13" customFormat="1" ht="11.25">
      <c r="B748" s="202"/>
      <c r="C748" s="203"/>
      <c r="D748" s="204" t="s">
        <v>161</v>
      </c>
      <c r="E748" s="205" t="s">
        <v>1</v>
      </c>
      <c r="F748" s="206" t="s">
        <v>2010</v>
      </c>
      <c r="G748" s="203"/>
      <c r="H748" s="205" t="s">
        <v>1</v>
      </c>
      <c r="I748" s="207"/>
      <c r="J748" s="203"/>
      <c r="K748" s="203"/>
      <c r="L748" s="208"/>
      <c r="M748" s="209"/>
      <c r="N748" s="210"/>
      <c r="O748" s="210"/>
      <c r="P748" s="210"/>
      <c r="Q748" s="210"/>
      <c r="R748" s="210"/>
      <c r="S748" s="210"/>
      <c r="T748" s="211"/>
      <c r="AT748" s="212" t="s">
        <v>161</v>
      </c>
      <c r="AU748" s="212" t="s">
        <v>89</v>
      </c>
      <c r="AV748" s="13" t="s">
        <v>87</v>
      </c>
      <c r="AW748" s="13" t="s">
        <v>33</v>
      </c>
      <c r="AX748" s="13" t="s">
        <v>79</v>
      </c>
      <c r="AY748" s="212" t="s">
        <v>153</v>
      </c>
    </row>
    <row r="749" spans="1:65" s="14" customFormat="1" ht="11.25">
      <c r="B749" s="213"/>
      <c r="C749" s="214"/>
      <c r="D749" s="204" t="s">
        <v>161</v>
      </c>
      <c r="E749" s="215" t="s">
        <v>1</v>
      </c>
      <c r="F749" s="216" t="s">
        <v>2011</v>
      </c>
      <c r="G749" s="214"/>
      <c r="H749" s="217">
        <v>12.2</v>
      </c>
      <c r="I749" s="218"/>
      <c r="J749" s="214"/>
      <c r="K749" s="214"/>
      <c r="L749" s="219"/>
      <c r="M749" s="220"/>
      <c r="N749" s="221"/>
      <c r="O749" s="221"/>
      <c r="P749" s="221"/>
      <c r="Q749" s="221"/>
      <c r="R749" s="221"/>
      <c r="S749" s="221"/>
      <c r="T749" s="222"/>
      <c r="AT749" s="223" t="s">
        <v>161</v>
      </c>
      <c r="AU749" s="223" t="s">
        <v>89</v>
      </c>
      <c r="AV749" s="14" t="s">
        <v>89</v>
      </c>
      <c r="AW749" s="14" t="s">
        <v>33</v>
      </c>
      <c r="AX749" s="14" t="s">
        <v>79</v>
      </c>
      <c r="AY749" s="223" t="s">
        <v>153</v>
      </c>
    </row>
    <row r="750" spans="1:65" s="13" customFormat="1" ht="11.25">
      <c r="B750" s="202"/>
      <c r="C750" s="203"/>
      <c r="D750" s="204" t="s">
        <v>161</v>
      </c>
      <c r="E750" s="205" t="s">
        <v>1</v>
      </c>
      <c r="F750" s="206" t="s">
        <v>2012</v>
      </c>
      <c r="G750" s="203"/>
      <c r="H750" s="205" t="s">
        <v>1</v>
      </c>
      <c r="I750" s="207"/>
      <c r="J750" s="203"/>
      <c r="K750" s="203"/>
      <c r="L750" s="208"/>
      <c r="M750" s="209"/>
      <c r="N750" s="210"/>
      <c r="O750" s="210"/>
      <c r="P750" s="210"/>
      <c r="Q750" s="210"/>
      <c r="R750" s="210"/>
      <c r="S750" s="210"/>
      <c r="T750" s="211"/>
      <c r="AT750" s="212" t="s">
        <v>161</v>
      </c>
      <c r="AU750" s="212" t="s">
        <v>89</v>
      </c>
      <c r="AV750" s="13" t="s">
        <v>87</v>
      </c>
      <c r="AW750" s="13" t="s">
        <v>33</v>
      </c>
      <c r="AX750" s="13" t="s">
        <v>79</v>
      </c>
      <c r="AY750" s="212" t="s">
        <v>153</v>
      </c>
    </row>
    <row r="751" spans="1:65" s="14" customFormat="1" ht="11.25">
      <c r="B751" s="213"/>
      <c r="C751" s="214"/>
      <c r="D751" s="204" t="s">
        <v>161</v>
      </c>
      <c r="E751" s="215" t="s">
        <v>1</v>
      </c>
      <c r="F751" s="216" t="s">
        <v>639</v>
      </c>
      <c r="G751" s="214"/>
      <c r="H751" s="217">
        <v>82</v>
      </c>
      <c r="I751" s="218"/>
      <c r="J751" s="214"/>
      <c r="K751" s="214"/>
      <c r="L751" s="219"/>
      <c r="M751" s="220"/>
      <c r="N751" s="221"/>
      <c r="O751" s="221"/>
      <c r="P751" s="221"/>
      <c r="Q751" s="221"/>
      <c r="R751" s="221"/>
      <c r="S751" s="221"/>
      <c r="T751" s="222"/>
      <c r="AT751" s="223" t="s">
        <v>161</v>
      </c>
      <c r="AU751" s="223" t="s">
        <v>89</v>
      </c>
      <c r="AV751" s="14" t="s">
        <v>89</v>
      </c>
      <c r="AW751" s="14" t="s">
        <v>33</v>
      </c>
      <c r="AX751" s="14" t="s">
        <v>79</v>
      </c>
      <c r="AY751" s="223" t="s">
        <v>153</v>
      </c>
    </row>
    <row r="752" spans="1:65" s="15" customFormat="1" ht="11.25">
      <c r="B752" s="224"/>
      <c r="C752" s="225"/>
      <c r="D752" s="204" t="s">
        <v>161</v>
      </c>
      <c r="E752" s="226" t="s">
        <v>1</v>
      </c>
      <c r="F752" s="227" t="s">
        <v>164</v>
      </c>
      <c r="G752" s="225"/>
      <c r="H752" s="228">
        <v>94.2</v>
      </c>
      <c r="I752" s="229"/>
      <c r="J752" s="225"/>
      <c r="K752" s="225"/>
      <c r="L752" s="230"/>
      <c r="M752" s="231"/>
      <c r="N752" s="232"/>
      <c r="O752" s="232"/>
      <c r="P752" s="232"/>
      <c r="Q752" s="232"/>
      <c r="R752" s="232"/>
      <c r="S752" s="232"/>
      <c r="T752" s="233"/>
      <c r="AT752" s="234" t="s">
        <v>161</v>
      </c>
      <c r="AU752" s="234" t="s">
        <v>89</v>
      </c>
      <c r="AV752" s="15" t="s">
        <v>159</v>
      </c>
      <c r="AW752" s="15" t="s">
        <v>33</v>
      </c>
      <c r="AX752" s="15" t="s">
        <v>87</v>
      </c>
      <c r="AY752" s="234" t="s">
        <v>153</v>
      </c>
    </row>
    <row r="753" spans="1:65" s="2" customFormat="1" ht="21.75" customHeight="1">
      <c r="A753" s="35"/>
      <c r="B753" s="36"/>
      <c r="C753" s="235" t="s">
        <v>2013</v>
      </c>
      <c r="D753" s="235" t="s">
        <v>223</v>
      </c>
      <c r="E753" s="236" t="s">
        <v>2014</v>
      </c>
      <c r="F753" s="237" t="s">
        <v>2015</v>
      </c>
      <c r="G753" s="238" t="s">
        <v>446</v>
      </c>
      <c r="H753" s="239">
        <v>96.084000000000003</v>
      </c>
      <c r="I753" s="240"/>
      <c r="J753" s="241">
        <f>ROUND(I753*H753,2)</f>
        <v>0</v>
      </c>
      <c r="K753" s="242"/>
      <c r="L753" s="243"/>
      <c r="M753" s="244" t="s">
        <v>1</v>
      </c>
      <c r="N753" s="245" t="s">
        <v>44</v>
      </c>
      <c r="O753" s="72"/>
      <c r="P753" s="198">
        <f>O753*H753</f>
        <v>0</v>
      </c>
      <c r="Q753" s="198">
        <v>1.2E-4</v>
      </c>
      <c r="R753" s="198">
        <f>Q753*H753</f>
        <v>1.153008E-2</v>
      </c>
      <c r="S753" s="198">
        <v>0</v>
      </c>
      <c r="T753" s="199">
        <f>S753*H753</f>
        <v>0</v>
      </c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R753" s="200" t="s">
        <v>347</v>
      </c>
      <c r="AT753" s="200" t="s">
        <v>223</v>
      </c>
      <c r="AU753" s="200" t="s">
        <v>89</v>
      </c>
      <c r="AY753" s="18" t="s">
        <v>153</v>
      </c>
      <c r="BE753" s="201">
        <f>IF(N753="základní",J753,0)</f>
        <v>0</v>
      </c>
      <c r="BF753" s="201">
        <f>IF(N753="snížená",J753,0)</f>
        <v>0</v>
      </c>
      <c r="BG753" s="201">
        <f>IF(N753="zákl. přenesená",J753,0)</f>
        <v>0</v>
      </c>
      <c r="BH753" s="201">
        <f>IF(N753="sníž. přenesená",J753,0)</f>
        <v>0</v>
      </c>
      <c r="BI753" s="201">
        <f>IF(N753="nulová",J753,0)</f>
        <v>0</v>
      </c>
      <c r="BJ753" s="18" t="s">
        <v>87</v>
      </c>
      <c r="BK753" s="201">
        <f>ROUND(I753*H753,2)</f>
        <v>0</v>
      </c>
      <c r="BL753" s="18" t="s">
        <v>251</v>
      </c>
      <c r="BM753" s="200" t="s">
        <v>2016</v>
      </c>
    </row>
    <row r="754" spans="1:65" s="14" customFormat="1" ht="11.25">
      <c r="B754" s="213"/>
      <c r="C754" s="214"/>
      <c r="D754" s="204" t="s">
        <v>161</v>
      </c>
      <c r="E754" s="215" t="s">
        <v>1</v>
      </c>
      <c r="F754" s="216" t="s">
        <v>2017</v>
      </c>
      <c r="G754" s="214"/>
      <c r="H754" s="217">
        <v>94.2</v>
      </c>
      <c r="I754" s="218"/>
      <c r="J754" s="214"/>
      <c r="K754" s="214"/>
      <c r="L754" s="219"/>
      <c r="M754" s="220"/>
      <c r="N754" s="221"/>
      <c r="O754" s="221"/>
      <c r="P754" s="221"/>
      <c r="Q754" s="221"/>
      <c r="R754" s="221"/>
      <c r="S754" s="221"/>
      <c r="T754" s="222"/>
      <c r="AT754" s="223" t="s">
        <v>161</v>
      </c>
      <c r="AU754" s="223" t="s">
        <v>89</v>
      </c>
      <c r="AV754" s="14" t="s">
        <v>89</v>
      </c>
      <c r="AW754" s="14" t="s">
        <v>33</v>
      </c>
      <c r="AX754" s="14" t="s">
        <v>79</v>
      </c>
      <c r="AY754" s="223" t="s">
        <v>153</v>
      </c>
    </row>
    <row r="755" spans="1:65" s="15" customFormat="1" ht="11.25">
      <c r="B755" s="224"/>
      <c r="C755" s="225"/>
      <c r="D755" s="204" t="s">
        <v>161</v>
      </c>
      <c r="E755" s="226" t="s">
        <v>1</v>
      </c>
      <c r="F755" s="227" t="s">
        <v>164</v>
      </c>
      <c r="G755" s="225"/>
      <c r="H755" s="228">
        <v>94.2</v>
      </c>
      <c r="I755" s="229"/>
      <c r="J755" s="225"/>
      <c r="K755" s="225"/>
      <c r="L755" s="230"/>
      <c r="M755" s="231"/>
      <c r="N755" s="232"/>
      <c r="O755" s="232"/>
      <c r="P755" s="232"/>
      <c r="Q755" s="232"/>
      <c r="R755" s="232"/>
      <c r="S755" s="232"/>
      <c r="T755" s="233"/>
      <c r="AT755" s="234" t="s">
        <v>161</v>
      </c>
      <c r="AU755" s="234" t="s">
        <v>89</v>
      </c>
      <c r="AV755" s="15" t="s">
        <v>159</v>
      </c>
      <c r="AW755" s="15" t="s">
        <v>33</v>
      </c>
      <c r="AX755" s="15" t="s">
        <v>87</v>
      </c>
      <c r="AY755" s="234" t="s">
        <v>153</v>
      </c>
    </row>
    <row r="756" spans="1:65" s="14" customFormat="1" ht="11.25">
      <c r="B756" s="213"/>
      <c r="C756" s="214"/>
      <c r="D756" s="204" t="s">
        <v>161</v>
      </c>
      <c r="E756" s="214"/>
      <c r="F756" s="216" t="s">
        <v>2018</v>
      </c>
      <c r="G756" s="214"/>
      <c r="H756" s="217">
        <v>96.084000000000003</v>
      </c>
      <c r="I756" s="218"/>
      <c r="J756" s="214"/>
      <c r="K756" s="214"/>
      <c r="L756" s="219"/>
      <c r="M756" s="220"/>
      <c r="N756" s="221"/>
      <c r="O756" s="221"/>
      <c r="P756" s="221"/>
      <c r="Q756" s="221"/>
      <c r="R756" s="221"/>
      <c r="S756" s="221"/>
      <c r="T756" s="222"/>
      <c r="AT756" s="223" t="s">
        <v>161</v>
      </c>
      <c r="AU756" s="223" t="s">
        <v>89</v>
      </c>
      <c r="AV756" s="14" t="s">
        <v>89</v>
      </c>
      <c r="AW756" s="14" t="s">
        <v>4</v>
      </c>
      <c r="AX756" s="14" t="s">
        <v>87</v>
      </c>
      <c r="AY756" s="223" t="s">
        <v>153</v>
      </c>
    </row>
    <row r="757" spans="1:65" s="2" customFormat="1" ht="24.2" customHeight="1">
      <c r="A757" s="35"/>
      <c r="B757" s="36"/>
      <c r="C757" s="188" t="s">
        <v>2019</v>
      </c>
      <c r="D757" s="188" t="s">
        <v>155</v>
      </c>
      <c r="E757" s="189" t="s">
        <v>2020</v>
      </c>
      <c r="F757" s="190" t="s">
        <v>2021</v>
      </c>
      <c r="G757" s="191" t="s">
        <v>465</v>
      </c>
      <c r="H757" s="192">
        <v>11</v>
      </c>
      <c r="I757" s="193"/>
      <c r="J757" s="194">
        <f>ROUND(I757*H757,2)</f>
        <v>0</v>
      </c>
      <c r="K757" s="195"/>
      <c r="L757" s="40"/>
      <c r="M757" s="196" t="s">
        <v>1</v>
      </c>
      <c r="N757" s="197" t="s">
        <v>44</v>
      </c>
      <c r="O757" s="72"/>
      <c r="P757" s="198">
        <f>O757*H757</f>
        <v>0</v>
      </c>
      <c r="Q757" s="198">
        <v>2.0000000000000002E-5</v>
      </c>
      <c r="R757" s="198">
        <f>Q757*H757</f>
        <v>2.2000000000000001E-4</v>
      </c>
      <c r="S757" s="198">
        <v>0</v>
      </c>
      <c r="T757" s="199">
        <f>S757*H757</f>
        <v>0</v>
      </c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R757" s="200" t="s">
        <v>251</v>
      </c>
      <c r="AT757" s="200" t="s">
        <v>155</v>
      </c>
      <c r="AU757" s="200" t="s">
        <v>89</v>
      </c>
      <c r="AY757" s="18" t="s">
        <v>153</v>
      </c>
      <c r="BE757" s="201">
        <f>IF(N757="základní",J757,0)</f>
        <v>0</v>
      </c>
      <c r="BF757" s="201">
        <f>IF(N757="snížená",J757,0)</f>
        <v>0</v>
      </c>
      <c r="BG757" s="201">
        <f>IF(N757="zákl. přenesená",J757,0)</f>
        <v>0</v>
      </c>
      <c r="BH757" s="201">
        <f>IF(N757="sníž. přenesená",J757,0)</f>
        <v>0</v>
      </c>
      <c r="BI757" s="201">
        <f>IF(N757="nulová",J757,0)</f>
        <v>0</v>
      </c>
      <c r="BJ757" s="18" t="s">
        <v>87</v>
      </c>
      <c r="BK757" s="201">
        <f>ROUND(I757*H757,2)</f>
        <v>0</v>
      </c>
      <c r="BL757" s="18" t="s">
        <v>251</v>
      </c>
      <c r="BM757" s="200" t="s">
        <v>2022</v>
      </c>
    </row>
    <row r="758" spans="1:65" s="13" customFormat="1" ht="11.25">
      <c r="B758" s="202"/>
      <c r="C758" s="203"/>
      <c r="D758" s="204" t="s">
        <v>161</v>
      </c>
      <c r="E758" s="205" t="s">
        <v>1</v>
      </c>
      <c r="F758" s="206" t="s">
        <v>2023</v>
      </c>
      <c r="G758" s="203"/>
      <c r="H758" s="205" t="s">
        <v>1</v>
      </c>
      <c r="I758" s="207"/>
      <c r="J758" s="203"/>
      <c r="K758" s="203"/>
      <c r="L758" s="208"/>
      <c r="M758" s="209"/>
      <c r="N758" s="210"/>
      <c r="O758" s="210"/>
      <c r="P758" s="210"/>
      <c r="Q758" s="210"/>
      <c r="R758" s="210"/>
      <c r="S758" s="210"/>
      <c r="T758" s="211"/>
      <c r="AT758" s="212" t="s">
        <v>161</v>
      </c>
      <c r="AU758" s="212" t="s">
        <v>89</v>
      </c>
      <c r="AV758" s="13" t="s">
        <v>87</v>
      </c>
      <c r="AW758" s="13" t="s">
        <v>33</v>
      </c>
      <c r="AX758" s="13" t="s">
        <v>79</v>
      </c>
      <c r="AY758" s="212" t="s">
        <v>153</v>
      </c>
    </row>
    <row r="759" spans="1:65" s="14" customFormat="1" ht="11.25">
      <c r="B759" s="213"/>
      <c r="C759" s="214"/>
      <c r="D759" s="204" t="s">
        <v>161</v>
      </c>
      <c r="E759" s="215" t="s">
        <v>1</v>
      </c>
      <c r="F759" s="216" t="s">
        <v>222</v>
      </c>
      <c r="G759" s="214"/>
      <c r="H759" s="217">
        <v>11</v>
      </c>
      <c r="I759" s="218"/>
      <c r="J759" s="214"/>
      <c r="K759" s="214"/>
      <c r="L759" s="219"/>
      <c r="M759" s="220"/>
      <c r="N759" s="221"/>
      <c r="O759" s="221"/>
      <c r="P759" s="221"/>
      <c r="Q759" s="221"/>
      <c r="R759" s="221"/>
      <c r="S759" s="221"/>
      <c r="T759" s="222"/>
      <c r="AT759" s="223" t="s">
        <v>161</v>
      </c>
      <c r="AU759" s="223" t="s">
        <v>89</v>
      </c>
      <c r="AV759" s="14" t="s">
        <v>89</v>
      </c>
      <c r="AW759" s="14" t="s">
        <v>33</v>
      </c>
      <c r="AX759" s="14" t="s">
        <v>79</v>
      </c>
      <c r="AY759" s="223" t="s">
        <v>153</v>
      </c>
    </row>
    <row r="760" spans="1:65" s="15" customFormat="1" ht="11.25">
      <c r="B760" s="224"/>
      <c r="C760" s="225"/>
      <c r="D760" s="204" t="s">
        <v>161</v>
      </c>
      <c r="E760" s="226" t="s">
        <v>1</v>
      </c>
      <c r="F760" s="227" t="s">
        <v>164</v>
      </c>
      <c r="G760" s="225"/>
      <c r="H760" s="228">
        <v>11</v>
      </c>
      <c r="I760" s="229"/>
      <c r="J760" s="225"/>
      <c r="K760" s="225"/>
      <c r="L760" s="230"/>
      <c r="M760" s="231"/>
      <c r="N760" s="232"/>
      <c r="O760" s="232"/>
      <c r="P760" s="232"/>
      <c r="Q760" s="232"/>
      <c r="R760" s="232"/>
      <c r="S760" s="232"/>
      <c r="T760" s="233"/>
      <c r="AT760" s="234" t="s">
        <v>161</v>
      </c>
      <c r="AU760" s="234" t="s">
        <v>89</v>
      </c>
      <c r="AV760" s="15" t="s">
        <v>159</v>
      </c>
      <c r="AW760" s="15" t="s">
        <v>33</v>
      </c>
      <c r="AX760" s="15" t="s">
        <v>87</v>
      </c>
      <c r="AY760" s="234" t="s">
        <v>153</v>
      </c>
    </row>
    <row r="761" spans="1:65" s="2" customFormat="1" ht="16.5" customHeight="1">
      <c r="A761" s="35"/>
      <c r="B761" s="36"/>
      <c r="C761" s="235" t="s">
        <v>2024</v>
      </c>
      <c r="D761" s="235" t="s">
        <v>223</v>
      </c>
      <c r="E761" s="236" t="s">
        <v>2025</v>
      </c>
      <c r="F761" s="237" t="s">
        <v>2026</v>
      </c>
      <c r="G761" s="238" t="s">
        <v>201</v>
      </c>
      <c r="H761" s="239">
        <v>6</v>
      </c>
      <c r="I761" s="240"/>
      <c r="J761" s="241">
        <f>ROUND(I761*H761,2)</f>
        <v>0</v>
      </c>
      <c r="K761" s="242"/>
      <c r="L761" s="243"/>
      <c r="M761" s="244" t="s">
        <v>1</v>
      </c>
      <c r="N761" s="245" t="s">
        <v>44</v>
      </c>
      <c r="O761" s="72"/>
      <c r="P761" s="198">
        <f>O761*H761</f>
        <v>0</v>
      </c>
      <c r="Q761" s="198">
        <v>1</v>
      </c>
      <c r="R761" s="198">
        <f>Q761*H761</f>
        <v>6</v>
      </c>
      <c r="S761" s="198">
        <v>0</v>
      </c>
      <c r="T761" s="199">
        <f>S761*H761</f>
        <v>0</v>
      </c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R761" s="200" t="s">
        <v>347</v>
      </c>
      <c r="AT761" s="200" t="s">
        <v>223</v>
      </c>
      <c r="AU761" s="200" t="s">
        <v>89</v>
      </c>
      <c r="AY761" s="18" t="s">
        <v>153</v>
      </c>
      <c r="BE761" s="201">
        <f>IF(N761="základní",J761,0)</f>
        <v>0</v>
      </c>
      <c r="BF761" s="201">
        <f>IF(N761="snížená",J761,0)</f>
        <v>0</v>
      </c>
      <c r="BG761" s="201">
        <f>IF(N761="zákl. přenesená",J761,0)</f>
        <v>0</v>
      </c>
      <c r="BH761" s="201">
        <f>IF(N761="sníž. přenesená",J761,0)</f>
        <v>0</v>
      </c>
      <c r="BI761" s="201">
        <f>IF(N761="nulová",J761,0)</f>
        <v>0</v>
      </c>
      <c r="BJ761" s="18" t="s">
        <v>87</v>
      </c>
      <c r="BK761" s="201">
        <f>ROUND(I761*H761,2)</f>
        <v>0</v>
      </c>
      <c r="BL761" s="18" t="s">
        <v>251</v>
      </c>
      <c r="BM761" s="200" t="s">
        <v>2027</v>
      </c>
    </row>
    <row r="762" spans="1:65" s="13" customFormat="1" ht="11.25">
      <c r="B762" s="202"/>
      <c r="C762" s="203"/>
      <c r="D762" s="204" t="s">
        <v>161</v>
      </c>
      <c r="E762" s="205" t="s">
        <v>1</v>
      </c>
      <c r="F762" s="206" t="s">
        <v>2028</v>
      </c>
      <c r="G762" s="203"/>
      <c r="H762" s="205" t="s">
        <v>1</v>
      </c>
      <c r="I762" s="207"/>
      <c r="J762" s="203"/>
      <c r="K762" s="203"/>
      <c r="L762" s="208"/>
      <c r="M762" s="209"/>
      <c r="N762" s="210"/>
      <c r="O762" s="210"/>
      <c r="P762" s="210"/>
      <c r="Q762" s="210"/>
      <c r="R762" s="210"/>
      <c r="S762" s="210"/>
      <c r="T762" s="211"/>
      <c r="AT762" s="212" t="s">
        <v>161</v>
      </c>
      <c r="AU762" s="212" t="s">
        <v>89</v>
      </c>
      <c r="AV762" s="13" t="s">
        <v>87</v>
      </c>
      <c r="AW762" s="13" t="s">
        <v>33</v>
      </c>
      <c r="AX762" s="13" t="s">
        <v>79</v>
      </c>
      <c r="AY762" s="212" t="s">
        <v>153</v>
      </c>
    </row>
    <row r="763" spans="1:65" s="14" customFormat="1" ht="11.25">
      <c r="B763" s="213"/>
      <c r="C763" s="214"/>
      <c r="D763" s="204" t="s">
        <v>161</v>
      </c>
      <c r="E763" s="215" t="s">
        <v>1</v>
      </c>
      <c r="F763" s="216" t="s">
        <v>191</v>
      </c>
      <c r="G763" s="214"/>
      <c r="H763" s="217">
        <v>6</v>
      </c>
      <c r="I763" s="218"/>
      <c r="J763" s="214"/>
      <c r="K763" s="214"/>
      <c r="L763" s="219"/>
      <c r="M763" s="220"/>
      <c r="N763" s="221"/>
      <c r="O763" s="221"/>
      <c r="P763" s="221"/>
      <c r="Q763" s="221"/>
      <c r="R763" s="221"/>
      <c r="S763" s="221"/>
      <c r="T763" s="222"/>
      <c r="AT763" s="223" t="s">
        <v>161</v>
      </c>
      <c r="AU763" s="223" t="s">
        <v>89</v>
      </c>
      <c r="AV763" s="14" t="s">
        <v>89</v>
      </c>
      <c r="AW763" s="14" t="s">
        <v>33</v>
      </c>
      <c r="AX763" s="14" t="s">
        <v>79</v>
      </c>
      <c r="AY763" s="223" t="s">
        <v>153</v>
      </c>
    </row>
    <row r="764" spans="1:65" s="15" customFormat="1" ht="11.25">
      <c r="B764" s="224"/>
      <c r="C764" s="225"/>
      <c r="D764" s="204" t="s">
        <v>161</v>
      </c>
      <c r="E764" s="226" t="s">
        <v>1</v>
      </c>
      <c r="F764" s="227" t="s">
        <v>164</v>
      </c>
      <c r="G764" s="225"/>
      <c r="H764" s="228">
        <v>6</v>
      </c>
      <c r="I764" s="229"/>
      <c r="J764" s="225"/>
      <c r="K764" s="225"/>
      <c r="L764" s="230"/>
      <c r="M764" s="231"/>
      <c r="N764" s="232"/>
      <c r="O764" s="232"/>
      <c r="P764" s="232"/>
      <c r="Q764" s="232"/>
      <c r="R764" s="232"/>
      <c r="S764" s="232"/>
      <c r="T764" s="233"/>
      <c r="AT764" s="234" t="s">
        <v>161</v>
      </c>
      <c r="AU764" s="234" t="s">
        <v>89</v>
      </c>
      <c r="AV764" s="15" t="s">
        <v>159</v>
      </c>
      <c r="AW764" s="15" t="s">
        <v>33</v>
      </c>
      <c r="AX764" s="15" t="s">
        <v>87</v>
      </c>
      <c r="AY764" s="234" t="s">
        <v>153</v>
      </c>
    </row>
    <row r="765" spans="1:65" s="2" customFormat="1" ht="16.5" customHeight="1">
      <c r="A765" s="35"/>
      <c r="B765" s="36"/>
      <c r="C765" s="235" t="s">
        <v>2029</v>
      </c>
      <c r="D765" s="235" t="s">
        <v>223</v>
      </c>
      <c r="E765" s="236" t="s">
        <v>2030</v>
      </c>
      <c r="F765" s="237" t="s">
        <v>2031</v>
      </c>
      <c r="G765" s="238" t="s">
        <v>201</v>
      </c>
      <c r="H765" s="239">
        <v>1</v>
      </c>
      <c r="I765" s="240"/>
      <c r="J765" s="241">
        <f>ROUND(I765*H765,2)</f>
        <v>0</v>
      </c>
      <c r="K765" s="242"/>
      <c r="L765" s="243"/>
      <c r="M765" s="244" t="s">
        <v>1</v>
      </c>
      <c r="N765" s="245" t="s">
        <v>44</v>
      </c>
      <c r="O765" s="72"/>
      <c r="P765" s="198">
        <f>O765*H765</f>
        <v>0</v>
      </c>
      <c r="Q765" s="198">
        <v>1</v>
      </c>
      <c r="R765" s="198">
        <f>Q765*H765</f>
        <v>1</v>
      </c>
      <c r="S765" s="198">
        <v>0</v>
      </c>
      <c r="T765" s="199">
        <f>S765*H765</f>
        <v>0</v>
      </c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R765" s="200" t="s">
        <v>347</v>
      </c>
      <c r="AT765" s="200" t="s">
        <v>223</v>
      </c>
      <c r="AU765" s="200" t="s">
        <v>89</v>
      </c>
      <c r="AY765" s="18" t="s">
        <v>153</v>
      </c>
      <c r="BE765" s="201">
        <f>IF(N765="základní",J765,0)</f>
        <v>0</v>
      </c>
      <c r="BF765" s="201">
        <f>IF(N765="snížená",J765,0)</f>
        <v>0</v>
      </c>
      <c r="BG765" s="201">
        <f>IF(N765="zákl. přenesená",J765,0)</f>
        <v>0</v>
      </c>
      <c r="BH765" s="201">
        <f>IF(N765="sníž. přenesená",J765,0)</f>
        <v>0</v>
      </c>
      <c r="BI765" s="201">
        <f>IF(N765="nulová",J765,0)</f>
        <v>0</v>
      </c>
      <c r="BJ765" s="18" t="s">
        <v>87</v>
      </c>
      <c r="BK765" s="201">
        <f>ROUND(I765*H765,2)</f>
        <v>0</v>
      </c>
      <c r="BL765" s="18" t="s">
        <v>251</v>
      </c>
      <c r="BM765" s="200" t="s">
        <v>2032</v>
      </c>
    </row>
    <row r="766" spans="1:65" s="13" customFormat="1" ht="11.25">
      <c r="B766" s="202"/>
      <c r="C766" s="203"/>
      <c r="D766" s="204" t="s">
        <v>161</v>
      </c>
      <c r="E766" s="205" t="s">
        <v>1</v>
      </c>
      <c r="F766" s="206" t="s">
        <v>2033</v>
      </c>
      <c r="G766" s="203"/>
      <c r="H766" s="205" t="s">
        <v>1</v>
      </c>
      <c r="I766" s="207"/>
      <c r="J766" s="203"/>
      <c r="K766" s="203"/>
      <c r="L766" s="208"/>
      <c r="M766" s="209"/>
      <c r="N766" s="210"/>
      <c r="O766" s="210"/>
      <c r="P766" s="210"/>
      <c r="Q766" s="210"/>
      <c r="R766" s="210"/>
      <c r="S766" s="210"/>
      <c r="T766" s="211"/>
      <c r="AT766" s="212" t="s">
        <v>161</v>
      </c>
      <c r="AU766" s="212" t="s">
        <v>89</v>
      </c>
      <c r="AV766" s="13" t="s">
        <v>87</v>
      </c>
      <c r="AW766" s="13" t="s">
        <v>33</v>
      </c>
      <c r="AX766" s="13" t="s">
        <v>79</v>
      </c>
      <c r="AY766" s="212" t="s">
        <v>153</v>
      </c>
    </row>
    <row r="767" spans="1:65" s="14" customFormat="1" ht="11.25">
      <c r="B767" s="213"/>
      <c r="C767" s="214"/>
      <c r="D767" s="204" t="s">
        <v>161</v>
      </c>
      <c r="E767" s="215" t="s">
        <v>1</v>
      </c>
      <c r="F767" s="216" t="s">
        <v>87</v>
      </c>
      <c r="G767" s="214"/>
      <c r="H767" s="217">
        <v>1</v>
      </c>
      <c r="I767" s="218"/>
      <c r="J767" s="214"/>
      <c r="K767" s="214"/>
      <c r="L767" s="219"/>
      <c r="M767" s="220"/>
      <c r="N767" s="221"/>
      <c r="O767" s="221"/>
      <c r="P767" s="221"/>
      <c r="Q767" s="221"/>
      <c r="R767" s="221"/>
      <c r="S767" s="221"/>
      <c r="T767" s="222"/>
      <c r="AT767" s="223" t="s">
        <v>161</v>
      </c>
      <c r="AU767" s="223" t="s">
        <v>89</v>
      </c>
      <c r="AV767" s="14" t="s">
        <v>89</v>
      </c>
      <c r="AW767" s="14" t="s">
        <v>33</v>
      </c>
      <c r="AX767" s="14" t="s">
        <v>79</v>
      </c>
      <c r="AY767" s="223" t="s">
        <v>153</v>
      </c>
    </row>
    <row r="768" spans="1:65" s="15" customFormat="1" ht="11.25">
      <c r="B768" s="224"/>
      <c r="C768" s="225"/>
      <c r="D768" s="204" t="s">
        <v>161</v>
      </c>
      <c r="E768" s="226" t="s">
        <v>1</v>
      </c>
      <c r="F768" s="227" t="s">
        <v>164</v>
      </c>
      <c r="G768" s="225"/>
      <c r="H768" s="228">
        <v>1</v>
      </c>
      <c r="I768" s="229"/>
      <c r="J768" s="225"/>
      <c r="K768" s="225"/>
      <c r="L768" s="230"/>
      <c r="M768" s="231"/>
      <c r="N768" s="232"/>
      <c r="O768" s="232"/>
      <c r="P768" s="232"/>
      <c r="Q768" s="232"/>
      <c r="R768" s="232"/>
      <c r="S768" s="232"/>
      <c r="T768" s="233"/>
      <c r="AT768" s="234" t="s">
        <v>161</v>
      </c>
      <c r="AU768" s="234" t="s">
        <v>89</v>
      </c>
      <c r="AV768" s="15" t="s">
        <v>159</v>
      </c>
      <c r="AW768" s="15" t="s">
        <v>33</v>
      </c>
      <c r="AX768" s="15" t="s">
        <v>87</v>
      </c>
      <c r="AY768" s="234" t="s">
        <v>153</v>
      </c>
    </row>
    <row r="769" spans="1:65" s="2" customFormat="1" ht="16.5" customHeight="1">
      <c r="A769" s="35"/>
      <c r="B769" s="36"/>
      <c r="C769" s="235" t="s">
        <v>2034</v>
      </c>
      <c r="D769" s="235" t="s">
        <v>223</v>
      </c>
      <c r="E769" s="236" t="s">
        <v>2035</v>
      </c>
      <c r="F769" s="237" t="s">
        <v>2036</v>
      </c>
      <c r="G769" s="238" t="s">
        <v>201</v>
      </c>
      <c r="H769" s="239">
        <v>4</v>
      </c>
      <c r="I769" s="240"/>
      <c r="J769" s="241">
        <f>ROUND(I769*H769,2)</f>
        <v>0</v>
      </c>
      <c r="K769" s="242"/>
      <c r="L769" s="243"/>
      <c r="M769" s="244" t="s">
        <v>1</v>
      </c>
      <c r="N769" s="245" t="s">
        <v>44</v>
      </c>
      <c r="O769" s="72"/>
      <c r="P769" s="198">
        <f>O769*H769</f>
        <v>0</v>
      </c>
      <c r="Q769" s="198">
        <v>1</v>
      </c>
      <c r="R769" s="198">
        <f>Q769*H769</f>
        <v>4</v>
      </c>
      <c r="S769" s="198">
        <v>0</v>
      </c>
      <c r="T769" s="199">
        <f>S769*H769</f>
        <v>0</v>
      </c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R769" s="200" t="s">
        <v>347</v>
      </c>
      <c r="AT769" s="200" t="s">
        <v>223</v>
      </c>
      <c r="AU769" s="200" t="s">
        <v>89</v>
      </c>
      <c r="AY769" s="18" t="s">
        <v>153</v>
      </c>
      <c r="BE769" s="201">
        <f>IF(N769="základní",J769,0)</f>
        <v>0</v>
      </c>
      <c r="BF769" s="201">
        <f>IF(N769="snížená",J769,0)</f>
        <v>0</v>
      </c>
      <c r="BG769" s="201">
        <f>IF(N769="zákl. přenesená",J769,0)</f>
        <v>0</v>
      </c>
      <c r="BH769" s="201">
        <f>IF(N769="sníž. přenesená",J769,0)</f>
        <v>0</v>
      </c>
      <c r="BI769" s="201">
        <f>IF(N769="nulová",J769,0)</f>
        <v>0</v>
      </c>
      <c r="BJ769" s="18" t="s">
        <v>87</v>
      </c>
      <c r="BK769" s="201">
        <f>ROUND(I769*H769,2)</f>
        <v>0</v>
      </c>
      <c r="BL769" s="18" t="s">
        <v>251</v>
      </c>
      <c r="BM769" s="200" t="s">
        <v>2037</v>
      </c>
    </row>
    <row r="770" spans="1:65" s="13" customFormat="1" ht="11.25">
      <c r="B770" s="202"/>
      <c r="C770" s="203"/>
      <c r="D770" s="204" t="s">
        <v>161</v>
      </c>
      <c r="E770" s="205" t="s">
        <v>1</v>
      </c>
      <c r="F770" s="206" t="s">
        <v>2038</v>
      </c>
      <c r="G770" s="203"/>
      <c r="H770" s="205" t="s">
        <v>1</v>
      </c>
      <c r="I770" s="207"/>
      <c r="J770" s="203"/>
      <c r="K770" s="203"/>
      <c r="L770" s="208"/>
      <c r="M770" s="209"/>
      <c r="N770" s="210"/>
      <c r="O770" s="210"/>
      <c r="P770" s="210"/>
      <c r="Q770" s="210"/>
      <c r="R770" s="210"/>
      <c r="S770" s="210"/>
      <c r="T770" s="211"/>
      <c r="AT770" s="212" t="s">
        <v>161</v>
      </c>
      <c r="AU770" s="212" t="s">
        <v>89</v>
      </c>
      <c r="AV770" s="13" t="s">
        <v>87</v>
      </c>
      <c r="AW770" s="13" t="s">
        <v>33</v>
      </c>
      <c r="AX770" s="13" t="s">
        <v>79</v>
      </c>
      <c r="AY770" s="212" t="s">
        <v>153</v>
      </c>
    </row>
    <row r="771" spans="1:65" s="14" customFormat="1" ht="11.25">
      <c r="B771" s="213"/>
      <c r="C771" s="214"/>
      <c r="D771" s="204" t="s">
        <v>161</v>
      </c>
      <c r="E771" s="215" t="s">
        <v>1</v>
      </c>
      <c r="F771" s="216" t="s">
        <v>159</v>
      </c>
      <c r="G771" s="214"/>
      <c r="H771" s="217">
        <v>4</v>
      </c>
      <c r="I771" s="218"/>
      <c r="J771" s="214"/>
      <c r="K771" s="214"/>
      <c r="L771" s="219"/>
      <c r="M771" s="220"/>
      <c r="N771" s="221"/>
      <c r="O771" s="221"/>
      <c r="P771" s="221"/>
      <c r="Q771" s="221"/>
      <c r="R771" s="221"/>
      <c r="S771" s="221"/>
      <c r="T771" s="222"/>
      <c r="AT771" s="223" t="s">
        <v>161</v>
      </c>
      <c r="AU771" s="223" t="s">
        <v>89</v>
      </c>
      <c r="AV771" s="14" t="s">
        <v>89</v>
      </c>
      <c r="AW771" s="14" t="s">
        <v>33</v>
      </c>
      <c r="AX771" s="14" t="s">
        <v>79</v>
      </c>
      <c r="AY771" s="223" t="s">
        <v>153</v>
      </c>
    </row>
    <row r="772" spans="1:65" s="15" customFormat="1" ht="11.25">
      <c r="B772" s="224"/>
      <c r="C772" s="225"/>
      <c r="D772" s="204" t="s">
        <v>161</v>
      </c>
      <c r="E772" s="226" t="s">
        <v>1</v>
      </c>
      <c r="F772" s="227" t="s">
        <v>164</v>
      </c>
      <c r="G772" s="225"/>
      <c r="H772" s="228">
        <v>4</v>
      </c>
      <c r="I772" s="229"/>
      <c r="J772" s="225"/>
      <c r="K772" s="225"/>
      <c r="L772" s="230"/>
      <c r="M772" s="231"/>
      <c r="N772" s="232"/>
      <c r="O772" s="232"/>
      <c r="P772" s="232"/>
      <c r="Q772" s="232"/>
      <c r="R772" s="232"/>
      <c r="S772" s="232"/>
      <c r="T772" s="233"/>
      <c r="AT772" s="234" t="s">
        <v>161</v>
      </c>
      <c r="AU772" s="234" t="s">
        <v>89</v>
      </c>
      <c r="AV772" s="15" t="s">
        <v>159</v>
      </c>
      <c r="AW772" s="15" t="s">
        <v>33</v>
      </c>
      <c r="AX772" s="15" t="s">
        <v>87</v>
      </c>
      <c r="AY772" s="234" t="s">
        <v>153</v>
      </c>
    </row>
    <row r="773" spans="1:65" s="2" customFormat="1" ht="24.2" customHeight="1">
      <c r="A773" s="35"/>
      <c r="B773" s="36"/>
      <c r="C773" s="188" t="s">
        <v>2039</v>
      </c>
      <c r="D773" s="188" t="s">
        <v>155</v>
      </c>
      <c r="E773" s="189" t="s">
        <v>538</v>
      </c>
      <c r="F773" s="190" t="s">
        <v>539</v>
      </c>
      <c r="G773" s="191" t="s">
        <v>201</v>
      </c>
      <c r="H773" s="192">
        <v>11.829000000000001</v>
      </c>
      <c r="I773" s="193"/>
      <c r="J773" s="194">
        <f>ROUND(I773*H773,2)</f>
        <v>0</v>
      </c>
      <c r="K773" s="195"/>
      <c r="L773" s="40"/>
      <c r="M773" s="196" t="s">
        <v>1</v>
      </c>
      <c r="N773" s="197" t="s">
        <v>44</v>
      </c>
      <c r="O773" s="72"/>
      <c r="P773" s="198">
        <f>O773*H773</f>
        <v>0</v>
      </c>
      <c r="Q773" s="198">
        <v>0</v>
      </c>
      <c r="R773" s="198">
        <f>Q773*H773</f>
        <v>0</v>
      </c>
      <c r="S773" s="198">
        <v>0</v>
      </c>
      <c r="T773" s="199">
        <f>S773*H773</f>
        <v>0</v>
      </c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R773" s="200" t="s">
        <v>251</v>
      </c>
      <c r="AT773" s="200" t="s">
        <v>155</v>
      </c>
      <c r="AU773" s="200" t="s">
        <v>89</v>
      </c>
      <c r="AY773" s="18" t="s">
        <v>153</v>
      </c>
      <c r="BE773" s="201">
        <f>IF(N773="základní",J773,0)</f>
        <v>0</v>
      </c>
      <c r="BF773" s="201">
        <f>IF(N773="snížená",J773,0)</f>
        <v>0</v>
      </c>
      <c r="BG773" s="201">
        <f>IF(N773="zákl. přenesená",J773,0)</f>
        <v>0</v>
      </c>
      <c r="BH773" s="201">
        <f>IF(N773="sníž. přenesená",J773,0)</f>
        <v>0</v>
      </c>
      <c r="BI773" s="201">
        <f>IF(N773="nulová",J773,0)</f>
        <v>0</v>
      </c>
      <c r="BJ773" s="18" t="s">
        <v>87</v>
      </c>
      <c r="BK773" s="201">
        <f>ROUND(I773*H773,2)</f>
        <v>0</v>
      </c>
      <c r="BL773" s="18" t="s">
        <v>251</v>
      </c>
      <c r="BM773" s="200" t="s">
        <v>2040</v>
      </c>
    </row>
    <row r="774" spans="1:65" s="12" customFormat="1" ht="22.9" customHeight="1">
      <c r="B774" s="172"/>
      <c r="C774" s="173"/>
      <c r="D774" s="174" t="s">
        <v>78</v>
      </c>
      <c r="E774" s="186" t="s">
        <v>541</v>
      </c>
      <c r="F774" s="186" t="s">
        <v>542</v>
      </c>
      <c r="G774" s="173"/>
      <c r="H774" s="173"/>
      <c r="I774" s="176"/>
      <c r="J774" s="187">
        <f>BK774</f>
        <v>0</v>
      </c>
      <c r="K774" s="173"/>
      <c r="L774" s="178"/>
      <c r="M774" s="179"/>
      <c r="N774" s="180"/>
      <c r="O774" s="180"/>
      <c r="P774" s="181">
        <f>SUM(P775:P799)</f>
        <v>0</v>
      </c>
      <c r="Q774" s="180"/>
      <c r="R774" s="181">
        <f>SUM(R775:R799)</f>
        <v>6.4379999999999993E-2</v>
      </c>
      <c r="S774" s="180"/>
      <c r="T774" s="182">
        <f>SUM(T775:T799)</f>
        <v>0</v>
      </c>
      <c r="AR774" s="183" t="s">
        <v>89</v>
      </c>
      <c r="AT774" s="184" t="s">
        <v>78</v>
      </c>
      <c r="AU774" s="184" t="s">
        <v>87</v>
      </c>
      <c r="AY774" s="183" t="s">
        <v>153</v>
      </c>
      <c r="BK774" s="185">
        <f>SUM(BK775:BK799)</f>
        <v>0</v>
      </c>
    </row>
    <row r="775" spans="1:65" s="2" customFormat="1" ht="24.2" customHeight="1">
      <c r="A775" s="35"/>
      <c r="B775" s="36"/>
      <c r="C775" s="188" t="s">
        <v>2041</v>
      </c>
      <c r="D775" s="188" t="s">
        <v>155</v>
      </c>
      <c r="E775" s="189" t="s">
        <v>2042</v>
      </c>
      <c r="F775" s="190" t="s">
        <v>2043</v>
      </c>
      <c r="G775" s="191" t="s">
        <v>194</v>
      </c>
      <c r="H775" s="192">
        <v>5.5</v>
      </c>
      <c r="I775" s="193"/>
      <c r="J775" s="194">
        <f>ROUND(I775*H775,2)</f>
        <v>0</v>
      </c>
      <c r="K775" s="195"/>
      <c r="L775" s="40"/>
      <c r="M775" s="196" t="s">
        <v>1</v>
      </c>
      <c r="N775" s="197" t="s">
        <v>44</v>
      </c>
      <c r="O775" s="72"/>
      <c r="P775" s="198">
        <f>O775*H775</f>
        <v>0</v>
      </c>
      <c r="Q775" s="198">
        <v>0</v>
      </c>
      <c r="R775" s="198">
        <f>Q775*H775</f>
        <v>0</v>
      </c>
      <c r="S775" s="198">
        <v>0</v>
      </c>
      <c r="T775" s="199">
        <f>S775*H775</f>
        <v>0</v>
      </c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R775" s="200" t="s">
        <v>251</v>
      </c>
      <c r="AT775" s="200" t="s">
        <v>155</v>
      </c>
      <c r="AU775" s="200" t="s">
        <v>89</v>
      </c>
      <c r="AY775" s="18" t="s">
        <v>153</v>
      </c>
      <c r="BE775" s="201">
        <f>IF(N775="základní",J775,0)</f>
        <v>0</v>
      </c>
      <c r="BF775" s="201">
        <f>IF(N775="snížená",J775,0)</f>
        <v>0</v>
      </c>
      <c r="BG775" s="201">
        <f>IF(N775="zákl. přenesená",J775,0)</f>
        <v>0</v>
      </c>
      <c r="BH775" s="201">
        <f>IF(N775="sníž. přenesená",J775,0)</f>
        <v>0</v>
      </c>
      <c r="BI775" s="201">
        <f>IF(N775="nulová",J775,0)</f>
        <v>0</v>
      </c>
      <c r="BJ775" s="18" t="s">
        <v>87</v>
      </c>
      <c r="BK775" s="201">
        <f>ROUND(I775*H775,2)</f>
        <v>0</v>
      </c>
      <c r="BL775" s="18" t="s">
        <v>251</v>
      </c>
      <c r="BM775" s="200" t="s">
        <v>2044</v>
      </c>
    </row>
    <row r="776" spans="1:65" s="13" customFormat="1" ht="11.25">
      <c r="B776" s="202"/>
      <c r="C776" s="203"/>
      <c r="D776" s="204" t="s">
        <v>161</v>
      </c>
      <c r="E776" s="205" t="s">
        <v>1</v>
      </c>
      <c r="F776" s="206" t="s">
        <v>2045</v>
      </c>
      <c r="G776" s="203"/>
      <c r="H776" s="205" t="s">
        <v>1</v>
      </c>
      <c r="I776" s="207"/>
      <c r="J776" s="203"/>
      <c r="K776" s="203"/>
      <c r="L776" s="208"/>
      <c r="M776" s="209"/>
      <c r="N776" s="210"/>
      <c r="O776" s="210"/>
      <c r="P776" s="210"/>
      <c r="Q776" s="210"/>
      <c r="R776" s="210"/>
      <c r="S776" s="210"/>
      <c r="T776" s="211"/>
      <c r="AT776" s="212" t="s">
        <v>161</v>
      </c>
      <c r="AU776" s="212" t="s">
        <v>89</v>
      </c>
      <c r="AV776" s="13" t="s">
        <v>87</v>
      </c>
      <c r="AW776" s="13" t="s">
        <v>33</v>
      </c>
      <c r="AX776" s="13" t="s">
        <v>79</v>
      </c>
      <c r="AY776" s="212" t="s">
        <v>153</v>
      </c>
    </row>
    <row r="777" spans="1:65" s="14" customFormat="1" ht="11.25">
      <c r="B777" s="213"/>
      <c r="C777" s="214"/>
      <c r="D777" s="204" t="s">
        <v>161</v>
      </c>
      <c r="E777" s="215" t="s">
        <v>1</v>
      </c>
      <c r="F777" s="216" t="s">
        <v>1347</v>
      </c>
      <c r="G777" s="214"/>
      <c r="H777" s="217">
        <v>3</v>
      </c>
      <c r="I777" s="218"/>
      <c r="J777" s="214"/>
      <c r="K777" s="214"/>
      <c r="L777" s="219"/>
      <c r="M777" s="220"/>
      <c r="N777" s="221"/>
      <c r="O777" s="221"/>
      <c r="P777" s="221"/>
      <c r="Q777" s="221"/>
      <c r="R777" s="221"/>
      <c r="S777" s="221"/>
      <c r="T777" s="222"/>
      <c r="AT777" s="223" t="s">
        <v>161</v>
      </c>
      <c r="AU777" s="223" t="s">
        <v>89</v>
      </c>
      <c r="AV777" s="14" t="s">
        <v>89</v>
      </c>
      <c r="AW777" s="14" t="s">
        <v>33</v>
      </c>
      <c r="AX777" s="14" t="s">
        <v>79</v>
      </c>
      <c r="AY777" s="223" t="s">
        <v>153</v>
      </c>
    </row>
    <row r="778" spans="1:65" s="13" customFormat="1" ht="11.25">
      <c r="B778" s="202"/>
      <c r="C778" s="203"/>
      <c r="D778" s="204" t="s">
        <v>161</v>
      </c>
      <c r="E778" s="205" t="s">
        <v>1</v>
      </c>
      <c r="F778" s="206" t="s">
        <v>2046</v>
      </c>
      <c r="G778" s="203"/>
      <c r="H778" s="205" t="s">
        <v>1</v>
      </c>
      <c r="I778" s="207"/>
      <c r="J778" s="203"/>
      <c r="K778" s="203"/>
      <c r="L778" s="208"/>
      <c r="M778" s="209"/>
      <c r="N778" s="210"/>
      <c r="O778" s="210"/>
      <c r="P778" s="210"/>
      <c r="Q778" s="210"/>
      <c r="R778" s="210"/>
      <c r="S778" s="210"/>
      <c r="T778" s="211"/>
      <c r="AT778" s="212" t="s">
        <v>161</v>
      </c>
      <c r="AU778" s="212" t="s">
        <v>89</v>
      </c>
      <c r="AV778" s="13" t="s">
        <v>87</v>
      </c>
      <c r="AW778" s="13" t="s">
        <v>33</v>
      </c>
      <c r="AX778" s="13" t="s">
        <v>79</v>
      </c>
      <c r="AY778" s="212" t="s">
        <v>153</v>
      </c>
    </row>
    <row r="779" spans="1:65" s="14" customFormat="1" ht="11.25">
      <c r="B779" s="213"/>
      <c r="C779" s="214"/>
      <c r="D779" s="204" t="s">
        <v>161</v>
      </c>
      <c r="E779" s="215" t="s">
        <v>1</v>
      </c>
      <c r="F779" s="216" t="s">
        <v>1768</v>
      </c>
      <c r="G779" s="214"/>
      <c r="H779" s="217">
        <v>2.5</v>
      </c>
      <c r="I779" s="218"/>
      <c r="J779" s="214"/>
      <c r="K779" s="214"/>
      <c r="L779" s="219"/>
      <c r="M779" s="220"/>
      <c r="N779" s="221"/>
      <c r="O779" s="221"/>
      <c r="P779" s="221"/>
      <c r="Q779" s="221"/>
      <c r="R779" s="221"/>
      <c r="S779" s="221"/>
      <c r="T779" s="222"/>
      <c r="AT779" s="223" t="s">
        <v>161</v>
      </c>
      <c r="AU779" s="223" t="s">
        <v>89</v>
      </c>
      <c r="AV779" s="14" t="s">
        <v>89</v>
      </c>
      <c r="AW779" s="14" t="s">
        <v>33</v>
      </c>
      <c r="AX779" s="14" t="s">
        <v>79</v>
      </c>
      <c r="AY779" s="223" t="s">
        <v>153</v>
      </c>
    </row>
    <row r="780" spans="1:65" s="15" customFormat="1" ht="11.25">
      <c r="B780" s="224"/>
      <c r="C780" s="225"/>
      <c r="D780" s="204" t="s">
        <v>161</v>
      </c>
      <c r="E780" s="226" t="s">
        <v>1</v>
      </c>
      <c r="F780" s="227" t="s">
        <v>164</v>
      </c>
      <c r="G780" s="225"/>
      <c r="H780" s="228">
        <v>5.5</v>
      </c>
      <c r="I780" s="229"/>
      <c r="J780" s="225"/>
      <c r="K780" s="225"/>
      <c r="L780" s="230"/>
      <c r="M780" s="231"/>
      <c r="N780" s="232"/>
      <c r="O780" s="232"/>
      <c r="P780" s="232"/>
      <c r="Q780" s="232"/>
      <c r="R780" s="232"/>
      <c r="S780" s="232"/>
      <c r="T780" s="233"/>
      <c r="AT780" s="234" t="s">
        <v>161</v>
      </c>
      <c r="AU780" s="234" t="s">
        <v>89</v>
      </c>
      <c r="AV780" s="15" t="s">
        <v>159</v>
      </c>
      <c r="AW780" s="15" t="s">
        <v>33</v>
      </c>
      <c r="AX780" s="15" t="s">
        <v>87</v>
      </c>
      <c r="AY780" s="234" t="s">
        <v>153</v>
      </c>
    </row>
    <row r="781" spans="1:65" s="2" customFormat="1" ht="24.2" customHeight="1">
      <c r="A781" s="35"/>
      <c r="B781" s="36"/>
      <c r="C781" s="235" t="s">
        <v>2047</v>
      </c>
      <c r="D781" s="235" t="s">
        <v>223</v>
      </c>
      <c r="E781" s="236" t="s">
        <v>2048</v>
      </c>
      <c r="F781" s="237" t="s">
        <v>2049</v>
      </c>
      <c r="G781" s="238" t="s">
        <v>194</v>
      </c>
      <c r="H781" s="239">
        <v>5.7750000000000004</v>
      </c>
      <c r="I781" s="240"/>
      <c r="J781" s="241">
        <f>ROUND(I781*H781,2)</f>
        <v>0</v>
      </c>
      <c r="K781" s="242"/>
      <c r="L781" s="243"/>
      <c r="M781" s="244" t="s">
        <v>1</v>
      </c>
      <c r="N781" s="245" t="s">
        <v>44</v>
      </c>
      <c r="O781" s="72"/>
      <c r="P781" s="198">
        <f>O781*H781</f>
        <v>0</v>
      </c>
      <c r="Q781" s="198">
        <v>3.2000000000000002E-3</v>
      </c>
      <c r="R781" s="198">
        <f>Q781*H781</f>
        <v>1.8480000000000003E-2</v>
      </c>
      <c r="S781" s="198">
        <v>0</v>
      </c>
      <c r="T781" s="199">
        <f>S781*H781</f>
        <v>0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200" t="s">
        <v>347</v>
      </c>
      <c r="AT781" s="200" t="s">
        <v>223</v>
      </c>
      <c r="AU781" s="200" t="s">
        <v>89</v>
      </c>
      <c r="AY781" s="18" t="s">
        <v>153</v>
      </c>
      <c r="BE781" s="201">
        <f>IF(N781="základní",J781,0)</f>
        <v>0</v>
      </c>
      <c r="BF781" s="201">
        <f>IF(N781="snížená",J781,0)</f>
        <v>0</v>
      </c>
      <c r="BG781" s="201">
        <f>IF(N781="zákl. přenesená",J781,0)</f>
        <v>0</v>
      </c>
      <c r="BH781" s="201">
        <f>IF(N781="sníž. přenesená",J781,0)</f>
        <v>0</v>
      </c>
      <c r="BI781" s="201">
        <f>IF(N781="nulová",J781,0)</f>
        <v>0</v>
      </c>
      <c r="BJ781" s="18" t="s">
        <v>87</v>
      </c>
      <c r="BK781" s="201">
        <f>ROUND(I781*H781,2)</f>
        <v>0</v>
      </c>
      <c r="BL781" s="18" t="s">
        <v>251</v>
      </c>
      <c r="BM781" s="200" t="s">
        <v>2050</v>
      </c>
    </row>
    <row r="782" spans="1:65" s="13" customFormat="1" ht="11.25">
      <c r="B782" s="202"/>
      <c r="C782" s="203"/>
      <c r="D782" s="204" t="s">
        <v>161</v>
      </c>
      <c r="E782" s="205" t="s">
        <v>1</v>
      </c>
      <c r="F782" s="206" t="s">
        <v>2051</v>
      </c>
      <c r="G782" s="203"/>
      <c r="H782" s="205" t="s">
        <v>1</v>
      </c>
      <c r="I782" s="207"/>
      <c r="J782" s="203"/>
      <c r="K782" s="203"/>
      <c r="L782" s="208"/>
      <c r="M782" s="209"/>
      <c r="N782" s="210"/>
      <c r="O782" s="210"/>
      <c r="P782" s="210"/>
      <c r="Q782" s="210"/>
      <c r="R782" s="210"/>
      <c r="S782" s="210"/>
      <c r="T782" s="211"/>
      <c r="AT782" s="212" t="s">
        <v>161</v>
      </c>
      <c r="AU782" s="212" t="s">
        <v>89</v>
      </c>
      <c r="AV782" s="13" t="s">
        <v>87</v>
      </c>
      <c r="AW782" s="13" t="s">
        <v>33</v>
      </c>
      <c r="AX782" s="13" t="s">
        <v>79</v>
      </c>
      <c r="AY782" s="212" t="s">
        <v>153</v>
      </c>
    </row>
    <row r="783" spans="1:65" s="14" customFormat="1" ht="11.25">
      <c r="B783" s="213"/>
      <c r="C783" s="214"/>
      <c r="D783" s="204" t="s">
        <v>161</v>
      </c>
      <c r="E783" s="215" t="s">
        <v>1</v>
      </c>
      <c r="F783" s="216" t="s">
        <v>1347</v>
      </c>
      <c r="G783" s="214"/>
      <c r="H783" s="217">
        <v>3</v>
      </c>
      <c r="I783" s="218"/>
      <c r="J783" s="214"/>
      <c r="K783" s="214"/>
      <c r="L783" s="219"/>
      <c r="M783" s="220"/>
      <c r="N783" s="221"/>
      <c r="O783" s="221"/>
      <c r="P783" s="221"/>
      <c r="Q783" s="221"/>
      <c r="R783" s="221"/>
      <c r="S783" s="221"/>
      <c r="T783" s="222"/>
      <c r="AT783" s="223" t="s">
        <v>161</v>
      </c>
      <c r="AU783" s="223" t="s">
        <v>89</v>
      </c>
      <c r="AV783" s="14" t="s">
        <v>89</v>
      </c>
      <c r="AW783" s="14" t="s">
        <v>33</v>
      </c>
      <c r="AX783" s="14" t="s">
        <v>79</v>
      </c>
      <c r="AY783" s="223" t="s">
        <v>153</v>
      </c>
    </row>
    <row r="784" spans="1:65" s="13" customFormat="1" ht="11.25">
      <c r="B784" s="202"/>
      <c r="C784" s="203"/>
      <c r="D784" s="204" t="s">
        <v>161</v>
      </c>
      <c r="E784" s="205" t="s">
        <v>1</v>
      </c>
      <c r="F784" s="206" t="s">
        <v>2052</v>
      </c>
      <c r="G784" s="203"/>
      <c r="H784" s="205" t="s">
        <v>1</v>
      </c>
      <c r="I784" s="207"/>
      <c r="J784" s="203"/>
      <c r="K784" s="203"/>
      <c r="L784" s="208"/>
      <c r="M784" s="209"/>
      <c r="N784" s="210"/>
      <c r="O784" s="210"/>
      <c r="P784" s="210"/>
      <c r="Q784" s="210"/>
      <c r="R784" s="210"/>
      <c r="S784" s="210"/>
      <c r="T784" s="211"/>
      <c r="AT784" s="212" t="s">
        <v>161</v>
      </c>
      <c r="AU784" s="212" t="s">
        <v>89</v>
      </c>
      <c r="AV784" s="13" t="s">
        <v>87</v>
      </c>
      <c r="AW784" s="13" t="s">
        <v>33</v>
      </c>
      <c r="AX784" s="13" t="s">
        <v>79</v>
      </c>
      <c r="AY784" s="212" t="s">
        <v>153</v>
      </c>
    </row>
    <row r="785" spans="1:65" s="14" customFormat="1" ht="11.25">
      <c r="B785" s="213"/>
      <c r="C785" s="214"/>
      <c r="D785" s="204" t="s">
        <v>161</v>
      </c>
      <c r="E785" s="215" t="s">
        <v>1</v>
      </c>
      <c r="F785" s="216" t="s">
        <v>1768</v>
      </c>
      <c r="G785" s="214"/>
      <c r="H785" s="217">
        <v>2.5</v>
      </c>
      <c r="I785" s="218"/>
      <c r="J785" s="214"/>
      <c r="K785" s="214"/>
      <c r="L785" s="219"/>
      <c r="M785" s="220"/>
      <c r="N785" s="221"/>
      <c r="O785" s="221"/>
      <c r="P785" s="221"/>
      <c r="Q785" s="221"/>
      <c r="R785" s="221"/>
      <c r="S785" s="221"/>
      <c r="T785" s="222"/>
      <c r="AT785" s="223" t="s">
        <v>161</v>
      </c>
      <c r="AU785" s="223" t="s">
        <v>89</v>
      </c>
      <c r="AV785" s="14" t="s">
        <v>89</v>
      </c>
      <c r="AW785" s="14" t="s">
        <v>33</v>
      </c>
      <c r="AX785" s="14" t="s">
        <v>79</v>
      </c>
      <c r="AY785" s="223" t="s">
        <v>153</v>
      </c>
    </row>
    <row r="786" spans="1:65" s="15" customFormat="1" ht="11.25">
      <c r="B786" s="224"/>
      <c r="C786" s="225"/>
      <c r="D786" s="204" t="s">
        <v>161</v>
      </c>
      <c r="E786" s="226" t="s">
        <v>1</v>
      </c>
      <c r="F786" s="227" t="s">
        <v>164</v>
      </c>
      <c r="G786" s="225"/>
      <c r="H786" s="228">
        <v>5.5</v>
      </c>
      <c r="I786" s="229"/>
      <c r="J786" s="225"/>
      <c r="K786" s="225"/>
      <c r="L786" s="230"/>
      <c r="M786" s="231"/>
      <c r="N786" s="232"/>
      <c r="O786" s="232"/>
      <c r="P786" s="232"/>
      <c r="Q786" s="232"/>
      <c r="R786" s="232"/>
      <c r="S786" s="232"/>
      <c r="T786" s="233"/>
      <c r="AT786" s="234" t="s">
        <v>161</v>
      </c>
      <c r="AU786" s="234" t="s">
        <v>89</v>
      </c>
      <c r="AV786" s="15" t="s">
        <v>159</v>
      </c>
      <c r="AW786" s="15" t="s">
        <v>33</v>
      </c>
      <c r="AX786" s="15" t="s">
        <v>87</v>
      </c>
      <c r="AY786" s="234" t="s">
        <v>153</v>
      </c>
    </row>
    <row r="787" spans="1:65" s="14" customFormat="1" ht="11.25">
      <c r="B787" s="213"/>
      <c r="C787" s="214"/>
      <c r="D787" s="204" t="s">
        <v>161</v>
      </c>
      <c r="E787" s="214"/>
      <c r="F787" s="216" t="s">
        <v>2053</v>
      </c>
      <c r="G787" s="214"/>
      <c r="H787" s="217">
        <v>5.7750000000000004</v>
      </c>
      <c r="I787" s="218"/>
      <c r="J787" s="214"/>
      <c r="K787" s="214"/>
      <c r="L787" s="219"/>
      <c r="M787" s="220"/>
      <c r="N787" s="221"/>
      <c r="O787" s="221"/>
      <c r="P787" s="221"/>
      <c r="Q787" s="221"/>
      <c r="R787" s="221"/>
      <c r="S787" s="221"/>
      <c r="T787" s="222"/>
      <c r="AT787" s="223" t="s">
        <v>161</v>
      </c>
      <c r="AU787" s="223" t="s">
        <v>89</v>
      </c>
      <c r="AV787" s="14" t="s">
        <v>89</v>
      </c>
      <c r="AW787" s="14" t="s">
        <v>4</v>
      </c>
      <c r="AX787" s="14" t="s">
        <v>87</v>
      </c>
      <c r="AY787" s="223" t="s">
        <v>153</v>
      </c>
    </row>
    <row r="788" spans="1:65" s="2" customFormat="1" ht="24.2" customHeight="1">
      <c r="A788" s="35"/>
      <c r="B788" s="36"/>
      <c r="C788" s="188" t="s">
        <v>2054</v>
      </c>
      <c r="D788" s="188" t="s">
        <v>155</v>
      </c>
      <c r="E788" s="189" t="s">
        <v>2055</v>
      </c>
      <c r="F788" s="190" t="s">
        <v>2056</v>
      </c>
      <c r="G788" s="191" t="s">
        <v>194</v>
      </c>
      <c r="H788" s="192">
        <v>2</v>
      </c>
      <c r="I788" s="193"/>
      <c r="J788" s="194">
        <f>ROUND(I788*H788,2)</f>
        <v>0</v>
      </c>
      <c r="K788" s="195"/>
      <c r="L788" s="40"/>
      <c r="M788" s="196" t="s">
        <v>1</v>
      </c>
      <c r="N788" s="197" t="s">
        <v>44</v>
      </c>
      <c r="O788" s="72"/>
      <c r="P788" s="198">
        <f>O788*H788</f>
        <v>0</v>
      </c>
      <c r="Q788" s="198">
        <v>0</v>
      </c>
      <c r="R788" s="198">
        <f>Q788*H788</f>
        <v>0</v>
      </c>
      <c r="S788" s="198">
        <v>0</v>
      </c>
      <c r="T788" s="199">
        <f>S788*H788</f>
        <v>0</v>
      </c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R788" s="200" t="s">
        <v>251</v>
      </c>
      <c r="AT788" s="200" t="s">
        <v>155</v>
      </c>
      <c r="AU788" s="200" t="s">
        <v>89</v>
      </c>
      <c r="AY788" s="18" t="s">
        <v>153</v>
      </c>
      <c r="BE788" s="201">
        <f>IF(N788="základní",J788,0)</f>
        <v>0</v>
      </c>
      <c r="BF788" s="201">
        <f>IF(N788="snížená",J788,0)</f>
        <v>0</v>
      </c>
      <c r="BG788" s="201">
        <f>IF(N788="zákl. přenesená",J788,0)</f>
        <v>0</v>
      </c>
      <c r="BH788" s="201">
        <f>IF(N788="sníž. přenesená",J788,0)</f>
        <v>0</v>
      </c>
      <c r="BI788" s="201">
        <f>IF(N788="nulová",J788,0)</f>
        <v>0</v>
      </c>
      <c r="BJ788" s="18" t="s">
        <v>87</v>
      </c>
      <c r="BK788" s="201">
        <f>ROUND(I788*H788,2)</f>
        <v>0</v>
      </c>
      <c r="BL788" s="18" t="s">
        <v>251</v>
      </c>
      <c r="BM788" s="200" t="s">
        <v>2057</v>
      </c>
    </row>
    <row r="789" spans="1:65" s="13" customFormat="1" ht="11.25">
      <c r="B789" s="202"/>
      <c r="C789" s="203"/>
      <c r="D789" s="204" t="s">
        <v>161</v>
      </c>
      <c r="E789" s="205" t="s">
        <v>1</v>
      </c>
      <c r="F789" s="206" t="s">
        <v>2058</v>
      </c>
      <c r="G789" s="203"/>
      <c r="H789" s="205" t="s">
        <v>1</v>
      </c>
      <c r="I789" s="207"/>
      <c r="J789" s="203"/>
      <c r="K789" s="203"/>
      <c r="L789" s="208"/>
      <c r="M789" s="209"/>
      <c r="N789" s="210"/>
      <c r="O789" s="210"/>
      <c r="P789" s="210"/>
      <c r="Q789" s="210"/>
      <c r="R789" s="210"/>
      <c r="S789" s="210"/>
      <c r="T789" s="211"/>
      <c r="AT789" s="212" t="s">
        <v>161</v>
      </c>
      <c r="AU789" s="212" t="s">
        <v>89</v>
      </c>
      <c r="AV789" s="13" t="s">
        <v>87</v>
      </c>
      <c r="AW789" s="13" t="s">
        <v>33</v>
      </c>
      <c r="AX789" s="13" t="s">
        <v>79</v>
      </c>
      <c r="AY789" s="212" t="s">
        <v>153</v>
      </c>
    </row>
    <row r="790" spans="1:65" s="13" customFormat="1" ht="11.25">
      <c r="B790" s="202"/>
      <c r="C790" s="203"/>
      <c r="D790" s="204" t="s">
        <v>161</v>
      </c>
      <c r="E790" s="205" t="s">
        <v>1</v>
      </c>
      <c r="F790" s="206" t="s">
        <v>2059</v>
      </c>
      <c r="G790" s="203"/>
      <c r="H790" s="205" t="s">
        <v>1</v>
      </c>
      <c r="I790" s="207"/>
      <c r="J790" s="203"/>
      <c r="K790" s="203"/>
      <c r="L790" s="208"/>
      <c r="M790" s="209"/>
      <c r="N790" s="210"/>
      <c r="O790" s="210"/>
      <c r="P790" s="210"/>
      <c r="Q790" s="210"/>
      <c r="R790" s="210"/>
      <c r="S790" s="210"/>
      <c r="T790" s="211"/>
      <c r="AT790" s="212" t="s">
        <v>161</v>
      </c>
      <c r="AU790" s="212" t="s">
        <v>89</v>
      </c>
      <c r="AV790" s="13" t="s">
        <v>87</v>
      </c>
      <c r="AW790" s="13" t="s">
        <v>33</v>
      </c>
      <c r="AX790" s="13" t="s">
        <v>79</v>
      </c>
      <c r="AY790" s="212" t="s">
        <v>153</v>
      </c>
    </row>
    <row r="791" spans="1:65" s="14" customFormat="1" ht="11.25">
      <c r="B791" s="213"/>
      <c r="C791" s="214"/>
      <c r="D791" s="204" t="s">
        <v>161</v>
      </c>
      <c r="E791" s="215" t="s">
        <v>1</v>
      </c>
      <c r="F791" s="216" t="s">
        <v>89</v>
      </c>
      <c r="G791" s="214"/>
      <c r="H791" s="217">
        <v>2</v>
      </c>
      <c r="I791" s="218"/>
      <c r="J791" s="214"/>
      <c r="K791" s="214"/>
      <c r="L791" s="219"/>
      <c r="M791" s="220"/>
      <c r="N791" s="221"/>
      <c r="O791" s="221"/>
      <c r="P791" s="221"/>
      <c r="Q791" s="221"/>
      <c r="R791" s="221"/>
      <c r="S791" s="221"/>
      <c r="T791" s="222"/>
      <c r="AT791" s="223" t="s">
        <v>161</v>
      </c>
      <c r="AU791" s="223" t="s">
        <v>89</v>
      </c>
      <c r="AV791" s="14" t="s">
        <v>89</v>
      </c>
      <c r="AW791" s="14" t="s">
        <v>33</v>
      </c>
      <c r="AX791" s="14" t="s">
        <v>79</v>
      </c>
      <c r="AY791" s="223" t="s">
        <v>153</v>
      </c>
    </row>
    <row r="792" spans="1:65" s="15" customFormat="1" ht="11.25">
      <c r="B792" s="224"/>
      <c r="C792" s="225"/>
      <c r="D792" s="204" t="s">
        <v>161</v>
      </c>
      <c r="E792" s="226" t="s">
        <v>1</v>
      </c>
      <c r="F792" s="227" t="s">
        <v>164</v>
      </c>
      <c r="G792" s="225"/>
      <c r="H792" s="228">
        <v>2</v>
      </c>
      <c r="I792" s="229"/>
      <c r="J792" s="225"/>
      <c r="K792" s="225"/>
      <c r="L792" s="230"/>
      <c r="M792" s="231"/>
      <c r="N792" s="232"/>
      <c r="O792" s="232"/>
      <c r="P792" s="232"/>
      <c r="Q792" s="232"/>
      <c r="R792" s="232"/>
      <c r="S792" s="232"/>
      <c r="T792" s="233"/>
      <c r="AT792" s="234" t="s">
        <v>161</v>
      </c>
      <c r="AU792" s="234" t="s">
        <v>89</v>
      </c>
      <c r="AV792" s="15" t="s">
        <v>159</v>
      </c>
      <c r="AW792" s="15" t="s">
        <v>33</v>
      </c>
      <c r="AX792" s="15" t="s">
        <v>87</v>
      </c>
      <c r="AY792" s="234" t="s">
        <v>153</v>
      </c>
    </row>
    <row r="793" spans="1:65" s="2" customFormat="1" ht="16.5" customHeight="1">
      <c r="A793" s="35"/>
      <c r="B793" s="36"/>
      <c r="C793" s="235" t="s">
        <v>2060</v>
      </c>
      <c r="D793" s="235" t="s">
        <v>223</v>
      </c>
      <c r="E793" s="236" t="s">
        <v>2061</v>
      </c>
      <c r="F793" s="237" t="s">
        <v>2062</v>
      </c>
      <c r="G793" s="238" t="s">
        <v>158</v>
      </c>
      <c r="H793" s="239">
        <v>0.30599999999999999</v>
      </c>
      <c r="I793" s="240"/>
      <c r="J793" s="241">
        <f>ROUND(I793*H793,2)</f>
        <v>0</v>
      </c>
      <c r="K793" s="242"/>
      <c r="L793" s="243"/>
      <c r="M793" s="244" t="s">
        <v>1</v>
      </c>
      <c r="N793" s="245" t="s">
        <v>44</v>
      </c>
      <c r="O793" s="72"/>
      <c r="P793" s="198">
        <f>O793*H793</f>
        <v>0</v>
      </c>
      <c r="Q793" s="198">
        <v>0.15</v>
      </c>
      <c r="R793" s="198">
        <f>Q793*H793</f>
        <v>4.5899999999999996E-2</v>
      </c>
      <c r="S793" s="198">
        <v>0</v>
      </c>
      <c r="T793" s="199">
        <f>S793*H793</f>
        <v>0</v>
      </c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R793" s="200" t="s">
        <v>347</v>
      </c>
      <c r="AT793" s="200" t="s">
        <v>223</v>
      </c>
      <c r="AU793" s="200" t="s">
        <v>89</v>
      </c>
      <c r="AY793" s="18" t="s">
        <v>153</v>
      </c>
      <c r="BE793" s="201">
        <f>IF(N793="základní",J793,0)</f>
        <v>0</v>
      </c>
      <c r="BF793" s="201">
        <f>IF(N793="snížená",J793,0)</f>
        <v>0</v>
      </c>
      <c r="BG793" s="201">
        <f>IF(N793="zákl. přenesená",J793,0)</f>
        <v>0</v>
      </c>
      <c r="BH793" s="201">
        <f>IF(N793="sníž. přenesená",J793,0)</f>
        <v>0</v>
      </c>
      <c r="BI793" s="201">
        <f>IF(N793="nulová",J793,0)</f>
        <v>0</v>
      </c>
      <c r="BJ793" s="18" t="s">
        <v>87</v>
      </c>
      <c r="BK793" s="201">
        <f>ROUND(I793*H793,2)</f>
        <v>0</v>
      </c>
      <c r="BL793" s="18" t="s">
        <v>251</v>
      </c>
      <c r="BM793" s="200" t="s">
        <v>2063</v>
      </c>
    </row>
    <row r="794" spans="1:65" s="13" customFormat="1" ht="11.25">
      <c r="B794" s="202"/>
      <c r="C794" s="203"/>
      <c r="D794" s="204" t="s">
        <v>161</v>
      </c>
      <c r="E794" s="205" t="s">
        <v>1</v>
      </c>
      <c r="F794" s="206" t="s">
        <v>2058</v>
      </c>
      <c r="G794" s="203"/>
      <c r="H794" s="205" t="s">
        <v>1</v>
      </c>
      <c r="I794" s="207"/>
      <c r="J794" s="203"/>
      <c r="K794" s="203"/>
      <c r="L794" s="208"/>
      <c r="M794" s="209"/>
      <c r="N794" s="210"/>
      <c r="O794" s="210"/>
      <c r="P794" s="210"/>
      <c r="Q794" s="210"/>
      <c r="R794" s="210"/>
      <c r="S794" s="210"/>
      <c r="T794" s="211"/>
      <c r="AT794" s="212" t="s">
        <v>161</v>
      </c>
      <c r="AU794" s="212" t="s">
        <v>89</v>
      </c>
      <c r="AV794" s="13" t="s">
        <v>87</v>
      </c>
      <c r="AW794" s="13" t="s">
        <v>33</v>
      </c>
      <c r="AX794" s="13" t="s">
        <v>79</v>
      </c>
      <c r="AY794" s="212" t="s">
        <v>153</v>
      </c>
    </row>
    <row r="795" spans="1:65" s="13" customFormat="1" ht="11.25">
      <c r="B795" s="202"/>
      <c r="C795" s="203"/>
      <c r="D795" s="204" t="s">
        <v>161</v>
      </c>
      <c r="E795" s="205" t="s">
        <v>1</v>
      </c>
      <c r="F795" s="206" t="s">
        <v>2059</v>
      </c>
      <c r="G795" s="203"/>
      <c r="H795" s="205" t="s">
        <v>1</v>
      </c>
      <c r="I795" s="207"/>
      <c r="J795" s="203"/>
      <c r="K795" s="203"/>
      <c r="L795" s="208"/>
      <c r="M795" s="209"/>
      <c r="N795" s="210"/>
      <c r="O795" s="210"/>
      <c r="P795" s="210"/>
      <c r="Q795" s="210"/>
      <c r="R795" s="210"/>
      <c r="S795" s="210"/>
      <c r="T795" s="211"/>
      <c r="AT795" s="212" t="s">
        <v>161</v>
      </c>
      <c r="AU795" s="212" t="s">
        <v>89</v>
      </c>
      <c r="AV795" s="13" t="s">
        <v>87</v>
      </c>
      <c r="AW795" s="13" t="s">
        <v>33</v>
      </c>
      <c r="AX795" s="13" t="s">
        <v>79</v>
      </c>
      <c r="AY795" s="212" t="s">
        <v>153</v>
      </c>
    </row>
    <row r="796" spans="1:65" s="14" customFormat="1" ht="11.25">
      <c r="B796" s="213"/>
      <c r="C796" s="214"/>
      <c r="D796" s="204" t="s">
        <v>161</v>
      </c>
      <c r="E796" s="215" t="s">
        <v>1</v>
      </c>
      <c r="F796" s="216" t="s">
        <v>2064</v>
      </c>
      <c r="G796" s="214"/>
      <c r="H796" s="217">
        <v>0.3</v>
      </c>
      <c r="I796" s="218"/>
      <c r="J796" s="214"/>
      <c r="K796" s="214"/>
      <c r="L796" s="219"/>
      <c r="M796" s="220"/>
      <c r="N796" s="221"/>
      <c r="O796" s="221"/>
      <c r="P796" s="221"/>
      <c r="Q796" s="221"/>
      <c r="R796" s="221"/>
      <c r="S796" s="221"/>
      <c r="T796" s="222"/>
      <c r="AT796" s="223" t="s">
        <v>161</v>
      </c>
      <c r="AU796" s="223" t="s">
        <v>89</v>
      </c>
      <c r="AV796" s="14" t="s">
        <v>89</v>
      </c>
      <c r="AW796" s="14" t="s">
        <v>33</v>
      </c>
      <c r="AX796" s="14" t="s">
        <v>79</v>
      </c>
      <c r="AY796" s="223" t="s">
        <v>153</v>
      </c>
    </row>
    <row r="797" spans="1:65" s="15" customFormat="1" ht="11.25">
      <c r="B797" s="224"/>
      <c r="C797" s="225"/>
      <c r="D797" s="204" t="s">
        <v>161</v>
      </c>
      <c r="E797" s="226" t="s">
        <v>1</v>
      </c>
      <c r="F797" s="227" t="s">
        <v>164</v>
      </c>
      <c r="G797" s="225"/>
      <c r="H797" s="228">
        <v>0.3</v>
      </c>
      <c r="I797" s="229"/>
      <c r="J797" s="225"/>
      <c r="K797" s="225"/>
      <c r="L797" s="230"/>
      <c r="M797" s="231"/>
      <c r="N797" s="232"/>
      <c r="O797" s="232"/>
      <c r="P797" s="232"/>
      <c r="Q797" s="232"/>
      <c r="R797" s="232"/>
      <c r="S797" s="232"/>
      <c r="T797" s="233"/>
      <c r="AT797" s="234" t="s">
        <v>161</v>
      </c>
      <c r="AU797" s="234" t="s">
        <v>89</v>
      </c>
      <c r="AV797" s="15" t="s">
        <v>159</v>
      </c>
      <c r="AW797" s="15" t="s">
        <v>33</v>
      </c>
      <c r="AX797" s="15" t="s">
        <v>87</v>
      </c>
      <c r="AY797" s="234" t="s">
        <v>153</v>
      </c>
    </row>
    <row r="798" spans="1:65" s="14" customFormat="1" ht="11.25">
      <c r="B798" s="213"/>
      <c r="C798" s="214"/>
      <c r="D798" s="204" t="s">
        <v>161</v>
      </c>
      <c r="E798" s="214"/>
      <c r="F798" s="216" t="s">
        <v>2065</v>
      </c>
      <c r="G798" s="214"/>
      <c r="H798" s="217">
        <v>0.30599999999999999</v>
      </c>
      <c r="I798" s="218"/>
      <c r="J798" s="214"/>
      <c r="K798" s="214"/>
      <c r="L798" s="219"/>
      <c r="M798" s="220"/>
      <c r="N798" s="221"/>
      <c r="O798" s="221"/>
      <c r="P798" s="221"/>
      <c r="Q798" s="221"/>
      <c r="R798" s="221"/>
      <c r="S798" s="221"/>
      <c r="T798" s="222"/>
      <c r="AT798" s="223" t="s">
        <v>161</v>
      </c>
      <c r="AU798" s="223" t="s">
        <v>89</v>
      </c>
      <c r="AV798" s="14" t="s">
        <v>89</v>
      </c>
      <c r="AW798" s="14" t="s">
        <v>4</v>
      </c>
      <c r="AX798" s="14" t="s">
        <v>87</v>
      </c>
      <c r="AY798" s="223" t="s">
        <v>153</v>
      </c>
    </row>
    <row r="799" spans="1:65" s="2" customFormat="1" ht="24.2" customHeight="1">
      <c r="A799" s="35"/>
      <c r="B799" s="36"/>
      <c r="C799" s="188" t="s">
        <v>2066</v>
      </c>
      <c r="D799" s="188" t="s">
        <v>155</v>
      </c>
      <c r="E799" s="189" t="s">
        <v>555</v>
      </c>
      <c r="F799" s="190" t="s">
        <v>556</v>
      </c>
      <c r="G799" s="191" t="s">
        <v>201</v>
      </c>
      <c r="H799" s="192">
        <v>6.4000000000000001E-2</v>
      </c>
      <c r="I799" s="193"/>
      <c r="J799" s="194">
        <f>ROUND(I799*H799,2)</f>
        <v>0</v>
      </c>
      <c r="K799" s="195"/>
      <c r="L799" s="40"/>
      <c r="M799" s="196" t="s">
        <v>1</v>
      </c>
      <c r="N799" s="197" t="s">
        <v>44</v>
      </c>
      <c r="O799" s="72"/>
      <c r="P799" s="198">
        <f>O799*H799</f>
        <v>0</v>
      </c>
      <c r="Q799" s="198">
        <v>0</v>
      </c>
      <c r="R799" s="198">
        <f>Q799*H799</f>
        <v>0</v>
      </c>
      <c r="S799" s="198">
        <v>0</v>
      </c>
      <c r="T799" s="199">
        <f>S799*H799</f>
        <v>0</v>
      </c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R799" s="200" t="s">
        <v>251</v>
      </c>
      <c r="AT799" s="200" t="s">
        <v>155</v>
      </c>
      <c r="AU799" s="200" t="s">
        <v>89</v>
      </c>
      <c r="AY799" s="18" t="s">
        <v>153</v>
      </c>
      <c r="BE799" s="201">
        <f>IF(N799="základní",J799,0)</f>
        <v>0</v>
      </c>
      <c r="BF799" s="201">
        <f>IF(N799="snížená",J799,0)</f>
        <v>0</v>
      </c>
      <c r="BG799" s="201">
        <f>IF(N799="zákl. přenesená",J799,0)</f>
        <v>0</v>
      </c>
      <c r="BH799" s="201">
        <f>IF(N799="sníž. přenesená",J799,0)</f>
        <v>0</v>
      </c>
      <c r="BI799" s="201">
        <f>IF(N799="nulová",J799,0)</f>
        <v>0</v>
      </c>
      <c r="BJ799" s="18" t="s">
        <v>87</v>
      </c>
      <c r="BK799" s="201">
        <f>ROUND(I799*H799,2)</f>
        <v>0</v>
      </c>
      <c r="BL799" s="18" t="s">
        <v>251</v>
      </c>
      <c r="BM799" s="200" t="s">
        <v>2067</v>
      </c>
    </row>
    <row r="800" spans="1:65" s="12" customFormat="1" ht="22.9" customHeight="1">
      <c r="B800" s="172"/>
      <c r="C800" s="173"/>
      <c r="D800" s="174" t="s">
        <v>78</v>
      </c>
      <c r="E800" s="186" t="s">
        <v>558</v>
      </c>
      <c r="F800" s="186" t="s">
        <v>559</v>
      </c>
      <c r="G800" s="173"/>
      <c r="H800" s="173"/>
      <c r="I800" s="176"/>
      <c r="J800" s="187">
        <f>BK800</f>
        <v>0</v>
      </c>
      <c r="K800" s="173"/>
      <c r="L800" s="178"/>
      <c r="M800" s="179"/>
      <c r="N800" s="180"/>
      <c r="O800" s="180"/>
      <c r="P800" s="181">
        <f>SUM(P801:P816)</f>
        <v>0</v>
      </c>
      <c r="Q800" s="180"/>
      <c r="R800" s="181">
        <f>SUM(R801:R816)</f>
        <v>2.1568499999999997E-2</v>
      </c>
      <c r="S800" s="180"/>
      <c r="T800" s="182">
        <f>SUM(T801:T816)</f>
        <v>0</v>
      </c>
      <c r="AR800" s="183" t="s">
        <v>89</v>
      </c>
      <c r="AT800" s="184" t="s">
        <v>78</v>
      </c>
      <c r="AU800" s="184" t="s">
        <v>87</v>
      </c>
      <c r="AY800" s="183" t="s">
        <v>153</v>
      </c>
      <c r="BK800" s="185">
        <f>SUM(BK801:BK816)</f>
        <v>0</v>
      </c>
    </row>
    <row r="801" spans="1:65" s="2" customFormat="1" ht="16.5" customHeight="1">
      <c r="A801" s="35"/>
      <c r="B801" s="36"/>
      <c r="C801" s="188" t="s">
        <v>1629</v>
      </c>
      <c r="D801" s="188" t="s">
        <v>155</v>
      </c>
      <c r="E801" s="189" t="s">
        <v>2068</v>
      </c>
      <c r="F801" s="190" t="s">
        <v>2069</v>
      </c>
      <c r="G801" s="191" t="s">
        <v>446</v>
      </c>
      <c r="H801" s="192">
        <v>16.899999999999999</v>
      </c>
      <c r="I801" s="193"/>
      <c r="J801" s="194">
        <f>ROUND(I801*H801,2)</f>
        <v>0</v>
      </c>
      <c r="K801" s="195"/>
      <c r="L801" s="40"/>
      <c r="M801" s="196" t="s">
        <v>1</v>
      </c>
      <c r="N801" s="197" t="s">
        <v>44</v>
      </c>
      <c r="O801" s="72"/>
      <c r="P801" s="198">
        <f>O801*H801</f>
        <v>0</v>
      </c>
      <c r="Q801" s="198">
        <v>7.3999999999999999E-4</v>
      </c>
      <c r="R801" s="198">
        <f>Q801*H801</f>
        <v>1.2505999999999998E-2</v>
      </c>
      <c r="S801" s="198">
        <v>0</v>
      </c>
      <c r="T801" s="199">
        <f>S801*H801</f>
        <v>0</v>
      </c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R801" s="200" t="s">
        <v>251</v>
      </c>
      <c r="AT801" s="200" t="s">
        <v>155</v>
      </c>
      <c r="AU801" s="200" t="s">
        <v>89</v>
      </c>
      <c r="AY801" s="18" t="s">
        <v>153</v>
      </c>
      <c r="BE801" s="201">
        <f>IF(N801="základní",J801,0)</f>
        <v>0</v>
      </c>
      <c r="BF801" s="201">
        <f>IF(N801="snížená",J801,0)</f>
        <v>0</v>
      </c>
      <c r="BG801" s="201">
        <f>IF(N801="zákl. přenesená",J801,0)</f>
        <v>0</v>
      </c>
      <c r="BH801" s="201">
        <f>IF(N801="sníž. přenesená",J801,0)</f>
        <v>0</v>
      </c>
      <c r="BI801" s="201">
        <f>IF(N801="nulová",J801,0)</f>
        <v>0</v>
      </c>
      <c r="BJ801" s="18" t="s">
        <v>87</v>
      </c>
      <c r="BK801" s="201">
        <f>ROUND(I801*H801,2)</f>
        <v>0</v>
      </c>
      <c r="BL801" s="18" t="s">
        <v>251</v>
      </c>
      <c r="BM801" s="200" t="s">
        <v>2070</v>
      </c>
    </row>
    <row r="802" spans="1:65" s="13" customFormat="1" ht="11.25">
      <c r="B802" s="202"/>
      <c r="C802" s="203"/>
      <c r="D802" s="204" t="s">
        <v>161</v>
      </c>
      <c r="E802" s="205" t="s">
        <v>1</v>
      </c>
      <c r="F802" s="206" t="s">
        <v>2071</v>
      </c>
      <c r="G802" s="203"/>
      <c r="H802" s="205" t="s">
        <v>1</v>
      </c>
      <c r="I802" s="207"/>
      <c r="J802" s="203"/>
      <c r="K802" s="203"/>
      <c r="L802" s="208"/>
      <c r="M802" s="209"/>
      <c r="N802" s="210"/>
      <c r="O802" s="210"/>
      <c r="P802" s="210"/>
      <c r="Q802" s="210"/>
      <c r="R802" s="210"/>
      <c r="S802" s="210"/>
      <c r="T802" s="211"/>
      <c r="AT802" s="212" t="s">
        <v>161</v>
      </c>
      <c r="AU802" s="212" t="s">
        <v>89</v>
      </c>
      <c r="AV802" s="13" t="s">
        <v>87</v>
      </c>
      <c r="AW802" s="13" t="s">
        <v>33</v>
      </c>
      <c r="AX802" s="13" t="s">
        <v>79</v>
      </c>
      <c r="AY802" s="212" t="s">
        <v>153</v>
      </c>
    </row>
    <row r="803" spans="1:65" s="13" customFormat="1" ht="11.25">
      <c r="B803" s="202"/>
      <c r="C803" s="203"/>
      <c r="D803" s="204" t="s">
        <v>161</v>
      </c>
      <c r="E803" s="205" t="s">
        <v>1</v>
      </c>
      <c r="F803" s="206" t="s">
        <v>2072</v>
      </c>
      <c r="G803" s="203"/>
      <c r="H803" s="205" t="s">
        <v>1</v>
      </c>
      <c r="I803" s="207"/>
      <c r="J803" s="203"/>
      <c r="K803" s="203"/>
      <c r="L803" s="208"/>
      <c r="M803" s="209"/>
      <c r="N803" s="210"/>
      <c r="O803" s="210"/>
      <c r="P803" s="210"/>
      <c r="Q803" s="210"/>
      <c r="R803" s="210"/>
      <c r="S803" s="210"/>
      <c r="T803" s="211"/>
      <c r="AT803" s="212" t="s">
        <v>161</v>
      </c>
      <c r="AU803" s="212" t="s">
        <v>89</v>
      </c>
      <c r="AV803" s="13" t="s">
        <v>87</v>
      </c>
      <c r="AW803" s="13" t="s">
        <v>33</v>
      </c>
      <c r="AX803" s="13" t="s">
        <v>79</v>
      </c>
      <c r="AY803" s="212" t="s">
        <v>153</v>
      </c>
    </row>
    <row r="804" spans="1:65" s="14" customFormat="1" ht="11.25">
      <c r="B804" s="213"/>
      <c r="C804" s="214"/>
      <c r="D804" s="204" t="s">
        <v>161</v>
      </c>
      <c r="E804" s="215" t="s">
        <v>1</v>
      </c>
      <c r="F804" s="216" t="s">
        <v>2073</v>
      </c>
      <c r="G804" s="214"/>
      <c r="H804" s="217">
        <v>16.899999999999999</v>
      </c>
      <c r="I804" s="218"/>
      <c r="J804" s="214"/>
      <c r="K804" s="214"/>
      <c r="L804" s="219"/>
      <c r="M804" s="220"/>
      <c r="N804" s="221"/>
      <c r="O804" s="221"/>
      <c r="P804" s="221"/>
      <c r="Q804" s="221"/>
      <c r="R804" s="221"/>
      <c r="S804" s="221"/>
      <c r="T804" s="222"/>
      <c r="AT804" s="223" t="s">
        <v>161</v>
      </c>
      <c r="AU804" s="223" t="s">
        <v>89</v>
      </c>
      <c r="AV804" s="14" t="s">
        <v>89</v>
      </c>
      <c r="AW804" s="14" t="s">
        <v>33</v>
      </c>
      <c r="AX804" s="14" t="s">
        <v>79</v>
      </c>
      <c r="AY804" s="223" t="s">
        <v>153</v>
      </c>
    </row>
    <row r="805" spans="1:65" s="15" customFormat="1" ht="11.25">
      <c r="B805" s="224"/>
      <c r="C805" s="225"/>
      <c r="D805" s="204" t="s">
        <v>161</v>
      </c>
      <c r="E805" s="226" t="s">
        <v>1</v>
      </c>
      <c r="F805" s="227" t="s">
        <v>164</v>
      </c>
      <c r="G805" s="225"/>
      <c r="H805" s="228">
        <v>16.899999999999999</v>
      </c>
      <c r="I805" s="229"/>
      <c r="J805" s="225"/>
      <c r="K805" s="225"/>
      <c r="L805" s="230"/>
      <c r="M805" s="231"/>
      <c r="N805" s="232"/>
      <c r="O805" s="232"/>
      <c r="P805" s="232"/>
      <c r="Q805" s="232"/>
      <c r="R805" s="232"/>
      <c r="S805" s="232"/>
      <c r="T805" s="233"/>
      <c r="AT805" s="234" t="s">
        <v>161</v>
      </c>
      <c r="AU805" s="234" t="s">
        <v>89</v>
      </c>
      <c r="AV805" s="15" t="s">
        <v>159</v>
      </c>
      <c r="AW805" s="15" t="s">
        <v>33</v>
      </c>
      <c r="AX805" s="15" t="s">
        <v>87</v>
      </c>
      <c r="AY805" s="234" t="s">
        <v>153</v>
      </c>
    </row>
    <row r="806" spans="1:65" s="2" customFormat="1" ht="24.2" customHeight="1">
      <c r="A806" s="35"/>
      <c r="B806" s="36"/>
      <c r="C806" s="188" t="s">
        <v>2074</v>
      </c>
      <c r="D806" s="188" t="s">
        <v>155</v>
      </c>
      <c r="E806" s="189" t="s">
        <v>2075</v>
      </c>
      <c r="F806" s="190" t="s">
        <v>2076</v>
      </c>
      <c r="G806" s="191" t="s">
        <v>446</v>
      </c>
      <c r="H806" s="192">
        <v>16.25</v>
      </c>
      <c r="I806" s="193"/>
      <c r="J806" s="194">
        <f>ROUND(I806*H806,2)</f>
        <v>0</v>
      </c>
      <c r="K806" s="195"/>
      <c r="L806" s="40"/>
      <c r="M806" s="196" t="s">
        <v>1</v>
      </c>
      <c r="N806" s="197" t="s">
        <v>44</v>
      </c>
      <c r="O806" s="72"/>
      <c r="P806" s="198">
        <f>O806*H806</f>
        <v>0</v>
      </c>
      <c r="Q806" s="198">
        <v>4.0999999999999999E-4</v>
      </c>
      <c r="R806" s="198">
        <f>Q806*H806</f>
        <v>6.6625E-3</v>
      </c>
      <c r="S806" s="198">
        <v>0</v>
      </c>
      <c r="T806" s="199">
        <f>S806*H806</f>
        <v>0</v>
      </c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R806" s="200" t="s">
        <v>251</v>
      </c>
      <c r="AT806" s="200" t="s">
        <v>155</v>
      </c>
      <c r="AU806" s="200" t="s">
        <v>89</v>
      </c>
      <c r="AY806" s="18" t="s">
        <v>153</v>
      </c>
      <c r="BE806" s="201">
        <f>IF(N806="základní",J806,0)</f>
        <v>0</v>
      </c>
      <c r="BF806" s="201">
        <f>IF(N806="snížená",J806,0)</f>
        <v>0</v>
      </c>
      <c r="BG806" s="201">
        <f>IF(N806="zákl. přenesená",J806,0)</f>
        <v>0</v>
      </c>
      <c r="BH806" s="201">
        <f>IF(N806="sníž. přenesená",J806,0)</f>
        <v>0</v>
      </c>
      <c r="BI806" s="201">
        <f>IF(N806="nulová",J806,0)</f>
        <v>0</v>
      </c>
      <c r="BJ806" s="18" t="s">
        <v>87</v>
      </c>
      <c r="BK806" s="201">
        <f>ROUND(I806*H806,2)</f>
        <v>0</v>
      </c>
      <c r="BL806" s="18" t="s">
        <v>251</v>
      </c>
      <c r="BM806" s="200" t="s">
        <v>2077</v>
      </c>
    </row>
    <row r="807" spans="1:65" s="13" customFormat="1" ht="11.25">
      <c r="B807" s="202"/>
      <c r="C807" s="203"/>
      <c r="D807" s="204" t="s">
        <v>161</v>
      </c>
      <c r="E807" s="205" t="s">
        <v>1</v>
      </c>
      <c r="F807" s="206" t="s">
        <v>2078</v>
      </c>
      <c r="G807" s="203"/>
      <c r="H807" s="205" t="s">
        <v>1</v>
      </c>
      <c r="I807" s="207"/>
      <c r="J807" s="203"/>
      <c r="K807" s="203"/>
      <c r="L807" s="208"/>
      <c r="M807" s="209"/>
      <c r="N807" s="210"/>
      <c r="O807" s="210"/>
      <c r="P807" s="210"/>
      <c r="Q807" s="210"/>
      <c r="R807" s="210"/>
      <c r="S807" s="210"/>
      <c r="T807" s="211"/>
      <c r="AT807" s="212" t="s">
        <v>161</v>
      </c>
      <c r="AU807" s="212" t="s">
        <v>89</v>
      </c>
      <c r="AV807" s="13" t="s">
        <v>87</v>
      </c>
      <c r="AW807" s="13" t="s">
        <v>33</v>
      </c>
      <c r="AX807" s="13" t="s">
        <v>79</v>
      </c>
      <c r="AY807" s="212" t="s">
        <v>153</v>
      </c>
    </row>
    <row r="808" spans="1:65" s="13" customFormat="1" ht="11.25">
      <c r="B808" s="202"/>
      <c r="C808" s="203"/>
      <c r="D808" s="204" t="s">
        <v>161</v>
      </c>
      <c r="E808" s="205" t="s">
        <v>1</v>
      </c>
      <c r="F808" s="206" t="s">
        <v>2079</v>
      </c>
      <c r="G808" s="203"/>
      <c r="H808" s="205" t="s">
        <v>1</v>
      </c>
      <c r="I808" s="207"/>
      <c r="J808" s="203"/>
      <c r="K808" s="203"/>
      <c r="L808" s="208"/>
      <c r="M808" s="209"/>
      <c r="N808" s="210"/>
      <c r="O808" s="210"/>
      <c r="P808" s="210"/>
      <c r="Q808" s="210"/>
      <c r="R808" s="210"/>
      <c r="S808" s="210"/>
      <c r="T808" s="211"/>
      <c r="AT808" s="212" t="s">
        <v>161</v>
      </c>
      <c r="AU808" s="212" t="s">
        <v>89</v>
      </c>
      <c r="AV808" s="13" t="s">
        <v>87</v>
      </c>
      <c r="AW808" s="13" t="s">
        <v>33</v>
      </c>
      <c r="AX808" s="13" t="s">
        <v>79</v>
      </c>
      <c r="AY808" s="212" t="s">
        <v>153</v>
      </c>
    </row>
    <row r="809" spans="1:65" s="14" customFormat="1" ht="11.25">
      <c r="B809" s="213"/>
      <c r="C809" s="214"/>
      <c r="D809" s="204" t="s">
        <v>161</v>
      </c>
      <c r="E809" s="215" t="s">
        <v>1</v>
      </c>
      <c r="F809" s="216" t="s">
        <v>2080</v>
      </c>
      <c r="G809" s="214"/>
      <c r="H809" s="217">
        <v>16.25</v>
      </c>
      <c r="I809" s="218"/>
      <c r="J809" s="214"/>
      <c r="K809" s="214"/>
      <c r="L809" s="219"/>
      <c r="M809" s="220"/>
      <c r="N809" s="221"/>
      <c r="O809" s="221"/>
      <c r="P809" s="221"/>
      <c r="Q809" s="221"/>
      <c r="R809" s="221"/>
      <c r="S809" s="221"/>
      <c r="T809" s="222"/>
      <c r="AT809" s="223" t="s">
        <v>161</v>
      </c>
      <c r="AU809" s="223" t="s">
        <v>89</v>
      </c>
      <c r="AV809" s="14" t="s">
        <v>89</v>
      </c>
      <c r="AW809" s="14" t="s">
        <v>33</v>
      </c>
      <c r="AX809" s="14" t="s">
        <v>79</v>
      </c>
      <c r="AY809" s="223" t="s">
        <v>153</v>
      </c>
    </row>
    <row r="810" spans="1:65" s="15" customFormat="1" ht="11.25">
      <c r="B810" s="224"/>
      <c r="C810" s="225"/>
      <c r="D810" s="204" t="s">
        <v>161</v>
      </c>
      <c r="E810" s="226" t="s">
        <v>1</v>
      </c>
      <c r="F810" s="227" t="s">
        <v>164</v>
      </c>
      <c r="G810" s="225"/>
      <c r="H810" s="228">
        <v>16.25</v>
      </c>
      <c r="I810" s="229"/>
      <c r="J810" s="225"/>
      <c r="K810" s="225"/>
      <c r="L810" s="230"/>
      <c r="M810" s="231"/>
      <c r="N810" s="232"/>
      <c r="O810" s="232"/>
      <c r="P810" s="232"/>
      <c r="Q810" s="232"/>
      <c r="R810" s="232"/>
      <c r="S810" s="232"/>
      <c r="T810" s="233"/>
      <c r="AT810" s="234" t="s">
        <v>161</v>
      </c>
      <c r="AU810" s="234" t="s">
        <v>89</v>
      </c>
      <c r="AV810" s="15" t="s">
        <v>159</v>
      </c>
      <c r="AW810" s="15" t="s">
        <v>33</v>
      </c>
      <c r="AX810" s="15" t="s">
        <v>87</v>
      </c>
      <c r="AY810" s="234" t="s">
        <v>153</v>
      </c>
    </row>
    <row r="811" spans="1:65" s="2" customFormat="1" ht="24.2" customHeight="1">
      <c r="A811" s="35"/>
      <c r="B811" s="36"/>
      <c r="C811" s="188" t="s">
        <v>2081</v>
      </c>
      <c r="D811" s="188" t="s">
        <v>155</v>
      </c>
      <c r="E811" s="189" t="s">
        <v>2082</v>
      </c>
      <c r="F811" s="190" t="s">
        <v>2083</v>
      </c>
      <c r="G811" s="191" t="s">
        <v>446</v>
      </c>
      <c r="H811" s="192">
        <v>5</v>
      </c>
      <c r="I811" s="193"/>
      <c r="J811" s="194">
        <f>ROUND(I811*H811,2)</f>
        <v>0</v>
      </c>
      <c r="K811" s="195"/>
      <c r="L811" s="40"/>
      <c r="M811" s="196" t="s">
        <v>1</v>
      </c>
      <c r="N811" s="197" t="s">
        <v>44</v>
      </c>
      <c r="O811" s="72"/>
      <c r="P811" s="198">
        <f>O811*H811</f>
        <v>0</v>
      </c>
      <c r="Q811" s="198">
        <v>4.8000000000000001E-4</v>
      </c>
      <c r="R811" s="198">
        <f>Q811*H811</f>
        <v>2.4000000000000002E-3</v>
      </c>
      <c r="S811" s="198">
        <v>0</v>
      </c>
      <c r="T811" s="199">
        <f>S811*H811</f>
        <v>0</v>
      </c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R811" s="200" t="s">
        <v>251</v>
      </c>
      <c r="AT811" s="200" t="s">
        <v>155</v>
      </c>
      <c r="AU811" s="200" t="s">
        <v>89</v>
      </c>
      <c r="AY811" s="18" t="s">
        <v>153</v>
      </c>
      <c r="BE811" s="201">
        <f>IF(N811="základní",J811,0)</f>
        <v>0</v>
      </c>
      <c r="BF811" s="201">
        <f>IF(N811="snížená",J811,0)</f>
        <v>0</v>
      </c>
      <c r="BG811" s="201">
        <f>IF(N811="zákl. přenesená",J811,0)</f>
        <v>0</v>
      </c>
      <c r="BH811" s="201">
        <f>IF(N811="sníž. přenesená",J811,0)</f>
        <v>0</v>
      </c>
      <c r="BI811" s="201">
        <f>IF(N811="nulová",J811,0)</f>
        <v>0</v>
      </c>
      <c r="BJ811" s="18" t="s">
        <v>87</v>
      </c>
      <c r="BK811" s="201">
        <f>ROUND(I811*H811,2)</f>
        <v>0</v>
      </c>
      <c r="BL811" s="18" t="s">
        <v>251</v>
      </c>
      <c r="BM811" s="200" t="s">
        <v>2084</v>
      </c>
    </row>
    <row r="812" spans="1:65" s="13" customFormat="1" ht="11.25">
      <c r="B812" s="202"/>
      <c r="C812" s="203"/>
      <c r="D812" s="204" t="s">
        <v>161</v>
      </c>
      <c r="E812" s="205" t="s">
        <v>1</v>
      </c>
      <c r="F812" s="206" t="s">
        <v>2078</v>
      </c>
      <c r="G812" s="203"/>
      <c r="H812" s="205" t="s">
        <v>1</v>
      </c>
      <c r="I812" s="207"/>
      <c r="J812" s="203"/>
      <c r="K812" s="203"/>
      <c r="L812" s="208"/>
      <c r="M812" s="209"/>
      <c r="N812" s="210"/>
      <c r="O812" s="210"/>
      <c r="P812" s="210"/>
      <c r="Q812" s="210"/>
      <c r="R812" s="210"/>
      <c r="S812" s="210"/>
      <c r="T812" s="211"/>
      <c r="AT812" s="212" t="s">
        <v>161</v>
      </c>
      <c r="AU812" s="212" t="s">
        <v>89</v>
      </c>
      <c r="AV812" s="13" t="s">
        <v>87</v>
      </c>
      <c r="AW812" s="13" t="s">
        <v>33</v>
      </c>
      <c r="AX812" s="13" t="s">
        <v>79</v>
      </c>
      <c r="AY812" s="212" t="s">
        <v>153</v>
      </c>
    </row>
    <row r="813" spans="1:65" s="13" customFormat="1" ht="11.25">
      <c r="B813" s="202"/>
      <c r="C813" s="203"/>
      <c r="D813" s="204" t="s">
        <v>161</v>
      </c>
      <c r="E813" s="205" t="s">
        <v>1</v>
      </c>
      <c r="F813" s="206" t="s">
        <v>2085</v>
      </c>
      <c r="G813" s="203"/>
      <c r="H813" s="205" t="s">
        <v>1</v>
      </c>
      <c r="I813" s="207"/>
      <c r="J813" s="203"/>
      <c r="K813" s="203"/>
      <c r="L813" s="208"/>
      <c r="M813" s="209"/>
      <c r="N813" s="210"/>
      <c r="O813" s="210"/>
      <c r="P813" s="210"/>
      <c r="Q813" s="210"/>
      <c r="R813" s="210"/>
      <c r="S813" s="210"/>
      <c r="T813" s="211"/>
      <c r="AT813" s="212" t="s">
        <v>161</v>
      </c>
      <c r="AU813" s="212" t="s">
        <v>89</v>
      </c>
      <c r="AV813" s="13" t="s">
        <v>87</v>
      </c>
      <c r="AW813" s="13" t="s">
        <v>33</v>
      </c>
      <c r="AX813" s="13" t="s">
        <v>79</v>
      </c>
      <c r="AY813" s="212" t="s">
        <v>153</v>
      </c>
    </row>
    <row r="814" spans="1:65" s="14" customFormat="1" ht="11.25">
      <c r="B814" s="213"/>
      <c r="C814" s="214"/>
      <c r="D814" s="204" t="s">
        <v>161</v>
      </c>
      <c r="E814" s="215" t="s">
        <v>1</v>
      </c>
      <c r="F814" s="216" t="s">
        <v>186</v>
      </c>
      <c r="G814" s="214"/>
      <c r="H814" s="217">
        <v>5</v>
      </c>
      <c r="I814" s="218"/>
      <c r="J814" s="214"/>
      <c r="K814" s="214"/>
      <c r="L814" s="219"/>
      <c r="M814" s="220"/>
      <c r="N814" s="221"/>
      <c r="O814" s="221"/>
      <c r="P814" s="221"/>
      <c r="Q814" s="221"/>
      <c r="R814" s="221"/>
      <c r="S814" s="221"/>
      <c r="T814" s="222"/>
      <c r="AT814" s="223" t="s">
        <v>161</v>
      </c>
      <c r="AU814" s="223" t="s">
        <v>89</v>
      </c>
      <c r="AV814" s="14" t="s">
        <v>89</v>
      </c>
      <c r="AW814" s="14" t="s">
        <v>33</v>
      </c>
      <c r="AX814" s="14" t="s">
        <v>79</v>
      </c>
      <c r="AY814" s="223" t="s">
        <v>153</v>
      </c>
    </row>
    <row r="815" spans="1:65" s="15" customFormat="1" ht="11.25">
      <c r="B815" s="224"/>
      <c r="C815" s="225"/>
      <c r="D815" s="204" t="s">
        <v>161</v>
      </c>
      <c r="E815" s="226" t="s">
        <v>1</v>
      </c>
      <c r="F815" s="227" t="s">
        <v>164</v>
      </c>
      <c r="G815" s="225"/>
      <c r="H815" s="228">
        <v>5</v>
      </c>
      <c r="I815" s="229"/>
      <c r="J815" s="225"/>
      <c r="K815" s="225"/>
      <c r="L815" s="230"/>
      <c r="M815" s="231"/>
      <c r="N815" s="232"/>
      <c r="O815" s="232"/>
      <c r="P815" s="232"/>
      <c r="Q815" s="232"/>
      <c r="R815" s="232"/>
      <c r="S815" s="232"/>
      <c r="T815" s="233"/>
      <c r="AT815" s="234" t="s">
        <v>161</v>
      </c>
      <c r="AU815" s="234" t="s">
        <v>89</v>
      </c>
      <c r="AV815" s="15" t="s">
        <v>159</v>
      </c>
      <c r="AW815" s="15" t="s">
        <v>33</v>
      </c>
      <c r="AX815" s="15" t="s">
        <v>87</v>
      </c>
      <c r="AY815" s="234" t="s">
        <v>153</v>
      </c>
    </row>
    <row r="816" spans="1:65" s="2" customFormat="1" ht="24.2" customHeight="1">
      <c r="A816" s="35"/>
      <c r="B816" s="36"/>
      <c r="C816" s="188" t="s">
        <v>2086</v>
      </c>
      <c r="D816" s="188" t="s">
        <v>155</v>
      </c>
      <c r="E816" s="189" t="s">
        <v>565</v>
      </c>
      <c r="F816" s="190" t="s">
        <v>566</v>
      </c>
      <c r="G816" s="191" t="s">
        <v>201</v>
      </c>
      <c r="H816" s="192">
        <v>2.1999999999999999E-2</v>
      </c>
      <c r="I816" s="193"/>
      <c r="J816" s="194">
        <f>ROUND(I816*H816,2)</f>
        <v>0</v>
      </c>
      <c r="K816" s="195"/>
      <c r="L816" s="40"/>
      <c r="M816" s="196" t="s">
        <v>1</v>
      </c>
      <c r="N816" s="197" t="s">
        <v>44</v>
      </c>
      <c r="O816" s="72"/>
      <c r="P816" s="198">
        <f>O816*H816</f>
        <v>0</v>
      </c>
      <c r="Q816" s="198">
        <v>0</v>
      </c>
      <c r="R816" s="198">
        <f>Q816*H816</f>
        <v>0</v>
      </c>
      <c r="S816" s="198">
        <v>0</v>
      </c>
      <c r="T816" s="199">
        <f>S816*H816</f>
        <v>0</v>
      </c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R816" s="200" t="s">
        <v>251</v>
      </c>
      <c r="AT816" s="200" t="s">
        <v>155</v>
      </c>
      <c r="AU816" s="200" t="s">
        <v>89</v>
      </c>
      <c r="AY816" s="18" t="s">
        <v>153</v>
      </c>
      <c r="BE816" s="201">
        <f>IF(N816="základní",J816,0)</f>
        <v>0</v>
      </c>
      <c r="BF816" s="201">
        <f>IF(N816="snížená",J816,0)</f>
        <v>0</v>
      </c>
      <c r="BG816" s="201">
        <f>IF(N816="zákl. přenesená",J816,0)</f>
        <v>0</v>
      </c>
      <c r="BH816" s="201">
        <f>IF(N816="sníž. přenesená",J816,0)</f>
        <v>0</v>
      </c>
      <c r="BI816" s="201">
        <f>IF(N816="nulová",J816,0)</f>
        <v>0</v>
      </c>
      <c r="BJ816" s="18" t="s">
        <v>87</v>
      </c>
      <c r="BK816" s="201">
        <f>ROUND(I816*H816,2)</f>
        <v>0</v>
      </c>
      <c r="BL816" s="18" t="s">
        <v>251</v>
      </c>
      <c r="BM816" s="200" t="s">
        <v>2087</v>
      </c>
    </row>
    <row r="817" spans="1:65" s="12" customFormat="1" ht="22.9" customHeight="1">
      <c r="B817" s="172"/>
      <c r="C817" s="173"/>
      <c r="D817" s="174" t="s">
        <v>78</v>
      </c>
      <c r="E817" s="186" t="s">
        <v>1151</v>
      </c>
      <c r="F817" s="186" t="s">
        <v>1152</v>
      </c>
      <c r="G817" s="173"/>
      <c r="H817" s="173"/>
      <c r="I817" s="176"/>
      <c r="J817" s="187">
        <f>BK817</f>
        <v>0</v>
      </c>
      <c r="K817" s="173"/>
      <c r="L817" s="178"/>
      <c r="M817" s="179"/>
      <c r="N817" s="180"/>
      <c r="O817" s="180"/>
      <c r="P817" s="181">
        <f>SUM(P818:P852)</f>
        <v>0</v>
      </c>
      <c r="Q817" s="180"/>
      <c r="R817" s="181">
        <f>SUM(R818:R852)</f>
        <v>8.8319999999999996E-2</v>
      </c>
      <c r="S817" s="180"/>
      <c r="T817" s="182">
        <f>SUM(T818:T852)</f>
        <v>0</v>
      </c>
      <c r="AR817" s="183" t="s">
        <v>89</v>
      </c>
      <c r="AT817" s="184" t="s">
        <v>78</v>
      </c>
      <c r="AU817" s="184" t="s">
        <v>87</v>
      </c>
      <c r="AY817" s="183" t="s">
        <v>153</v>
      </c>
      <c r="BK817" s="185">
        <f>SUM(BK818:BK852)</f>
        <v>0</v>
      </c>
    </row>
    <row r="818" spans="1:65" s="2" customFormat="1" ht="24.2" customHeight="1">
      <c r="A818" s="35"/>
      <c r="B818" s="36"/>
      <c r="C818" s="188" t="s">
        <v>2088</v>
      </c>
      <c r="D818" s="188" t="s">
        <v>155</v>
      </c>
      <c r="E818" s="189" t="s">
        <v>2089</v>
      </c>
      <c r="F818" s="190" t="s">
        <v>2090</v>
      </c>
      <c r="G818" s="191" t="s">
        <v>446</v>
      </c>
      <c r="H818" s="192">
        <v>2.5</v>
      </c>
      <c r="I818" s="193"/>
      <c r="J818" s="194">
        <f>ROUND(I818*H818,2)</f>
        <v>0</v>
      </c>
      <c r="K818" s="195"/>
      <c r="L818" s="40"/>
      <c r="M818" s="196" t="s">
        <v>1</v>
      </c>
      <c r="N818" s="197" t="s">
        <v>44</v>
      </c>
      <c r="O818" s="72"/>
      <c r="P818" s="198">
        <f>O818*H818</f>
        <v>0</v>
      </c>
      <c r="Q818" s="198">
        <v>8.4000000000000003E-4</v>
      </c>
      <c r="R818" s="198">
        <f>Q818*H818</f>
        <v>2.1000000000000003E-3</v>
      </c>
      <c r="S818" s="198">
        <v>0</v>
      </c>
      <c r="T818" s="199">
        <f>S818*H818</f>
        <v>0</v>
      </c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R818" s="200" t="s">
        <v>251</v>
      </c>
      <c r="AT818" s="200" t="s">
        <v>155</v>
      </c>
      <c r="AU818" s="200" t="s">
        <v>89</v>
      </c>
      <c r="AY818" s="18" t="s">
        <v>153</v>
      </c>
      <c r="BE818" s="201">
        <f>IF(N818="základní",J818,0)</f>
        <v>0</v>
      </c>
      <c r="BF818" s="201">
        <f>IF(N818="snížená",J818,0)</f>
        <v>0</v>
      </c>
      <c r="BG818" s="201">
        <f>IF(N818="zákl. přenesená",J818,0)</f>
        <v>0</v>
      </c>
      <c r="BH818" s="201">
        <f>IF(N818="sníž. přenesená",J818,0)</f>
        <v>0</v>
      </c>
      <c r="BI818" s="201">
        <f>IF(N818="nulová",J818,0)</f>
        <v>0</v>
      </c>
      <c r="BJ818" s="18" t="s">
        <v>87</v>
      </c>
      <c r="BK818" s="201">
        <f>ROUND(I818*H818,2)</f>
        <v>0</v>
      </c>
      <c r="BL818" s="18" t="s">
        <v>251</v>
      </c>
      <c r="BM818" s="200" t="s">
        <v>2091</v>
      </c>
    </row>
    <row r="819" spans="1:65" s="13" customFormat="1" ht="22.5">
      <c r="B819" s="202"/>
      <c r="C819" s="203"/>
      <c r="D819" s="204" t="s">
        <v>161</v>
      </c>
      <c r="E819" s="205" t="s">
        <v>1</v>
      </c>
      <c r="F819" s="206" t="s">
        <v>2092</v>
      </c>
      <c r="G819" s="203"/>
      <c r="H819" s="205" t="s">
        <v>1</v>
      </c>
      <c r="I819" s="207"/>
      <c r="J819" s="203"/>
      <c r="K819" s="203"/>
      <c r="L819" s="208"/>
      <c r="M819" s="209"/>
      <c r="N819" s="210"/>
      <c r="O819" s="210"/>
      <c r="P819" s="210"/>
      <c r="Q819" s="210"/>
      <c r="R819" s="210"/>
      <c r="S819" s="210"/>
      <c r="T819" s="211"/>
      <c r="AT819" s="212" t="s">
        <v>161</v>
      </c>
      <c r="AU819" s="212" t="s">
        <v>89</v>
      </c>
      <c r="AV819" s="13" t="s">
        <v>87</v>
      </c>
      <c r="AW819" s="13" t="s">
        <v>33</v>
      </c>
      <c r="AX819" s="13" t="s">
        <v>79</v>
      </c>
      <c r="AY819" s="212" t="s">
        <v>153</v>
      </c>
    </row>
    <row r="820" spans="1:65" s="14" customFormat="1" ht="11.25">
      <c r="B820" s="213"/>
      <c r="C820" s="214"/>
      <c r="D820" s="204" t="s">
        <v>161</v>
      </c>
      <c r="E820" s="215" t="s">
        <v>1</v>
      </c>
      <c r="F820" s="216" t="s">
        <v>1768</v>
      </c>
      <c r="G820" s="214"/>
      <c r="H820" s="217">
        <v>2.5</v>
      </c>
      <c r="I820" s="218"/>
      <c r="J820" s="214"/>
      <c r="K820" s="214"/>
      <c r="L820" s="219"/>
      <c r="M820" s="220"/>
      <c r="N820" s="221"/>
      <c r="O820" s="221"/>
      <c r="P820" s="221"/>
      <c r="Q820" s="221"/>
      <c r="R820" s="221"/>
      <c r="S820" s="221"/>
      <c r="T820" s="222"/>
      <c r="AT820" s="223" t="s">
        <v>161</v>
      </c>
      <c r="AU820" s="223" t="s">
        <v>89</v>
      </c>
      <c r="AV820" s="14" t="s">
        <v>89</v>
      </c>
      <c r="AW820" s="14" t="s">
        <v>33</v>
      </c>
      <c r="AX820" s="14" t="s">
        <v>79</v>
      </c>
      <c r="AY820" s="223" t="s">
        <v>153</v>
      </c>
    </row>
    <row r="821" spans="1:65" s="15" customFormat="1" ht="11.25">
      <c r="B821" s="224"/>
      <c r="C821" s="225"/>
      <c r="D821" s="204" t="s">
        <v>161</v>
      </c>
      <c r="E821" s="226" t="s">
        <v>1</v>
      </c>
      <c r="F821" s="227" t="s">
        <v>164</v>
      </c>
      <c r="G821" s="225"/>
      <c r="H821" s="228">
        <v>2.5</v>
      </c>
      <c r="I821" s="229"/>
      <c r="J821" s="225"/>
      <c r="K821" s="225"/>
      <c r="L821" s="230"/>
      <c r="M821" s="231"/>
      <c r="N821" s="232"/>
      <c r="O821" s="232"/>
      <c r="P821" s="232"/>
      <c r="Q821" s="232"/>
      <c r="R821" s="232"/>
      <c r="S821" s="232"/>
      <c r="T821" s="233"/>
      <c r="AT821" s="234" t="s">
        <v>161</v>
      </c>
      <c r="AU821" s="234" t="s">
        <v>89</v>
      </c>
      <c r="AV821" s="15" t="s">
        <v>159</v>
      </c>
      <c r="AW821" s="15" t="s">
        <v>33</v>
      </c>
      <c r="AX821" s="15" t="s">
        <v>87</v>
      </c>
      <c r="AY821" s="234" t="s">
        <v>153</v>
      </c>
    </row>
    <row r="822" spans="1:65" s="2" customFormat="1" ht="16.5" customHeight="1">
      <c r="A822" s="35"/>
      <c r="B822" s="36"/>
      <c r="C822" s="188" t="s">
        <v>2093</v>
      </c>
      <c r="D822" s="188" t="s">
        <v>155</v>
      </c>
      <c r="E822" s="189" t="s">
        <v>2094</v>
      </c>
      <c r="F822" s="190" t="s">
        <v>2095</v>
      </c>
      <c r="G822" s="191" t="s">
        <v>446</v>
      </c>
      <c r="H822" s="192">
        <v>38</v>
      </c>
      <c r="I822" s="193"/>
      <c r="J822" s="194">
        <f>ROUND(I822*H822,2)</f>
        <v>0</v>
      </c>
      <c r="K822" s="195"/>
      <c r="L822" s="40"/>
      <c r="M822" s="196" t="s">
        <v>1</v>
      </c>
      <c r="N822" s="197" t="s">
        <v>44</v>
      </c>
      <c r="O822" s="72"/>
      <c r="P822" s="198">
        <f>O822*H822</f>
        <v>0</v>
      </c>
      <c r="Q822" s="198">
        <v>8.0999999999999996E-4</v>
      </c>
      <c r="R822" s="198">
        <f>Q822*H822</f>
        <v>3.0779999999999998E-2</v>
      </c>
      <c r="S822" s="198">
        <v>0</v>
      </c>
      <c r="T822" s="199">
        <f>S822*H822</f>
        <v>0</v>
      </c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R822" s="200" t="s">
        <v>251</v>
      </c>
      <c r="AT822" s="200" t="s">
        <v>155</v>
      </c>
      <c r="AU822" s="200" t="s">
        <v>89</v>
      </c>
      <c r="AY822" s="18" t="s">
        <v>153</v>
      </c>
      <c r="BE822" s="201">
        <f>IF(N822="základní",J822,0)</f>
        <v>0</v>
      </c>
      <c r="BF822" s="201">
        <f>IF(N822="snížená",J822,0)</f>
        <v>0</v>
      </c>
      <c r="BG822" s="201">
        <f>IF(N822="zákl. přenesená",J822,0)</f>
        <v>0</v>
      </c>
      <c r="BH822" s="201">
        <f>IF(N822="sníž. přenesená",J822,0)</f>
        <v>0</v>
      </c>
      <c r="BI822" s="201">
        <f>IF(N822="nulová",J822,0)</f>
        <v>0</v>
      </c>
      <c r="BJ822" s="18" t="s">
        <v>87</v>
      </c>
      <c r="BK822" s="201">
        <f>ROUND(I822*H822,2)</f>
        <v>0</v>
      </c>
      <c r="BL822" s="18" t="s">
        <v>251</v>
      </c>
      <c r="BM822" s="200" t="s">
        <v>2096</v>
      </c>
    </row>
    <row r="823" spans="1:65" s="13" customFormat="1" ht="11.25">
      <c r="B823" s="202"/>
      <c r="C823" s="203"/>
      <c r="D823" s="204" t="s">
        <v>161</v>
      </c>
      <c r="E823" s="205" t="s">
        <v>1</v>
      </c>
      <c r="F823" s="206" t="s">
        <v>2097</v>
      </c>
      <c r="G823" s="203"/>
      <c r="H823" s="205" t="s">
        <v>1</v>
      </c>
      <c r="I823" s="207"/>
      <c r="J823" s="203"/>
      <c r="K823" s="203"/>
      <c r="L823" s="208"/>
      <c r="M823" s="209"/>
      <c r="N823" s="210"/>
      <c r="O823" s="210"/>
      <c r="P823" s="210"/>
      <c r="Q823" s="210"/>
      <c r="R823" s="210"/>
      <c r="S823" s="210"/>
      <c r="T823" s="211"/>
      <c r="AT823" s="212" t="s">
        <v>161</v>
      </c>
      <c r="AU823" s="212" t="s">
        <v>89</v>
      </c>
      <c r="AV823" s="13" t="s">
        <v>87</v>
      </c>
      <c r="AW823" s="13" t="s">
        <v>33</v>
      </c>
      <c r="AX823" s="13" t="s">
        <v>79</v>
      </c>
      <c r="AY823" s="212" t="s">
        <v>153</v>
      </c>
    </row>
    <row r="824" spans="1:65" s="14" customFormat="1" ht="11.25">
      <c r="B824" s="213"/>
      <c r="C824" s="214"/>
      <c r="D824" s="204" t="s">
        <v>161</v>
      </c>
      <c r="E824" s="215" t="s">
        <v>1</v>
      </c>
      <c r="F824" s="216" t="s">
        <v>387</v>
      </c>
      <c r="G824" s="214"/>
      <c r="H824" s="217">
        <v>38</v>
      </c>
      <c r="I824" s="218"/>
      <c r="J824" s="214"/>
      <c r="K824" s="214"/>
      <c r="L824" s="219"/>
      <c r="M824" s="220"/>
      <c r="N824" s="221"/>
      <c r="O824" s="221"/>
      <c r="P824" s="221"/>
      <c r="Q824" s="221"/>
      <c r="R824" s="221"/>
      <c r="S824" s="221"/>
      <c r="T824" s="222"/>
      <c r="AT824" s="223" t="s">
        <v>161</v>
      </c>
      <c r="AU824" s="223" t="s">
        <v>89</v>
      </c>
      <c r="AV824" s="14" t="s">
        <v>89</v>
      </c>
      <c r="AW824" s="14" t="s">
        <v>33</v>
      </c>
      <c r="AX824" s="14" t="s">
        <v>79</v>
      </c>
      <c r="AY824" s="223" t="s">
        <v>153</v>
      </c>
    </row>
    <row r="825" spans="1:65" s="15" customFormat="1" ht="11.25">
      <c r="B825" s="224"/>
      <c r="C825" s="225"/>
      <c r="D825" s="204" t="s">
        <v>161</v>
      </c>
      <c r="E825" s="226" t="s">
        <v>1</v>
      </c>
      <c r="F825" s="227" t="s">
        <v>164</v>
      </c>
      <c r="G825" s="225"/>
      <c r="H825" s="228">
        <v>38</v>
      </c>
      <c r="I825" s="229"/>
      <c r="J825" s="225"/>
      <c r="K825" s="225"/>
      <c r="L825" s="230"/>
      <c r="M825" s="231"/>
      <c r="N825" s="232"/>
      <c r="O825" s="232"/>
      <c r="P825" s="232"/>
      <c r="Q825" s="232"/>
      <c r="R825" s="232"/>
      <c r="S825" s="232"/>
      <c r="T825" s="233"/>
      <c r="AT825" s="234" t="s">
        <v>161</v>
      </c>
      <c r="AU825" s="234" t="s">
        <v>89</v>
      </c>
      <c r="AV825" s="15" t="s">
        <v>159</v>
      </c>
      <c r="AW825" s="15" t="s">
        <v>33</v>
      </c>
      <c r="AX825" s="15" t="s">
        <v>87</v>
      </c>
      <c r="AY825" s="234" t="s">
        <v>153</v>
      </c>
    </row>
    <row r="826" spans="1:65" s="2" customFormat="1" ht="16.5" customHeight="1">
      <c r="A826" s="35"/>
      <c r="B826" s="36"/>
      <c r="C826" s="235" t="s">
        <v>2098</v>
      </c>
      <c r="D826" s="235" t="s">
        <v>223</v>
      </c>
      <c r="E826" s="236" t="s">
        <v>2099</v>
      </c>
      <c r="F826" s="237" t="s">
        <v>2100</v>
      </c>
      <c r="G826" s="238" t="s">
        <v>446</v>
      </c>
      <c r="H826" s="239">
        <v>39.9</v>
      </c>
      <c r="I826" s="240"/>
      <c r="J826" s="241">
        <f>ROUND(I826*H826,2)</f>
        <v>0</v>
      </c>
      <c r="K826" s="242"/>
      <c r="L826" s="243"/>
      <c r="M826" s="244" t="s">
        <v>1</v>
      </c>
      <c r="N826" s="245" t="s">
        <v>44</v>
      </c>
      <c r="O826" s="72"/>
      <c r="P826" s="198">
        <f>O826*H826</f>
        <v>0</v>
      </c>
      <c r="Q826" s="198">
        <v>8.9999999999999998E-4</v>
      </c>
      <c r="R826" s="198">
        <f>Q826*H826</f>
        <v>3.5909999999999997E-2</v>
      </c>
      <c r="S826" s="198">
        <v>0</v>
      </c>
      <c r="T826" s="199">
        <f>S826*H826</f>
        <v>0</v>
      </c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R826" s="200" t="s">
        <v>347</v>
      </c>
      <c r="AT826" s="200" t="s">
        <v>223</v>
      </c>
      <c r="AU826" s="200" t="s">
        <v>89</v>
      </c>
      <c r="AY826" s="18" t="s">
        <v>153</v>
      </c>
      <c r="BE826" s="201">
        <f>IF(N826="základní",J826,0)</f>
        <v>0</v>
      </c>
      <c r="BF826" s="201">
        <f>IF(N826="snížená",J826,0)</f>
        <v>0</v>
      </c>
      <c r="BG826" s="201">
        <f>IF(N826="zákl. přenesená",J826,0)</f>
        <v>0</v>
      </c>
      <c r="BH826" s="201">
        <f>IF(N826="sníž. přenesená",J826,0)</f>
        <v>0</v>
      </c>
      <c r="BI826" s="201">
        <f>IF(N826="nulová",J826,0)</f>
        <v>0</v>
      </c>
      <c r="BJ826" s="18" t="s">
        <v>87</v>
      </c>
      <c r="BK826" s="201">
        <f>ROUND(I826*H826,2)</f>
        <v>0</v>
      </c>
      <c r="BL826" s="18" t="s">
        <v>251</v>
      </c>
      <c r="BM826" s="200" t="s">
        <v>2101</v>
      </c>
    </row>
    <row r="827" spans="1:65" s="14" customFormat="1" ht="11.25">
      <c r="B827" s="213"/>
      <c r="C827" s="214"/>
      <c r="D827" s="204" t="s">
        <v>161</v>
      </c>
      <c r="E827" s="215" t="s">
        <v>1</v>
      </c>
      <c r="F827" s="216" t="s">
        <v>387</v>
      </c>
      <c r="G827" s="214"/>
      <c r="H827" s="217">
        <v>38</v>
      </c>
      <c r="I827" s="218"/>
      <c r="J827" s="214"/>
      <c r="K827" s="214"/>
      <c r="L827" s="219"/>
      <c r="M827" s="220"/>
      <c r="N827" s="221"/>
      <c r="O827" s="221"/>
      <c r="P827" s="221"/>
      <c r="Q827" s="221"/>
      <c r="R827" s="221"/>
      <c r="S827" s="221"/>
      <c r="T827" s="222"/>
      <c r="AT827" s="223" t="s">
        <v>161</v>
      </c>
      <c r="AU827" s="223" t="s">
        <v>89</v>
      </c>
      <c r="AV827" s="14" t="s">
        <v>89</v>
      </c>
      <c r="AW827" s="14" t="s">
        <v>33</v>
      </c>
      <c r="AX827" s="14" t="s">
        <v>79</v>
      </c>
      <c r="AY827" s="223" t="s">
        <v>153</v>
      </c>
    </row>
    <row r="828" spans="1:65" s="15" customFormat="1" ht="11.25">
      <c r="B828" s="224"/>
      <c r="C828" s="225"/>
      <c r="D828" s="204" t="s">
        <v>161</v>
      </c>
      <c r="E828" s="226" t="s">
        <v>1</v>
      </c>
      <c r="F828" s="227" t="s">
        <v>164</v>
      </c>
      <c r="G828" s="225"/>
      <c r="H828" s="228">
        <v>38</v>
      </c>
      <c r="I828" s="229"/>
      <c r="J828" s="225"/>
      <c r="K828" s="225"/>
      <c r="L828" s="230"/>
      <c r="M828" s="231"/>
      <c r="N828" s="232"/>
      <c r="O828" s="232"/>
      <c r="P828" s="232"/>
      <c r="Q828" s="232"/>
      <c r="R828" s="232"/>
      <c r="S828" s="232"/>
      <c r="T828" s="233"/>
      <c r="AT828" s="234" t="s">
        <v>161</v>
      </c>
      <c r="AU828" s="234" t="s">
        <v>89</v>
      </c>
      <c r="AV828" s="15" t="s">
        <v>159</v>
      </c>
      <c r="AW828" s="15" t="s">
        <v>33</v>
      </c>
      <c r="AX828" s="15" t="s">
        <v>87</v>
      </c>
      <c r="AY828" s="234" t="s">
        <v>153</v>
      </c>
    </row>
    <row r="829" spans="1:65" s="14" customFormat="1" ht="11.25">
      <c r="B829" s="213"/>
      <c r="C829" s="214"/>
      <c r="D829" s="204" t="s">
        <v>161</v>
      </c>
      <c r="E829" s="214"/>
      <c r="F829" s="216" t="s">
        <v>2102</v>
      </c>
      <c r="G829" s="214"/>
      <c r="H829" s="217">
        <v>39.9</v>
      </c>
      <c r="I829" s="218"/>
      <c r="J829" s="214"/>
      <c r="K829" s="214"/>
      <c r="L829" s="219"/>
      <c r="M829" s="220"/>
      <c r="N829" s="221"/>
      <c r="O829" s="221"/>
      <c r="P829" s="221"/>
      <c r="Q829" s="221"/>
      <c r="R829" s="221"/>
      <c r="S829" s="221"/>
      <c r="T829" s="222"/>
      <c r="AT829" s="223" t="s">
        <v>161</v>
      </c>
      <c r="AU829" s="223" t="s">
        <v>89</v>
      </c>
      <c r="AV829" s="14" t="s">
        <v>89</v>
      </c>
      <c r="AW829" s="14" t="s">
        <v>4</v>
      </c>
      <c r="AX829" s="14" t="s">
        <v>87</v>
      </c>
      <c r="AY829" s="223" t="s">
        <v>153</v>
      </c>
    </row>
    <row r="830" spans="1:65" s="2" customFormat="1" ht="16.5" customHeight="1">
      <c r="A830" s="35"/>
      <c r="B830" s="36"/>
      <c r="C830" s="235" t="s">
        <v>2103</v>
      </c>
      <c r="D830" s="235" t="s">
        <v>223</v>
      </c>
      <c r="E830" s="236" t="s">
        <v>2104</v>
      </c>
      <c r="F830" s="237" t="s">
        <v>2105</v>
      </c>
      <c r="G830" s="238" t="s">
        <v>465</v>
      </c>
      <c r="H830" s="239">
        <v>2</v>
      </c>
      <c r="I830" s="240"/>
      <c r="J830" s="241">
        <f>ROUND(I830*H830,2)</f>
        <v>0</v>
      </c>
      <c r="K830" s="242"/>
      <c r="L830" s="243"/>
      <c r="M830" s="244" t="s">
        <v>1</v>
      </c>
      <c r="N830" s="245" t="s">
        <v>44</v>
      </c>
      <c r="O830" s="72"/>
      <c r="P830" s="198">
        <f>O830*H830</f>
        <v>0</v>
      </c>
      <c r="Q830" s="198">
        <v>8.9999999999999998E-4</v>
      </c>
      <c r="R830" s="198">
        <f>Q830*H830</f>
        <v>1.8E-3</v>
      </c>
      <c r="S830" s="198">
        <v>0</v>
      </c>
      <c r="T830" s="199">
        <f>S830*H830</f>
        <v>0</v>
      </c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R830" s="200" t="s">
        <v>347</v>
      </c>
      <c r="AT830" s="200" t="s">
        <v>223</v>
      </c>
      <c r="AU830" s="200" t="s">
        <v>89</v>
      </c>
      <c r="AY830" s="18" t="s">
        <v>153</v>
      </c>
      <c r="BE830" s="201">
        <f>IF(N830="základní",J830,0)</f>
        <v>0</v>
      </c>
      <c r="BF830" s="201">
        <f>IF(N830="snížená",J830,0)</f>
        <v>0</v>
      </c>
      <c r="BG830" s="201">
        <f>IF(N830="zákl. přenesená",J830,0)</f>
        <v>0</v>
      </c>
      <c r="BH830" s="201">
        <f>IF(N830="sníž. přenesená",J830,0)</f>
        <v>0</v>
      </c>
      <c r="BI830" s="201">
        <f>IF(N830="nulová",J830,0)</f>
        <v>0</v>
      </c>
      <c r="BJ830" s="18" t="s">
        <v>87</v>
      </c>
      <c r="BK830" s="201">
        <f>ROUND(I830*H830,2)</f>
        <v>0</v>
      </c>
      <c r="BL830" s="18" t="s">
        <v>251</v>
      </c>
      <c r="BM830" s="200" t="s">
        <v>2106</v>
      </c>
    </row>
    <row r="831" spans="1:65" s="14" customFormat="1" ht="11.25">
      <c r="B831" s="213"/>
      <c r="C831" s="214"/>
      <c r="D831" s="204" t="s">
        <v>161</v>
      </c>
      <c r="E831" s="215" t="s">
        <v>1</v>
      </c>
      <c r="F831" s="216" t="s">
        <v>89</v>
      </c>
      <c r="G831" s="214"/>
      <c r="H831" s="217">
        <v>2</v>
      </c>
      <c r="I831" s="218"/>
      <c r="J831" s="214"/>
      <c r="K831" s="214"/>
      <c r="L831" s="219"/>
      <c r="M831" s="220"/>
      <c r="N831" s="221"/>
      <c r="O831" s="221"/>
      <c r="P831" s="221"/>
      <c r="Q831" s="221"/>
      <c r="R831" s="221"/>
      <c r="S831" s="221"/>
      <c r="T831" s="222"/>
      <c r="AT831" s="223" t="s">
        <v>161</v>
      </c>
      <c r="AU831" s="223" t="s">
        <v>89</v>
      </c>
      <c r="AV831" s="14" t="s">
        <v>89</v>
      </c>
      <c r="AW831" s="14" t="s">
        <v>33</v>
      </c>
      <c r="AX831" s="14" t="s">
        <v>79</v>
      </c>
      <c r="AY831" s="223" t="s">
        <v>153</v>
      </c>
    </row>
    <row r="832" spans="1:65" s="15" customFormat="1" ht="11.25">
      <c r="B832" s="224"/>
      <c r="C832" s="225"/>
      <c r="D832" s="204" t="s">
        <v>161</v>
      </c>
      <c r="E832" s="226" t="s">
        <v>1</v>
      </c>
      <c r="F832" s="227" t="s">
        <v>164</v>
      </c>
      <c r="G832" s="225"/>
      <c r="H832" s="228">
        <v>2</v>
      </c>
      <c r="I832" s="229"/>
      <c r="J832" s="225"/>
      <c r="K832" s="225"/>
      <c r="L832" s="230"/>
      <c r="M832" s="231"/>
      <c r="N832" s="232"/>
      <c r="O832" s="232"/>
      <c r="P832" s="232"/>
      <c r="Q832" s="232"/>
      <c r="R832" s="232"/>
      <c r="S832" s="232"/>
      <c r="T832" s="233"/>
      <c r="AT832" s="234" t="s">
        <v>161</v>
      </c>
      <c r="AU832" s="234" t="s">
        <v>89</v>
      </c>
      <c r="AV832" s="15" t="s">
        <v>159</v>
      </c>
      <c r="AW832" s="15" t="s">
        <v>33</v>
      </c>
      <c r="AX832" s="15" t="s">
        <v>87</v>
      </c>
      <c r="AY832" s="234" t="s">
        <v>153</v>
      </c>
    </row>
    <row r="833" spans="1:65" s="2" customFormat="1" ht="16.5" customHeight="1">
      <c r="A833" s="35"/>
      <c r="B833" s="36"/>
      <c r="C833" s="235" t="s">
        <v>2107</v>
      </c>
      <c r="D833" s="235" t="s">
        <v>223</v>
      </c>
      <c r="E833" s="236" t="s">
        <v>2108</v>
      </c>
      <c r="F833" s="237" t="s">
        <v>2109</v>
      </c>
      <c r="G833" s="238" t="s">
        <v>465</v>
      </c>
      <c r="H833" s="239">
        <v>5</v>
      </c>
      <c r="I833" s="240"/>
      <c r="J833" s="241">
        <f>ROUND(I833*H833,2)</f>
        <v>0</v>
      </c>
      <c r="K833" s="242"/>
      <c r="L833" s="243"/>
      <c r="M833" s="244" t="s">
        <v>1</v>
      </c>
      <c r="N833" s="245" t="s">
        <v>44</v>
      </c>
      <c r="O833" s="72"/>
      <c r="P833" s="198">
        <f>O833*H833</f>
        <v>0</v>
      </c>
      <c r="Q833" s="198">
        <v>8.9999999999999998E-4</v>
      </c>
      <c r="R833" s="198">
        <f>Q833*H833</f>
        <v>4.4999999999999997E-3</v>
      </c>
      <c r="S833" s="198">
        <v>0</v>
      </c>
      <c r="T833" s="199">
        <f>S833*H833</f>
        <v>0</v>
      </c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R833" s="200" t="s">
        <v>347</v>
      </c>
      <c r="AT833" s="200" t="s">
        <v>223</v>
      </c>
      <c r="AU833" s="200" t="s">
        <v>89</v>
      </c>
      <c r="AY833" s="18" t="s">
        <v>153</v>
      </c>
      <c r="BE833" s="201">
        <f>IF(N833="základní",J833,0)</f>
        <v>0</v>
      </c>
      <c r="BF833" s="201">
        <f>IF(N833="snížená",J833,0)</f>
        <v>0</v>
      </c>
      <c r="BG833" s="201">
        <f>IF(N833="zákl. přenesená",J833,0)</f>
        <v>0</v>
      </c>
      <c r="BH833" s="201">
        <f>IF(N833="sníž. přenesená",J833,0)</f>
        <v>0</v>
      </c>
      <c r="BI833" s="201">
        <f>IF(N833="nulová",J833,0)</f>
        <v>0</v>
      </c>
      <c r="BJ833" s="18" t="s">
        <v>87</v>
      </c>
      <c r="BK833" s="201">
        <f>ROUND(I833*H833,2)</f>
        <v>0</v>
      </c>
      <c r="BL833" s="18" t="s">
        <v>251</v>
      </c>
      <c r="BM833" s="200" t="s">
        <v>2110</v>
      </c>
    </row>
    <row r="834" spans="1:65" s="2" customFormat="1" ht="16.5" customHeight="1">
      <c r="A834" s="35"/>
      <c r="B834" s="36"/>
      <c r="C834" s="235" t="s">
        <v>1778</v>
      </c>
      <c r="D834" s="235" t="s">
        <v>223</v>
      </c>
      <c r="E834" s="236" t="s">
        <v>2111</v>
      </c>
      <c r="F834" s="237" t="s">
        <v>2112</v>
      </c>
      <c r="G834" s="238" t="s">
        <v>465</v>
      </c>
      <c r="H834" s="239">
        <v>2</v>
      </c>
      <c r="I834" s="240"/>
      <c r="J834" s="241">
        <f>ROUND(I834*H834,2)</f>
        <v>0</v>
      </c>
      <c r="K834" s="242"/>
      <c r="L834" s="243"/>
      <c r="M834" s="244" t="s">
        <v>1</v>
      </c>
      <c r="N834" s="245" t="s">
        <v>44</v>
      </c>
      <c r="O834" s="72"/>
      <c r="P834" s="198">
        <f>O834*H834</f>
        <v>0</v>
      </c>
      <c r="Q834" s="198">
        <v>8.9999999999999998E-4</v>
      </c>
      <c r="R834" s="198">
        <f>Q834*H834</f>
        <v>1.8E-3</v>
      </c>
      <c r="S834" s="198">
        <v>0</v>
      </c>
      <c r="T834" s="199">
        <f>S834*H834</f>
        <v>0</v>
      </c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R834" s="200" t="s">
        <v>347</v>
      </c>
      <c r="AT834" s="200" t="s">
        <v>223</v>
      </c>
      <c r="AU834" s="200" t="s">
        <v>89</v>
      </c>
      <c r="AY834" s="18" t="s">
        <v>153</v>
      </c>
      <c r="BE834" s="201">
        <f>IF(N834="základní",J834,0)</f>
        <v>0</v>
      </c>
      <c r="BF834" s="201">
        <f>IF(N834="snížená",J834,0)</f>
        <v>0</v>
      </c>
      <c r="BG834" s="201">
        <f>IF(N834="zákl. přenesená",J834,0)</f>
        <v>0</v>
      </c>
      <c r="BH834" s="201">
        <f>IF(N834="sníž. přenesená",J834,0)</f>
        <v>0</v>
      </c>
      <c r="BI834" s="201">
        <f>IF(N834="nulová",J834,0)</f>
        <v>0</v>
      </c>
      <c r="BJ834" s="18" t="s">
        <v>87</v>
      </c>
      <c r="BK834" s="201">
        <f>ROUND(I834*H834,2)</f>
        <v>0</v>
      </c>
      <c r="BL834" s="18" t="s">
        <v>251</v>
      </c>
      <c r="BM834" s="200" t="s">
        <v>2113</v>
      </c>
    </row>
    <row r="835" spans="1:65" s="2" customFormat="1" ht="21.75" customHeight="1">
      <c r="A835" s="35"/>
      <c r="B835" s="36"/>
      <c r="C835" s="235" t="s">
        <v>2114</v>
      </c>
      <c r="D835" s="235" t="s">
        <v>223</v>
      </c>
      <c r="E835" s="236" t="s">
        <v>2115</v>
      </c>
      <c r="F835" s="237" t="s">
        <v>2116</v>
      </c>
      <c r="G835" s="238" t="s">
        <v>465</v>
      </c>
      <c r="H835" s="239">
        <v>2</v>
      </c>
      <c r="I835" s="240"/>
      <c r="J835" s="241">
        <f>ROUND(I835*H835,2)</f>
        <v>0</v>
      </c>
      <c r="K835" s="242"/>
      <c r="L835" s="243"/>
      <c r="M835" s="244" t="s">
        <v>1</v>
      </c>
      <c r="N835" s="245" t="s">
        <v>44</v>
      </c>
      <c r="O835" s="72"/>
      <c r="P835" s="198">
        <f>O835*H835</f>
        <v>0</v>
      </c>
      <c r="Q835" s="198">
        <v>8.9999999999999998E-4</v>
      </c>
      <c r="R835" s="198">
        <f>Q835*H835</f>
        <v>1.8E-3</v>
      </c>
      <c r="S835" s="198">
        <v>0</v>
      </c>
      <c r="T835" s="199">
        <f>S835*H835</f>
        <v>0</v>
      </c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R835" s="200" t="s">
        <v>347</v>
      </c>
      <c r="AT835" s="200" t="s">
        <v>223</v>
      </c>
      <c r="AU835" s="200" t="s">
        <v>89</v>
      </c>
      <c r="AY835" s="18" t="s">
        <v>153</v>
      </c>
      <c r="BE835" s="201">
        <f>IF(N835="základní",J835,0)</f>
        <v>0</v>
      </c>
      <c r="BF835" s="201">
        <f>IF(N835="snížená",J835,0)</f>
        <v>0</v>
      </c>
      <c r="BG835" s="201">
        <f>IF(N835="zákl. přenesená",J835,0)</f>
        <v>0</v>
      </c>
      <c r="BH835" s="201">
        <f>IF(N835="sníž. přenesená",J835,0)</f>
        <v>0</v>
      </c>
      <c r="BI835" s="201">
        <f>IF(N835="nulová",J835,0)</f>
        <v>0</v>
      </c>
      <c r="BJ835" s="18" t="s">
        <v>87</v>
      </c>
      <c r="BK835" s="201">
        <f>ROUND(I835*H835,2)</f>
        <v>0</v>
      </c>
      <c r="BL835" s="18" t="s">
        <v>251</v>
      </c>
      <c r="BM835" s="200" t="s">
        <v>2117</v>
      </c>
    </row>
    <row r="836" spans="1:65" s="2" customFormat="1" ht="21.75" customHeight="1">
      <c r="A836" s="35"/>
      <c r="B836" s="36"/>
      <c r="C836" s="235" t="s">
        <v>2118</v>
      </c>
      <c r="D836" s="235" t="s">
        <v>223</v>
      </c>
      <c r="E836" s="236" t="s">
        <v>2119</v>
      </c>
      <c r="F836" s="237" t="s">
        <v>2120</v>
      </c>
      <c r="G836" s="238" t="s">
        <v>465</v>
      </c>
      <c r="H836" s="239">
        <v>6</v>
      </c>
      <c r="I836" s="240"/>
      <c r="J836" s="241">
        <f>ROUND(I836*H836,2)</f>
        <v>0</v>
      </c>
      <c r="K836" s="242"/>
      <c r="L836" s="243"/>
      <c r="M836" s="244" t="s">
        <v>1</v>
      </c>
      <c r="N836" s="245" t="s">
        <v>44</v>
      </c>
      <c r="O836" s="72"/>
      <c r="P836" s="198">
        <f>O836*H836</f>
        <v>0</v>
      </c>
      <c r="Q836" s="198">
        <v>8.9999999999999998E-4</v>
      </c>
      <c r="R836" s="198">
        <f>Q836*H836</f>
        <v>5.4000000000000003E-3</v>
      </c>
      <c r="S836" s="198">
        <v>0</v>
      </c>
      <c r="T836" s="199">
        <f>S836*H836</f>
        <v>0</v>
      </c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R836" s="200" t="s">
        <v>347</v>
      </c>
      <c r="AT836" s="200" t="s">
        <v>223</v>
      </c>
      <c r="AU836" s="200" t="s">
        <v>89</v>
      </c>
      <c r="AY836" s="18" t="s">
        <v>153</v>
      </c>
      <c r="BE836" s="201">
        <f>IF(N836="základní",J836,0)</f>
        <v>0</v>
      </c>
      <c r="BF836" s="201">
        <f>IF(N836="snížená",J836,0)</f>
        <v>0</v>
      </c>
      <c r="BG836" s="201">
        <f>IF(N836="zákl. přenesená",J836,0)</f>
        <v>0</v>
      </c>
      <c r="BH836" s="201">
        <f>IF(N836="sníž. přenesená",J836,0)</f>
        <v>0</v>
      </c>
      <c r="BI836" s="201">
        <f>IF(N836="nulová",J836,0)</f>
        <v>0</v>
      </c>
      <c r="BJ836" s="18" t="s">
        <v>87</v>
      </c>
      <c r="BK836" s="201">
        <f>ROUND(I836*H836,2)</f>
        <v>0</v>
      </c>
      <c r="BL836" s="18" t="s">
        <v>251</v>
      </c>
      <c r="BM836" s="200" t="s">
        <v>2121</v>
      </c>
    </row>
    <row r="837" spans="1:65" s="2" customFormat="1" ht="21.75" customHeight="1">
      <c r="A837" s="35"/>
      <c r="B837" s="36"/>
      <c r="C837" s="188" t="s">
        <v>2122</v>
      </c>
      <c r="D837" s="188" t="s">
        <v>155</v>
      </c>
      <c r="E837" s="189" t="s">
        <v>2123</v>
      </c>
      <c r="F837" s="190" t="s">
        <v>2124</v>
      </c>
      <c r="G837" s="191" t="s">
        <v>465</v>
      </c>
      <c r="H837" s="192">
        <v>1</v>
      </c>
      <c r="I837" s="193"/>
      <c r="J837" s="194">
        <f>ROUND(I837*H837,2)</f>
        <v>0</v>
      </c>
      <c r="K837" s="195"/>
      <c r="L837" s="40"/>
      <c r="M837" s="196" t="s">
        <v>1</v>
      </c>
      <c r="N837" s="197" t="s">
        <v>44</v>
      </c>
      <c r="O837" s="72"/>
      <c r="P837" s="198">
        <f>O837*H837</f>
        <v>0</v>
      </c>
      <c r="Q837" s="198">
        <v>1.2999999999999999E-4</v>
      </c>
      <c r="R837" s="198">
        <f>Q837*H837</f>
        <v>1.2999999999999999E-4</v>
      </c>
      <c r="S837" s="198">
        <v>0</v>
      </c>
      <c r="T837" s="199">
        <f>S837*H837</f>
        <v>0</v>
      </c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R837" s="200" t="s">
        <v>251</v>
      </c>
      <c r="AT837" s="200" t="s">
        <v>155</v>
      </c>
      <c r="AU837" s="200" t="s">
        <v>89</v>
      </c>
      <c r="AY837" s="18" t="s">
        <v>153</v>
      </c>
      <c r="BE837" s="201">
        <f>IF(N837="základní",J837,0)</f>
        <v>0</v>
      </c>
      <c r="BF837" s="201">
        <f>IF(N837="snížená",J837,0)</f>
        <v>0</v>
      </c>
      <c r="BG837" s="201">
        <f>IF(N837="zákl. přenesená",J837,0)</f>
        <v>0</v>
      </c>
      <c r="BH837" s="201">
        <f>IF(N837="sníž. přenesená",J837,0)</f>
        <v>0</v>
      </c>
      <c r="BI837" s="201">
        <f>IF(N837="nulová",J837,0)</f>
        <v>0</v>
      </c>
      <c r="BJ837" s="18" t="s">
        <v>87</v>
      </c>
      <c r="BK837" s="201">
        <f>ROUND(I837*H837,2)</f>
        <v>0</v>
      </c>
      <c r="BL837" s="18" t="s">
        <v>251</v>
      </c>
      <c r="BM837" s="200" t="s">
        <v>2125</v>
      </c>
    </row>
    <row r="838" spans="1:65" s="13" customFormat="1" ht="11.25">
      <c r="B838" s="202"/>
      <c r="C838" s="203"/>
      <c r="D838" s="204" t="s">
        <v>161</v>
      </c>
      <c r="E838" s="205" t="s">
        <v>1</v>
      </c>
      <c r="F838" s="206" t="s">
        <v>2126</v>
      </c>
      <c r="G838" s="203"/>
      <c r="H838" s="205" t="s">
        <v>1</v>
      </c>
      <c r="I838" s="207"/>
      <c r="J838" s="203"/>
      <c r="K838" s="203"/>
      <c r="L838" s="208"/>
      <c r="M838" s="209"/>
      <c r="N838" s="210"/>
      <c r="O838" s="210"/>
      <c r="P838" s="210"/>
      <c r="Q838" s="210"/>
      <c r="R838" s="210"/>
      <c r="S838" s="210"/>
      <c r="T838" s="211"/>
      <c r="AT838" s="212" t="s">
        <v>161</v>
      </c>
      <c r="AU838" s="212" t="s">
        <v>89</v>
      </c>
      <c r="AV838" s="13" t="s">
        <v>87</v>
      </c>
      <c r="AW838" s="13" t="s">
        <v>33</v>
      </c>
      <c r="AX838" s="13" t="s">
        <v>79</v>
      </c>
      <c r="AY838" s="212" t="s">
        <v>153</v>
      </c>
    </row>
    <row r="839" spans="1:65" s="14" customFormat="1" ht="11.25">
      <c r="B839" s="213"/>
      <c r="C839" s="214"/>
      <c r="D839" s="204" t="s">
        <v>161</v>
      </c>
      <c r="E839" s="215" t="s">
        <v>1</v>
      </c>
      <c r="F839" s="216" t="s">
        <v>87</v>
      </c>
      <c r="G839" s="214"/>
      <c r="H839" s="217">
        <v>1</v>
      </c>
      <c r="I839" s="218"/>
      <c r="J839" s="214"/>
      <c r="K839" s="214"/>
      <c r="L839" s="219"/>
      <c r="M839" s="220"/>
      <c r="N839" s="221"/>
      <c r="O839" s="221"/>
      <c r="P839" s="221"/>
      <c r="Q839" s="221"/>
      <c r="R839" s="221"/>
      <c r="S839" s="221"/>
      <c r="T839" s="222"/>
      <c r="AT839" s="223" t="s">
        <v>161</v>
      </c>
      <c r="AU839" s="223" t="s">
        <v>89</v>
      </c>
      <c r="AV839" s="14" t="s">
        <v>89</v>
      </c>
      <c r="AW839" s="14" t="s">
        <v>33</v>
      </c>
      <c r="AX839" s="14" t="s">
        <v>79</v>
      </c>
      <c r="AY839" s="223" t="s">
        <v>153</v>
      </c>
    </row>
    <row r="840" spans="1:65" s="15" customFormat="1" ht="11.25">
      <c r="B840" s="224"/>
      <c r="C840" s="225"/>
      <c r="D840" s="204" t="s">
        <v>161</v>
      </c>
      <c r="E840" s="226" t="s">
        <v>1</v>
      </c>
      <c r="F840" s="227" t="s">
        <v>164</v>
      </c>
      <c r="G840" s="225"/>
      <c r="H840" s="228">
        <v>1</v>
      </c>
      <c r="I840" s="229"/>
      <c r="J840" s="225"/>
      <c r="K840" s="225"/>
      <c r="L840" s="230"/>
      <c r="M840" s="231"/>
      <c r="N840" s="232"/>
      <c r="O840" s="232"/>
      <c r="P840" s="232"/>
      <c r="Q840" s="232"/>
      <c r="R840" s="232"/>
      <c r="S840" s="232"/>
      <c r="T840" s="233"/>
      <c r="AT840" s="234" t="s">
        <v>161</v>
      </c>
      <c r="AU840" s="234" t="s">
        <v>89</v>
      </c>
      <c r="AV840" s="15" t="s">
        <v>159</v>
      </c>
      <c r="AW840" s="15" t="s">
        <v>33</v>
      </c>
      <c r="AX840" s="15" t="s">
        <v>87</v>
      </c>
      <c r="AY840" s="234" t="s">
        <v>153</v>
      </c>
    </row>
    <row r="841" spans="1:65" s="2" customFormat="1" ht="24.2" customHeight="1">
      <c r="A841" s="35"/>
      <c r="B841" s="36"/>
      <c r="C841" s="188" t="s">
        <v>2127</v>
      </c>
      <c r="D841" s="188" t="s">
        <v>155</v>
      </c>
      <c r="E841" s="189" t="s">
        <v>2128</v>
      </c>
      <c r="F841" s="190" t="s">
        <v>2129</v>
      </c>
      <c r="G841" s="191" t="s">
        <v>465</v>
      </c>
      <c r="H841" s="192">
        <v>1</v>
      </c>
      <c r="I841" s="193"/>
      <c r="J841" s="194">
        <f>ROUND(I841*H841,2)</f>
        <v>0</v>
      </c>
      <c r="K841" s="195"/>
      <c r="L841" s="40"/>
      <c r="M841" s="196" t="s">
        <v>1</v>
      </c>
      <c r="N841" s="197" t="s">
        <v>44</v>
      </c>
      <c r="O841" s="72"/>
      <c r="P841" s="198">
        <f>O841*H841</f>
        <v>0</v>
      </c>
      <c r="Q841" s="198">
        <v>2.0000000000000002E-5</v>
      </c>
      <c r="R841" s="198">
        <f>Q841*H841</f>
        <v>2.0000000000000002E-5</v>
      </c>
      <c r="S841" s="198">
        <v>0</v>
      </c>
      <c r="T841" s="199">
        <f>S841*H841</f>
        <v>0</v>
      </c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R841" s="200" t="s">
        <v>251</v>
      </c>
      <c r="AT841" s="200" t="s">
        <v>155</v>
      </c>
      <c r="AU841" s="200" t="s">
        <v>89</v>
      </c>
      <c r="AY841" s="18" t="s">
        <v>153</v>
      </c>
      <c r="BE841" s="201">
        <f>IF(N841="základní",J841,0)</f>
        <v>0</v>
      </c>
      <c r="BF841" s="201">
        <f>IF(N841="snížená",J841,0)</f>
        <v>0</v>
      </c>
      <c r="BG841" s="201">
        <f>IF(N841="zákl. přenesená",J841,0)</f>
        <v>0</v>
      </c>
      <c r="BH841" s="201">
        <f>IF(N841="sníž. přenesená",J841,0)</f>
        <v>0</v>
      </c>
      <c r="BI841" s="201">
        <f>IF(N841="nulová",J841,0)</f>
        <v>0</v>
      </c>
      <c r="BJ841" s="18" t="s">
        <v>87</v>
      </c>
      <c r="BK841" s="201">
        <f>ROUND(I841*H841,2)</f>
        <v>0</v>
      </c>
      <c r="BL841" s="18" t="s">
        <v>251</v>
      </c>
      <c r="BM841" s="200" t="s">
        <v>2130</v>
      </c>
    </row>
    <row r="842" spans="1:65" s="13" customFormat="1" ht="11.25">
      <c r="B842" s="202"/>
      <c r="C842" s="203"/>
      <c r="D842" s="204" t="s">
        <v>161</v>
      </c>
      <c r="E842" s="205" t="s">
        <v>1</v>
      </c>
      <c r="F842" s="206" t="s">
        <v>2126</v>
      </c>
      <c r="G842" s="203"/>
      <c r="H842" s="205" t="s">
        <v>1</v>
      </c>
      <c r="I842" s="207"/>
      <c r="J842" s="203"/>
      <c r="K842" s="203"/>
      <c r="L842" s="208"/>
      <c r="M842" s="209"/>
      <c r="N842" s="210"/>
      <c r="O842" s="210"/>
      <c r="P842" s="210"/>
      <c r="Q842" s="210"/>
      <c r="R842" s="210"/>
      <c r="S842" s="210"/>
      <c r="T842" s="211"/>
      <c r="AT842" s="212" t="s">
        <v>161</v>
      </c>
      <c r="AU842" s="212" t="s">
        <v>89</v>
      </c>
      <c r="AV842" s="13" t="s">
        <v>87</v>
      </c>
      <c r="AW842" s="13" t="s">
        <v>33</v>
      </c>
      <c r="AX842" s="13" t="s">
        <v>79</v>
      </c>
      <c r="AY842" s="212" t="s">
        <v>153</v>
      </c>
    </row>
    <row r="843" spans="1:65" s="14" customFormat="1" ht="11.25">
      <c r="B843" s="213"/>
      <c r="C843" s="214"/>
      <c r="D843" s="204" t="s">
        <v>161</v>
      </c>
      <c r="E843" s="215" t="s">
        <v>1</v>
      </c>
      <c r="F843" s="216" t="s">
        <v>87</v>
      </c>
      <c r="G843" s="214"/>
      <c r="H843" s="217">
        <v>1</v>
      </c>
      <c r="I843" s="218"/>
      <c r="J843" s="214"/>
      <c r="K843" s="214"/>
      <c r="L843" s="219"/>
      <c r="M843" s="220"/>
      <c r="N843" s="221"/>
      <c r="O843" s="221"/>
      <c r="P843" s="221"/>
      <c r="Q843" s="221"/>
      <c r="R843" s="221"/>
      <c r="S843" s="221"/>
      <c r="T843" s="222"/>
      <c r="AT843" s="223" t="s">
        <v>161</v>
      </c>
      <c r="AU843" s="223" t="s">
        <v>89</v>
      </c>
      <c r="AV843" s="14" t="s">
        <v>89</v>
      </c>
      <c r="AW843" s="14" t="s">
        <v>33</v>
      </c>
      <c r="AX843" s="14" t="s">
        <v>79</v>
      </c>
      <c r="AY843" s="223" t="s">
        <v>153</v>
      </c>
    </row>
    <row r="844" spans="1:65" s="15" customFormat="1" ht="11.25">
      <c r="B844" s="224"/>
      <c r="C844" s="225"/>
      <c r="D844" s="204" t="s">
        <v>161</v>
      </c>
      <c r="E844" s="226" t="s">
        <v>1</v>
      </c>
      <c r="F844" s="227" t="s">
        <v>164</v>
      </c>
      <c r="G844" s="225"/>
      <c r="H844" s="228">
        <v>1</v>
      </c>
      <c r="I844" s="229"/>
      <c r="J844" s="225"/>
      <c r="K844" s="225"/>
      <c r="L844" s="230"/>
      <c r="M844" s="231"/>
      <c r="N844" s="232"/>
      <c r="O844" s="232"/>
      <c r="P844" s="232"/>
      <c r="Q844" s="232"/>
      <c r="R844" s="232"/>
      <c r="S844" s="232"/>
      <c r="T844" s="233"/>
      <c r="AT844" s="234" t="s">
        <v>161</v>
      </c>
      <c r="AU844" s="234" t="s">
        <v>89</v>
      </c>
      <c r="AV844" s="15" t="s">
        <v>159</v>
      </c>
      <c r="AW844" s="15" t="s">
        <v>33</v>
      </c>
      <c r="AX844" s="15" t="s">
        <v>87</v>
      </c>
      <c r="AY844" s="234" t="s">
        <v>153</v>
      </c>
    </row>
    <row r="845" spans="1:65" s="2" customFormat="1" ht="21.75" customHeight="1">
      <c r="A845" s="35"/>
      <c r="B845" s="36"/>
      <c r="C845" s="235" t="s">
        <v>2131</v>
      </c>
      <c r="D845" s="235" t="s">
        <v>223</v>
      </c>
      <c r="E845" s="236" t="s">
        <v>2132</v>
      </c>
      <c r="F845" s="237" t="s">
        <v>2133</v>
      </c>
      <c r="G845" s="238" t="s">
        <v>465</v>
      </c>
      <c r="H845" s="239">
        <v>1</v>
      </c>
      <c r="I845" s="240"/>
      <c r="J845" s="241">
        <f>ROUND(I845*H845,2)</f>
        <v>0</v>
      </c>
      <c r="K845" s="242"/>
      <c r="L845" s="243"/>
      <c r="M845" s="244" t="s">
        <v>1</v>
      </c>
      <c r="N845" s="245" t="s">
        <v>44</v>
      </c>
      <c r="O845" s="72"/>
      <c r="P845" s="198">
        <f>O845*H845</f>
        <v>0</v>
      </c>
      <c r="Q845" s="198">
        <v>3.8000000000000002E-4</v>
      </c>
      <c r="R845" s="198">
        <f>Q845*H845</f>
        <v>3.8000000000000002E-4</v>
      </c>
      <c r="S845" s="198">
        <v>0</v>
      </c>
      <c r="T845" s="199">
        <f>S845*H845</f>
        <v>0</v>
      </c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R845" s="200" t="s">
        <v>347</v>
      </c>
      <c r="AT845" s="200" t="s">
        <v>223</v>
      </c>
      <c r="AU845" s="200" t="s">
        <v>89</v>
      </c>
      <c r="AY845" s="18" t="s">
        <v>153</v>
      </c>
      <c r="BE845" s="201">
        <f>IF(N845="základní",J845,0)</f>
        <v>0</v>
      </c>
      <c r="BF845" s="201">
        <f>IF(N845="snížená",J845,0)</f>
        <v>0</v>
      </c>
      <c r="BG845" s="201">
        <f>IF(N845="zákl. přenesená",J845,0)</f>
        <v>0</v>
      </c>
      <c r="BH845" s="201">
        <f>IF(N845="sníž. přenesená",J845,0)</f>
        <v>0</v>
      </c>
      <c r="BI845" s="201">
        <f>IF(N845="nulová",J845,0)</f>
        <v>0</v>
      </c>
      <c r="BJ845" s="18" t="s">
        <v>87</v>
      </c>
      <c r="BK845" s="201">
        <f>ROUND(I845*H845,2)</f>
        <v>0</v>
      </c>
      <c r="BL845" s="18" t="s">
        <v>251</v>
      </c>
      <c r="BM845" s="200" t="s">
        <v>2134</v>
      </c>
    </row>
    <row r="846" spans="1:65" s="13" customFormat="1" ht="11.25">
      <c r="B846" s="202"/>
      <c r="C846" s="203"/>
      <c r="D846" s="204" t="s">
        <v>161</v>
      </c>
      <c r="E846" s="205" t="s">
        <v>1</v>
      </c>
      <c r="F846" s="206" t="s">
        <v>2126</v>
      </c>
      <c r="G846" s="203"/>
      <c r="H846" s="205" t="s">
        <v>1</v>
      </c>
      <c r="I846" s="207"/>
      <c r="J846" s="203"/>
      <c r="K846" s="203"/>
      <c r="L846" s="208"/>
      <c r="M846" s="209"/>
      <c r="N846" s="210"/>
      <c r="O846" s="210"/>
      <c r="P846" s="210"/>
      <c r="Q846" s="210"/>
      <c r="R846" s="210"/>
      <c r="S846" s="210"/>
      <c r="T846" s="211"/>
      <c r="AT846" s="212" t="s">
        <v>161</v>
      </c>
      <c r="AU846" s="212" t="s">
        <v>89</v>
      </c>
      <c r="AV846" s="13" t="s">
        <v>87</v>
      </c>
      <c r="AW846" s="13" t="s">
        <v>33</v>
      </c>
      <c r="AX846" s="13" t="s">
        <v>79</v>
      </c>
      <c r="AY846" s="212" t="s">
        <v>153</v>
      </c>
    </row>
    <row r="847" spans="1:65" s="14" customFormat="1" ht="11.25">
      <c r="B847" s="213"/>
      <c r="C847" s="214"/>
      <c r="D847" s="204" t="s">
        <v>161</v>
      </c>
      <c r="E847" s="215" t="s">
        <v>1</v>
      </c>
      <c r="F847" s="216" t="s">
        <v>87</v>
      </c>
      <c r="G847" s="214"/>
      <c r="H847" s="217">
        <v>1</v>
      </c>
      <c r="I847" s="218"/>
      <c r="J847" s="214"/>
      <c r="K847" s="214"/>
      <c r="L847" s="219"/>
      <c r="M847" s="220"/>
      <c r="N847" s="221"/>
      <c r="O847" s="221"/>
      <c r="P847" s="221"/>
      <c r="Q847" s="221"/>
      <c r="R847" s="221"/>
      <c r="S847" s="221"/>
      <c r="T847" s="222"/>
      <c r="AT847" s="223" t="s">
        <v>161</v>
      </c>
      <c r="AU847" s="223" t="s">
        <v>89</v>
      </c>
      <c r="AV847" s="14" t="s">
        <v>89</v>
      </c>
      <c r="AW847" s="14" t="s">
        <v>33</v>
      </c>
      <c r="AX847" s="14" t="s">
        <v>87</v>
      </c>
      <c r="AY847" s="223" t="s">
        <v>153</v>
      </c>
    </row>
    <row r="848" spans="1:65" s="2" customFormat="1" ht="16.5" customHeight="1">
      <c r="A848" s="35"/>
      <c r="B848" s="36"/>
      <c r="C848" s="188" t="s">
        <v>2135</v>
      </c>
      <c r="D848" s="188" t="s">
        <v>155</v>
      </c>
      <c r="E848" s="189" t="s">
        <v>2136</v>
      </c>
      <c r="F848" s="190" t="s">
        <v>2137</v>
      </c>
      <c r="G848" s="191" t="s">
        <v>446</v>
      </c>
      <c r="H848" s="192">
        <v>10</v>
      </c>
      <c r="I848" s="193"/>
      <c r="J848" s="194">
        <f>ROUND(I848*H848,2)</f>
        <v>0</v>
      </c>
      <c r="K848" s="195"/>
      <c r="L848" s="40"/>
      <c r="M848" s="196" t="s">
        <v>1</v>
      </c>
      <c r="N848" s="197" t="s">
        <v>44</v>
      </c>
      <c r="O848" s="72"/>
      <c r="P848" s="198">
        <f>O848*H848</f>
        <v>0</v>
      </c>
      <c r="Q848" s="198">
        <v>3.6999999999999999E-4</v>
      </c>
      <c r="R848" s="198">
        <f>Q848*H848</f>
        <v>3.7000000000000002E-3</v>
      </c>
      <c r="S848" s="198">
        <v>0</v>
      </c>
      <c r="T848" s="199">
        <f>S848*H848</f>
        <v>0</v>
      </c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R848" s="200" t="s">
        <v>251</v>
      </c>
      <c r="AT848" s="200" t="s">
        <v>155</v>
      </c>
      <c r="AU848" s="200" t="s">
        <v>89</v>
      </c>
      <c r="AY848" s="18" t="s">
        <v>153</v>
      </c>
      <c r="BE848" s="201">
        <f>IF(N848="základní",J848,0)</f>
        <v>0</v>
      </c>
      <c r="BF848" s="201">
        <f>IF(N848="snížená",J848,0)</f>
        <v>0</v>
      </c>
      <c r="BG848" s="201">
        <f>IF(N848="zákl. přenesená",J848,0)</f>
        <v>0</v>
      </c>
      <c r="BH848" s="201">
        <f>IF(N848="sníž. přenesená",J848,0)</f>
        <v>0</v>
      </c>
      <c r="BI848" s="201">
        <f>IF(N848="nulová",J848,0)</f>
        <v>0</v>
      </c>
      <c r="BJ848" s="18" t="s">
        <v>87</v>
      </c>
      <c r="BK848" s="201">
        <f>ROUND(I848*H848,2)</f>
        <v>0</v>
      </c>
      <c r="BL848" s="18" t="s">
        <v>251</v>
      </c>
      <c r="BM848" s="200" t="s">
        <v>2138</v>
      </c>
    </row>
    <row r="849" spans="1:65" s="13" customFormat="1" ht="11.25">
      <c r="B849" s="202"/>
      <c r="C849" s="203"/>
      <c r="D849" s="204" t="s">
        <v>161</v>
      </c>
      <c r="E849" s="205" t="s">
        <v>1</v>
      </c>
      <c r="F849" s="206" t="s">
        <v>2139</v>
      </c>
      <c r="G849" s="203"/>
      <c r="H849" s="205" t="s">
        <v>1</v>
      </c>
      <c r="I849" s="207"/>
      <c r="J849" s="203"/>
      <c r="K849" s="203"/>
      <c r="L849" s="208"/>
      <c r="M849" s="209"/>
      <c r="N849" s="210"/>
      <c r="O849" s="210"/>
      <c r="P849" s="210"/>
      <c r="Q849" s="210"/>
      <c r="R849" s="210"/>
      <c r="S849" s="210"/>
      <c r="T849" s="211"/>
      <c r="AT849" s="212" t="s">
        <v>161</v>
      </c>
      <c r="AU849" s="212" t="s">
        <v>89</v>
      </c>
      <c r="AV849" s="13" t="s">
        <v>87</v>
      </c>
      <c r="AW849" s="13" t="s">
        <v>33</v>
      </c>
      <c r="AX849" s="13" t="s">
        <v>79</v>
      </c>
      <c r="AY849" s="212" t="s">
        <v>153</v>
      </c>
    </row>
    <row r="850" spans="1:65" s="14" customFormat="1" ht="11.25">
      <c r="B850" s="213"/>
      <c r="C850" s="214"/>
      <c r="D850" s="204" t="s">
        <v>161</v>
      </c>
      <c r="E850" s="215" t="s">
        <v>1</v>
      </c>
      <c r="F850" s="216" t="s">
        <v>216</v>
      </c>
      <c r="G850" s="214"/>
      <c r="H850" s="217">
        <v>10</v>
      </c>
      <c r="I850" s="218"/>
      <c r="J850" s="214"/>
      <c r="K850" s="214"/>
      <c r="L850" s="219"/>
      <c r="M850" s="220"/>
      <c r="N850" s="221"/>
      <c r="O850" s="221"/>
      <c r="P850" s="221"/>
      <c r="Q850" s="221"/>
      <c r="R850" s="221"/>
      <c r="S850" s="221"/>
      <c r="T850" s="222"/>
      <c r="AT850" s="223" t="s">
        <v>161</v>
      </c>
      <c r="AU850" s="223" t="s">
        <v>89</v>
      </c>
      <c r="AV850" s="14" t="s">
        <v>89</v>
      </c>
      <c r="AW850" s="14" t="s">
        <v>33</v>
      </c>
      <c r="AX850" s="14" t="s">
        <v>79</v>
      </c>
      <c r="AY850" s="223" t="s">
        <v>153</v>
      </c>
    </row>
    <row r="851" spans="1:65" s="15" customFormat="1" ht="11.25">
      <c r="B851" s="224"/>
      <c r="C851" s="225"/>
      <c r="D851" s="204" t="s">
        <v>161</v>
      </c>
      <c r="E851" s="226" t="s">
        <v>1</v>
      </c>
      <c r="F851" s="227" t="s">
        <v>164</v>
      </c>
      <c r="G851" s="225"/>
      <c r="H851" s="228">
        <v>10</v>
      </c>
      <c r="I851" s="229"/>
      <c r="J851" s="225"/>
      <c r="K851" s="225"/>
      <c r="L851" s="230"/>
      <c r="M851" s="231"/>
      <c r="N851" s="232"/>
      <c r="O851" s="232"/>
      <c r="P851" s="232"/>
      <c r="Q851" s="232"/>
      <c r="R851" s="232"/>
      <c r="S851" s="232"/>
      <c r="T851" s="233"/>
      <c r="AT851" s="234" t="s">
        <v>161</v>
      </c>
      <c r="AU851" s="234" t="s">
        <v>89</v>
      </c>
      <c r="AV851" s="15" t="s">
        <v>159</v>
      </c>
      <c r="AW851" s="15" t="s">
        <v>33</v>
      </c>
      <c r="AX851" s="15" t="s">
        <v>87</v>
      </c>
      <c r="AY851" s="234" t="s">
        <v>153</v>
      </c>
    </row>
    <row r="852" spans="1:65" s="2" customFormat="1" ht="24.2" customHeight="1">
      <c r="A852" s="35"/>
      <c r="B852" s="36"/>
      <c r="C852" s="188" t="s">
        <v>2140</v>
      </c>
      <c r="D852" s="188" t="s">
        <v>155</v>
      </c>
      <c r="E852" s="189" t="s">
        <v>2141</v>
      </c>
      <c r="F852" s="190" t="s">
        <v>2142</v>
      </c>
      <c r="G852" s="191" t="s">
        <v>201</v>
      </c>
      <c r="H852" s="192">
        <v>8.7999999999999995E-2</v>
      </c>
      <c r="I852" s="193"/>
      <c r="J852" s="194">
        <f>ROUND(I852*H852,2)</f>
        <v>0</v>
      </c>
      <c r="K852" s="195"/>
      <c r="L852" s="40"/>
      <c r="M852" s="196" t="s">
        <v>1</v>
      </c>
      <c r="N852" s="197" t="s">
        <v>44</v>
      </c>
      <c r="O852" s="72"/>
      <c r="P852" s="198">
        <f>O852*H852</f>
        <v>0</v>
      </c>
      <c r="Q852" s="198">
        <v>0</v>
      </c>
      <c r="R852" s="198">
        <f>Q852*H852</f>
        <v>0</v>
      </c>
      <c r="S852" s="198">
        <v>0</v>
      </c>
      <c r="T852" s="199">
        <f>S852*H852</f>
        <v>0</v>
      </c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R852" s="200" t="s">
        <v>251</v>
      </c>
      <c r="AT852" s="200" t="s">
        <v>155</v>
      </c>
      <c r="AU852" s="200" t="s">
        <v>89</v>
      </c>
      <c r="AY852" s="18" t="s">
        <v>153</v>
      </c>
      <c r="BE852" s="201">
        <f>IF(N852="základní",J852,0)</f>
        <v>0</v>
      </c>
      <c r="BF852" s="201">
        <f>IF(N852="snížená",J852,0)</f>
        <v>0</v>
      </c>
      <c r="BG852" s="201">
        <f>IF(N852="zákl. přenesená",J852,0)</f>
        <v>0</v>
      </c>
      <c r="BH852" s="201">
        <f>IF(N852="sníž. přenesená",J852,0)</f>
        <v>0</v>
      </c>
      <c r="BI852" s="201">
        <f>IF(N852="nulová",J852,0)</f>
        <v>0</v>
      </c>
      <c r="BJ852" s="18" t="s">
        <v>87</v>
      </c>
      <c r="BK852" s="201">
        <f>ROUND(I852*H852,2)</f>
        <v>0</v>
      </c>
      <c r="BL852" s="18" t="s">
        <v>251</v>
      </c>
      <c r="BM852" s="200" t="s">
        <v>2143</v>
      </c>
    </row>
    <row r="853" spans="1:65" s="12" customFormat="1" ht="22.9" customHeight="1">
      <c r="B853" s="172"/>
      <c r="C853" s="173"/>
      <c r="D853" s="174" t="s">
        <v>78</v>
      </c>
      <c r="E853" s="186" t="s">
        <v>2144</v>
      </c>
      <c r="F853" s="186" t="s">
        <v>2145</v>
      </c>
      <c r="G853" s="173"/>
      <c r="H853" s="173"/>
      <c r="I853" s="176"/>
      <c r="J853" s="187">
        <f>BK853</f>
        <v>0</v>
      </c>
      <c r="K853" s="173"/>
      <c r="L853" s="178"/>
      <c r="M853" s="179"/>
      <c r="N853" s="180"/>
      <c r="O853" s="180"/>
      <c r="P853" s="181">
        <f>SUM(P854:P889)</f>
        <v>0</v>
      </c>
      <c r="Q853" s="180"/>
      <c r="R853" s="181">
        <f>SUM(R854:R889)</f>
        <v>0.32481384999999996</v>
      </c>
      <c r="S853" s="180"/>
      <c r="T853" s="182">
        <f>SUM(T854:T889)</f>
        <v>0</v>
      </c>
      <c r="AR853" s="183" t="s">
        <v>89</v>
      </c>
      <c r="AT853" s="184" t="s">
        <v>78</v>
      </c>
      <c r="AU853" s="184" t="s">
        <v>87</v>
      </c>
      <c r="AY853" s="183" t="s">
        <v>153</v>
      </c>
      <c r="BK853" s="185">
        <f>SUM(BK854:BK889)</f>
        <v>0</v>
      </c>
    </row>
    <row r="854" spans="1:65" s="2" customFormat="1" ht="24.2" customHeight="1">
      <c r="A854" s="35"/>
      <c r="B854" s="36"/>
      <c r="C854" s="188" t="s">
        <v>2146</v>
      </c>
      <c r="D854" s="188" t="s">
        <v>155</v>
      </c>
      <c r="E854" s="189" t="s">
        <v>2147</v>
      </c>
      <c r="F854" s="190" t="s">
        <v>2148</v>
      </c>
      <c r="G854" s="191" t="s">
        <v>446</v>
      </c>
      <c r="H854" s="192">
        <v>302.3</v>
      </c>
      <c r="I854" s="193"/>
      <c r="J854" s="194">
        <f>ROUND(I854*H854,2)</f>
        <v>0</v>
      </c>
      <c r="K854" s="195"/>
      <c r="L854" s="40"/>
      <c r="M854" s="196" t="s">
        <v>1</v>
      </c>
      <c r="N854" s="197" t="s">
        <v>44</v>
      </c>
      <c r="O854" s="72"/>
      <c r="P854" s="198">
        <f>O854*H854</f>
        <v>0</v>
      </c>
      <c r="Q854" s="198">
        <v>0</v>
      </c>
      <c r="R854" s="198">
        <f>Q854*H854</f>
        <v>0</v>
      </c>
      <c r="S854" s="198">
        <v>0</v>
      </c>
      <c r="T854" s="199">
        <f>S854*H854</f>
        <v>0</v>
      </c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R854" s="200" t="s">
        <v>251</v>
      </c>
      <c r="AT854" s="200" t="s">
        <v>155</v>
      </c>
      <c r="AU854" s="200" t="s">
        <v>89</v>
      </c>
      <c r="AY854" s="18" t="s">
        <v>153</v>
      </c>
      <c r="BE854" s="201">
        <f>IF(N854="základní",J854,0)</f>
        <v>0</v>
      </c>
      <c r="BF854" s="201">
        <f>IF(N854="snížená",J854,0)</f>
        <v>0</v>
      </c>
      <c r="BG854" s="201">
        <f>IF(N854="zákl. přenesená",J854,0)</f>
        <v>0</v>
      </c>
      <c r="BH854" s="201">
        <f>IF(N854="sníž. přenesená",J854,0)</f>
        <v>0</v>
      </c>
      <c r="BI854" s="201">
        <f>IF(N854="nulová",J854,0)</f>
        <v>0</v>
      </c>
      <c r="BJ854" s="18" t="s">
        <v>87</v>
      </c>
      <c r="BK854" s="201">
        <f>ROUND(I854*H854,2)</f>
        <v>0</v>
      </c>
      <c r="BL854" s="18" t="s">
        <v>251</v>
      </c>
      <c r="BM854" s="200" t="s">
        <v>2149</v>
      </c>
    </row>
    <row r="855" spans="1:65" s="13" customFormat="1" ht="11.25">
      <c r="B855" s="202"/>
      <c r="C855" s="203"/>
      <c r="D855" s="204" t="s">
        <v>161</v>
      </c>
      <c r="E855" s="205" t="s">
        <v>1</v>
      </c>
      <c r="F855" s="206" t="s">
        <v>2150</v>
      </c>
      <c r="G855" s="203"/>
      <c r="H855" s="205" t="s">
        <v>1</v>
      </c>
      <c r="I855" s="207"/>
      <c r="J855" s="203"/>
      <c r="K855" s="203"/>
      <c r="L855" s="208"/>
      <c r="M855" s="209"/>
      <c r="N855" s="210"/>
      <c r="O855" s="210"/>
      <c r="P855" s="210"/>
      <c r="Q855" s="210"/>
      <c r="R855" s="210"/>
      <c r="S855" s="210"/>
      <c r="T855" s="211"/>
      <c r="AT855" s="212" t="s">
        <v>161</v>
      </c>
      <c r="AU855" s="212" t="s">
        <v>89</v>
      </c>
      <c r="AV855" s="13" t="s">
        <v>87</v>
      </c>
      <c r="AW855" s="13" t="s">
        <v>33</v>
      </c>
      <c r="AX855" s="13" t="s">
        <v>79</v>
      </c>
      <c r="AY855" s="212" t="s">
        <v>153</v>
      </c>
    </row>
    <row r="856" spans="1:65" s="14" customFormat="1" ht="11.25">
      <c r="B856" s="213"/>
      <c r="C856" s="214"/>
      <c r="D856" s="204" t="s">
        <v>161</v>
      </c>
      <c r="E856" s="215" t="s">
        <v>1</v>
      </c>
      <c r="F856" s="216" t="s">
        <v>2151</v>
      </c>
      <c r="G856" s="214"/>
      <c r="H856" s="217">
        <v>108</v>
      </c>
      <c r="I856" s="218"/>
      <c r="J856" s="214"/>
      <c r="K856" s="214"/>
      <c r="L856" s="219"/>
      <c r="M856" s="220"/>
      <c r="N856" s="221"/>
      <c r="O856" s="221"/>
      <c r="P856" s="221"/>
      <c r="Q856" s="221"/>
      <c r="R856" s="221"/>
      <c r="S856" s="221"/>
      <c r="T856" s="222"/>
      <c r="AT856" s="223" t="s">
        <v>161</v>
      </c>
      <c r="AU856" s="223" t="s">
        <v>89</v>
      </c>
      <c r="AV856" s="14" t="s">
        <v>89</v>
      </c>
      <c r="AW856" s="14" t="s">
        <v>33</v>
      </c>
      <c r="AX856" s="14" t="s">
        <v>79</v>
      </c>
      <c r="AY856" s="223" t="s">
        <v>153</v>
      </c>
    </row>
    <row r="857" spans="1:65" s="13" customFormat="1" ht="11.25">
      <c r="B857" s="202"/>
      <c r="C857" s="203"/>
      <c r="D857" s="204" t="s">
        <v>161</v>
      </c>
      <c r="E857" s="205" t="s">
        <v>1</v>
      </c>
      <c r="F857" s="206" t="s">
        <v>2152</v>
      </c>
      <c r="G857" s="203"/>
      <c r="H857" s="205" t="s">
        <v>1</v>
      </c>
      <c r="I857" s="207"/>
      <c r="J857" s="203"/>
      <c r="K857" s="203"/>
      <c r="L857" s="208"/>
      <c r="M857" s="209"/>
      <c r="N857" s="210"/>
      <c r="O857" s="210"/>
      <c r="P857" s="210"/>
      <c r="Q857" s="210"/>
      <c r="R857" s="210"/>
      <c r="S857" s="210"/>
      <c r="T857" s="211"/>
      <c r="AT857" s="212" t="s">
        <v>161</v>
      </c>
      <c r="AU857" s="212" t="s">
        <v>89</v>
      </c>
      <c r="AV857" s="13" t="s">
        <v>87</v>
      </c>
      <c r="AW857" s="13" t="s">
        <v>33</v>
      </c>
      <c r="AX857" s="13" t="s">
        <v>79</v>
      </c>
      <c r="AY857" s="212" t="s">
        <v>153</v>
      </c>
    </row>
    <row r="858" spans="1:65" s="14" customFormat="1" ht="11.25">
      <c r="B858" s="213"/>
      <c r="C858" s="214"/>
      <c r="D858" s="204" t="s">
        <v>161</v>
      </c>
      <c r="E858" s="215" t="s">
        <v>1</v>
      </c>
      <c r="F858" s="216" t="s">
        <v>2153</v>
      </c>
      <c r="G858" s="214"/>
      <c r="H858" s="217">
        <v>21.5</v>
      </c>
      <c r="I858" s="218"/>
      <c r="J858" s="214"/>
      <c r="K858" s="214"/>
      <c r="L858" s="219"/>
      <c r="M858" s="220"/>
      <c r="N858" s="221"/>
      <c r="O858" s="221"/>
      <c r="P858" s="221"/>
      <c r="Q858" s="221"/>
      <c r="R858" s="221"/>
      <c r="S858" s="221"/>
      <c r="T858" s="222"/>
      <c r="AT858" s="223" t="s">
        <v>161</v>
      </c>
      <c r="AU858" s="223" t="s">
        <v>89</v>
      </c>
      <c r="AV858" s="14" t="s">
        <v>89</v>
      </c>
      <c r="AW858" s="14" t="s">
        <v>33</v>
      </c>
      <c r="AX858" s="14" t="s">
        <v>79</v>
      </c>
      <c r="AY858" s="223" t="s">
        <v>153</v>
      </c>
    </row>
    <row r="859" spans="1:65" s="13" customFormat="1" ht="11.25">
      <c r="B859" s="202"/>
      <c r="C859" s="203"/>
      <c r="D859" s="204" t="s">
        <v>161</v>
      </c>
      <c r="E859" s="205" t="s">
        <v>1</v>
      </c>
      <c r="F859" s="206" t="s">
        <v>2154</v>
      </c>
      <c r="G859" s="203"/>
      <c r="H859" s="205" t="s">
        <v>1</v>
      </c>
      <c r="I859" s="207"/>
      <c r="J859" s="203"/>
      <c r="K859" s="203"/>
      <c r="L859" s="208"/>
      <c r="M859" s="209"/>
      <c r="N859" s="210"/>
      <c r="O859" s="210"/>
      <c r="P859" s="210"/>
      <c r="Q859" s="210"/>
      <c r="R859" s="210"/>
      <c r="S859" s="210"/>
      <c r="T859" s="211"/>
      <c r="AT859" s="212" t="s">
        <v>161</v>
      </c>
      <c r="AU859" s="212" t="s">
        <v>89</v>
      </c>
      <c r="AV859" s="13" t="s">
        <v>87</v>
      </c>
      <c r="AW859" s="13" t="s">
        <v>33</v>
      </c>
      <c r="AX859" s="13" t="s">
        <v>79</v>
      </c>
      <c r="AY859" s="212" t="s">
        <v>153</v>
      </c>
    </row>
    <row r="860" spans="1:65" s="14" customFormat="1" ht="11.25">
      <c r="B860" s="213"/>
      <c r="C860" s="214"/>
      <c r="D860" s="204" t="s">
        <v>161</v>
      </c>
      <c r="E860" s="215" t="s">
        <v>1</v>
      </c>
      <c r="F860" s="216" t="s">
        <v>2155</v>
      </c>
      <c r="G860" s="214"/>
      <c r="H860" s="217">
        <v>172.8</v>
      </c>
      <c r="I860" s="218"/>
      <c r="J860" s="214"/>
      <c r="K860" s="214"/>
      <c r="L860" s="219"/>
      <c r="M860" s="220"/>
      <c r="N860" s="221"/>
      <c r="O860" s="221"/>
      <c r="P860" s="221"/>
      <c r="Q860" s="221"/>
      <c r="R860" s="221"/>
      <c r="S860" s="221"/>
      <c r="T860" s="222"/>
      <c r="AT860" s="223" t="s">
        <v>161</v>
      </c>
      <c r="AU860" s="223" t="s">
        <v>89</v>
      </c>
      <c r="AV860" s="14" t="s">
        <v>89</v>
      </c>
      <c r="AW860" s="14" t="s">
        <v>33</v>
      </c>
      <c r="AX860" s="14" t="s">
        <v>79</v>
      </c>
      <c r="AY860" s="223" t="s">
        <v>153</v>
      </c>
    </row>
    <row r="861" spans="1:65" s="15" customFormat="1" ht="11.25">
      <c r="B861" s="224"/>
      <c r="C861" s="225"/>
      <c r="D861" s="204" t="s">
        <v>161</v>
      </c>
      <c r="E861" s="226" t="s">
        <v>1</v>
      </c>
      <c r="F861" s="227" t="s">
        <v>164</v>
      </c>
      <c r="G861" s="225"/>
      <c r="H861" s="228">
        <v>302.3</v>
      </c>
      <c r="I861" s="229"/>
      <c r="J861" s="225"/>
      <c r="K861" s="225"/>
      <c r="L861" s="230"/>
      <c r="M861" s="231"/>
      <c r="N861" s="232"/>
      <c r="O861" s="232"/>
      <c r="P861" s="232"/>
      <c r="Q861" s="232"/>
      <c r="R861" s="232"/>
      <c r="S861" s="232"/>
      <c r="T861" s="233"/>
      <c r="AT861" s="234" t="s">
        <v>161</v>
      </c>
      <c r="AU861" s="234" t="s">
        <v>89</v>
      </c>
      <c r="AV861" s="15" t="s">
        <v>159</v>
      </c>
      <c r="AW861" s="15" t="s">
        <v>33</v>
      </c>
      <c r="AX861" s="15" t="s">
        <v>87</v>
      </c>
      <c r="AY861" s="234" t="s">
        <v>153</v>
      </c>
    </row>
    <row r="862" spans="1:65" s="2" customFormat="1" ht="24.2" customHeight="1">
      <c r="A862" s="35"/>
      <c r="B862" s="36"/>
      <c r="C862" s="235" t="s">
        <v>2156</v>
      </c>
      <c r="D862" s="235" t="s">
        <v>223</v>
      </c>
      <c r="E862" s="236" t="s">
        <v>2157</v>
      </c>
      <c r="F862" s="237" t="s">
        <v>2158</v>
      </c>
      <c r="G862" s="238" t="s">
        <v>446</v>
      </c>
      <c r="H862" s="239">
        <v>124.2</v>
      </c>
      <c r="I862" s="240"/>
      <c r="J862" s="241">
        <f>ROUND(I862*H862,2)</f>
        <v>0</v>
      </c>
      <c r="K862" s="242"/>
      <c r="L862" s="243"/>
      <c r="M862" s="244" t="s">
        <v>1</v>
      </c>
      <c r="N862" s="245" t="s">
        <v>44</v>
      </c>
      <c r="O862" s="72"/>
      <c r="P862" s="198">
        <f>O862*H862</f>
        <v>0</v>
      </c>
      <c r="Q862" s="198">
        <v>3.4000000000000002E-4</v>
      </c>
      <c r="R862" s="198">
        <f>Q862*H862</f>
        <v>4.2228000000000002E-2</v>
      </c>
      <c r="S862" s="198">
        <v>0</v>
      </c>
      <c r="T862" s="199">
        <f>S862*H862</f>
        <v>0</v>
      </c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R862" s="200" t="s">
        <v>347</v>
      </c>
      <c r="AT862" s="200" t="s">
        <v>223</v>
      </c>
      <c r="AU862" s="200" t="s">
        <v>89</v>
      </c>
      <c r="AY862" s="18" t="s">
        <v>153</v>
      </c>
      <c r="BE862" s="201">
        <f>IF(N862="základní",J862,0)</f>
        <v>0</v>
      </c>
      <c r="BF862" s="201">
        <f>IF(N862="snížená",J862,0)</f>
        <v>0</v>
      </c>
      <c r="BG862" s="201">
        <f>IF(N862="zákl. přenesená",J862,0)</f>
        <v>0</v>
      </c>
      <c r="BH862" s="201">
        <f>IF(N862="sníž. přenesená",J862,0)</f>
        <v>0</v>
      </c>
      <c r="BI862" s="201">
        <f>IF(N862="nulová",J862,0)</f>
        <v>0</v>
      </c>
      <c r="BJ862" s="18" t="s">
        <v>87</v>
      </c>
      <c r="BK862" s="201">
        <f>ROUND(I862*H862,2)</f>
        <v>0</v>
      </c>
      <c r="BL862" s="18" t="s">
        <v>251</v>
      </c>
      <c r="BM862" s="200" t="s">
        <v>2159</v>
      </c>
    </row>
    <row r="863" spans="1:65" s="13" customFormat="1" ht="11.25">
      <c r="B863" s="202"/>
      <c r="C863" s="203"/>
      <c r="D863" s="204" t="s">
        <v>161</v>
      </c>
      <c r="E863" s="205" t="s">
        <v>1</v>
      </c>
      <c r="F863" s="206" t="s">
        <v>2150</v>
      </c>
      <c r="G863" s="203"/>
      <c r="H863" s="205" t="s">
        <v>1</v>
      </c>
      <c r="I863" s="207"/>
      <c r="J863" s="203"/>
      <c r="K863" s="203"/>
      <c r="L863" s="208"/>
      <c r="M863" s="209"/>
      <c r="N863" s="210"/>
      <c r="O863" s="210"/>
      <c r="P863" s="210"/>
      <c r="Q863" s="210"/>
      <c r="R863" s="210"/>
      <c r="S863" s="210"/>
      <c r="T863" s="211"/>
      <c r="AT863" s="212" t="s">
        <v>161</v>
      </c>
      <c r="AU863" s="212" t="s">
        <v>89</v>
      </c>
      <c r="AV863" s="13" t="s">
        <v>87</v>
      </c>
      <c r="AW863" s="13" t="s">
        <v>33</v>
      </c>
      <c r="AX863" s="13" t="s">
        <v>79</v>
      </c>
      <c r="AY863" s="212" t="s">
        <v>153</v>
      </c>
    </row>
    <row r="864" spans="1:65" s="14" customFormat="1" ht="11.25">
      <c r="B864" s="213"/>
      <c r="C864" s="214"/>
      <c r="D864" s="204" t="s">
        <v>161</v>
      </c>
      <c r="E864" s="215" t="s">
        <v>1</v>
      </c>
      <c r="F864" s="216" t="s">
        <v>2151</v>
      </c>
      <c r="G864" s="214"/>
      <c r="H864" s="217">
        <v>108</v>
      </c>
      <c r="I864" s="218"/>
      <c r="J864" s="214"/>
      <c r="K864" s="214"/>
      <c r="L864" s="219"/>
      <c r="M864" s="220"/>
      <c r="N864" s="221"/>
      <c r="O864" s="221"/>
      <c r="P864" s="221"/>
      <c r="Q864" s="221"/>
      <c r="R864" s="221"/>
      <c r="S864" s="221"/>
      <c r="T864" s="222"/>
      <c r="AT864" s="223" t="s">
        <v>161</v>
      </c>
      <c r="AU864" s="223" t="s">
        <v>89</v>
      </c>
      <c r="AV864" s="14" t="s">
        <v>89</v>
      </c>
      <c r="AW864" s="14" t="s">
        <v>33</v>
      </c>
      <c r="AX864" s="14" t="s">
        <v>79</v>
      </c>
      <c r="AY864" s="223" t="s">
        <v>153</v>
      </c>
    </row>
    <row r="865" spans="1:65" s="15" customFormat="1" ht="11.25">
      <c r="B865" s="224"/>
      <c r="C865" s="225"/>
      <c r="D865" s="204" t="s">
        <v>161</v>
      </c>
      <c r="E865" s="226" t="s">
        <v>1</v>
      </c>
      <c r="F865" s="227" t="s">
        <v>164</v>
      </c>
      <c r="G865" s="225"/>
      <c r="H865" s="228">
        <v>108</v>
      </c>
      <c r="I865" s="229"/>
      <c r="J865" s="225"/>
      <c r="K865" s="225"/>
      <c r="L865" s="230"/>
      <c r="M865" s="231"/>
      <c r="N865" s="232"/>
      <c r="O865" s="232"/>
      <c r="P865" s="232"/>
      <c r="Q865" s="232"/>
      <c r="R865" s="232"/>
      <c r="S865" s="232"/>
      <c r="T865" s="233"/>
      <c r="AT865" s="234" t="s">
        <v>161</v>
      </c>
      <c r="AU865" s="234" t="s">
        <v>89</v>
      </c>
      <c r="AV865" s="15" t="s">
        <v>159</v>
      </c>
      <c r="AW865" s="15" t="s">
        <v>33</v>
      </c>
      <c r="AX865" s="15" t="s">
        <v>87</v>
      </c>
      <c r="AY865" s="234" t="s">
        <v>153</v>
      </c>
    </row>
    <row r="866" spans="1:65" s="14" customFormat="1" ht="11.25">
      <c r="B866" s="213"/>
      <c r="C866" s="214"/>
      <c r="D866" s="204" t="s">
        <v>161</v>
      </c>
      <c r="E866" s="214"/>
      <c r="F866" s="216" t="s">
        <v>2160</v>
      </c>
      <c r="G866" s="214"/>
      <c r="H866" s="217">
        <v>124.2</v>
      </c>
      <c r="I866" s="218"/>
      <c r="J866" s="214"/>
      <c r="K866" s="214"/>
      <c r="L866" s="219"/>
      <c r="M866" s="220"/>
      <c r="N866" s="221"/>
      <c r="O866" s="221"/>
      <c r="P866" s="221"/>
      <c r="Q866" s="221"/>
      <c r="R866" s="221"/>
      <c r="S866" s="221"/>
      <c r="T866" s="222"/>
      <c r="AT866" s="223" t="s">
        <v>161</v>
      </c>
      <c r="AU866" s="223" t="s">
        <v>89</v>
      </c>
      <c r="AV866" s="14" t="s">
        <v>89</v>
      </c>
      <c r="AW866" s="14" t="s">
        <v>4</v>
      </c>
      <c r="AX866" s="14" t="s">
        <v>87</v>
      </c>
      <c r="AY866" s="223" t="s">
        <v>153</v>
      </c>
    </row>
    <row r="867" spans="1:65" s="2" customFormat="1" ht="24.2" customHeight="1">
      <c r="A867" s="35"/>
      <c r="B867" s="36"/>
      <c r="C867" s="235" t="s">
        <v>2161</v>
      </c>
      <c r="D867" s="235" t="s">
        <v>223</v>
      </c>
      <c r="E867" s="236" t="s">
        <v>2162</v>
      </c>
      <c r="F867" s="237" t="s">
        <v>2163</v>
      </c>
      <c r="G867" s="238" t="s">
        <v>446</v>
      </c>
      <c r="H867" s="239">
        <v>223.44499999999999</v>
      </c>
      <c r="I867" s="240"/>
      <c r="J867" s="241">
        <f>ROUND(I867*H867,2)</f>
        <v>0</v>
      </c>
      <c r="K867" s="242"/>
      <c r="L867" s="243"/>
      <c r="M867" s="244" t="s">
        <v>1</v>
      </c>
      <c r="N867" s="245" t="s">
        <v>44</v>
      </c>
      <c r="O867" s="72"/>
      <c r="P867" s="198">
        <f>O867*H867</f>
        <v>0</v>
      </c>
      <c r="Q867" s="198">
        <v>5.2999999999999998E-4</v>
      </c>
      <c r="R867" s="198">
        <f>Q867*H867</f>
        <v>0.11842584999999999</v>
      </c>
      <c r="S867" s="198">
        <v>0</v>
      </c>
      <c r="T867" s="199">
        <f>S867*H867</f>
        <v>0</v>
      </c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R867" s="200" t="s">
        <v>347</v>
      </c>
      <c r="AT867" s="200" t="s">
        <v>223</v>
      </c>
      <c r="AU867" s="200" t="s">
        <v>89</v>
      </c>
      <c r="AY867" s="18" t="s">
        <v>153</v>
      </c>
      <c r="BE867" s="201">
        <f>IF(N867="základní",J867,0)</f>
        <v>0</v>
      </c>
      <c r="BF867" s="201">
        <f>IF(N867="snížená",J867,0)</f>
        <v>0</v>
      </c>
      <c r="BG867" s="201">
        <f>IF(N867="zákl. přenesená",J867,0)</f>
        <v>0</v>
      </c>
      <c r="BH867" s="201">
        <f>IF(N867="sníž. přenesená",J867,0)</f>
        <v>0</v>
      </c>
      <c r="BI867" s="201">
        <f>IF(N867="nulová",J867,0)</f>
        <v>0</v>
      </c>
      <c r="BJ867" s="18" t="s">
        <v>87</v>
      </c>
      <c r="BK867" s="201">
        <f>ROUND(I867*H867,2)</f>
        <v>0</v>
      </c>
      <c r="BL867" s="18" t="s">
        <v>251</v>
      </c>
      <c r="BM867" s="200" t="s">
        <v>2164</v>
      </c>
    </row>
    <row r="868" spans="1:65" s="13" customFormat="1" ht="11.25">
      <c r="B868" s="202"/>
      <c r="C868" s="203"/>
      <c r="D868" s="204" t="s">
        <v>161</v>
      </c>
      <c r="E868" s="205" t="s">
        <v>1</v>
      </c>
      <c r="F868" s="206" t="s">
        <v>2165</v>
      </c>
      <c r="G868" s="203"/>
      <c r="H868" s="205" t="s">
        <v>1</v>
      </c>
      <c r="I868" s="207"/>
      <c r="J868" s="203"/>
      <c r="K868" s="203"/>
      <c r="L868" s="208"/>
      <c r="M868" s="209"/>
      <c r="N868" s="210"/>
      <c r="O868" s="210"/>
      <c r="P868" s="210"/>
      <c r="Q868" s="210"/>
      <c r="R868" s="210"/>
      <c r="S868" s="210"/>
      <c r="T868" s="211"/>
      <c r="AT868" s="212" t="s">
        <v>161</v>
      </c>
      <c r="AU868" s="212" t="s">
        <v>89</v>
      </c>
      <c r="AV868" s="13" t="s">
        <v>87</v>
      </c>
      <c r="AW868" s="13" t="s">
        <v>33</v>
      </c>
      <c r="AX868" s="13" t="s">
        <v>79</v>
      </c>
      <c r="AY868" s="212" t="s">
        <v>153</v>
      </c>
    </row>
    <row r="869" spans="1:65" s="14" customFormat="1" ht="11.25">
      <c r="B869" s="213"/>
      <c r="C869" s="214"/>
      <c r="D869" s="204" t="s">
        <v>161</v>
      </c>
      <c r="E869" s="215" t="s">
        <v>1</v>
      </c>
      <c r="F869" s="216" t="s">
        <v>2153</v>
      </c>
      <c r="G869" s="214"/>
      <c r="H869" s="217">
        <v>21.5</v>
      </c>
      <c r="I869" s="218"/>
      <c r="J869" s="214"/>
      <c r="K869" s="214"/>
      <c r="L869" s="219"/>
      <c r="M869" s="220"/>
      <c r="N869" s="221"/>
      <c r="O869" s="221"/>
      <c r="P869" s="221"/>
      <c r="Q869" s="221"/>
      <c r="R869" s="221"/>
      <c r="S869" s="221"/>
      <c r="T869" s="222"/>
      <c r="AT869" s="223" t="s">
        <v>161</v>
      </c>
      <c r="AU869" s="223" t="s">
        <v>89</v>
      </c>
      <c r="AV869" s="14" t="s">
        <v>89</v>
      </c>
      <c r="AW869" s="14" t="s">
        <v>33</v>
      </c>
      <c r="AX869" s="14" t="s">
        <v>79</v>
      </c>
      <c r="AY869" s="223" t="s">
        <v>153</v>
      </c>
    </row>
    <row r="870" spans="1:65" s="13" customFormat="1" ht="11.25">
      <c r="B870" s="202"/>
      <c r="C870" s="203"/>
      <c r="D870" s="204" t="s">
        <v>161</v>
      </c>
      <c r="E870" s="205" t="s">
        <v>1</v>
      </c>
      <c r="F870" s="206" t="s">
        <v>2166</v>
      </c>
      <c r="G870" s="203"/>
      <c r="H870" s="205" t="s">
        <v>1</v>
      </c>
      <c r="I870" s="207"/>
      <c r="J870" s="203"/>
      <c r="K870" s="203"/>
      <c r="L870" s="208"/>
      <c r="M870" s="209"/>
      <c r="N870" s="210"/>
      <c r="O870" s="210"/>
      <c r="P870" s="210"/>
      <c r="Q870" s="210"/>
      <c r="R870" s="210"/>
      <c r="S870" s="210"/>
      <c r="T870" s="211"/>
      <c r="AT870" s="212" t="s">
        <v>161</v>
      </c>
      <c r="AU870" s="212" t="s">
        <v>89</v>
      </c>
      <c r="AV870" s="13" t="s">
        <v>87</v>
      </c>
      <c r="AW870" s="13" t="s">
        <v>33</v>
      </c>
      <c r="AX870" s="13" t="s">
        <v>79</v>
      </c>
      <c r="AY870" s="212" t="s">
        <v>153</v>
      </c>
    </row>
    <row r="871" spans="1:65" s="14" customFormat="1" ht="11.25">
      <c r="B871" s="213"/>
      <c r="C871" s="214"/>
      <c r="D871" s="204" t="s">
        <v>161</v>
      </c>
      <c r="E871" s="215" t="s">
        <v>1</v>
      </c>
      <c r="F871" s="216" t="s">
        <v>2155</v>
      </c>
      <c r="G871" s="214"/>
      <c r="H871" s="217">
        <v>172.8</v>
      </c>
      <c r="I871" s="218"/>
      <c r="J871" s="214"/>
      <c r="K871" s="214"/>
      <c r="L871" s="219"/>
      <c r="M871" s="220"/>
      <c r="N871" s="221"/>
      <c r="O871" s="221"/>
      <c r="P871" s="221"/>
      <c r="Q871" s="221"/>
      <c r="R871" s="221"/>
      <c r="S871" s="221"/>
      <c r="T871" s="222"/>
      <c r="AT871" s="223" t="s">
        <v>161</v>
      </c>
      <c r="AU871" s="223" t="s">
        <v>89</v>
      </c>
      <c r="AV871" s="14" t="s">
        <v>89</v>
      </c>
      <c r="AW871" s="14" t="s">
        <v>33</v>
      </c>
      <c r="AX871" s="14" t="s">
        <v>79</v>
      </c>
      <c r="AY871" s="223" t="s">
        <v>153</v>
      </c>
    </row>
    <row r="872" spans="1:65" s="15" customFormat="1" ht="11.25">
      <c r="B872" s="224"/>
      <c r="C872" s="225"/>
      <c r="D872" s="204" t="s">
        <v>161</v>
      </c>
      <c r="E872" s="226" t="s">
        <v>1</v>
      </c>
      <c r="F872" s="227" t="s">
        <v>164</v>
      </c>
      <c r="G872" s="225"/>
      <c r="H872" s="228">
        <v>194.3</v>
      </c>
      <c r="I872" s="229"/>
      <c r="J872" s="225"/>
      <c r="K872" s="225"/>
      <c r="L872" s="230"/>
      <c r="M872" s="231"/>
      <c r="N872" s="232"/>
      <c r="O872" s="232"/>
      <c r="P872" s="232"/>
      <c r="Q872" s="232"/>
      <c r="R872" s="232"/>
      <c r="S872" s="232"/>
      <c r="T872" s="233"/>
      <c r="AT872" s="234" t="s">
        <v>161</v>
      </c>
      <c r="AU872" s="234" t="s">
        <v>89</v>
      </c>
      <c r="AV872" s="15" t="s">
        <v>159</v>
      </c>
      <c r="AW872" s="15" t="s">
        <v>33</v>
      </c>
      <c r="AX872" s="15" t="s">
        <v>87</v>
      </c>
      <c r="AY872" s="234" t="s">
        <v>153</v>
      </c>
    </row>
    <row r="873" spans="1:65" s="14" customFormat="1" ht="11.25">
      <c r="B873" s="213"/>
      <c r="C873" s="214"/>
      <c r="D873" s="204" t="s">
        <v>161</v>
      </c>
      <c r="E873" s="214"/>
      <c r="F873" s="216" t="s">
        <v>2167</v>
      </c>
      <c r="G873" s="214"/>
      <c r="H873" s="217">
        <v>223.44499999999999</v>
      </c>
      <c r="I873" s="218"/>
      <c r="J873" s="214"/>
      <c r="K873" s="214"/>
      <c r="L873" s="219"/>
      <c r="M873" s="220"/>
      <c r="N873" s="221"/>
      <c r="O873" s="221"/>
      <c r="P873" s="221"/>
      <c r="Q873" s="221"/>
      <c r="R873" s="221"/>
      <c r="S873" s="221"/>
      <c r="T873" s="222"/>
      <c r="AT873" s="223" t="s">
        <v>161</v>
      </c>
      <c r="AU873" s="223" t="s">
        <v>89</v>
      </c>
      <c r="AV873" s="14" t="s">
        <v>89</v>
      </c>
      <c r="AW873" s="14" t="s">
        <v>4</v>
      </c>
      <c r="AX873" s="14" t="s">
        <v>87</v>
      </c>
      <c r="AY873" s="223" t="s">
        <v>153</v>
      </c>
    </row>
    <row r="874" spans="1:65" s="2" customFormat="1" ht="33" customHeight="1">
      <c r="A874" s="35"/>
      <c r="B874" s="36"/>
      <c r="C874" s="188" t="s">
        <v>2168</v>
      </c>
      <c r="D874" s="188" t="s">
        <v>155</v>
      </c>
      <c r="E874" s="189" t="s">
        <v>2169</v>
      </c>
      <c r="F874" s="190" t="s">
        <v>2170</v>
      </c>
      <c r="G874" s="191" t="s">
        <v>465</v>
      </c>
      <c r="H874" s="192">
        <v>2</v>
      </c>
      <c r="I874" s="193"/>
      <c r="J874" s="194">
        <f>ROUND(I874*H874,2)</f>
        <v>0</v>
      </c>
      <c r="K874" s="195"/>
      <c r="L874" s="40"/>
      <c r="M874" s="196" t="s">
        <v>1</v>
      </c>
      <c r="N874" s="197" t="s">
        <v>44</v>
      </c>
      <c r="O874" s="72"/>
      <c r="P874" s="198">
        <f>O874*H874</f>
        <v>0</v>
      </c>
      <c r="Q874" s="198">
        <v>0</v>
      </c>
      <c r="R874" s="198">
        <f>Q874*H874</f>
        <v>0</v>
      </c>
      <c r="S874" s="198">
        <v>0</v>
      </c>
      <c r="T874" s="199">
        <f>S874*H874</f>
        <v>0</v>
      </c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R874" s="200" t="s">
        <v>251</v>
      </c>
      <c r="AT874" s="200" t="s">
        <v>155</v>
      </c>
      <c r="AU874" s="200" t="s">
        <v>89</v>
      </c>
      <c r="AY874" s="18" t="s">
        <v>153</v>
      </c>
      <c r="BE874" s="201">
        <f>IF(N874="základní",J874,0)</f>
        <v>0</v>
      </c>
      <c r="BF874" s="201">
        <f>IF(N874="snížená",J874,0)</f>
        <v>0</v>
      </c>
      <c r="BG874" s="201">
        <f>IF(N874="zákl. přenesená",J874,0)</f>
        <v>0</v>
      </c>
      <c r="BH874" s="201">
        <f>IF(N874="sníž. přenesená",J874,0)</f>
        <v>0</v>
      </c>
      <c r="BI874" s="201">
        <f>IF(N874="nulová",J874,0)</f>
        <v>0</v>
      </c>
      <c r="BJ874" s="18" t="s">
        <v>87</v>
      </c>
      <c r="BK874" s="201">
        <f>ROUND(I874*H874,2)</f>
        <v>0</v>
      </c>
      <c r="BL874" s="18" t="s">
        <v>251</v>
      </c>
      <c r="BM874" s="200" t="s">
        <v>2171</v>
      </c>
    </row>
    <row r="875" spans="1:65" s="13" customFormat="1" ht="22.5">
      <c r="B875" s="202"/>
      <c r="C875" s="203"/>
      <c r="D875" s="204" t="s">
        <v>161</v>
      </c>
      <c r="E875" s="205" t="s">
        <v>1</v>
      </c>
      <c r="F875" s="206" t="s">
        <v>2172</v>
      </c>
      <c r="G875" s="203"/>
      <c r="H875" s="205" t="s">
        <v>1</v>
      </c>
      <c r="I875" s="207"/>
      <c r="J875" s="203"/>
      <c r="K875" s="203"/>
      <c r="L875" s="208"/>
      <c r="M875" s="209"/>
      <c r="N875" s="210"/>
      <c r="O875" s="210"/>
      <c r="P875" s="210"/>
      <c r="Q875" s="210"/>
      <c r="R875" s="210"/>
      <c r="S875" s="210"/>
      <c r="T875" s="211"/>
      <c r="AT875" s="212" t="s">
        <v>161</v>
      </c>
      <c r="AU875" s="212" t="s">
        <v>89</v>
      </c>
      <c r="AV875" s="13" t="s">
        <v>87</v>
      </c>
      <c r="AW875" s="13" t="s">
        <v>33</v>
      </c>
      <c r="AX875" s="13" t="s">
        <v>79</v>
      </c>
      <c r="AY875" s="212" t="s">
        <v>153</v>
      </c>
    </row>
    <row r="876" spans="1:65" s="14" customFormat="1" ht="11.25">
      <c r="B876" s="213"/>
      <c r="C876" s="214"/>
      <c r="D876" s="204" t="s">
        <v>161</v>
      </c>
      <c r="E876" s="215" t="s">
        <v>1</v>
      </c>
      <c r="F876" s="216" t="s">
        <v>87</v>
      </c>
      <c r="G876" s="214"/>
      <c r="H876" s="217">
        <v>1</v>
      </c>
      <c r="I876" s="218"/>
      <c r="J876" s="214"/>
      <c r="K876" s="214"/>
      <c r="L876" s="219"/>
      <c r="M876" s="220"/>
      <c r="N876" s="221"/>
      <c r="O876" s="221"/>
      <c r="P876" s="221"/>
      <c r="Q876" s="221"/>
      <c r="R876" s="221"/>
      <c r="S876" s="221"/>
      <c r="T876" s="222"/>
      <c r="AT876" s="223" t="s">
        <v>161</v>
      </c>
      <c r="AU876" s="223" t="s">
        <v>89</v>
      </c>
      <c r="AV876" s="14" t="s">
        <v>89</v>
      </c>
      <c r="AW876" s="14" t="s">
        <v>33</v>
      </c>
      <c r="AX876" s="14" t="s">
        <v>79</v>
      </c>
      <c r="AY876" s="223" t="s">
        <v>153</v>
      </c>
    </row>
    <row r="877" spans="1:65" s="13" customFormat="1" ht="22.5">
      <c r="B877" s="202"/>
      <c r="C877" s="203"/>
      <c r="D877" s="204" t="s">
        <v>161</v>
      </c>
      <c r="E877" s="205" t="s">
        <v>1</v>
      </c>
      <c r="F877" s="206" t="s">
        <v>2173</v>
      </c>
      <c r="G877" s="203"/>
      <c r="H877" s="205" t="s">
        <v>1</v>
      </c>
      <c r="I877" s="207"/>
      <c r="J877" s="203"/>
      <c r="K877" s="203"/>
      <c r="L877" s="208"/>
      <c r="M877" s="209"/>
      <c r="N877" s="210"/>
      <c r="O877" s="210"/>
      <c r="P877" s="210"/>
      <c r="Q877" s="210"/>
      <c r="R877" s="210"/>
      <c r="S877" s="210"/>
      <c r="T877" s="211"/>
      <c r="AT877" s="212" t="s">
        <v>161</v>
      </c>
      <c r="AU877" s="212" t="s">
        <v>89</v>
      </c>
      <c r="AV877" s="13" t="s">
        <v>87</v>
      </c>
      <c r="AW877" s="13" t="s">
        <v>33</v>
      </c>
      <c r="AX877" s="13" t="s">
        <v>79</v>
      </c>
      <c r="AY877" s="212" t="s">
        <v>153</v>
      </c>
    </row>
    <row r="878" spans="1:65" s="14" customFormat="1" ht="11.25">
      <c r="B878" s="213"/>
      <c r="C878" s="214"/>
      <c r="D878" s="204" t="s">
        <v>161</v>
      </c>
      <c r="E878" s="215" t="s">
        <v>1</v>
      </c>
      <c r="F878" s="216" t="s">
        <v>87</v>
      </c>
      <c r="G878" s="214"/>
      <c r="H878" s="217">
        <v>1</v>
      </c>
      <c r="I878" s="218"/>
      <c r="J878" s="214"/>
      <c r="K878" s="214"/>
      <c r="L878" s="219"/>
      <c r="M878" s="220"/>
      <c r="N878" s="221"/>
      <c r="O878" s="221"/>
      <c r="P878" s="221"/>
      <c r="Q878" s="221"/>
      <c r="R878" s="221"/>
      <c r="S878" s="221"/>
      <c r="T878" s="222"/>
      <c r="AT878" s="223" t="s">
        <v>161</v>
      </c>
      <c r="AU878" s="223" t="s">
        <v>89</v>
      </c>
      <c r="AV878" s="14" t="s">
        <v>89</v>
      </c>
      <c r="AW878" s="14" t="s">
        <v>33</v>
      </c>
      <c r="AX878" s="14" t="s">
        <v>79</v>
      </c>
      <c r="AY878" s="223" t="s">
        <v>153</v>
      </c>
    </row>
    <row r="879" spans="1:65" s="15" customFormat="1" ht="11.25">
      <c r="B879" s="224"/>
      <c r="C879" s="225"/>
      <c r="D879" s="204" t="s">
        <v>161</v>
      </c>
      <c r="E879" s="226" t="s">
        <v>1</v>
      </c>
      <c r="F879" s="227" t="s">
        <v>164</v>
      </c>
      <c r="G879" s="225"/>
      <c r="H879" s="228">
        <v>2</v>
      </c>
      <c r="I879" s="229"/>
      <c r="J879" s="225"/>
      <c r="K879" s="225"/>
      <c r="L879" s="230"/>
      <c r="M879" s="231"/>
      <c r="N879" s="232"/>
      <c r="O879" s="232"/>
      <c r="P879" s="232"/>
      <c r="Q879" s="232"/>
      <c r="R879" s="232"/>
      <c r="S879" s="232"/>
      <c r="T879" s="233"/>
      <c r="AT879" s="234" t="s">
        <v>161</v>
      </c>
      <c r="AU879" s="234" t="s">
        <v>89</v>
      </c>
      <c r="AV879" s="15" t="s">
        <v>159</v>
      </c>
      <c r="AW879" s="15" t="s">
        <v>33</v>
      </c>
      <c r="AX879" s="15" t="s">
        <v>87</v>
      </c>
      <c r="AY879" s="234" t="s">
        <v>153</v>
      </c>
    </row>
    <row r="880" spans="1:65" s="2" customFormat="1" ht="24.2" customHeight="1">
      <c r="A880" s="35"/>
      <c r="B880" s="36"/>
      <c r="C880" s="188" t="s">
        <v>2174</v>
      </c>
      <c r="D880" s="188" t="s">
        <v>155</v>
      </c>
      <c r="E880" s="189" t="s">
        <v>2175</v>
      </c>
      <c r="F880" s="190" t="s">
        <v>2176</v>
      </c>
      <c r="G880" s="191" t="s">
        <v>465</v>
      </c>
      <c r="H880" s="192">
        <v>1</v>
      </c>
      <c r="I880" s="193"/>
      <c r="J880" s="194">
        <f>ROUND(I880*H880,2)</f>
        <v>0</v>
      </c>
      <c r="K880" s="195"/>
      <c r="L880" s="40"/>
      <c r="M880" s="196" t="s">
        <v>1</v>
      </c>
      <c r="N880" s="197" t="s">
        <v>44</v>
      </c>
      <c r="O880" s="72"/>
      <c r="P880" s="198">
        <f>O880*H880</f>
        <v>0</v>
      </c>
      <c r="Q880" s="198">
        <v>0</v>
      </c>
      <c r="R880" s="198">
        <f>Q880*H880</f>
        <v>0</v>
      </c>
      <c r="S880" s="198">
        <v>0</v>
      </c>
      <c r="T880" s="199">
        <f>S880*H880</f>
        <v>0</v>
      </c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R880" s="200" t="s">
        <v>251</v>
      </c>
      <c r="AT880" s="200" t="s">
        <v>155</v>
      </c>
      <c r="AU880" s="200" t="s">
        <v>89</v>
      </c>
      <c r="AY880" s="18" t="s">
        <v>153</v>
      </c>
      <c r="BE880" s="201">
        <f>IF(N880="základní",J880,0)</f>
        <v>0</v>
      </c>
      <c r="BF880" s="201">
        <f>IF(N880="snížená",J880,0)</f>
        <v>0</v>
      </c>
      <c r="BG880" s="201">
        <f>IF(N880="zákl. přenesená",J880,0)</f>
        <v>0</v>
      </c>
      <c r="BH880" s="201">
        <f>IF(N880="sníž. přenesená",J880,0)</f>
        <v>0</v>
      </c>
      <c r="BI880" s="201">
        <f>IF(N880="nulová",J880,0)</f>
        <v>0</v>
      </c>
      <c r="BJ880" s="18" t="s">
        <v>87</v>
      </c>
      <c r="BK880" s="201">
        <f>ROUND(I880*H880,2)</f>
        <v>0</v>
      </c>
      <c r="BL880" s="18" t="s">
        <v>251</v>
      </c>
      <c r="BM880" s="200" t="s">
        <v>2177</v>
      </c>
    </row>
    <row r="881" spans="1:65" s="13" customFormat="1" ht="11.25">
      <c r="B881" s="202"/>
      <c r="C881" s="203"/>
      <c r="D881" s="204" t="s">
        <v>161</v>
      </c>
      <c r="E881" s="205" t="s">
        <v>1</v>
      </c>
      <c r="F881" s="206" t="s">
        <v>2178</v>
      </c>
      <c r="G881" s="203"/>
      <c r="H881" s="205" t="s">
        <v>1</v>
      </c>
      <c r="I881" s="207"/>
      <c r="J881" s="203"/>
      <c r="K881" s="203"/>
      <c r="L881" s="208"/>
      <c r="M881" s="209"/>
      <c r="N881" s="210"/>
      <c r="O881" s="210"/>
      <c r="P881" s="210"/>
      <c r="Q881" s="210"/>
      <c r="R881" s="210"/>
      <c r="S881" s="210"/>
      <c r="T881" s="211"/>
      <c r="AT881" s="212" t="s">
        <v>161</v>
      </c>
      <c r="AU881" s="212" t="s">
        <v>89</v>
      </c>
      <c r="AV881" s="13" t="s">
        <v>87</v>
      </c>
      <c r="AW881" s="13" t="s">
        <v>33</v>
      </c>
      <c r="AX881" s="13" t="s">
        <v>79</v>
      </c>
      <c r="AY881" s="212" t="s">
        <v>153</v>
      </c>
    </row>
    <row r="882" spans="1:65" s="14" customFormat="1" ht="11.25">
      <c r="B882" s="213"/>
      <c r="C882" s="214"/>
      <c r="D882" s="204" t="s">
        <v>161</v>
      </c>
      <c r="E882" s="215" t="s">
        <v>1</v>
      </c>
      <c r="F882" s="216" t="s">
        <v>87</v>
      </c>
      <c r="G882" s="214"/>
      <c r="H882" s="217">
        <v>1</v>
      </c>
      <c r="I882" s="218"/>
      <c r="J882" s="214"/>
      <c r="K882" s="214"/>
      <c r="L882" s="219"/>
      <c r="M882" s="220"/>
      <c r="N882" s="221"/>
      <c r="O882" s="221"/>
      <c r="P882" s="221"/>
      <c r="Q882" s="221"/>
      <c r="R882" s="221"/>
      <c r="S882" s="221"/>
      <c r="T882" s="222"/>
      <c r="AT882" s="223" t="s">
        <v>161</v>
      </c>
      <c r="AU882" s="223" t="s">
        <v>89</v>
      </c>
      <c r="AV882" s="14" t="s">
        <v>89</v>
      </c>
      <c r="AW882" s="14" t="s">
        <v>33</v>
      </c>
      <c r="AX882" s="14" t="s">
        <v>79</v>
      </c>
      <c r="AY882" s="223" t="s">
        <v>153</v>
      </c>
    </row>
    <row r="883" spans="1:65" s="15" customFormat="1" ht="11.25">
      <c r="B883" s="224"/>
      <c r="C883" s="225"/>
      <c r="D883" s="204" t="s">
        <v>161</v>
      </c>
      <c r="E883" s="226" t="s">
        <v>1</v>
      </c>
      <c r="F883" s="227" t="s">
        <v>164</v>
      </c>
      <c r="G883" s="225"/>
      <c r="H883" s="228">
        <v>1</v>
      </c>
      <c r="I883" s="229"/>
      <c r="J883" s="225"/>
      <c r="K883" s="225"/>
      <c r="L883" s="230"/>
      <c r="M883" s="231"/>
      <c r="N883" s="232"/>
      <c r="O883" s="232"/>
      <c r="P883" s="232"/>
      <c r="Q883" s="232"/>
      <c r="R883" s="232"/>
      <c r="S883" s="232"/>
      <c r="T883" s="233"/>
      <c r="AT883" s="234" t="s">
        <v>161</v>
      </c>
      <c r="AU883" s="234" t="s">
        <v>89</v>
      </c>
      <c r="AV883" s="15" t="s">
        <v>159</v>
      </c>
      <c r="AW883" s="15" t="s">
        <v>33</v>
      </c>
      <c r="AX883" s="15" t="s">
        <v>87</v>
      </c>
      <c r="AY883" s="234" t="s">
        <v>153</v>
      </c>
    </row>
    <row r="884" spans="1:65" s="2" customFormat="1" ht="24.2" customHeight="1">
      <c r="A884" s="35"/>
      <c r="B884" s="36"/>
      <c r="C884" s="188" t="s">
        <v>2179</v>
      </c>
      <c r="D884" s="188" t="s">
        <v>155</v>
      </c>
      <c r="E884" s="189" t="s">
        <v>2180</v>
      </c>
      <c r="F884" s="190" t="s">
        <v>2181</v>
      </c>
      <c r="G884" s="191" t="s">
        <v>446</v>
      </c>
      <c r="H884" s="192">
        <v>172.8</v>
      </c>
      <c r="I884" s="193"/>
      <c r="J884" s="194">
        <f>ROUND(I884*H884,2)</f>
        <v>0</v>
      </c>
      <c r="K884" s="195"/>
      <c r="L884" s="40"/>
      <c r="M884" s="196" t="s">
        <v>1</v>
      </c>
      <c r="N884" s="197" t="s">
        <v>44</v>
      </c>
      <c r="O884" s="72"/>
      <c r="P884" s="198">
        <f>O884*H884</f>
        <v>0</v>
      </c>
      <c r="Q884" s="198">
        <v>0</v>
      </c>
      <c r="R884" s="198">
        <f>Q884*H884</f>
        <v>0</v>
      </c>
      <c r="S884" s="198">
        <v>0</v>
      </c>
      <c r="T884" s="199">
        <f>S884*H884</f>
        <v>0</v>
      </c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R884" s="200" t="s">
        <v>251</v>
      </c>
      <c r="AT884" s="200" t="s">
        <v>155</v>
      </c>
      <c r="AU884" s="200" t="s">
        <v>89</v>
      </c>
      <c r="AY884" s="18" t="s">
        <v>153</v>
      </c>
      <c r="BE884" s="201">
        <f>IF(N884="základní",J884,0)</f>
        <v>0</v>
      </c>
      <c r="BF884" s="201">
        <f>IF(N884="snížená",J884,0)</f>
        <v>0</v>
      </c>
      <c r="BG884" s="201">
        <f>IF(N884="zákl. přenesená",J884,0)</f>
        <v>0</v>
      </c>
      <c r="BH884" s="201">
        <f>IF(N884="sníž. přenesená",J884,0)</f>
        <v>0</v>
      </c>
      <c r="BI884" s="201">
        <f>IF(N884="nulová",J884,0)</f>
        <v>0</v>
      </c>
      <c r="BJ884" s="18" t="s">
        <v>87</v>
      </c>
      <c r="BK884" s="201">
        <f>ROUND(I884*H884,2)</f>
        <v>0</v>
      </c>
      <c r="BL884" s="18" t="s">
        <v>251</v>
      </c>
      <c r="BM884" s="200" t="s">
        <v>2182</v>
      </c>
    </row>
    <row r="885" spans="1:65" s="2" customFormat="1" ht="16.5" customHeight="1">
      <c r="A885" s="35"/>
      <c r="B885" s="36"/>
      <c r="C885" s="235" t="s">
        <v>2183</v>
      </c>
      <c r="D885" s="235" t="s">
        <v>223</v>
      </c>
      <c r="E885" s="236" t="s">
        <v>2184</v>
      </c>
      <c r="F885" s="237" t="s">
        <v>2185</v>
      </c>
      <c r="G885" s="238" t="s">
        <v>2186</v>
      </c>
      <c r="H885" s="239">
        <v>164.16</v>
      </c>
      <c r="I885" s="240"/>
      <c r="J885" s="241">
        <f>ROUND(I885*H885,2)</f>
        <v>0</v>
      </c>
      <c r="K885" s="242"/>
      <c r="L885" s="243"/>
      <c r="M885" s="244" t="s">
        <v>1</v>
      </c>
      <c r="N885" s="245" t="s">
        <v>44</v>
      </c>
      <c r="O885" s="72"/>
      <c r="P885" s="198">
        <f>O885*H885</f>
        <v>0</v>
      </c>
      <c r="Q885" s="198">
        <v>1E-3</v>
      </c>
      <c r="R885" s="198">
        <f>Q885*H885</f>
        <v>0.16416</v>
      </c>
      <c r="S885" s="198">
        <v>0</v>
      </c>
      <c r="T885" s="199">
        <f>S885*H885</f>
        <v>0</v>
      </c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R885" s="200" t="s">
        <v>347</v>
      </c>
      <c r="AT885" s="200" t="s">
        <v>223</v>
      </c>
      <c r="AU885" s="200" t="s">
        <v>89</v>
      </c>
      <c r="AY885" s="18" t="s">
        <v>153</v>
      </c>
      <c r="BE885" s="201">
        <f>IF(N885="základní",J885,0)</f>
        <v>0</v>
      </c>
      <c r="BF885" s="201">
        <f>IF(N885="snížená",J885,0)</f>
        <v>0</v>
      </c>
      <c r="BG885" s="201">
        <f>IF(N885="zákl. přenesená",J885,0)</f>
        <v>0</v>
      </c>
      <c r="BH885" s="201">
        <f>IF(N885="sníž. přenesená",J885,0)</f>
        <v>0</v>
      </c>
      <c r="BI885" s="201">
        <f>IF(N885="nulová",J885,0)</f>
        <v>0</v>
      </c>
      <c r="BJ885" s="18" t="s">
        <v>87</v>
      </c>
      <c r="BK885" s="201">
        <f>ROUND(I885*H885,2)</f>
        <v>0</v>
      </c>
      <c r="BL885" s="18" t="s">
        <v>251</v>
      </c>
      <c r="BM885" s="200" t="s">
        <v>2187</v>
      </c>
    </row>
    <row r="886" spans="1:65" s="14" customFormat="1" ht="11.25">
      <c r="B886" s="213"/>
      <c r="C886" s="214"/>
      <c r="D886" s="204" t="s">
        <v>161</v>
      </c>
      <c r="E886" s="215" t="s">
        <v>1</v>
      </c>
      <c r="F886" s="216" t="s">
        <v>2188</v>
      </c>
      <c r="G886" s="214"/>
      <c r="H886" s="217">
        <v>164.16</v>
      </c>
      <c r="I886" s="218"/>
      <c r="J886" s="214"/>
      <c r="K886" s="214"/>
      <c r="L886" s="219"/>
      <c r="M886" s="220"/>
      <c r="N886" s="221"/>
      <c r="O886" s="221"/>
      <c r="P886" s="221"/>
      <c r="Q886" s="221"/>
      <c r="R886" s="221"/>
      <c r="S886" s="221"/>
      <c r="T886" s="222"/>
      <c r="AT886" s="223" t="s">
        <v>161</v>
      </c>
      <c r="AU886" s="223" t="s">
        <v>89</v>
      </c>
      <c r="AV886" s="14" t="s">
        <v>89</v>
      </c>
      <c r="AW886" s="14" t="s">
        <v>33</v>
      </c>
      <c r="AX886" s="14" t="s">
        <v>79</v>
      </c>
      <c r="AY886" s="223" t="s">
        <v>153</v>
      </c>
    </row>
    <row r="887" spans="1:65" s="15" customFormat="1" ht="11.25">
      <c r="B887" s="224"/>
      <c r="C887" s="225"/>
      <c r="D887" s="204" t="s">
        <v>161</v>
      </c>
      <c r="E887" s="226" t="s">
        <v>1</v>
      </c>
      <c r="F887" s="227" t="s">
        <v>164</v>
      </c>
      <c r="G887" s="225"/>
      <c r="H887" s="228">
        <v>164.16</v>
      </c>
      <c r="I887" s="229"/>
      <c r="J887" s="225"/>
      <c r="K887" s="225"/>
      <c r="L887" s="230"/>
      <c r="M887" s="231"/>
      <c r="N887" s="232"/>
      <c r="O887" s="232"/>
      <c r="P887" s="232"/>
      <c r="Q887" s="232"/>
      <c r="R887" s="232"/>
      <c r="S887" s="232"/>
      <c r="T887" s="233"/>
      <c r="AT887" s="234" t="s">
        <v>161</v>
      </c>
      <c r="AU887" s="234" t="s">
        <v>89</v>
      </c>
      <c r="AV887" s="15" t="s">
        <v>159</v>
      </c>
      <c r="AW887" s="15" t="s">
        <v>33</v>
      </c>
      <c r="AX887" s="15" t="s">
        <v>87</v>
      </c>
      <c r="AY887" s="234" t="s">
        <v>153</v>
      </c>
    </row>
    <row r="888" spans="1:65" s="2" customFormat="1" ht="16.5" customHeight="1">
      <c r="A888" s="35"/>
      <c r="B888" s="36"/>
      <c r="C888" s="188" t="s">
        <v>2189</v>
      </c>
      <c r="D888" s="188" t="s">
        <v>155</v>
      </c>
      <c r="E888" s="189" t="s">
        <v>2190</v>
      </c>
      <c r="F888" s="190" t="s">
        <v>2191</v>
      </c>
      <c r="G888" s="191" t="s">
        <v>465</v>
      </c>
      <c r="H888" s="192">
        <v>1</v>
      </c>
      <c r="I888" s="193"/>
      <c r="J888" s="194">
        <f>ROUND(I888*H888,2)</f>
        <v>0</v>
      </c>
      <c r="K888" s="195"/>
      <c r="L888" s="40"/>
      <c r="M888" s="196" t="s">
        <v>1</v>
      </c>
      <c r="N888" s="197" t="s">
        <v>44</v>
      </c>
      <c r="O888" s="72"/>
      <c r="P888" s="198">
        <f>O888*H888</f>
        <v>0</v>
      </c>
      <c r="Q888" s="198">
        <v>0</v>
      </c>
      <c r="R888" s="198">
        <f>Q888*H888</f>
        <v>0</v>
      </c>
      <c r="S888" s="198">
        <v>0</v>
      </c>
      <c r="T888" s="199">
        <f>S888*H888</f>
        <v>0</v>
      </c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R888" s="200" t="s">
        <v>251</v>
      </c>
      <c r="AT888" s="200" t="s">
        <v>155</v>
      </c>
      <c r="AU888" s="200" t="s">
        <v>89</v>
      </c>
      <c r="AY888" s="18" t="s">
        <v>153</v>
      </c>
      <c r="BE888" s="201">
        <f>IF(N888="základní",J888,0)</f>
        <v>0</v>
      </c>
      <c r="BF888" s="201">
        <f>IF(N888="snížená",J888,0)</f>
        <v>0</v>
      </c>
      <c r="BG888" s="201">
        <f>IF(N888="zákl. přenesená",J888,0)</f>
        <v>0</v>
      </c>
      <c r="BH888" s="201">
        <f>IF(N888="sníž. přenesená",J888,0)</f>
        <v>0</v>
      </c>
      <c r="BI888" s="201">
        <f>IF(N888="nulová",J888,0)</f>
        <v>0</v>
      </c>
      <c r="BJ888" s="18" t="s">
        <v>87</v>
      </c>
      <c r="BK888" s="201">
        <f>ROUND(I888*H888,2)</f>
        <v>0</v>
      </c>
      <c r="BL888" s="18" t="s">
        <v>251</v>
      </c>
      <c r="BM888" s="200" t="s">
        <v>2192</v>
      </c>
    </row>
    <row r="889" spans="1:65" s="2" customFormat="1" ht="24.2" customHeight="1">
      <c r="A889" s="35"/>
      <c r="B889" s="36"/>
      <c r="C889" s="188" t="s">
        <v>2193</v>
      </c>
      <c r="D889" s="188" t="s">
        <v>155</v>
      </c>
      <c r="E889" s="189" t="s">
        <v>2194</v>
      </c>
      <c r="F889" s="190" t="s">
        <v>2195</v>
      </c>
      <c r="G889" s="191" t="s">
        <v>201</v>
      </c>
      <c r="H889" s="192">
        <v>0.32500000000000001</v>
      </c>
      <c r="I889" s="193"/>
      <c r="J889" s="194">
        <f>ROUND(I889*H889,2)</f>
        <v>0</v>
      </c>
      <c r="K889" s="195"/>
      <c r="L889" s="40"/>
      <c r="M889" s="196" t="s">
        <v>1</v>
      </c>
      <c r="N889" s="197" t="s">
        <v>44</v>
      </c>
      <c r="O889" s="72"/>
      <c r="P889" s="198">
        <f>O889*H889</f>
        <v>0</v>
      </c>
      <c r="Q889" s="198">
        <v>0</v>
      </c>
      <c r="R889" s="198">
        <f>Q889*H889</f>
        <v>0</v>
      </c>
      <c r="S889" s="198">
        <v>0</v>
      </c>
      <c r="T889" s="199">
        <f>S889*H889</f>
        <v>0</v>
      </c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R889" s="200" t="s">
        <v>251</v>
      </c>
      <c r="AT889" s="200" t="s">
        <v>155</v>
      </c>
      <c r="AU889" s="200" t="s">
        <v>89</v>
      </c>
      <c r="AY889" s="18" t="s">
        <v>153</v>
      </c>
      <c r="BE889" s="201">
        <f>IF(N889="základní",J889,0)</f>
        <v>0</v>
      </c>
      <c r="BF889" s="201">
        <f>IF(N889="snížená",J889,0)</f>
        <v>0</v>
      </c>
      <c r="BG889" s="201">
        <f>IF(N889="zákl. přenesená",J889,0)</f>
        <v>0</v>
      </c>
      <c r="BH889" s="201">
        <f>IF(N889="sníž. přenesená",J889,0)</f>
        <v>0</v>
      </c>
      <c r="BI889" s="201">
        <f>IF(N889="nulová",J889,0)</f>
        <v>0</v>
      </c>
      <c r="BJ889" s="18" t="s">
        <v>87</v>
      </c>
      <c r="BK889" s="201">
        <f>ROUND(I889*H889,2)</f>
        <v>0</v>
      </c>
      <c r="BL889" s="18" t="s">
        <v>251</v>
      </c>
      <c r="BM889" s="200" t="s">
        <v>2196</v>
      </c>
    </row>
    <row r="890" spans="1:65" s="12" customFormat="1" ht="22.9" customHeight="1">
      <c r="B890" s="172"/>
      <c r="C890" s="173"/>
      <c r="D890" s="174" t="s">
        <v>78</v>
      </c>
      <c r="E890" s="186" t="s">
        <v>2197</v>
      </c>
      <c r="F890" s="186" t="s">
        <v>2198</v>
      </c>
      <c r="G890" s="173"/>
      <c r="H890" s="173"/>
      <c r="I890" s="176"/>
      <c r="J890" s="187">
        <f>BK890</f>
        <v>0</v>
      </c>
      <c r="K890" s="173"/>
      <c r="L890" s="178"/>
      <c r="M890" s="179"/>
      <c r="N890" s="180"/>
      <c r="O890" s="180"/>
      <c r="P890" s="181">
        <f>SUM(P891:P918)</f>
        <v>0</v>
      </c>
      <c r="Q890" s="180"/>
      <c r="R890" s="181">
        <f>SUM(R891:R918)</f>
        <v>1.0223316</v>
      </c>
      <c r="S890" s="180"/>
      <c r="T890" s="182">
        <f>SUM(T891:T918)</f>
        <v>0</v>
      </c>
      <c r="AR890" s="183" t="s">
        <v>89</v>
      </c>
      <c r="AT890" s="184" t="s">
        <v>78</v>
      </c>
      <c r="AU890" s="184" t="s">
        <v>87</v>
      </c>
      <c r="AY890" s="183" t="s">
        <v>153</v>
      </c>
      <c r="BK890" s="185">
        <f>SUM(BK891:BK918)</f>
        <v>0</v>
      </c>
    </row>
    <row r="891" spans="1:65" s="2" customFormat="1" ht="24.2" customHeight="1">
      <c r="A891" s="35"/>
      <c r="B891" s="36"/>
      <c r="C891" s="188" t="s">
        <v>2199</v>
      </c>
      <c r="D891" s="188" t="s">
        <v>155</v>
      </c>
      <c r="E891" s="189" t="s">
        <v>2200</v>
      </c>
      <c r="F891" s="190" t="s">
        <v>2201</v>
      </c>
      <c r="G891" s="191" t="s">
        <v>2186</v>
      </c>
      <c r="H891" s="192">
        <v>700.77200000000005</v>
      </c>
      <c r="I891" s="193"/>
      <c r="J891" s="194">
        <f>ROUND(I891*H891,2)</f>
        <v>0</v>
      </c>
      <c r="K891" s="195"/>
      <c r="L891" s="40"/>
      <c r="M891" s="196" t="s">
        <v>1</v>
      </c>
      <c r="N891" s="197" t="s">
        <v>44</v>
      </c>
      <c r="O891" s="72"/>
      <c r="P891" s="198">
        <f>O891*H891</f>
        <v>0</v>
      </c>
      <c r="Q891" s="198">
        <v>6.0000000000000002E-5</v>
      </c>
      <c r="R891" s="198">
        <f>Q891*H891</f>
        <v>4.2046320000000005E-2</v>
      </c>
      <c r="S891" s="198">
        <v>0</v>
      </c>
      <c r="T891" s="199">
        <f>S891*H891</f>
        <v>0</v>
      </c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R891" s="200" t="s">
        <v>251</v>
      </c>
      <c r="AT891" s="200" t="s">
        <v>155</v>
      </c>
      <c r="AU891" s="200" t="s">
        <v>89</v>
      </c>
      <c r="AY891" s="18" t="s">
        <v>153</v>
      </c>
      <c r="BE891" s="201">
        <f>IF(N891="základní",J891,0)</f>
        <v>0</v>
      </c>
      <c r="BF891" s="201">
        <f>IF(N891="snížená",J891,0)</f>
        <v>0</v>
      </c>
      <c r="BG891" s="201">
        <f>IF(N891="zákl. přenesená",J891,0)</f>
        <v>0</v>
      </c>
      <c r="BH891" s="201">
        <f>IF(N891="sníž. přenesená",J891,0)</f>
        <v>0</v>
      </c>
      <c r="BI891" s="201">
        <f>IF(N891="nulová",J891,0)</f>
        <v>0</v>
      </c>
      <c r="BJ891" s="18" t="s">
        <v>87</v>
      </c>
      <c r="BK891" s="201">
        <f>ROUND(I891*H891,2)</f>
        <v>0</v>
      </c>
      <c r="BL891" s="18" t="s">
        <v>251</v>
      </c>
      <c r="BM891" s="200" t="s">
        <v>2202</v>
      </c>
    </row>
    <row r="892" spans="1:65" s="13" customFormat="1" ht="11.25">
      <c r="B892" s="202"/>
      <c r="C892" s="203"/>
      <c r="D892" s="204" t="s">
        <v>161</v>
      </c>
      <c r="E892" s="205" t="s">
        <v>1</v>
      </c>
      <c r="F892" s="206" t="s">
        <v>2203</v>
      </c>
      <c r="G892" s="203"/>
      <c r="H892" s="205" t="s">
        <v>1</v>
      </c>
      <c r="I892" s="207"/>
      <c r="J892" s="203"/>
      <c r="K892" s="203"/>
      <c r="L892" s="208"/>
      <c r="M892" s="209"/>
      <c r="N892" s="210"/>
      <c r="O892" s="210"/>
      <c r="P892" s="210"/>
      <c r="Q892" s="210"/>
      <c r="R892" s="210"/>
      <c r="S892" s="210"/>
      <c r="T892" s="211"/>
      <c r="AT892" s="212" t="s">
        <v>161</v>
      </c>
      <c r="AU892" s="212" t="s">
        <v>89</v>
      </c>
      <c r="AV892" s="13" t="s">
        <v>87</v>
      </c>
      <c r="AW892" s="13" t="s">
        <v>33</v>
      </c>
      <c r="AX892" s="13" t="s">
        <v>79</v>
      </c>
      <c r="AY892" s="212" t="s">
        <v>153</v>
      </c>
    </row>
    <row r="893" spans="1:65" s="14" customFormat="1" ht="11.25">
      <c r="B893" s="213"/>
      <c r="C893" s="214"/>
      <c r="D893" s="204" t="s">
        <v>161</v>
      </c>
      <c r="E893" s="215" t="s">
        <v>1</v>
      </c>
      <c r="F893" s="216" t="s">
        <v>2204</v>
      </c>
      <c r="G893" s="214"/>
      <c r="H893" s="217">
        <v>700.77200000000005</v>
      </c>
      <c r="I893" s="218"/>
      <c r="J893" s="214"/>
      <c r="K893" s="214"/>
      <c r="L893" s="219"/>
      <c r="M893" s="220"/>
      <c r="N893" s="221"/>
      <c r="O893" s="221"/>
      <c r="P893" s="221"/>
      <c r="Q893" s="221"/>
      <c r="R893" s="221"/>
      <c r="S893" s="221"/>
      <c r="T893" s="222"/>
      <c r="AT893" s="223" t="s">
        <v>161</v>
      </c>
      <c r="AU893" s="223" t="s">
        <v>89</v>
      </c>
      <c r="AV893" s="14" t="s">
        <v>89</v>
      </c>
      <c r="AW893" s="14" t="s">
        <v>33</v>
      </c>
      <c r="AX893" s="14" t="s">
        <v>79</v>
      </c>
      <c r="AY893" s="223" t="s">
        <v>153</v>
      </c>
    </row>
    <row r="894" spans="1:65" s="15" customFormat="1" ht="11.25">
      <c r="B894" s="224"/>
      <c r="C894" s="225"/>
      <c r="D894" s="204" t="s">
        <v>161</v>
      </c>
      <c r="E894" s="226" t="s">
        <v>1</v>
      </c>
      <c r="F894" s="227" t="s">
        <v>164</v>
      </c>
      <c r="G894" s="225"/>
      <c r="H894" s="228">
        <v>700.77200000000005</v>
      </c>
      <c r="I894" s="229"/>
      <c r="J894" s="225"/>
      <c r="K894" s="225"/>
      <c r="L894" s="230"/>
      <c r="M894" s="231"/>
      <c r="N894" s="232"/>
      <c r="O894" s="232"/>
      <c r="P894" s="232"/>
      <c r="Q894" s="232"/>
      <c r="R894" s="232"/>
      <c r="S894" s="232"/>
      <c r="T894" s="233"/>
      <c r="AT894" s="234" t="s">
        <v>161</v>
      </c>
      <c r="AU894" s="234" t="s">
        <v>89</v>
      </c>
      <c r="AV894" s="15" t="s">
        <v>159</v>
      </c>
      <c r="AW894" s="15" t="s">
        <v>33</v>
      </c>
      <c r="AX894" s="15" t="s">
        <v>87</v>
      </c>
      <c r="AY894" s="234" t="s">
        <v>153</v>
      </c>
    </row>
    <row r="895" spans="1:65" s="2" customFormat="1" ht="16.5" customHeight="1">
      <c r="A895" s="35"/>
      <c r="B895" s="36"/>
      <c r="C895" s="235" t="s">
        <v>2205</v>
      </c>
      <c r="D895" s="235" t="s">
        <v>223</v>
      </c>
      <c r="E895" s="236" t="s">
        <v>2206</v>
      </c>
      <c r="F895" s="237" t="s">
        <v>2207</v>
      </c>
      <c r="G895" s="238" t="s">
        <v>201</v>
      </c>
      <c r="H895" s="239">
        <v>0.28499999999999998</v>
      </c>
      <c r="I895" s="240"/>
      <c r="J895" s="241">
        <f>ROUND(I895*H895,2)</f>
        <v>0</v>
      </c>
      <c r="K895" s="242"/>
      <c r="L895" s="243"/>
      <c r="M895" s="244" t="s">
        <v>1</v>
      </c>
      <c r="N895" s="245" t="s">
        <v>44</v>
      </c>
      <c r="O895" s="72"/>
      <c r="P895" s="198">
        <f>O895*H895</f>
        <v>0</v>
      </c>
      <c r="Q895" s="198">
        <v>1</v>
      </c>
      <c r="R895" s="198">
        <f>Q895*H895</f>
        <v>0.28499999999999998</v>
      </c>
      <c r="S895" s="198">
        <v>0</v>
      </c>
      <c r="T895" s="199">
        <f>S895*H895</f>
        <v>0</v>
      </c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R895" s="200" t="s">
        <v>204</v>
      </c>
      <c r="AT895" s="200" t="s">
        <v>223</v>
      </c>
      <c r="AU895" s="200" t="s">
        <v>89</v>
      </c>
      <c r="AY895" s="18" t="s">
        <v>153</v>
      </c>
      <c r="BE895" s="201">
        <f>IF(N895="základní",J895,0)</f>
        <v>0</v>
      </c>
      <c r="BF895" s="201">
        <f>IF(N895="snížená",J895,0)</f>
        <v>0</v>
      </c>
      <c r="BG895" s="201">
        <f>IF(N895="zákl. přenesená",J895,0)</f>
        <v>0</v>
      </c>
      <c r="BH895" s="201">
        <f>IF(N895="sníž. přenesená",J895,0)</f>
        <v>0</v>
      </c>
      <c r="BI895" s="201">
        <f>IF(N895="nulová",J895,0)</f>
        <v>0</v>
      </c>
      <c r="BJ895" s="18" t="s">
        <v>87</v>
      </c>
      <c r="BK895" s="201">
        <f>ROUND(I895*H895,2)</f>
        <v>0</v>
      </c>
      <c r="BL895" s="18" t="s">
        <v>159</v>
      </c>
      <c r="BM895" s="200" t="s">
        <v>2208</v>
      </c>
    </row>
    <row r="896" spans="1:65" s="13" customFormat="1" ht="11.25">
      <c r="B896" s="202"/>
      <c r="C896" s="203"/>
      <c r="D896" s="204" t="s">
        <v>161</v>
      </c>
      <c r="E896" s="205" t="s">
        <v>1</v>
      </c>
      <c r="F896" s="206" t="s">
        <v>2209</v>
      </c>
      <c r="G896" s="203"/>
      <c r="H896" s="205" t="s">
        <v>1</v>
      </c>
      <c r="I896" s="207"/>
      <c r="J896" s="203"/>
      <c r="K896" s="203"/>
      <c r="L896" s="208"/>
      <c r="M896" s="209"/>
      <c r="N896" s="210"/>
      <c r="O896" s="210"/>
      <c r="P896" s="210"/>
      <c r="Q896" s="210"/>
      <c r="R896" s="210"/>
      <c r="S896" s="210"/>
      <c r="T896" s="211"/>
      <c r="AT896" s="212" t="s">
        <v>161</v>
      </c>
      <c r="AU896" s="212" t="s">
        <v>89</v>
      </c>
      <c r="AV896" s="13" t="s">
        <v>87</v>
      </c>
      <c r="AW896" s="13" t="s">
        <v>33</v>
      </c>
      <c r="AX896" s="13" t="s">
        <v>79</v>
      </c>
      <c r="AY896" s="212" t="s">
        <v>153</v>
      </c>
    </row>
    <row r="897" spans="1:65" s="14" customFormat="1" ht="11.25">
      <c r="B897" s="213"/>
      <c r="C897" s="214"/>
      <c r="D897" s="204" t="s">
        <v>161</v>
      </c>
      <c r="E897" s="215" t="s">
        <v>1</v>
      </c>
      <c r="F897" s="216" t="s">
        <v>2210</v>
      </c>
      <c r="G897" s="214"/>
      <c r="H897" s="217">
        <v>0.28499999999999998</v>
      </c>
      <c r="I897" s="218"/>
      <c r="J897" s="214"/>
      <c r="K897" s="214"/>
      <c r="L897" s="219"/>
      <c r="M897" s="220"/>
      <c r="N897" s="221"/>
      <c r="O897" s="221"/>
      <c r="P897" s="221"/>
      <c r="Q897" s="221"/>
      <c r="R897" s="221"/>
      <c r="S897" s="221"/>
      <c r="T897" s="222"/>
      <c r="AT897" s="223" t="s">
        <v>161</v>
      </c>
      <c r="AU897" s="223" t="s">
        <v>89</v>
      </c>
      <c r="AV897" s="14" t="s">
        <v>89</v>
      </c>
      <c r="AW897" s="14" t="s">
        <v>33</v>
      </c>
      <c r="AX897" s="14" t="s">
        <v>79</v>
      </c>
      <c r="AY897" s="223" t="s">
        <v>153</v>
      </c>
    </row>
    <row r="898" spans="1:65" s="15" customFormat="1" ht="11.25">
      <c r="B898" s="224"/>
      <c r="C898" s="225"/>
      <c r="D898" s="204" t="s">
        <v>161</v>
      </c>
      <c r="E898" s="226" t="s">
        <v>1</v>
      </c>
      <c r="F898" s="227" t="s">
        <v>164</v>
      </c>
      <c r="G898" s="225"/>
      <c r="H898" s="228">
        <v>0.28499999999999998</v>
      </c>
      <c r="I898" s="229"/>
      <c r="J898" s="225"/>
      <c r="K898" s="225"/>
      <c r="L898" s="230"/>
      <c r="M898" s="231"/>
      <c r="N898" s="232"/>
      <c r="O898" s="232"/>
      <c r="P898" s="232"/>
      <c r="Q898" s="232"/>
      <c r="R898" s="232"/>
      <c r="S898" s="232"/>
      <c r="T898" s="233"/>
      <c r="AT898" s="234" t="s">
        <v>161</v>
      </c>
      <c r="AU898" s="234" t="s">
        <v>89</v>
      </c>
      <c r="AV898" s="15" t="s">
        <v>159</v>
      </c>
      <c r="AW898" s="15" t="s">
        <v>33</v>
      </c>
      <c r="AX898" s="15" t="s">
        <v>87</v>
      </c>
      <c r="AY898" s="234" t="s">
        <v>153</v>
      </c>
    </row>
    <row r="899" spans="1:65" s="2" customFormat="1" ht="16.5" customHeight="1">
      <c r="A899" s="35"/>
      <c r="B899" s="36"/>
      <c r="C899" s="235" t="s">
        <v>1625</v>
      </c>
      <c r="D899" s="235" t="s">
        <v>223</v>
      </c>
      <c r="E899" s="236" t="s">
        <v>2211</v>
      </c>
      <c r="F899" s="237" t="s">
        <v>2212</v>
      </c>
      <c r="G899" s="238" t="s">
        <v>201</v>
      </c>
      <c r="H899" s="239">
        <v>0.48399999999999999</v>
      </c>
      <c r="I899" s="240"/>
      <c r="J899" s="241">
        <f>ROUND(I899*H899,2)</f>
        <v>0</v>
      </c>
      <c r="K899" s="242"/>
      <c r="L899" s="243"/>
      <c r="M899" s="244" t="s">
        <v>1</v>
      </c>
      <c r="N899" s="245" t="s">
        <v>44</v>
      </c>
      <c r="O899" s="72"/>
      <c r="P899" s="198">
        <f>O899*H899</f>
        <v>0</v>
      </c>
      <c r="Q899" s="198">
        <v>1</v>
      </c>
      <c r="R899" s="198">
        <f>Q899*H899</f>
        <v>0.48399999999999999</v>
      </c>
      <c r="S899" s="198">
        <v>0</v>
      </c>
      <c r="T899" s="199">
        <f>S899*H899</f>
        <v>0</v>
      </c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R899" s="200" t="s">
        <v>204</v>
      </c>
      <c r="AT899" s="200" t="s">
        <v>223</v>
      </c>
      <c r="AU899" s="200" t="s">
        <v>89</v>
      </c>
      <c r="AY899" s="18" t="s">
        <v>153</v>
      </c>
      <c r="BE899" s="201">
        <f>IF(N899="základní",J899,0)</f>
        <v>0</v>
      </c>
      <c r="BF899" s="201">
        <f>IF(N899="snížená",J899,0)</f>
        <v>0</v>
      </c>
      <c r="BG899" s="201">
        <f>IF(N899="zákl. přenesená",J899,0)</f>
        <v>0</v>
      </c>
      <c r="BH899" s="201">
        <f>IF(N899="sníž. přenesená",J899,0)</f>
        <v>0</v>
      </c>
      <c r="BI899" s="201">
        <f>IF(N899="nulová",J899,0)</f>
        <v>0</v>
      </c>
      <c r="BJ899" s="18" t="s">
        <v>87</v>
      </c>
      <c r="BK899" s="201">
        <f>ROUND(I899*H899,2)</f>
        <v>0</v>
      </c>
      <c r="BL899" s="18" t="s">
        <v>159</v>
      </c>
      <c r="BM899" s="200" t="s">
        <v>2213</v>
      </c>
    </row>
    <row r="900" spans="1:65" s="13" customFormat="1" ht="11.25">
      <c r="B900" s="202"/>
      <c r="C900" s="203"/>
      <c r="D900" s="204" t="s">
        <v>161</v>
      </c>
      <c r="E900" s="205" t="s">
        <v>1</v>
      </c>
      <c r="F900" s="206" t="s">
        <v>2214</v>
      </c>
      <c r="G900" s="203"/>
      <c r="H900" s="205" t="s">
        <v>1</v>
      </c>
      <c r="I900" s="207"/>
      <c r="J900" s="203"/>
      <c r="K900" s="203"/>
      <c r="L900" s="208"/>
      <c r="M900" s="209"/>
      <c r="N900" s="210"/>
      <c r="O900" s="210"/>
      <c r="P900" s="210"/>
      <c r="Q900" s="210"/>
      <c r="R900" s="210"/>
      <c r="S900" s="210"/>
      <c r="T900" s="211"/>
      <c r="AT900" s="212" t="s">
        <v>161</v>
      </c>
      <c r="AU900" s="212" t="s">
        <v>89</v>
      </c>
      <c r="AV900" s="13" t="s">
        <v>87</v>
      </c>
      <c r="AW900" s="13" t="s">
        <v>33</v>
      </c>
      <c r="AX900" s="13" t="s">
        <v>79</v>
      </c>
      <c r="AY900" s="212" t="s">
        <v>153</v>
      </c>
    </row>
    <row r="901" spans="1:65" s="14" customFormat="1" ht="11.25">
      <c r="B901" s="213"/>
      <c r="C901" s="214"/>
      <c r="D901" s="204" t="s">
        <v>161</v>
      </c>
      <c r="E901" s="215" t="s">
        <v>1</v>
      </c>
      <c r="F901" s="216" t="s">
        <v>2215</v>
      </c>
      <c r="G901" s="214"/>
      <c r="H901" s="217">
        <v>0.48399999999999999</v>
      </c>
      <c r="I901" s="218"/>
      <c r="J901" s="214"/>
      <c r="K901" s="214"/>
      <c r="L901" s="219"/>
      <c r="M901" s="220"/>
      <c r="N901" s="221"/>
      <c r="O901" s="221"/>
      <c r="P901" s="221"/>
      <c r="Q901" s="221"/>
      <c r="R901" s="221"/>
      <c r="S901" s="221"/>
      <c r="T901" s="222"/>
      <c r="AT901" s="223" t="s">
        <v>161</v>
      </c>
      <c r="AU901" s="223" t="s">
        <v>89</v>
      </c>
      <c r="AV901" s="14" t="s">
        <v>89</v>
      </c>
      <c r="AW901" s="14" t="s">
        <v>33</v>
      </c>
      <c r="AX901" s="14" t="s">
        <v>79</v>
      </c>
      <c r="AY901" s="223" t="s">
        <v>153</v>
      </c>
    </row>
    <row r="902" spans="1:65" s="15" customFormat="1" ht="11.25">
      <c r="B902" s="224"/>
      <c r="C902" s="225"/>
      <c r="D902" s="204" t="s">
        <v>161</v>
      </c>
      <c r="E902" s="226" t="s">
        <v>1</v>
      </c>
      <c r="F902" s="227" t="s">
        <v>164</v>
      </c>
      <c r="G902" s="225"/>
      <c r="H902" s="228">
        <v>0.48399999999999999</v>
      </c>
      <c r="I902" s="229"/>
      <c r="J902" s="225"/>
      <c r="K902" s="225"/>
      <c r="L902" s="230"/>
      <c r="M902" s="231"/>
      <c r="N902" s="232"/>
      <c r="O902" s="232"/>
      <c r="P902" s="232"/>
      <c r="Q902" s="232"/>
      <c r="R902" s="232"/>
      <c r="S902" s="232"/>
      <c r="T902" s="233"/>
      <c r="AT902" s="234" t="s">
        <v>161</v>
      </c>
      <c r="AU902" s="234" t="s">
        <v>89</v>
      </c>
      <c r="AV902" s="15" t="s">
        <v>159</v>
      </c>
      <c r="AW902" s="15" t="s">
        <v>33</v>
      </c>
      <c r="AX902" s="15" t="s">
        <v>87</v>
      </c>
      <c r="AY902" s="234" t="s">
        <v>153</v>
      </c>
    </row>
    <row r="903" spans="1:65" s="2" customFormat="1" ht="24.2" customHeight="1">
      <c r="A903" s="35"/>
      <c r="B903" s="36"/>
      <c r="C903" s="235" t="s">
        <v>2216</v>
      </c>
      <c r="D903" s="235" t="s">
        <v>223</v>
      </c>
      <c r="E903" s="236" t="s">
        <v>2217</v>
      </c>
      <c r="F903" s="237" t="s">
        <v>2218</v>
      </c>
      <c r="G903" s="238" t="s">
        <v>201</v>
      </c>
      <c r="H903" s="239">
        <v>0.04</v>
      </c>
      <c r="I903" s="240"/>
      <c r="J903" s="241">
        <f>ROUND(I903*H903,2)</f>
        <v>0</v>
      </c>
      <c r="K903" s="242"/>
      <c r="L903" s="243"/>
      <c r="M903" s="244" t="s">
        <v>1</v>
      </c>
      <c r="N903" s="245" t="s">
        <v>44</v>
      </c>
      <c r="O903" s="72"/>
      <c r="P903" s="198">
        <f>O903*H903</f>
        <v>0</v>
      </c>
      <c r="Q903" s="198">
        <v>1</v>
      </c>
      <c r="R903" s="198">
        <f>Q903*H903</f>
        <v>0.04</v>
      </c>
      <c r="S903" s="198">
        <v>0</v>
      </c>
      <c r="T903" s="199">
        <f>S903*H903</f>
        <v>0</v>
      </c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R903" s="200" t="s">
        <v>204</v>
      </c>
      <c r="AT903" s="200" t="s">
        <v>223</v>
      </c>
      <c r="AU903" s="200" t="s">
        <v>89</v>
      </c>
      <c r="AY903" s="18" t="s">
        <v>153</v>
      </c>
      <c r="BE903" s="201">
        <f>IF(N903="základní",J903,0)</f>
        <v>0</v>
      </c>
      <c r="BF903" s="201">
        <f>IF(N903="snížená",J903,0)</f>
        <v>0</v>
      </c>
      <c r="BG903" s="201">
        <f>IF(N903="zákl. přenesená",J903,0)</f>
        <v>0</v>
      </c>
      <c r="BH903" s="201">
        <f>IF(N903="sníž. přenesená",J903,0)</f>
        <v>0</v>
      </c>
      <c r="BI903" s="201">
        <f>IF(N903="nulová",J903,0)</f>
        <v>0</v>
      </c>
      <c r="BJ903" s="18" t="s">
        <v>87</v>
      </c>
      <c r="BK903" s="201">
        <f>ROUND(I903*H903,2)</f>
        <v>0</v>
      </c>
      <c r="BL903" s="18" t="s">
        <v>159</v>
      </c>
      <c r="BM903" s="200" t="s">
        <v>2219</v>
      </c>
    </row>
    <row r="904" spans="1:65" s="13" customFormat="1" ht="22.5">
      <c r="B904" s="202"/>
      <c r="C904" s="203"/>
      <c r="D904" s="204" t="s">
        <v>161</v>
      </c>
      <c r="E904" s="205" t="s">
        <v>1</v>
      </c>
      <c r="F904" s="206" t="s">
        <v>2220</v>
      </c>
      <c r="G904" s="203"/>
      <c r="H904" s="205" t="s">
        <v>1</v>
      </c>
      <c r="I904" s="207"/>
      <c r="J904" s="203"/>
      <c r="K904" s="203"/>
      <c r="L904" s="208"/>
      <c r="M904" s="209"/>
      <c r="N904" s="210"/>
      <c r="O904" s="210"/>
      <c r="P904" s="210"/>
      <c r="Q904" s="210"/>
      <c r="R904" s="210"/>
      <c r="S904" s="210"/>
      <c r="T904" s="211"/>
      <c r="AT904" s="212" t="s">
        <v>161</v>
      </c>
      <c r="AU904" s="212" t="s">
        <v>89</v>
      </c>
      <c r="AV904" s="13" t="s">
        <v>87</v>
      </c>
      <c r="AW904" s="13" t="s">
        <v>33</v>
      </c>
      <c r="AX904" s="13" t="s">
        <v>79</v>
      </c>
      <c r="AY904" s="212" t="s">
        <v>153</v>
      </c>
    </row>
    <row r="905" spans="1:65" s="14" customFormat="1" ht="11.25">
      <c r="B905" s="213"/>
      <c r="C905" s="214"/>
      <c r="D905" s="204" t="s">
        <v>161</v>
      </c>
      <c r="E905" s="215" t="s">
        <v>1</v>
      </c>
      <c r="F905" s="216" t="s">
        <v>2221</v>
      </c>
      <c r="G905" s="214"/>
      <c r="H905" s="217">
        <v>3.4000000000000002E-2</v>
      </c>
      <c r="I905" s="218"/>
      <c r="J905" s="214"/>
      <c r="K905" s="214"/>
      <c r="L905" s="219"/>
      <c r="M905" s="220"/>
      <c r="N905" s="221"/>
      <c r="O905" s="221"/>
      <c r="P905" s="221"/>
      <c r="Q905" s="221"/>
      <c r="R905" s="221"/>
      <c r="S905" s="221"/>
      <c r="T905" s="222"/>
      <c r="AT905" s="223" t="s">
        <v>161</v>
      </c>
      <c r="AU905" s="223" t="s">
        <v>89</v>
      </c>
      <c r="AV905" s="14" t="s">
        <v>89</v>
      </c>
      <c r="AW905" s="14" t="s">
        <v>33</v>
      </c>
      <c r="AX905" s="14" t="s">
        <v>79</v>
      </c>
      <c r="AY905" s="223" t="s">
        <v>153</v>
      </c>
    </row>
    <row r="906" spans="1:65" s="15" customFormat="1" ht="11.25">
      <c r="B906" s="224"/>
      <c r="C906" s="225"/>
      <c r="D906" s="204" t="s">
        <v>161</v>
      </c>
      <c r="E906" s="226" t="s">
        <v>1</v>
      </c>
      <c r="F906" s="227" t="s">
        <v>164</v>
      </c>
      <c r="G906" s="225"/>
      <c r="H906" s="228">
        <v>3.4000000000000002E-2</v>
      </c>
      <c r="I906" s="229"/>
      <c r="J906" s="225"/>
      <c r="K906" s="225"/>
      <c r="L906" s="230"/>
      <c r="M906" s="231"/>
      <c r="N906" s="232"/>
      <c r="O906" s="232"/>
      <c r="P906" s="232"/>
      <c r="Q906" s="232"/>
      <c r="R906" s="232"/>
      <c r="S906" s="232"/>
      <c r="T906" s="233"/>
      <c r="AT906" s="234" t="s">
        <v>161</v>
      </c>
      <c r="AU906" s="234" t="s">
        <v>89</v>
      </c>
      <c r="AV906" s="15" t="s">
        <v>159</v>
      </c>
      <c r="AW906" s="15" t="s">
        <v>33</v>
      </c>
      <c r="AX906" s="15" t="s">
        <v>87</v>
      </c>
      <c r="AY906" s="234" t="s">
        <v>153</v>
      </c>
    </row>
    <row r="907" spans="1:65" s="14" customFormat="1" ht="11.25">
      <c r="B907" s="213"/>
      <c r="C907" s="214"/>
      <c r="D907" s="204" t="s">
        <v>161</v>
      </c>
      <c r="E907" s="214"/>
      <c r="F907" s="216" t="s">
        <v>2222</v>
      </c>
      <c r="G907" s="214"/>
      <c r="H907" s="217">
        <v>0.04</v>
      </c>
      <c r="I907" s="218"/>
      <c r="J907" s="214"/>
      <c r="K907" s="214"/>
      <c r="L907" s="219"/>
      <c r="M907" s="220"/>
      <c r="N907" s="221"/>
      <c r="O907" s="221"/>
      <c r="P907" s="221"/>
      <c r="Q907" s="221"/>
      <c r="R907" s="221"/>
      <c r="S907" s="221"/>
      <c r="T907" s="222"/>
      <c r="AT907" s="223" t="s">
        <v>161</v>
      </c>
      <c r="AU907" s="223" t="s">
        <v>89</v>
      </c>
      <c r="AV907" s="14" t="s">
        <v>89</v>
      </c>
      <c r="AW907" s="14" t="s">
        <v>4</v>
      </c>
      <c r="AX907" s="14" t="s">
        <v>87</v>
      </c>
      <c r="AY907" s="223" t="s">
        <v>153</v>
      </c>
    </row>
    <row r="908" spans="1:65" s="2" customFormat="1" ht="24.2" customHeight="1">
      <c r="A908" s="35"/>
      <c r="B908" s="36"/>
      <c r="C908" s="235" t="s">
        <v>2223</v>
      </c>
      <c r="D908" s="235" t="s">
        <v>223</v>
      </c>
      <c r="E908" s="236" t="s">
        <v>2224</v>
      </c>
      <c r="F908" s="237" t="s">
        <v>2225</v>
      </c>
      <c r="G908" s="238" t="s">
        <v>2226</v>
      </c>
      <c r="H908" s="239">
        <v>2</v>
      </c>
      <c r="I908" s="240"/>
      <c r="J908" s="241">
        <f>ROUND(I908*H908,2)</f>
        <v>0</v>
      </c>
      <c r="K908" s="242"/>
      <c r="L908" s="243"/>
      <c r="M908" s="244" t="s">
        <v>1</v>
      </c>
      <c r="N908" s="245" t="s">
        <v>44</v>
      </c>
      <c r="O908" s="72"/>
      <c r="P908" s="198">
        <f>O908*H908</f>
        <v>0</v>
      </c>
      <c r="Q908" s="198">
        <v>1.5499999999999999E-3</v>
      </c>
      <c r="R908" s="198">
        <f>Q908*H908</f>
        <v>3.0999999999999999E-3</v>
      </c>
      <c r="S908" s="198">
        <v>0</v>
      </c>
      <c r="T908" s="199">
        <f>S908*H908</f>
        <v>0</v>
      </c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R908" s="200" t="s">
        <v>204</v>
      </c>
      <c r="AT908" s="200" t="s">
        <v>223</v>
      </c>
      <c r="AU908" s="200" t="s">
        <v>89</v>
      </c>
      <c r="AY908" s="18" t="s">
        <v>153</v>
      </c>
      <c r="BE908" s="201">
        <f>IF(N908="základní",J908,0)</f>
        <v>0</v>
      </c>
      <c r="BF908" s="201">
        <f>IF(N908="snížená",J908,0)</f>
        <v>0</v>
      </c>
      <c r="BG908" s="201">
        <f>IF(N908="zákl. přenesená",J908,0)</f>
        <v>0</v>
      </c>
      <c r="BH908" s="201">
        <f>IF(N908="sníž. přenesená",J908,0)</f>
        <v>0</v>
      </c>
      <c r="BI908" s="201">
        <f>IF(N908="nulová",J908,0)</f>
        <v>0</v>
      </c>
      <c r="BJ908" s="18" t="s">
        <v>87</v>
      </c>
      <c r="BK908" s="201">
        <f>ROUND(I908*H908,2)</f>
        <v>0</v>
      </c>
      <c r="BL908" s="18" t="s">
        <v>159</v>
      </c>
      <c r="BM908" s="200" t="s">
        <v>2227</v>
      </c>
    </row>
    <row r="909" spans="1:65" s="14" customFormat="1" ht="11.25">
      <c r="B909" s="213"/>
      <c r="C909" s="214"/>
      <c r="D909" s="204" t="s">
        <v>161</v>
      </c>
      <c r="E909" s="215" t="s">
        <v>1</v>
      </c>
      <c r="F909" s="216" t="s">
        <v>89</v>
      </c>
      <c r="G909" s="214"/>
      <c r="H909" s="217">
        <v>2</v>
      </c>
      <c r="I909" s="218"/>
      <c r="J909" s="214"/>
      <c r="K909" s="214"/>
      <c r="L909" s="219"/>
      <c r="M909" s="220"/>
      <c r="N909" s="221"/>
      <c r="O909" s="221"/>
      <c r="P909" s="221"/>
      <c r="Q909" s="221"/>
      <c r="R909" s="221"/>
      <c r="S909" s="221"/>
      <c r="T909" s="222"/>
      <c r="AT909" s="223" t="s">
        <v>161</v>
      </c>
      <c r="AU909" s="223" t="s">
        <v>89</v>
      </c>
      <c r="AV909" s="14" t="s">
        <v>89</v>
      </c>
      <c r="AW909" s="14" t="s">
        <v>33</v>
      </c>
      <c r="AX909" s="14" t="s">
        <v>79</v>
      </c>
      <c r="AY909" s="223" t="s">
        <v>153</v>
      </c>
    </row>
    <row r="910" spans="1:65" s="15" customFormat="1" ht="11.25">
      <c r="B910" s="224"/>
      <c r="C910" s="225"/>
      <c r="D910" s="204" t="s">
        <v>161</v>
      </c>
      <c r="E910" s="226" t="s">
        <v>1</v>
      </c>
      <c r="F910" s="227" t="s">
        <v>164</v>
      </c>
      <c r="G910" s="225"/>
      <c r="H910" s="228">
        <v>2</v>
      </c>
      <c r="I910" s="229"/>
      <c r="J910" s="225"/>
      <c r="K910" s="225"/>
      <c r="L910" s="230"/>
      <c r="M910" s="231"/>
      <c r="N910" s="232"/>
      <c r="O910" s="232"/>
      <c r="P910" s="232"/>
      <c r="Q910" s="232"/>
      <c r="R910" s="232"/>
      <c r="S910" s="232"/>
      <c r="T910" s="233"/>
      <c r="AT910" s="234" t="s">
        <v>161</v>
      </c>
      <c r="AU910" s="234" t="s">
        <v>89</v>
      </c>
      <c r="AV910" s="15" t="s">
        <v>159</v>
      </c>
      <c r="AW910" s="15" t="s">
        <v>33</v>
      </c>
      <c r="AX910" s="15" t="s">
        <v>87</v>
      </c>
      <c r="AY910" s="234" t="s">
        <v>153</v>
      </c>
    </row>
    <row r="911" spans="1:65" s="2" customFormat="1" ht="16.5" customHeight="1">
      <c r="A911" s="35"/>
      <c r="B911" s="36"/>
      <c r="C911" s="235" t="s">
        <v>2228</v>
      </c>
      <c r="D911" s="235" t="s">
        <v>223</v>
      </c>
      <c r="E911" s="236" t="s">
        <v>2229</v>
      </c>
      <c r="F911" s="237" t="s">
        <v>2230</v>
      </c>
      <c r="G911" s="238" t="s">
        <v>2226</v>
      </c>
      <c r="H911" s="239">
        <v>2</v>
      </c>
      <c r="I911" s="240"/>
      <c r="J911" s="241">
        <f>ROUND(I911*H911,2)</f>
        <v>0</v>
      </c>
      <c r="K911" s="242"/>
      <c r="L911" s="243"/>
      <c r="M911" s="244" t="s">
        <v>1</v>
      </c>
      <c r="N911" s="245" t="s">
        <v>44</v>
      </c>
      <c r="O911" s="72"/>
      <c r="P911" s="198">
        <f>O911*H911</f>
        <v>0</v>
      </c>
      <c r="Q911" s="198">
        <v>0</v>
      </c>
      <c r="R911" s="198">
        <f>Q911*H911</f>
        <v>0</v>
      </c>
      <c r="S911" s="198">
        <v>0</v>
      </c>
      <c r="T911" s="199">
        <f>S911*H911</f>
        <v>0</v>
      </c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R911" s="200" t="s">
        <v>204</v>
      </c>
      <c r="AT911" s="200" t="s">
        <v>223</v>
      </c>
      <c r="AU911" s="200" t="s">
        <v>89</v>
      </c>
      <c r="AY911" s="18" t="s">
        <v>153</v>
      </c>
      <c r="BE911" s="201">
        <f>IF(N911="základní",J911,0)</f>
        <v>0</v>
      </c>
      <c r="BF911" s="201">
        <f>IF(N911="snížená",J911,0)</f>
        <v>0</v>
      </c>
      <c r="BG911" s="201">
        <f>IF(N911="zákl. přenesená",J911,0)</f>
        <v>0</v>
      </c>
      <c r="BH911" s="201">
        <f>IF(N911="sníž. přenesená",J911,0)</f>
        <v>0</v>
      </c>
      <c r="BI911" s="201">
        <f>IF(N911="nulová",J911,0)</f>
        <v>0</v>
      </c>
      <c r="BJ911" s="18" t="s">
        <v>87</v>
      </c>
      <c r="BK911" s="201">
        <f>ROUND(I911*H911,2)</f>
        <v>0</v>
      </c>
      <c r="BL911" s="18" t="s">
        <v>159</v>
      </c>
      <c r="BM911" s="200" t="s">
        <v>2231</v>
      </c>
    </row>
    <row r="912" spans="1:65" s="14" customFormat="1" ht="11.25">
      <c r="B912" s="213"/>
      <c r="C912" s="214"/>
      <c r="D912" s="204" t="s">
        <v>161</v>
      </c>
      <c r="E912" s="215" t="s">
        <v>1</v>
      </c>
      <c r="F912" s="216" t="s">
        <v>89</v>
      </c>
      <c r="G912" s="214"/>
      <c r="H912" s="217">
        <v>2</v>
      </c>
      <c r="I912" s="218"/>
      <c r="J912" s="214"/>
      <c r="K912" s="214"/>
      <c r="L912" s="219"/>
      <c r="M912" s="220"/>
      <c r="N912" s="221"/>
      <c r="O912" s="221"/>
      <c r="P912" s="221"/>
      <c r="Q912" s="221"/>
      <c r="R912" s="221"/>
      <c r="S912" s="221"/>
      <c r="T912" s="222"/>
      <c r="AT912" s="223" t="s">
        <v>161</v>
      </c>
      <c r="AU912" s="223" t="s">
        <v>89</v>
      </c>
      <c r="AV912" s="14" t="s">
        <v>89</v>
      </c>
      <c r="AW912" s="14" t="s">
        <v>33</v>
      </c>
      <c r="AX912" s="14" t="s">
        <v>79</v>
      </c>
      <c r="AY912" s="223" t="s">
        <v>153</v>
      </c>
    </row>
    <row r="913" spans="1:65" s="15" customFormat="1" ht="11.25">
      <c r="B913" s="224"/>
      <c r="C913" s="225"/>
      <c r="D913" s="204" t="s">
        <v>161</v>
      </c>
      <c r="E913" s="226" t="s">
        <v>1</v>
      </c>
      <c r="F913" s="227" t="s">
        <v>164</v>
      </c>
      <c r="G913" s="225"/>
      <c r="H913" s="228">
        <v>2</v>
      </c>
      <c r="I913" s="229"/>
      <c r="J913" s="225"/>
      <c r="K913" s="225"/>
      <c r="L913" s="230"/>
      <c r="M913" s="231"/>
      <c r="N913" s="232"/>
      <c r="O913" s="232"/>
      <c r="P913" s="232"/>
      <c r="Q913" s="232"/>
      <c r="R913" s="232"/>
      <c r="S913" s="232"/>
      <c r="T913" s="233"/>
      <c r="AT913" s="234" t="s">
        <v>161</v>
      </c>
      <c r="AU913" s="234" t="s">
        <v>89</v>
      </c>
      <c r="AV913" s="15" t="s">
        <v>159</v>
      </c>
      <c r="AW913" s="15" t="s">
        <v>33</v>
      </c>
      <c r="AX913" s="15" t="s">
        <v>87</v>
      </c>
      <c r="AY913" s="234" t="s">
        <v>153</v>
      </c>
    </row>
    <row r="914" spans="1:65" s="2" customFormat="1" ht="24.2" customHeight="1">
      <c r="A914" s="35"/>
      <c r="B914" s="36"/>
      <c r="C914" s="188" t="s">
        <v>2232</v>
      </c>
      <c r="D914" s="188" t="s">
        <v>155</v>
      </c>
      <c r="E914" s="189" t="s">
        <v>2233</v>
      </c>
      <c r="F914" s="190" t="s">
        <v>2234</v>
      </c>
      <c r="G914" s="191" t="s">
        <v>2186</v>
      </c>
      <c r="H914" s="192">
        <v>700.77200000000005</v>
      </c>
      <c r="I914" s="193"/>
      <c r="J914" s="194">
        <f>ROUND(I914*H914,2)</f>
        <v>0</v>
      </c>
      <c r="K914" s="195"/>
      <c r="L914" s="40"/>
      <c r="M914" s="196" t="s">
        <v>1</v>
      </c>
      <c r="N914" s="197" t="s">
        <v>44</v>
      </c>
      <c r="O914" s="72"/>
      <c r="P914" s="198">
        <f>O914*H914</f>
        <v>0</v>
      </c>
      <c r="Q914" s="198">
        <v>2.4000000000000001E-4</v>
      </c>
      <c r="R914" s="198">
        <f>Q914*H914</f>
        <v>0.16818528000000002</v>
      </c>
      <c r="S914" s="198">
        <v>0</v>
      </c>
      <c r="T914" s="199">
        <f>S914*H914</f>
        <v>0</v>
      </c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R914" s="200" t="s">
        <v>251</v>
      </c>
      <c r="AT914" s="200" t="s">
        <v>155</v>
      </c>
      <c r="AU914" s="200" t="s">
        <v>89</v>
      </c>
      <c r="AY914" s="18" t="s">
        <v>153</v>
      </c>
      <c r="BE914" s="201">
        <f>IF(N914="základní",J914,0)</f>
        <v>0</v>
      </c>
      <c r="BF914" s="201">
        <f>IF(N914="snížená",J914,0)</f>
        <v>0</v>
      </c>
      <c r="BG914" s="201">
        <f>IF(N914="zákl. přenesená",J914,0)</f>
        <v>0</v>
      </c>
      <c r="BH914" s="201">
        <f>IF(N914="sníž. přenesená",J914,0)</f>
        <v>0</v>
      </c>
      <c r="BI914" s="201">
        <f>IF(N914="nulová",J914,0)</f>
        <v>0</v>
      </c>
      <c r="BJ914" s="18" t="s">
        <v>87</v>
      </c>
      <c r="BK914" s="201">
        <f>ROUND(I914*H914,2)</f>
        <v>0</v>
      </c>
      <c r="BL914" s="18" t="s">
        <v>251</v>
      </c>
      <c r="BM914" s="200" t="s">
        <v>2235</v>
      </c>
    </row>
    <row r="915" spans="1:65" s="13" customFormat="1" ht="11.25">
      <c r="B915" s="202"/>
      <c r="C915" s="203"/>
      <c r="D915" s="204" t="s">
        <v>161</v>
      </c>
      <c r="E915" s="205" t="s">
        <v>1</v>
      </c>
      <c r="F915" s="206" t="s">
        <v>2236</v>
      </c>
      <c r="G915" s="203"/>
      <c r="H915" s="205" t="s">
        <v>1</v>
      </c>
      <c r="I915" s="207"/>
      <c r="J915" s="203"/>
      <c r="K915" s="203"/>
      <c r="L915" s="208"/>
      <c r="M915" s="209"/>
      <c r="N915" s="210"/>
      <c r="O915" s="210"/>
      <c r="P915" s="210"/>
      <c r="Q915" s="210"/>
      <c r="R915" s="210"/>
      <c r="S915" s="210"/>
      <c r="T915" s="211"/>
      <c r="AT915" s="212" t="s">
        <v>161</v>
      </c>
      <c r="AU915" s="212" t="s">
        <v>89</v>
      </c>
      <c r="AV915" s="13" t="s">
        <v>87</v>
      </c>
      <c r="AW915" s="13" t="s">
        <v>33</v>
      </c>
      <c r="AX915" s="13" t="s">
        <v>79</v>
      </c>
      <c r="AY915" s="212" t="s">
        <v>153</v>
      </c>
    </row>
    <row r="916" spans="1:65" s="14" customFormat="1" ht="11.25">
      <c r="B916" s="213"/>
      <c r="C916" s="214"/>
      <c r="D916" s="204" t="s">
        <v>161</v>
      </c>
      <c r="E916" s="215" t="s">
        <v>1</v>
      </c>
      <c r="F916" s="216" t="s">
        <v>2237</v>
      </c>
      <c r="G916" s="214"/>
      <c r="H916" s="217">
        <v>700.77200000000005</v>
      </c>
      <c r="I916" s="218"/>
      <c r="J916" s="214"/>
      <c r="K916" s="214"/>
      <c r="L916" s="219"/>
      <c r="M916" s="220"/>
      <c r="N916" s="221"/>
      <c r="O916" s="221"/>
      <c r="P916" s="221"/>
      <c r="Q916" s="221"/>
      <c r="R916" s="221"/>
      <c r="S916" s="221"/>
      <c r="T916" s="222"/>
      <c r="AT916" s="223" t="s">
        <v>161</v>
      </c>
      <c r="AU916" s="223" t="s">
        <v>89</v>
      </c>
      <c r="AV916" s="14" t="s">
        <v>89</v>
      </c>
      <c r="AW916" s="14" t="s">
        <v>33</v>
      </c>
      <c r="AX916" s="14" t="s">
        <v>79</v>
      </c>
      <c r="AY916" s="223" t="s">
        <v>153</v>
      </c>
    </row>
    <row r="917" spans="1:65" s="15" customFormat="1" ht="11.25">
      <c r="B917" s="224"/>
      <c r="C917" s="225"/>
      <c r="D917" s="204" t="s">
        <v>161</v>
      </c>
      <c r="E917" s="226" t="s">
        <v>1</v>
      </c>
      <c r="F917" s="227" t="s">
        <v>164</v>
      </c>
      <c r="G917" s="225"/>
      <c r="H917" s="228">
        <v>700.77200000000005</v>
      </c>
      <c r="I917" s="229"/>
      <c r="J917" s="225"/>
      <c r="K917" s="225"/>
      <c r="L917" s="230"/>
      <c r="M917" s="231"/>
      <c r="N917" s="232"/>
      <c r="O917" s="232"/>
      <c r="P917" s="232"/>
      <c r="Q917" s="232"/>
      <c r="R917" s="232"/>
      <c r="S917" s="232"/>
      <c r="T917" s="233"/>
      <c r="AT917" s="234" t="s">
        <v>161</v>
      </c>
      <c r="AU917" s="234" t="s">
        <v>89</v>
      </c>
      <c r="AV917" s="15" t="s">
        <v>159</v>
      </c>
      <c r="AW917" s="15" t="s">
        <v>33</v>
      </c>
      <c r="AX917" s="15" t="s">
        <v>87</v>
      </c>
      <c r="AY917" s="234" t="s">
        <v>153</v>
      </c>
    </row>
    <row r="918" spans="1:65" s="2" customFormat="1" ht="24.2" customHeight="1">
      <c r="A918" s="35"/>
      <c r="B918" s="36"/>
      <c r="C918" s="188" t="s">
        <v>2238</v>
      </c>
      <c r="D918" s="188" t="s">
        <v>155</v>
      </c>
      <c r="E918" s="189" t="s">
        <v>2239</v>
      </c>
      <c r="F918" s="190" t="s">
        <v>2240</v>
      </c>
      <c r="G918" s="191" t="s">
        <v>201</v>
      </c>
      <c r="H918" s="192">
        <v>1.022</v>
      </c>
      <c r="I918" s="193"/>
      <c r="J918" s="194">
        <f>ROUND(I918*H918,2)</f>
        <v>0</v>
      </c>
      <c r="K918" s="195"/>
      <c r="L918" s="40"/>
      <c r="M918" s="196" t="s">
        <v>1</v>
      </c>
      <c r="N918" s="197" t="s">
        <v>44</v>
      </c>
      <c r="O918" s="72"/>
      <c r="P918" s="198">
        <f>O918*H918</f>
        <v>0</v>
      </c>
      <c r="Q918" s="198">
        <v>0</v>
      </c>
      <c r="R918" s="198">
        <f>Q918*H918</f>
        <v>0</v>
      </c>
      <c r="S918" s="198">
        <v>0</v>
      </c>
      <c r="T918" s="199">
        <f>S918*H918</f>
        <v>0</v>
      </c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R918" s="200" t="s">
        <v>251</v>
      </c>
      <c r="AT918" s="200" t="s">
        <v>155</v>
      </c>
      <c r="AU918" s="200" t="s">
        <v>89</v>
      </c>
      <c r="AY918" s="18" t="s">
        <v>153</v>
      </c>
      <c r="BE918" s="201">
        <f>IF(N918="základní",J918,0)</f>
        <v>0</v>
      </c>
      <c r="BF918" s="201">
        <f>IF(N918="snížená",J918,0)</f>
        <v>0</v>
      </c>
      <c r="BG918" s="201">
        <f>IF(N918="zákl. přenesená",J918,0)</f>
        <v>0</v>
      </c>
      <c r="BH918" s="201">
        <f>IF(N918="sníž. přenesená",J918,0)</f>
        <v>0</v>
      </c>
      <c r="BI918" s="201">
        <f>IF(N918="nulová",J918,0)</f>
        <v>0</v>
      </c>
      <c r="BJ918" s="18" t="s">
        <v>87</v>
      </c>
      <c r="BK918" s="201">
        <f>ROUND(I918*H918,2)</f>
        <v>0</v>
      </c>
      <c r="BL918" s="18" t="s">
        <v>251</v>
      </c>
      <c r="BM918" s="200" t="s">
        <v>2241</v>
      </c>
    </row>
    <row r="919" spans="1:65" s="12" customFormat="1" ht="22.9" customHeight="1">
      <c r="B919" s="172"/>
      <c r="C919" s="173"/>
      <c r="D919" s="174" t="s">
        <v>78</v>
      </c>
      <c r="E919" s="186" t="s">
        <v>698</v>
      </c>
      <c r="F919" s="186" t="s">
        <v>699</v>
      </c>
      <c r="G919" s="173"/>
      <c r="H919" s="173"/>
      <c r="I919" s="176"/>
      <c r="J919" s="187">
        <f>BK919</f>
        <v>0</v>
      </c>
      <c r="K919" s="173"/>
      <c r="L919" s="178"/>
      <c r="M919" s="179"/>
      <c r="N919" s="180"/>
      <c r="O919" s="180"/>
      <c r="P919" s="181">
        <f>SUM(P920:P923)</f>
        <v>0</v>
      </c>
      <c r="Q919" s="180"/>
      <c r="R919" s="181">
        <f>SUM(R920:R923)</f>
        <v>5.7399999999999994E-3</v>
      </c>
      <c r="S919" s="180"/>
      <c r="T919" s="182">
        <f>SUM(T920:T923)</f>
        <v>0</v>
      </c>
      <c r="AR919" s="183" t="s">
        <v>89</v>
      </c>
      <c r="AT919" s="184" t="s">
        <v>78</v>
      </c>
      <c r="AU919" s="184" t="s">
        <v>87</v>
      </c>
      <c r="AY919" s="183" t="s">
        <v>153</v>
      </c>
      <c r="BK919" s="185">
        <f>SUM(BK920:BK923)</f>
        <v>0</v>
      </c>
    </row>
    <row r="920" spans="1:65" s="2" customFormat="1" ht="24.2" customHeight="1">
      <c r="A920" s="35"/>
      <c r="B920" s="36"/>
      <c r="C920" s="188" t="s">
        <v>2242</v>
      </c>
      <c r="D920" s="188" t="s">
        <v>155</v>
      </c>
      <c r="E920" s="189" t="s">
        <v>2243</v>
      </c>
      <c r="F920" s="190" t="s">
        <v>2244</v>
      </c>
      <c r="G920" s="191" t="s">
        <v>194</v>
      </c>
      <c r="H920" s="192">
        <v>41</v>
      </c>
      <c r="I920" s="193"/>
      <c r="J920" s="194">
        <f>ROUND(I920*H920,2)</f>
        <v>0</v>
      </c>
      <c r="K920" s="195"/>
      <c r="L920" s="40"/>
      <c r="M920" s="196" t="s">
        <v>1</v>
      </c>
      <c r="N920" s="197" t="s">
        <v>44</v>
      </c>
      <c r="O920" s="72"/>
      <c r="P920" s="198">
        <f>O920*H920</f>
        <v>0</v>
      </c>
      <c r="Q920" s="198">
        <v>1.3999999999999999E-4</v>
      </c>
      <c r="R920" s="198">
        <f>Q920*H920</f>
        <v>5.7399999999999994E-3</v>
      </c>
      <c r="S920" s="198">
        <v>0</v>
      </c>
      <c r="T920" s="199">
        <f>S920*H920</f>
        <v>0</v>
      </c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R920" s="200" t="s">
        <v>251</v>
      </c>
      <c r="AT920" s="200" t="s">
        <v>155</v>
      </c>
      <c r="AU920" s="200" t="s">
        <v>89</v>
      </c>
      <c r="AY920" s="18" t="s">
        <v>153</v>
      </c>
      <c r="BE920" s="201">
        <f>IF(N920="základní",J920,0)</f>
        <v>0</v>
      </c>
      <c r="BF920" s="201">
        <f>IF(N920="snížená",J920,0)</f>
        <v>0</v>
      </c>
      <c r="BG920" s="201">
        <f>IF(N920="zákl. přenesená",J920,0)</f>
        <v>0</v>
      </c>
      <c r="BH920" s="201">
        <f>IF(N920="sníž. přenesená",J920,0)</f>
        <v>0</v>
      </c>
      <c r="BI920" s="201">
        <f>IF(N920="nulová",J920,0)</f>
        <v>0</v>
      </c>
      <c r="BJ920" s="18" t="s">
        <v>87</v>
      </c>
      <c r="BK920" s="201">
        <f>ROUND(I920*H920,2)</f>
        <v>0</v>
      </c>
      <c r="BL920" s="18" t="s">
        <v>251</v>
      </c>
      <c r="BM920" s="200" t="s">
        <v>2245</v>
      </c>
    </row>
    <row r="921" spans="1:65" s="13" customFormat="1" ht="11.25">
      <c r="B921" s="202"/>
      <c r="C921" s="203"/>
      <c r="D921" s="204" t="s">
        <v>161</v>
      </c>
      <c r="E921" s="205" t="s">
        <v>1</v>
      </c>
      <c r="F921" s="206" t="s">
        <v>2246</v>
      </c>
      <c r="G921" s="203"/>
      <c r="H921" s="205" t="s">
        <v>1</v>
      </c>
      <c r="I921" s="207"/>
      <c r="J921" s="203"/>
      <c r="K921" s="203"/>
      <c r="L921" s="208"/>
      <c r="M921" s="209"/>
      <c r="N921" s="210"/>
      <c r="O921" s="210"/>
      <c r="P921" s="210"/>
      <c r="Q921" s="210"/>
      <c r="R921" s="210"/>
      <c r="S921" s="210"/>
      <c r="T921" s="211"/>
      <c r="AT921" s="212" t="s">
        <v>161</v>
      </c>
      <c r="AU921" s="212" t="s">
        <v>89</v>
      </c>
      <c r="AV921" s="13" t="s">
        <v>87</v>
      </c>
      <c r="AW921" s="13" t="s">
        <v>33</v>
      </c>
      <c r="AX921" s="13" t="s">
        <v>79</v>
      </c>
      <c r="AY921" s="212" t="s">
        <v>153</v>
      </c>
    </row>
    <row r="922" spans="1:65" s="14" customFormat="1" ht="11.25">
      <c r="B922" s="213"/>
      <c r="C922" s="214"/>
      <c r="D922" s="204" t="s">
        <v>161</v>
      </c>
      <c r="E922" s="215" t="s">
        <v>1</v>
      </c>
      <c r="F922" s="216" t="s">
        <v>2247</v>
      </c>
      <c r="G922" s="214"/>
      <c r="H922" s="217">
        <v>41</v>
      </c>
      <c r="I922" s="218"/>
      <c r="J922" s="214"/>
      <c r="K922" s="214"/>
      <c r="L922" s="219"/>
      <c r="M922" s="220"/>
      <c r="N922" s="221"/>
      <c r="O922" s="221"/>
      <c r="P922" s="221"/>
      <c r="Q922" s="221"/>
      <c r="R922" s="221"/>
      <c r="S922" s="221"/>
      <c r="T922" s="222"/>
      <c r="AT922" s="223" t="s">
        <v>161</v>
      </c>
      <c r="AU922" s="223" t="s">
        <v>89</v>
      </c>
      <c r="AV922" s="14" t="s">
        <v>89</v>
      </c>
      <c r="AW922" s="14" t="s">
        <v>33</v>
      </c>
      <c r="AX922" s="14" t="s">
        <v>79</v>
      </c>
      <c r="AY922" s="223" t="s">
        <v>153</v>
      </c>
    </row>
    <row r="923" spans="1:65" s="15" customFormat="1" ht="11.25">
      <c r="B923" s="224"/>
      <c r="C923" s="225"/>
      <c r="D923" s="204" t="s">
        <v>161</v>
      </c>
      <c r="E923" s="226" t="s">
        <v>1</v>
      </c>
      <c r="F923" s="227" t="s">
        <v>164</v>
      </c>
      <c r="G923" s="225"/>
      <c r="H923" s="228">
        <v>41</v>
      </c>
      <c r="I923" s="229"/>
      <c r="J923" s="225"/>
      <c r="K923" s="225"/>
      <c r="L923" s="230"/>
      <c r="M923" s="231"/>
      <c r="N923" s="232"/>
      <c r="O923" s="232"/>
      <c r="P923" s="232"/>
      <c r="Q923" s="232"/>
      <c r="R923" s="232"/>
      <c r="S923" s="232"/>
      <c r="T923" s="233"/>
      <c r="AT923" s="234" t="s">
        <v>161</v>
      </c>
      <c r="AU923" s="234" t="s">
        <v>89</v>
      </c>
      <c r="AV923" s="15" t="s">
        <v>159</v>
      </c>
      <c r="AW923" s="15" t="s">
        <v>33</v>
      </c>
      <c r="AX923" s="15" t="s">
        <v>87</v>
      </c>
      <c r="AY923" s="234" t="s">
        <v>153</v>
      </c>
    </row>
    <row r="924" spans="1:65" s="12" customFormat="1" ht="25.9" customHeight="1">
      <c r="B924" s="172"/>
      <c r="C924" s="173"/>
      <c r="D924" s="174" t="s">
        <v>78</v>
      </c>
      <c r="E924" s="175" t="s">
        <v>223</v>
      </c>
      <c r="F924" s="175" t="s">
        <v>2248</v>
      </c>
      <c r="G924" s="173"/>
      <c r="H924" s="173"/>
      <c r="I924" s="176"/>
      <c r="J924" s="177">
        <f>BK924</f>
        <v>0</v>
      </c>
      <c r="K924" s="173"/>
      <c r="L924" s="178"/>
      <c r="M924" s="179"/>
      <c r="N924" s="180"/>
      <c r="O924" s="180"/>
      <c r="P924" s="181">
        <f>P925+P931</f>
        <v>0</v>
      </c>
      <c r="Q924" s="180"/>
      <c r="R924" s="181">
        <f>R925+R931</f>
        <v>51.525437700000005</v>
      </c>
      <c r="S924" s="180"/>
      <c r="T924" s="182">
        <f>T925+T931</f>
        <v>0</v>
      </c>
      <c r="AR924" s="183" t="s">
        <v>172</v>
      </c>
      <c r="AT924" s="184" t="s">
        <v>78</v>
      </c>
      <c r="AU924" s="184" t="s">
        <v>79</v>
      </c>
      <c r="AY924" s="183" t="s">
        <v>153</v>
      </c>
      <c r="BK924" s="185">
        <f>BK925+BK931</f>
        <v>0</v>
      </c>
    </row>
    <row r="925" spans="1:65" s="12" customFormat="1" ht="22.9" customHeight="1">
      <c r="B925" s="172"/>
      <c r="C925" s="173"/>
      <c r="D925" s="174" t="s">
        <v>78</v>
      </c>
      <c r="E925" s="186" t="s">
        <v>2249</v>
      </c>
      <c r="F925" s="186" t="s">
        <v>2250</v>
      </c>
      <c r="G925" s="173"/>
      <c r="H925" s="173"/>
      <c r="I925" s="176"/>
      <c r="J925" s="187">
        <f>BK925</f>
        <v>0</v>
      </c>
      <c r="K925" s="173"/>
      <c r="L925" s="178"/>
      <c r="M925" s="179"/>
      <c r="N925" s="180"/>
      <c r="O925" s="180"/>
      <c r="P925" s="181">
        <f>SUM(P926:P930)</f>
        <v>0</v>
      </c>
      <c r="Q925" s="180"/>
      <c r="R925" s="181">
        <f>SUM(R926:R930)</f>
        <v>1.2670399999999999</v>
      </c>
      <c r="S925" s="180"/>
      <c r="T925" s="182">
        <f>SUM(T926:T930)</f>
        <v>0</v>
      </c>
      <c r="AR925" s="183" t="s">
        <v>172</v>
      </c>
      <c r="AT925" s="184" t="s">
        <v>78</v>
      </c>
      <c r="AU925" s="184" t="s">
        <v>87</v>
      </c>
      <c r="AY925" s="183" t="s">
        <v>153</v>
      </c>
      <c r="BK925" s="185">
        <f>SUM(BK926:BK930)</f>
        <v>0</v>
      </c>
    </row>
    <row r="926" spans="1:65" s="2" customFormat="1" ht="16.5" customHeight="1">
      <c r="A926" s="35"/>
      <c r="B926" s="36"/>
      <c r="C926" s="188" t="s">
        <v>2251</v>
      </c>
      <c r="D926" s="188" t="s">
        <v>155</v>
      </c>
      <c r="E926" s="189" t="s">
        <v>2252</v>
      </c>
      <c r="F926" s="190" t="s">
        <v>2253</v>
      </c>
      <c r="G926" s="191" t="s">
        <v>465</v>
      </c>
      <c r="H926" s="192">
        <v>16</v>
      </c>
      <c r="I926" s="193"/>
      <c r="J926" s="194">
        <f>ROUND(I926*H926,2)</f>
        <v>0</v>
      </c>
      <c r="K926" s="195"/>
      <c r="L926" s="40"/>
      <c r="M926" s="196" t="s">
        <v>1</v>
      </c>
      <c r="N926" s="197" t="s">
        <v>44</v>
      </c>
      <c r="O926" s="72"/>
      <c r="P926" s="198">
        <f>O926*H926</f>
        <v>0</v>
      </c>
      <c r="Q926" s="198">
        <v>0</v>
      </c>
      <c r="R926" s="198">
        <f>Q926*H926</f>
        <v>0</v>
      </c>
      <c r="S926" s="198">
        <v>0</v>
      </c>
      <c r="T926" s="199">
        <f>S926*H926</f>
        <v>0</v>
      </c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R926" s="200" t="s">
        <v>537</v>
      </c>
      <c r="AT926" s="200" t="s">
        <v>155</v>
      </c>
      <c r="AU926" s="200" t="s">
        <v>89</v>
      </c>
      <c r="AY926" s="18" t="s">
        <v>153</v>
      </c>
      <c r="BE926" s="201">
        <f>IF(N926="základní",J926,0)</f>
        <v>0</v>
      </c>
      <c r="BF926" s="201">
        <f>IF(N926="snížená",J926,0)</f>
        <v>0</v>
      </c>
      <c r="BG926" s="201">
        <f>IF(N926="zákl. přenesená",J926,0)</f>
        <v>0</v>
      </c>
      <c r="BH926" s="201">
        <f>IF(N926="sníž. přenesená",J926,0)</f>
        <v>0</v>
      </c>
      <c r="BI926" s="201">
        <f>IF(N926="nulová",J926,0)</f>
        <v>0</v>
      </c>
      <c r="BJ926" s="18" t="s">
        <v>87</v>
      </c>
      <c r="BK926" s="201">
        <f>ROUND(I926*H926,2)</f>
        <v>0</v>
      </c>
      <c r="BL926" s="18" t="s">
        <v>537</v>
      </c>
      <c r="BM926" s="200" t="s">
        <v>2254</v>
      </c>
    </row>
    <row r="927" spans="1:65" s="2" customFormat="1" ht="16.5" customHeight="1">
      <c r="A927" s="35"/>
      <c r="B927" s="36"/>
      <c r="C927" s="235" t="s">
        <v>2255</v>
      </c>
      <c r="D927" s="235" t="s">
        <v>223</v>
      </c>
      <c r="E927" s="236" t="s">
        <v>2256</v>
      </c>
      <c r="F927" s="237" t="s">
        <v>2257</v>
      </c>
      <c r="G927" s="238" t="s">
        <v>465</v>
      </c>
      <c r="H927" s="239">
        <v>16</v>
      </c>
      <c r="I927" s="240"/>
      <c r="J927" s="241">
        <f>ROUND(I927*H927,2)</f>
        <v>0</v>
      </c>
      <c r="K927" s="242"/>
      <c r="L927" s="243"/>
      <c r="M927" s="244" t="s">
        <v>1</v>
      </c>
      <c r="N927" s="245" t="s">
        <v>44</v>
      </c>
      <c r="O927" s="72"/>
      <c r="P927" s="198">
        <f>O927*H927</f>
        <v>0</v>
      </c>
      <c r="Q927" s="198">
        <v>7.9000000000000001E-2</v>
      </c>
      <c r="R927" s="198">
        <f>Q927*H927</f>
        <v>1.264</v>
      </c>
      <c r="S927" s="198">
        <v>0</v>
      </c>
      <c r="T927" s="199">
        <f>S927*H927</f>
        <v>0</v>
      </c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R927" s="200" t="s">
        <v>2098</v>
      </c>
      <c r="AT927" s="200" t="s">
        <v>223</v>
      </c>
      <c r="AU927" s="200" t="s">
        <v>89</v>
      </c>
      <c r="AY927" s="18" t="s">
        <v>153</v>
      </c>
      <c r="BE927" s="201">
        <f>IF(N927="základní",J927,0)</f>
        <v>0</v>
      </c>
      <c r="BF927" s="201">
        <f>IF(N927="snížená",J927,0)</f>
        <v>0</v>
      </c>
      <c r="BG927" s="201">
        <f>IF(N927="zákl. přenesená",J927,0)</f>
        <v>0</v>
      </c>
      <c r="BH927" s="201">
        <f>IF(N927="sníž. přenesená",J927,0)</f>
        <v>0</v>
      </c>
      <c r="BI927" s="201">
        <f>IF(N927="nulová",J927,0)</f>
        <v>0</v>
      </c>
      <c r="BJ927" s="18" t="s">
        <v>87</v>
      </c>
      <c r="BK927" s="201">
        <f>ROUND(I927*H927,2)</f>
        <v>0</v>
      </c>
      <c r="BL927" s="18" t="s">
        <v>2098</v>
      </c>
      <c r="BM927" s="200" t="s">
        <v>2258</v>
      </c>
    </row>
    <row r="928" spans="1:65" s="2" customFormat="1" ht="16.5" customHeight="1">
      <c r="A928" s="35"/>
      <c r="B928" s="36"/>
      <c r="C928" s="188" t="s">
        <v>2259</v>
      </c>
      <c r="D928" s="188" t="s">
        <v>155</v>
      </c>
      <c r="E928" s="189" t="s">
        <v>2260</v>
      </c>
      <c r="F928" s="190" t="s">
        <v>2261</v>
      </c>
      <c r="G928" s="191" t="s">
        <v>465</v>
      </c>
      <c r="H928" s="192">
        <v>16</v>
      </c>
      <c r="I928" s="193"/>
      <c r="J928" s="194">
        <f>ROUND(I928*H928,2)</f>
        <v>0</v>
      </c>
      <c r="K928" s="195"/>
      <c r="L928" s="40"/>
      <c r="M928" s="196" t="s">
        <v>1</v>
      </c>
      <c r="N928" s="197" t="s">
        <v>44</v>
      </c>
      <c r="O928" s="72"/>
      <c r="P928" s="198">
        <f>O928*H928</f>
        <v>0</v>
      </c>
      <c r="Q928" s="198">
        <v>0</v>
      </c>
      <c r="R928" s="198">
        <f>Q928*H928</f>
        <v>0</v>
      </c>
      <c r="S928" s="198">
        <v>0</v>
      </c>
      <c r="T928" s="199">
        <f>S928*H928</f>
        <v>0</v>
      </c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R928" s="200" t="s">
        <v>537</v>
      </c>
      <c r="AT928" s="200" t="s">
        <v>155</v>
      </c>
      <c r="AU928" s="200" t="s">
        <v>89</v>
      </c>
      <c r="AY928" s="18" t="s">
        <v>153</v>
      </c>
      <c r="BE928" s="201">
        <f>IF(N928="základní",J928,0)</f>
        <v>0</v>
      </c>
      <c r="BF928" s="201">
        <f>IF(N928="snížená",J928,0)</f>
        <v>0</v>
      </c>
      <c r="BG928" s="201">
        <f>IF(N928="zákl. přenesená",J928,0)</f>
        <v>0</v>
      </c>
      <c r="BH928" s="201">
        <f>IF(N928="sníž. přenesená",J928,0)</f>
        <v>0</v>
      </c>
      <c r="BI928" s="201">
        <f>IF(N928="nulová",J928,0)</f>
        <v>0</v>
      </c>
      <c r="BJ928" s="18" t="s">
        <v>87</v>
      </c>
      <c r="BK928" s="201">
        <f>ROUND(I928*H928,2)</f>
        <v>0</v>
      </c>
      <c r="BL928" s="18" t="s">
        <v>537</v>
      </c>
      <c r="BM928" s="200" t="s">
        <v>2262</v>
      </c>
    </row>
    <row r="929" spans="1:65" s="2" customFormat="1" ht="16.5" customHeight="1">
      <c r="A929" s="35"/>
      <c r="B929" s="36"/>
      <c r="C929" s="235" t="s">
        <v>2263</v>
      </c>
      <c r="D929" s="235" t="s">
        <v>223</v>
      </c>
      <c r="E929" s="236" t="s">
        <v>2264</v>
      </c>
      <c r="F929" s="237" t="s">
        <v>2265</v>
      </c>
      <c r="G929" s="238" t="s">
        <v>465</v>
      </c>
      <c r="H929" s="239">
        <v>16</v>
      </c>
      <c r="I929" s="240"/>
      <c r="J929" s="241">
        <f>ROUND(I929*H929,2)</f>
        <v>0</v>
      </c>
      <c r="K929" s="242"/>
      <c r="L929" s="243"/>
      <c r="M929" s="244" t="s">
        <v>1</v>
      </c>
      <c r="N929" s="245" t="s">
        <v>44</v>
      </c>
      <c r="O929" s="72"/>
      <c r="P929" s="198">
        <f>O929*H929</f>
        <v>0</v>
      </c>
      <c r="Q929" s="198">
        <v>1.9000000000000001E-4</v>
      </c>
      <c r="R929" s="198">
        <f>Q929*H929</f>
        <v>3.0400000000000002E-3</v>
      </c>
      <c r="S929" s="198">
        <v>0</v>
      </c>
      <c r="T929" s="199">
        <f>S929*H929</f>
        <v>0</v>
      </c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R929" s="200" t="s">
        <v>2098</v>
      </c>
      <c r="AT929" s="200" t="s">
        <v>223</v>
      </c>
      <c r="AU929" s="200" t="s">
        <v>89</v>
      </c>
      <c r="AY929" s="18" t="s">
        <v>153</v>
      </c>
      <c r="BE929" s="201">
        <f>IF(N929="základní",J929,0)</f>
        <v>0</v>
      </c>
      <c r="BF929" s="201">
        <f>IF(N929="snížená",J929,0)</f>
        <v>0</v>
      </c>
      <c r="BG929" s="201">
        <f>IF(N929="zákl. přenesená",J929,0)</f>
        <v>0</v>
      </c>
      <c r="BH929" s="201">
        <f>IF(N929="sníž. přenesená",J929,0)</f>
        <v>0</v>
      </c>
      <c r="BI929" s="201">
        <f>IF(N929="nulová",J929,0)</f>
        <v>0</v>
      </c>
      <c r="BJ929" s="18" t="s">
        <v>87</v>
      </c>
      <c r="BK929" s="201">
        <f>ROUND(I929*H929,2)</f>
        <v>0</v>
      </c>
      <c r="BL929" s="18" t="s">
        <v>2098</v>
      </c>
      <c r="BM929" s="200" t="s">
        <v>2266</v>
      </c>
    </row>
    <row r="930" spans="1:65" s="2" customFormat="1" ht="24.2" customHeight="1">
      <c r="A930" s="35"/>
      <c r="B930" s="36"/>
      <c r="C930" s="188" t="s">
        <v>2267</v>
      </c>
      <c r="D930" s="188" t="s">
        <v>155</v>
      </c>
      <c r="E930" s="189" t="s">
        <v>2268</v>
      </c>
      <c r="F930" s="190" t="s">
        <v>2269</v>
      </c>
      <c r="G930" s="191" t="s">
        <v>465</v>
      </c>
      <c r="H930" s="192">
        <v>1</v>
      </c>
      <c r="I930" s="193"/>
      <c r="J930" s="194">
        <f>ROUND(I930*H930,2)</f>
        <v>0</v>
      </c>
      <c r="K930" s="195"/>
      <c r="L930" s="40"/>
      <c r="M930" s="196" t="s">
        <v>1</v>
      </c>
      <c r="N930" s="197" t="s">
        <v>44</v>
      </c>
      <c r="O930" s="72"/>
      <c r="P930" s="198">
        <f>O930*H930</f>
        <v>0</v>
      </c>
      <c r="Q930" s="198">
        <v>0</v>
      </c>
      <c r="R930" s="198">
        <f>Q930*H930</f>
        <v>0</v>
      </c>
      <c r="S930" s="198">
        <v>0</v>
      </c>
      <c r="T930" s="199">
        <f>S930*H930</f>
        <v>0</v>
      </c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R930" s="200" t="s">
        <v>537</v>
      </c>
      <c r="AT930" s="200" t="s">
        <v>155</v>
      </c>
      <c r="AU930" s="200" t="s">
        <v>89</v>
      </c>
      <c r="AY930" s="18" t="s">
        <v>153</v>
      </c>
      <c r="BE930" s="201">
        <f>IF(N930="základní",J930,0)</f>
        <v>0</v>
      </c>
      <c r="BF930" s="201">
        <f>IF(N930="snížená",J930,0)</f>
        <v>0</v>
      </c>
      <c r="BG930" s="201">
        <f>IF(N930="zákl. přenesená",J930,0)</f>
        <v>0</v>
      </c>
      <c r="BH930" s="201">
        <f>IF(N930="sníž. přenesená",J930,0)</f>
        <v>0</v>
      </c>
      <c r="BI930" s="201">
        <f>IF(N930="nulová",J930,0)</f>
        <v>0</v>
      </c>
      <c r="BJ930" s="18" t="s">
        <v>87</v>
      </c>
      <c r="BK930" s="201">
        <f>ROUND(I930*H930,2)</f>
        <v>0</v>
      </c>
      <c r="BL930" s="18" t="s">
        <v>537</v>
      </c>
      <c r="BM930" s="200" t="s">
        <v>2270</v>
      </c>
    </row>
    <row r="931" spans="1:65" s="12" customFormat="1" ht="22.9" customHeight="1">
      <c r="B931" s="172"/>
      <c r="C931" s="173"/>
      <c r="D931" s="174" t="s">
        <v>78</v>
      </c>
      <c r="E931" s="186" t="s">
        <v>2271</v>
      </c>
      <c r="F931" s="186" t="s">
        <v>2272</v>
      </c>
      <c r="G931" s="173"/>
      <c r="H931" s="173"/>
      <c r="I931" s="176"/>
      <c r="J931" s="187">
        <f>BK931</f>
        <v>0</v>
      </c>
      <c r="K931" s="173"/>
      <c r="L931" s="178"/>
      <c r="M931" s="179"/>
      <c r="N931" s="180"/>
      <c r="O931" s="180"/>
      <c r="P931" s="181">
        <f>SUM(P932:P969)</f>
        <v>0</v>
      </c>
      <c r="Q931" s="180"/>
      <c r="R931" s="181">
        <f>SUM(R932:R969)</f>
        <v>50.258397700000003</v>
      </c>
      <c r="S931" s="180"/>
      <c r="T931" s="182">
        <f>SUM(T932:T969)</f>
        <v>0</v>
      </c>
      <c r="AR931" s="183" t="s">
        <v>172</v>
      </c>
      <c r="AT931" s="184" t="s">
        <v>78</v>
      </c>
      <c r="AU931" s="184" t="s">
        <v>87</v>
      </c>
      <c r="AY931" s="183" t="s">
        <v>153</v>
      </c>
      <c r="BK931" s="185">
        <f>SUM(BK932:BK969)</f>
        <v>0</v>
      </c>
    </row>
    <row r="932" spans="1:65" s="2" customFormat="1" ht="24.2" customHeight="1">
      <c r="A932" s="35"/>
      <c r="B932" s="36"/>
      <c r="C932" s="188" t="s">
        <v>2273</v>
      </c>
      <c r="D932" s="188" t="s">
        <v>155</v>
      </c>
      <c r="E932" s="189" t="s">
        <v>2274</v>
      </c>
      <c r="F932" s="190" t="s">
        <v>2275</v>
      </c>
      <c r="G932" s="191" t="s">
        <v>2276</v>
      </c>
      <c r="H932" s="192">
        <v>0.104</v>
      </c>
      <c r="I932" s="193"/>
      <c r="J932" s="194">
        <f>ROUND(I932*H932,2)</f>
        <v>0</v>
      </c>
      <c r="K932" s="195"/>
      <c r="L932" s="40"/>
      <c r="M932" s="196" t="s">
        <v>1</v>
      </c>
      <c r="N932" s="197" t="s">
        <v>44</v>
      </c>
      <c r="O932" s="72"/>
      <c r="P932" s="198">
        <f>O932*H932</f>
        <v>0</v>
      </c>
      <c r="Q932" s="198">
        <v>8.8000000000000005E-3</v>
      </c>
      <c r="R932" s="198">
        <f>Q932*H932</f>
        <v>9.1520000000000002E-4</v>
      </c>
      <c r="S932" s="198">
        <v>0</v>
      </c>
      <c r="T932" s="199">
        <f>S932*H932</f>
        <v>0</v>
      </c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R932" s="200" t="s">
        <v>537</v>
      </c>
      <c r="AT932" s="200" t="s">
        <v>155</v>
      </c>
      <c r="AU932" s="200" t="s">
        <v>89</v>
      </c>
      <c r="AY932" s="18" t="s">
        <v>153</v>
      </c>
      <c r="BE932" s="201">
        <f>IF(N932="základní",J932,0)</f>
        <v>0</v>
      </c>
      <c r="BF932" s="201">
        <f>IF(N932="snížená",J932,0)</f>
        <v>0</v>
      </c>
      <c r="BG932" s="201">
        <f>IF(N932="zákl. přenesená",J932,0)</f>
        <v>0</v>
      </c>
      <c r="BH932" s="201">
        <f>IF(N932="sníž. přenesená",J932,0)</f>
        <v>0</v>
      </c>
      <c r="BI932" s="201">
        <f>IF(N932="nulová",J932,0)</f>
        <v>0</v>
      </c>
      <c r="BJ932" s="18" t="s">
        <v>87</v>
      </c>
      <c r="BK932" s="201">
        <f>ROUND(I932*H932,2)</f>
        <v>0</v>
      </c>
      <c r="BL932" s="18" t="s">
        <v>537</v>
      </c>
      <c r="BM932" s="200" t="s">
        <v>2277</v>
      </c>
    </row>
    <row r="933" spans="1:65" s="14" customFormat="1" ht="11.25">
      <c r="B933" s="213"/>
      <c r="C933" s="214"/>
      <c r="D933" s="204" t="s">
        <v>161</v>
      </c>
      <c r="E933" s="215" t="s">
        <v>1</v>
      </c>
      <c r="F933" s="216" t="s">
        <v>2278</v>
      </c>
      <c r="G933" s="214"/>
      <c r="H933" s="217">
        <v>0.104</v>
      </c>
      <c r="I933" s="218"/>
      <c r="J933" s="214"/>
      <c r="K933" s="214"/>
      <c r="L933" s="219"/>
      <c r="M933" s="220"/>
      <c r="N933" s="221"/>
      <c r="O933" s="221"/>
      <c r="P933" s="221"/>
      <c r="Q933" s="221"/>
      <c r="R933" s="221"/>
      <c r="S933" s="221"/>
      <c r="T933" s="222"/>
      <c r="AT933" s="223" t="s">
        <v>161</v>
      </c>
      <c r="AU933" s="223" t="s">
        <v>89</v>
      </c>
      <c r="AV933" s="14" t="s">
        <v>89</v>
      </c>
      <c r="AW933" s="14" t="s">
        <v>33</v>
      </c>
      <c r="AX933" s="14" t="s">
        <v>79</v>
      </c>
      <c r="AY933" s="223" t="s">
        <v>153</v>
      </c>
    </row>
    <row r="934" spans="1:65" s="15" customFormat="1" ht="11.25">
      <c r="B934" s="224"/>
      <c r="C934" s="225"/>
      <c r="D934" s="204" t="s">
        <v>161</v>
      </c>
      <c r="E934" s="226" t="s">
        <v>1</v>
      </c>
      <c r="F934" s="227" t="s">
        <v>164</v>
      </c>
      <c r="G934" s="225"/>
      <c r="H934" s="228">
        <v>0.104</v>
      </c>
      <c r="I934" s="229"/>
      <c r="J934" s="225"/>
      <c r="K934" s="225"/>
      <c r="L934" s="230"/>
      <c r="M934" s="231"/>
      <c r="N934" s="232"/>
      <c r="O934" s="232"/>
      <c r="P934" s="232"/>
      <c r="Q934" s="232"/>
      <c r="R934" s="232"/>
      <c r="S934" s="232"/>
      <c r="T934" s="233"/>
      <c r="AT934" s="234" t="s">
        <v>161</v>
      </c>
      <c r="AU934" s="234" t="s">
        <v>89</v>
      </c>
      <c r="AV934" s="15" t="s">
        <v>159</v>
      </c>
      <c r="AW934" s="15" t="s">
        <v>33</v>
      </c>
      <c r="AX934" s="15" t="s">
        <v>87</v>
      </c>
      <c r="AY934" s="234" t="s">
        <v>153</v>
      </c>
    </row>
    <row r="935" spans="1:65" s="2" customFormat="1" ht="24.2" customHeight="1">
      <c r="A935" s="35"/>
      <c r="B935" s="36"/>
      <c r="C935" s="188" t="s">
        <v>2279</v>
      </c>
      <c r="D935" s="188" t="s">
        <v>155</v>
      </c>
      <c r="E935" s="189" t="s">
        <v>2280</v>
      </c>
      <c r="F935" s="190" t="s">
        <v>2281</v>
      </c>
      <c r="G935" s="191" t="s">
        <v>446</v>
      </c>
      <c r="H935" s="192">
        <v>193</v>
      </c>
      <c r="I935" s="193"/>
      <c r="J935" s="194">
        <f>ROUND(I935*H935,2)</f>
        <v>0</v>
      </c>
      <c r="K935" s="195"/>
      <c r="L935" s="40"/>
      <c r="M935" s="196" t="s">
        <v>1</v>
      </c>
      <c r="N935" s="197" t="s">
        <v>44</v>
      </c>
      <c r="O935" s="72"/>
      <c r="P935" s="198">
        <f>O935*H935</f>
        <v>0</v>
      </c>
      <c r="Q935" s="198">
        <v>0</v>
      </c>
      <c r="R935" s="198">
        <f>Q935*H935</f>
        <v>0</v>
      </c>
      <c r="S935" s="198">
        <v>0</v>
      </c>
      <c r="T935" s="199">
        <f>S935*H935</f>
        <v>0</v>
      </c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R935" s="200" t="s">
        <v>537</v>
      </c>
      <c r="AT935" s="200" t="s">
        <v>155</v>
      </c>
      <c r="AU935" s="200" t="s">
        <v>89</v>
      </c>
      <c r="AY935" s="18" t="s">
        <v>153</v>
      </c>
      <c r="BE935" s="201">
        <f>IF(N935="základní",J935,0)</f>
        <v>0</v>
      </c>
      <c r="BF935" s="201">
        <f>IF(N935="snížená",J935,0)</f>
        <v>0</v>
      </c>
      <c r="BG935" s="201">
        <f>IF(N935="zákl. přenesená",J935,0)</f>
        <v>0</v>
      </c>
      <c r="BH935" s="201">
        <f>IF(N935="sníž. přenesená",J935,0)</f>
        <v>0</v>
      </c>
      <c r="BI935" s="201">
        <f>IF(N935="nulová",J935,0)</f>
        <v>0</v>
      </c>
      <c r="BJ935" s="18" t="s">
        <v>87</v>
      </c>
      <c r="BK935" s="201">
        <f>ROUND(I935*H935,2)</f>
        <v>0</v>
      </c>
      <c r="BL935" s="18" t="s">
        <v>537</v>
      </c>
      <c r="BM935" s="200" t="s">
        <v>2282</v>
      </c>
    </row>
    <row r="936" spans="1:65" s="13" customFormat="1" ht="11.25">
      <c r="B936" s="202"/>
      <c r="C936" s="203"/>
      <c r="D936" s="204" t="s">
        <v>161</v>
      </c>
      <c r="E936" s="205" t="s">
        <v>1</v>
      </c>
      <c r="F936" s="206" t="s">
        <v>2283</v>
      </c>
      <c r="G936" s="203"/>
      <c r="H936" s="205" t="s">
        <v>1</v>
      </c>
      <c r="I936" s="207"/>
      <c r="J936" s="203"/>
      <c r="K936" s="203"/>
      <c r="L936" s="208"/>
      <c r="M936" s="209"/>
      <c r="N936" s="210"/>
      <c r="O936" s="210"/>
      <c r="P936" s="210"/>
      <c r="Q936" s="210"/>
      <c r="R936" s="210"/>
      <c r="S936" s="210"/>
      <c r="T936" s="211"/>
      <c r="AT936" s="212" t="s">
        <v>161</v>
      </c>
      <c r="AU936" s="212" t="s">
        <v>89</v>
      </c>
      <c r="AV936" s="13" t="s">
        <v>87</v>
      </c>
      <c r="AW936" s="13" t="s">
        <v>33</v>
      </c>
      <c r="AX936" s="13" t="s">
        <v>79</v>
      </c>
      <c r="AY936" s="212" t="s">
        <v>153</v>
      </c>
    </row>
    <row r="937" spans="1:65" s="14" customFormat="1" ht="11.25">
      <c r="B937" s="213"/>
      <c r="C937" s="214"/>
      <c r="D937" s="204" t="s">
        <v>161</v>
      </c>
      <c r="E937" s="215" t="s">
        <v>1</v>
      </c>
      <c r="F937" s="216" t="s">
        <v>260</v>
      </c>
      <c r="G937" s="214"/>
      <c r="H937" s="217">
        <v>18</v>
      </c>
      <c r="I937" s="218"/>
      <c r="J937" s="214"/>
      <c r="K937" s="214"/>
      <c r="L937" s="219"/>
      <c r="M937" s="220"/>
      <c r="N937" s="221"/>
      <c r="O937" s="221"/>
      <c r="P937" s="221"/>
      <c r="Q937" s="221"/>
      <c r="R937" s="221"/>
      <c r="S937" s="221"/>
      <c r="T937" s="222"/>
      <c r="AT937" s="223" t="s">
        <v>161</v>
      </c>
      <c r="AU937" s="223" t="s">
        <v>89</v>
      </c>
      <c r="AV937" s="14" t="s">
        <v>89</v>
      </c>
      <c r="AW937" s="14" t="s">
        <v>33</v>
      </c>
      <c r="AX937" s="14" t="s">
        <v>79</v>
      </c>
      <c r="AY937" s="223" t="s">
        <v>153</v>
      </c>
    </row>
    <row r="938" spans="1:65" s="13" customFormat="1" ht="11.25">
      <c r="B938" s="202"/>
      <c r="C938" s="203"/>
      <c r="D938" s="204" t="s">
        <v>161</v>
      </c>
      <c r="E938" s="205" t="s">
        <v>1</v>
      </c>
      <c r="F938" s="206" t="s">
        <v>2284</v>
      </c>
      <c r="G938" s="203"/>
      <c r="H938" s="205" t="s">
        <v>1</v>
      </c>
      <c r="I938" s="207"/>
      <c r="J938" s="203"/>
      <c r="K938" s="203"/>
      <c r="L938" s="208"/>
      <c r="M938" s="209"/>
      <c r="N938" s="210"/>
      <c r="O938" s="210"/>
      <c r="P938" s="210"/>
      <c r="Q938" s="210"/>
      <c r="R938" s="210"/>
      <c r="S938" s="210"/>
      <c r="T938" s="211"/>
      <c r="AT938" s="212" t="s">
        <v>161</v>
      </c>
      <c r="AU938" s="212" t="s">
        <v>89</v>
      </c>
      <c r="AV938" s="13" t="s">
        <v>87</v>
      </c>
      <c r="AW938" s="13" t="s">
        <v>33</v>
      </c>
      <c r="AX938" s="13" t="s">
        <v>79</v>
      </c>
      <c r="AY938" s="212" t="s">
        <v>153</v>
      </c>
    </row>
    <row r="939" spans="1:65" s="14" customFormat="1" ht="11.25">
      <c r="B939" s="213"/>
      <c r="C939" s="214"/>
      <c r="D939" s="204" t="s">
        <v>161</v>
      </c>
      <c r="E939" s="215" t="s">
        <v>1</v>
      </c>
      <c r="F939" s="216" t="s">
        <v>260</v>
      </c>
      <c r="G939" s="214"/>
      <c r="H939" s="217">
        <v>18</v>
      </c>
      <c r="I939" s="218"/>
      <c r="J939" s="214"/>
      <c r="K939" s="214"/>
      <c r="L939" s="219"/>
      <c r="M939" s="220"/>
      <c r="N939" s="221"/>
      <c r="O939" s="221"/>
      <c r="P939" s="221"/>
      <c r="Q939" s="221"/>
      <c r="R939" s="221"/>
      <c r="S939" s="221"/>
      <c r="T939" s="222"/>
      <c r="AT939" s="223" t="s">
        <v>161</v>
      </c>
      <c r="AU939" s="223" t="s">
        <v>89</v>
      </c>
      <c r="AV939" s="14" t="s">
        <v>89</v>
      </c>
      <c r="AW939" s="14" t="s">
        <v>33</v>
      </c>
      <c r="AX939" s="14" t="s">
        <v>79</v>
      </c>
      <c r="AY939" s="223" t="s">
        <v>153</v>
      </c>
    </row>
    <row r="940" spans="1:65" s="13" customFormat="1" ht="11.25">
      <c r="B940" s="202"/>
      <c r="C940" s="203"/>
      <c r="D940" s="204" t="s">
        <v>161</v>
      </c>
      <c r="E940" s="205" t="s">
        <v>1</v>
      </c>
      <c r="F940" s="206" t="s">
        <v>2285</v>
      </c>
      <c r="G940" s="203"/>
      <c r="H940" s="205" t="s">
        <v>1</v>
      </c>
      <c r="I940" s="207"/>
      <c r="J940" s="203"/>
      <c r="K940" s="203"/>
      <c r="L940" s="208"/>
      <c r="M940" s="209"/>
      <c r="N940" s="210"/>
      <c r="O940" s="210"/>
      <c r="P940" s="210"/>
      <c r="Q940" s="210"/>
      <c r="R940" s="210"/>
      <c r="S940" s="210"/>
      <c r="T940" s="211"/>
      <c r="AT940" s="212" t="s">
        <v>161</v>
      </c>
      <c r="AU940" s="212" t="s">
        <v>89</v>
      </c>
      <c r="AV940" s="13" t="s">
        <v>87</v>
      </c>
      <c r="AW940" s="13" t="s">
        <v>33</v>
      </c>
      <c r="AX940" s="13" t="s">
        <v>79</v>
      </c>
      <c r="AY940" s="212" t="s">
        <v>153</v>
      </c>
    </row>
    <row r="941" spans="1:65" s="14" customFormat="1" ht="11.25">
      <c r="B941" s="213"/>
      <c r="C941" s="214"/>
      <c r="D941" s="204" t="s">
        <v>161</v>
      </c>
      <c r="E941" s="215" t="s">
        <v>1</v>
      </c>
      <c r="F941" s="216" t="s">
        <v>285</v>
      </c>
      <c r="G941" s="214"/>
      <c r="H941" s="217">
        <v>22</v>
      </c>
      <c r="I941" s="218"/>
      <c r="J941" s="214"/>
      <c r="K941" s="214"/>
      <c r="L941" s="219"/>
      <c r="M941" s="220"/>
      <c r="N941" s="221"/>
      <c r="O941" s="221"/>
      <c r="P941" s="221"/>
      <c r="Q941" s="221"/>
      <c r="R941" s="221"/>
      <c r="S941" s="221"/>
      <c r="T941" s="222"/>
      <c r="AT941" s="223" t="s">
        <v>161</v>
      </c>
      <c r="AU941" s="223" t="s">
        <v>89</v>
      </c>
      <c r="AV941" s="14" t="s">
        <v>89</v>
      </c>
      <c r="AW941" s="14" t="s">
        <v>33</v>
      </c>
      <c r="AX941" s="14" t="s">
        <v>79</v>
      </c>
      <c r="AY941" s="223" t="s">
        <v>153</v>
      </c>
    </row>
    <row r="942" spans="1:65" s="13" customFormat="1" ht="11.25">
      <c r="B942" s="202"/>
      <c r="C942" s="203"/>
      <c r="D942" s="204" t="s">
        <v>161</v>
      </c>
      <c r="E942" s="205" t="s">
        <v>1</v>
      </c>
      <c r="F942" s="206" t="s">
        <v>2286</v>
      </c>
      <c r="G942" s="203"/>
      <c r="H942" s="205" t="s">
        <v>1</v>
      </c>
      <c r="I942" s="207"/>
      <c r="J942" s="203"/>
      <c r="K942" s="203"/>
      <c r="L942" s="208"/>
      <c r="M942" s="209"/>
      <c r="N942" s="210"/>
      <c r="O942" s="210"/>
      <c r="P942" s="210"/>
      <c r="Q942" s="210"/>
      <c r="R942" s="210"/>
      <c r="S942" s="210"/>
      <c r="T942" s="211"/>
      <c r="AT942" s="212" t="s">
        <v>161</v>
      </c>
      <c r="AU942" s="212" t="s">
        <v>89</v>
      </c>
      <c r="AV942" s="13" t="s">
        <v>87</v>
      </c>
      <c r="AW942" s="13" t="s">
        <v>33</v>
      </c>
      <c r="AX942" s="13" t="s">
        <v>79</v>
      </c>
      <c r="AY942" s="212" t="s">
        <v>153</v>
      </c>
    </row>
    <row r="943" spans="1:65" s="14" customFormat="1" ht="11.25">
      <c r="B943" s="213"/>
      <c r="C943" s="214"/>
      <c r="D943" s="204" t="s">
        <v>161</v>
      </c>
      <c r="E943" s="215" t="s">
        <v>1</v>
      </c>
      <c r="F943" s="216" t="s">
        <v>2287</v>
      </c>
      <c r="G943" s="214"/>
      <c r="H943" s="217">
        <v>135</v>
      </c>
      <c r="I943" s="218"/>
      <c r="J943" s="214"/>
      <c r="K943" s="214"/>
      <c r="L943" s="219"/>
      <c r="M943" s="220"/>
      <c r="N943" s="221"/>
      <c r="O943" s="221"/>
      <c r="P943" s="221"/>
      <c r="Q943" s="221"/>
      <c r="R943" s="221"/>
      <c r="S943" s="221"/>
      <c r="T943" s="222"/>
      <c r="AT943" s="223" t="s">
        <v>161</v>
      </c>
      <c r="AU943" s="223" t="s">
        <v>89</v>
      </c>
      <c r="AV943" s="14" t="s">
        <v>89</v>
      </c>
      <c r="AW943" s="14" t="s">
        <v>33</v>
      </c>
      <c r="AX943" s="14" t="s">
        <v>79</v>
      </c>
      <c r="AY943" s="223" t="s">
        <v>153</v>
      </c>
    </row>
    <row r="944" spans="1:65" s="15" customFormat="1" ht="11.25">
      <c r="B944" s="224"/>
      <c r="C944" s="225"/>
      <c r="D944" s="204" t="s">
        <v>161</v>
      </c>
      <c r="E944" s="226" t="s">
        <v>1</v>
      </c>
      <c r="F944" s="227" t="s">
        <v>164</v>
      </c>
      <c r="G944" s="225"/>
      <c r="H944" s="228">
        <v>193</v>
      </c>
      <c r="I944" s="229"/>
      <c r="J944" s="225"/>
      <c r="K944" s="225"/>
      <c r="L944" s="230"/>
      <c r="M944" s="231"/>
      <c r="N944" s="232"/>
      <c r="O944" s="232"/>
      <c r="P944" s="232"/>
      <c r="Q944" s="232"/>
      <c r="R944" s="232"/>
      <c r="S944" s="232"/>
      <c r="T944" s="233"/>
      <c r="AT944" s="234" t="s">
        <v>161</v>
      </c>
      <c r="AU944" s="234" t="s">
        <v>89</v>
      </c>
      <c r="AV944" s="15" t="s">
        <v>159</v>
      </c>
      <c r="AW944" s="15" t="s">
        <v>33</v>
      </c>
      <c r="AX944" s="15" t="s">
        <v>87</v>
      </c>
      <c r="AY944" s="234" t="s">
        <v>153</v>
      </c>
    </row>
    <row r="945" spans="1:65" s="2" customFormat="1" ht="24.2" customHeight="1">
      <c r="A945" s="35"/>
      <c r="B945" s="36"/>
      <c r="C945" s="188" t="s">
        <v>2288</v>
      </c>
      <c r="D945" s="188" t="s">
        <v>155</v>
      </c>
      <c r="E945" s="189" t="s">
        <v>2289</v>
      </c>
      <c r="F945" s="190" t="s">
        <v>2290</v>
      </c>
      <c r="G945" s="191" t="s">
        <v>446</v>
      </c>
      <c r="H945" s="192">
        <v>193</v>
      </c>
      <c r="I945" s="193"/>
      <c r="J945" s="194">
        <f>ROUND(I945*H945,2)</f>
        <v>0</v>
      </c>
      <c r="K945" s="195"/>
      <c r="L945" s="40"/>
      <c r="M945" s="196" t="s">
        <v>1</v>
      </c>
      <c r="N945" s="197" t="s">
        <v>44</v>
      </c>
      <c r="O945" s="72"/>
      <c r="P945" s="198">
        <f>O945*H945</f>
        <v>0</v>
      </c>
      <c r="Q945" s="198">
        <v>0</v>
      </c>
      <c r="R945" s="198">
        <f>Q945*H945</f>
        <v>0</v>
      </c>
      <c r="S945" s="198">
        <v>0</v>
      </c>
      <c r="T945" s="199">
        <f>S945*H945</f>
        <v>0</v>
      </c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R945" s="200" t="s">
        <v>537</v>
      </c>
      <c r="AT945" s="200" t="s">
        <v>155</v>
      </c>
      <c r="AU945" s="200" t="s">
        <v>89</v>
      </c>
      <c r="AY945" s="18" t="s">
        <v>153</v>
      </c>
      <c r="BE945" s="201">
        <f>IF(N945="základní",J945,0)</f>
        <v>0</v>
      </c>
      <c r="BF945" s="201">
        <f>IF(N945="snížená",J945,0)</f>
        <v>0</v>
      </c>
      <c r="BG945" s="201">
        <f>IF(N945="zákl. přenesená",J945,0)</f>
        <v>0</v>
      </c>
      <c r="BH945" s="201">
        <f>IF(N945="sníž. přenesená",J945,0)</f>
        <v>0</v>
      </c>
      <c r="BI945" s="201">
        <f>IF(N945="nulová",J945,0)</f>
        <v>0</v>
      </c>
      <c r="BJ945" s="18" t="s">
        <v>87</v>
      </c>
      <c r="BK945" s="201">
        <f>ROUND(I945*H945,2)</f>
        <v>0</v>
      </c>
      <c r="BL945" s="18" t="s">
        <v>537</v>
      </c>
      <c r="BM945" s="200" t="s">
        <v>2291</v>
      </c>
    </row>
    <row r="946" spans="1:65" s="2" customFormat="1" ht="24.2" customHeight="1">
      <c r="A946" s="35"/>
      <c r="B946" s="36"/>
      <c r="C946" s="188" t="s">
        <v>2292</v>
      </c>
      <c r="D946" s="188" t="s">
        <v>155</v>
      </c>
      <c r="E946" s="189" t="s">
        <v>2293</v>
      </c>
      <c r="F946" s="190" t="s">
        <v>2294</v>
      </c>
      <c r="G946" s="191" t="s">
        <v>446</v>
      </c>
      <c r="H946" s="192">
        <v>193</v>
      </c>
      <c r="I946" s="193"/>
      <c r="J946" s="194">
        <f>ROUND(I946*H946,2)</f>
        <v>0</v>
      </c>
      <c r="K946" s="195"/>
      <c r="L946" s="40"/>
      <c r="M946" s="196" t="s">
        <v>1</v>
      </c>
      <c r="N946" s="197" t="s">
        <v>44</v>
      </c>
      <c r="O946" s="72"/>
      <c r="P946" s="198">
        <f>O946*H946</f>
        <v>0</v>
      </c>
      <c r="Q946" s="198">
        <v>0.26</v>
      </c>
      <c r="R946" s="198">
        <f>Q946*H946</f>
        <v>50.18</v>
      </c>
      <c r="S946" s="198">
        <v>0</v>
      </c>
      <c r="T946" s="199">
        <f>S946*H946</f>
        <v>0</v>
      </c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R946" s="200" t="s">
        <v>537</v>
      </c>
      <c r="AT946" s="200" t="s">
        <v>155</v>
      </c>
      <c r="AU946" s="200" t="s">
        <v>89</v>
      </c>
      <c r="AY946" s="18" t="s">
        <v>153</v>
      </c>
      <c r="BE946" s="201">
        <f>IF(N946="základní",J946,0)</f>
        <v>0</v>
      </c>
      <c r="BF946" s="201">
        <f>IF(N946="snížená",J946,0)</f>
        <v>0</v>
      </c>
      <c r="BG946" s="201">
        <f>IF(N946="zákl. přenesená",J946,0)</f>
        <v>0</v>
      </c>
      <c r="BH946" s="201">
        <f>IF(N946="sníž. přenesená",J946,0)</f>
        <v>0</v>
      </c>
      <c r="BI946" s="201">
        <f>IF(N946="nulová",J946,0)</f>
        <v>0</v>
      </c>
      <c r="BJ946" s="18" t="s">
        <v>87</v>
      </c>
      <c r="BK946" s="201">
        <f>ROUND(I946*H946,2)</f>
        <v>0</v>
      </c>
      <c r="BL946" s="18" t="s">
        <v>537</v>
      </c>
      <c r="BM946" s="200" t="s">
        <v>2295</v>
      </c>
    </row>
    <row r="947" spans="1:65" s="13" customFormat="1" ht="11.25">
      <c r="B947" s="202"/>
      <c r="C947" s="203"/>
      <c r="D947" s="204" t="s">
        <v>161</v>
      </c>
      <c r="E947" s="205" t="s">
        <v>1</v>
      </c>
      <c r="F947" s="206" t="s">
        <v>2283</v>
      </c>
      <c r="G947" s="203"/>
      <c r="H947" s="205" t="s">
        <v>1</v>
      </c>
      <c r="I947" s="207"/>
      <c r="J947" s="203"/>
      <c r="K947" s="203"/>
      <c r="L947" s="208"/>
      <c r="M947" s="209"/>
      <c r="N947" s="210"/>
      <c r="O947" s="210"/>
      <c r="P947" s="210"/>
      <c r="Q947" s="210"/>
      <c r="R947" s="210"/>
      <c r="S947" s="210"/>
      <c r="T947" s="211"/>
      <c r="AT947" s="212" t="s">
        <v>161</v>
      </c>
      <c r="AU947" s="212" t="s">
        <v>89</v>
      </c>
      <c r="AV947" s="13" t="s">
        <v>87</v>
      </c>
      <c r="AW947" s="13" t="s">
        <v>33</v>
      </c>
      <c r="AX947" s="13" t="s">
        <v>79</v>
      </c>
      <c r="AY947" s="212" t="s">
        <v>153</v>
      </c>
    </row>
    <row r="948" spans="1:65" s="14" customFormat="1" ht="11.25">
      <c r="B948" s="213"/>
      <c r="C948" s="214"/>
      <c r="D948" s="204" t="s">
        <v>161</v>
      </c>
      <c r="E948" s="215" t="s">
        <v>1</v>
      </c>
      <c r="F948" s="216" t="s">
        <v>260</v>
      </c>
      <c r="G948" s="214"/>
      <c r="H948" s="217">
        <v>18</v>
      </c>
      <c r="I948" s="218"/>
      <c r="J948" s="214"/>
      <c r="K948" s="214"/>
      <c r="L948" s="219"/>
      <c r="M948" s="220"/>
      <c r="N948" s="221"/>
      <c r="O948" s="221"/>
      <c r="P948" s="221"/>
      <c r="Q948" s="221"/>
      <c r="R948" s="221"/>
      <c r="S948" s="221"/>
      <c r="T948" s="222"/>
      <c r="AT948" s="223" t="s">
        <v>161</v>
      </c>
      <c r="AU948" s="223" t="s">
        <v>89</v>
      </c>
      <c r="AV948" s="14" t="s">
        <v>89</v>
      </c>
      <c r="AW948" s="14" t="s">
        <v>33</v>
      </c>
      <c r="AX948" s="14" t="s">
        <v>79</v>
      </c>
      <c r="AY948" s="223" t="s">
        <v>153</v>
      </c>
    </row>
    <row r="949" spans="1:65" s="13" customFormat="1" ht="11.25">
      <c r="B949" s="202"/>
      <c r="C949" s="203"/>
      <c r="D949" s="204" t="s">
        <v>161</v>
      </c>
      <c r="E949" s="205" t="s">
        <v>1</v>
      </c>
      <c r="F949" s="206" t="s">
        <v>2284</v>
      </c>
      <c r="G949" s="203"/>
      <c r="H949" s="205" t="s">
        <v>1</v>
      </c>
      <c r="I949" s="207"/>
      <c r="J949" s="203"/>
      <c r="K949" s="203"/>
      <c r="L949" s="208"/>
      <c r="M949" s="209"/>
      <c r="N949" s="210"/>
      <c r="O949" s="210"/>
      <c r="P949" s="210"/>
      <c r="Q949" s="210"/>
      <c r="R949" s="210"/>
      <c r="S949" s="210"/>
      <c r="T949" s="211"/>
      <c r="AT949" s="212" t="s">
        <v>161</v>
      </c>
      <c r="AU949" s="212" t="s">
        <v>89</v>
      </c>
      <c r="AV949" s="13" t="s">
        <v>87</v>
      </c>
      <c r="AW949" s="13" t="s">
        <v>33</v>
      </c>
      <c r="AX949" s="13" t="s">
        <v>79</v>
      </c>
      <c r="AY949" s="212" t="s">
        <v>153</v>
      </c>
    </row>
    <row r="950" spans="1:65" s="14" customFormat="1" ht="11.25">
      <c r="B950" s="213"/>
      <c r="C950" s="214"/>
      <c r="D950" s="204" t="s">
        <v>161</v>
      </c>
      <c r="E950" s="215" t="s">
        <v>1</v>
      </c>
      <c r="F950" s="216" t="s">
        <v>260</v>
      </c>
      <c r="G950" s="214"/>
      <c r="H950" s="217">
        <v>18</v>
      </c>
      <c r="I950" s="218"/>
      <c r="J950" s="214"/>
      <c r="K950" s="214"/>
      <c r="L950" s="219"/>
      <c r="M950" s="220"/>
      <c r="N950" s="221"/>
      <c r="O950" s="221"/>
      <c r="P950" s="221"/>
      <c r="Q950" s="221"/>
      <c r="R950" s="221"/>
      <c r="S950" s="221"/>
      <c r="T950" s="222"/>
      <c r="AT950" s="223" t="s">
        <v>161</v>
      </c>
      <c r="AU950" s="223" t="s">
        <v>89</v>
      </c>
      <c r="AV950" s="14" t="s">
        <v>89</v>
      </c>
      <c r="AW950" s="14" t="s">
        <v>33</v>
      </c>
      <c r="AX950" s="14" t="s">
        <v>79</v>
      </c>
      <c r="AY950" s="223" t="s">
        <v>153</v>
      </c>
    </row>
    <row r="951" spans="1:65" s="13" customFormat="1" ht="11.25">
      <c r="B951" s="202"/>
      <c r="C951" s="203"/>
      <c r="D951" s="204" t="s">
        <v>161</v>
      </c>
      <c r="E951" s="205" t="s">
        <v>1</v>
      </c>
      <c r="F951" s="206" t="s">
        <v>2285</v>
      </c>
      <c r="G951" s="203"/>
      <c r="H951" s="205" t="s">
        <v>1</v>
      </c>
      <c r="I951" s="207"/>
      <c r="J951" s="203"/>
      <c r="K951" s="203"/>
      <c r="L951" s="208"/>
      <c r="M951" s="209"/>
      <c r="N951" s="210"/>
      <c r="O951" s="210"/>
      <c r="P951" s="210"/>
      <c r="Q951" s="210"/>
      <c r="R951" s="210"/>
      <c r="S951" s="210"/>
      <c r="T951" s="211"/>
      <c r="AT951" s="212" t="s">
        <v>161</v>
      </c>
      <c r="AU951" s="212" t="s">
        <v>89</v>
      </c>
      <c r="AV951" s="13" t="s">
        <v>87</v>
      </c>
      <c r="AW951" s="13" t="s">
        <v>33</v>
      </c>
      <c r="AX951" s="13" t="s">
        <v>79</v>
      </c>
      <c r="AY951" s="212" t="s">
        <v>153</v>
      </c>
    </row>
    <row r="952" spans="1:65" s="14" customFormat="1" ht="11.25">
      <c r="B952" s="213"/>
      <c r="C952" s="214"/>
      <c r="D952" s="204" t="s">
        <v>161</v>
      </c>
      <c r="E952" s="215" t="s">
        <v>1</v>
      </c>
      <c r="F952" s="216" t="s">
        <v>285</v>
      </c>
      <c r="G952" s="214"/>
      <c r="H952" s="217">
        <v>22</v>
      </c>
      <c r="I952" s="218"/>
      <c r="J952" s="214"/>
      <c r="K952" s="214"/>
      <c r="L952" s="219"/>
      <c r="M952" s="220"/>
      <c r="N952" s="221"/>
      <c r="O952" s="221"/>
      <c r="P952" s="221"/>
      <c r="Q952" s="221"/>
      <c r="R952" s="221"/>
      <c r="S952" s="221"/>
      <c r="T952" s="222"/>
      <c r="AT952" s="223" t="s">
        <v>161</v>
      </c>
      <c r="AU952" s="223" t="s">
        <v>89</v>
      </c>
      <c r="AV952" s="14" t="s">
        <v>89</v>
      </c>
      <c r="AW952" s="14" t="s">
        <v>33</v>
      </c>
      <c r="AX952" s="14" t="s">
        <v>79</v>
      </c>
      <c r="AY952" s="223" t="s">
        <v>153</v>
      </c>
    </row>
    <row r="953" spans="1:65" s="13" customFormat="1" ht="11.25">
      <c r="B953" s="202"/>
      <c r="C953" s="203"/>
      <c r="D953" s="204" t="s">
        <v>161</v>
      </c>
      <c r="E953" s="205" t="s">
        <v>1</v>
      </c>
      <c r="F953" s="206" t="s">
        <v>2286</v>
      </c>
      <c r="G953" s="203"/>
      <c r="H953" s="205" t="s">
        <v>1</v>
      </c>
      <c r="I953" s="207"/>
      <c r="J953" s="203"/>
      <c r="K953" s="203"/>
      <c r="L953" s="208"/>
      <c r="M953" s="209"/>
      <c r="N953" s="210"/>
      <c r="O953" s="210"/>
      <c r="P953" s="210"/>
      <c r="Q953" s="210"/>
      <c r="R953" s="210"/>
      <c r="S953" s="210"/>
      <c r="T953" s="211"/>
      <c r="AT953" s="212" t="s">
        <v>161</v>
      </c>
      <c r="AU953" s="212" t="s">
        <v>89</v>
      </c>
      <c r="AV953" s="13" t="s">
        <v>87</v>
      </c>
      <c r="AW953" s="13" t="s">
        <v>33</v>
      </c>
      <c r="AX953" s="13" t="s">
        <v>79</v>
      </c>
      <c r="AY953" s="212" t="s">
        <v>153</v>
      </c>
    </row>
    <row r="954" spans="1:65" s="14" customFormat="1" ht="11.25">
      <c r="B954" s="213"/>
      <c r="C954" s="214"/>
      <c r="D954" s="204" t="s">
        <v>161</v>
      </c>
      <c r="E954" s="215" t="s">
        <v>1</v>
      </c>
      <c r="F954" s="216" t="s">
        <v>2287</v>
      </c>
      <c r="G954" s="214"/>
      <c r="H954" s="217">
        <v>135</v>
      </c>
      <c r="I954" s="218"/>
      <c r="J954" s="214"/>
      <c r="K954" s="214"/>
      <c r="L954" s="219"/>
      <c r="M954" s="220"/>
      <c r="N954" s="221"/>
      <c r="O954" s="221"/>
      <c r="P954" s="221"/>
      <c r="Q954" s="221"/>
      <c r="R954" s="221"/>
      <c r="S954" s="221"/>
      <c r="T954" s="222"/>
      <c r="AT954" s="223" t="s">
        <v>161</v>
      </c>
      <c r="AU954" s="223" t="s">
        <v>89</v>
      </c>
      <c r="AV954" s="14" t="s">
        <v>89</v>
      </c>
      <c r="AW954" s="14" t="s">
        <v>33</v>
      </c>
      <c r="AX954" s="14" t="s">
        <v>79</v>
      </c>
      <c r="AY954" s="223" t="s">
        <v>153</v>
      </c>
    </row>
    <row r="955" spans="1:65" s="15" customFormat="1" ht="11.25">
      <c r="B955" s="224"/>
      <c r="C955" s="225"/>
      <c r="D955" s="204" t="s">
        <v>161</v>
      </c>
      <c r="E955" s="226" t="s">
        <v>1</v>
      </c>
      <c r="F955" s="227" t="s">
        <v>164</v>
      </c>
      <c r="G955" s="225"/>
      <c r="H955" s="228">
        <v>193</v>
      </c>
      <c r="I955" s="229"/>
      <c r="J955" s="225"/>
      <c r="K955" s="225"/>
      <c r="L955" s="230"/>
      <c r="M955" s="231"/>
      <c r="N955" s="232"/>
      <c r="O955" s="232"/>
      <c r="P955" s="232"/>
      <c r="Q955" s="232"/>
      <c r="R955" s="232"/>
      <c r="S955" s="232"/>
      <c r="T955" s="233"/>
      <c r="AT955" s="234" t="s">
        <v>161</v>
      </c>
      <c r="AU955" s="234" t="s">
        <v>89</v>
      </c>
      <c r="AV955" s="15" t="s">
        <v>159</v>
      </c>
      <c r="AW955" s="15" t="s">
        <v>33</v>
      </c>
      <c r="AX955" s="15" t="s">
        <v>87</v>
      </c>
      <c r="AY955" s="234" t="s">
        <v>153</v>
      </c>
    </row>
    <row r="956" spans="1:65" s="2" customFormat="1" ht="16.5" customHeight="1">
      <c r="A956" s="35"/>
      <c r="B956" s="36"/>
      <c r="C956" s="188" t="s">
        <v>2296</v>
      </c>
      <c r="D956" s="188" t="s">
        <v>155</v>
      </c>
      <c r="E956" s="189" t="s">
        <v>2297</v>
      </c>
      <c r="F956" s="190" t="s">
        <v>2298</v>
      </c>
      <c r="G956" s="191" t="s">
        <v>446</v>
      </c>
      <c r="H956" s="192">
        <v>193</v>
      </c>
      <c r="I956" s="193"/>
      <c r="J956" s="194">
        <f>ROUND(I956*H956,2)</f>
        <v>0</v>
      </c>
      <c r="K956" s="195"/>
      <c r="L956" s="40"/>
      <c r="M956" s="196" t="s">
        <v>1</v>
      </c>
      <c r="N956" s="197" t="s">
        <v>44</v>
      </c>
      <c r="O956" s="72"/>
      <c r="P956" s="198">
        <f>O956*H956</f>
        <v>0</v>
      </c>
      <c r="Q956" s="198">
        <v>9.0000000000000006E-5</v>
      </c>
      <c r="R956" s="198">
        <f>Q956*H956</f>
        <v>1.737E-2</v>
      </c>
      <c r="S956" s="198">
        <v>0</v>
      </c>
      <c r="T956" s="199">
        <f>S956*H956</f>
        <v>0</v>
      </c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R956" s="200" t="s">
        <v>537</v>
      </c>
      <c r="AT956" s="200" t="s">
        <v>155</v>
      </c>
      <c r="AU956" s="200" t="s">
        <v>89</v>
      </c>
      <c r="AY956" s="18" t="s">
        <v>153</v>
      </c>
      <c r="BE956" s="201">
        <f>IF(N956="základní",J956,0)</f>
        <v>0</v>
      </c>
      <c r="BF956" s="201">
        <f>IF(N956="snížená",J956,0)</f>
        <v>0</v>
      </c>
      <c r="BG956" s="201">
        <f>IF(N956="zákl. přenesená",J956,0)</f>
        <v>0</v>
      </c>
      <c r="BH956" s="201">
        <f>IF(N956="sníž. přenesená",J956,0)</f>
        <v>0</v>
      </c>
      <c r="BI956" s="201">
        <f>IF(N956="nulová",J956,0)</f>
        <v>0</v>
      </c>
      <c r="BJ956" s="18" t="s">
        <v>87</v>
      </c>
      <c r="BK956" s="201">
        <f>ROUND(I956*H956,2)</f>
        <v>0</v>
      </c>
      <c r="BL956" s="18" t="s">
        <v>537</v>
      </c>
      <c r="BM956" s="200" t="s">
        <v>2299</v>
      </c>
    </row>
    <row r="957" spans="1:65" s="2" customFormat="1" ht="24.2" customHeight="1">
      <c r="A957" s="35"/>
      <c r="B957" s="36"/>
      <c r="C957" s="188" t="s">
        <v>2300</v>
      </c>
      <c r="D957" s="188" t="s">
        <v>155</v>
      </c>
      <c r="E957" s="189" t="s">
        <v>2301</v>
      </c>
      <c r="F957" s="190" t="s">
        <v>2302</v>
      </c>
      <c r="G957" s="191" t="s">
        <v>446</v>
      </c>
      <c r="H957" s="192">
        <v>229</v>
      </c>
      <c r="I957" s="193"/>
      <c r="J957" s="194">
        <f>ROUND(I957*H957,2)</f>
        <v>0</v>
      </c>
      <c r="K957" s="195"/>
      <c r="L957" s="40"/>
      <c r="M957" s="196" t="s">
        <v>1</v>
      </c>
      <c r="N957" s="197" t="s">
        <v>44</v>
      </c>
      <c r="O957" s="72"/>
      <c r="P957" s="198">
        <f>O957*H957</f>
        <v>0</v>
      </c>
      <c r="Q957" s="198">
        <v>0</v>
      </c>
      <c r="R957" s="198">
        <f>Q957*H957</f>
        <v>0</v>
      </c>
      <c r="S957" s="198">
        <v>0</v>
      </c>
      <c r="T957" s="199">
        <f>S957*H957</f>
        <v>0</v>
      </c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  <c r="AR957" s="200" t="s">
        <v>537</v>
      </c>
      <c r="AT957" s="200" t="s">
        <v>155</v>
      </c>
      <c r="AU957" s="200" t="s">
        <v>89</v>
      </c>
      <c r="AY957" s="18" t="s">
        <v>153</v>
      </c>
      <c r="BE957" s="201">
        <f>IF(N957="základní",J957,0)</f>
        <v>0</v>
      </c>
      <c r="BF957" s="201">
        <f>IF(N957="snížená",J957,0)</f>
        <v>0</v>
      </c>
      <c r="BG957" s="201">
        <f>IF(N957="zákl. přenesená",J957,0)</f>
        <v>0</v>
      </c>
      <c r="BH957" s="201">
        <f>IF(N957="sníž. přenesená",J957,0)</f>
        <v>0</v>
      </c>
      <c r="BI957" s="201">
        <f>IF(N957="nulová",J957,0)</f>
        <v>0</v>
      </c>
      <c r="BJ957" s="18" t="s">
        <v>87</v>
      </c>
      <c r="BK957" s="201">
        <f>ROUND(I957*H957,2)</f>
        <v>0</v>
      </c>
      <c r="BL957" s="18" t="s">
        <v>537</v>
      </c>
      <c r="BM957" s="200" t="s">
        <v>2303</v>
      </c>
    </row>
    <row r="958" spans="1:65" s="13" customFormat="1" ht="11.25">
      <c r="B958" s="202"/>
      <c r="C958" s="203"/>
      <c r="D958" s="204" t="s">
        <v>161</v>
      </c>
      <c r="E958" s="205" t="s">
        <v>1</v>
      </c>
      <c r="F958" s="206" t="s">
        <v>2283</v>
      </c>
      <c r="G958" s="203"/>
      <c r="H958" s="205" t="s">
        <v>1</v>
      </c>
      <c r="I958" s="207"/>
      <c r="J958" s="203"/>
      <c r="K958" s="203"/>
      <c r="L958" s="208"/>
      <c r="M958" s="209"/>
      <c r="N958" s="210"/>
      <c r="O958" s="210"/>
      <c r="P958" s="210"/>
      <c r="Q958" s="210"/>
      <c r="R958" s="210"/>
      <c r="S958" s="210"/>
      <c r="T958" s="211"/>
      <c r="AT958" s="212" t="s">
        <v>161</v>
      </c>
      <c r="AU958" s="212" t="s">
        <v>89</v>
      </c>
      <c r="AV958" s="13" t="s">
        <v>87</v>
      </c>
      <c r="AW958" s="13" t="s">
        <v>33</v>
      </c>
      <c r="AX958" s="13" t="s">
        <v>79</v>
      </c>
      <c r="AY958" s="212" t="s">
        <v>153</v>
      </c>
    </row>
    <row r="959" spans="1:65" s="14" customFormat="1" ht="11.25">
      <c r="B959" s="213"/>
      <c r="C959" s="214"/>
      <c r="D959" s="204" t="s">
        <v>161</v>
      </c>
      <c r="E959" s="215" t="s">
        <v>1</v>
      </c>
      <c r="F959" s="216" t="s">
        <v>260</v>
      </c>
      <c r="G959" s="214"/>
      <c r="H959" s="217">
        <v>18</v>
      </c>
      <c r="I959" s="218"/>
      <c r="J959" s="214"/>
      <c r="K959" s="214"/>
      <c r="L959" s="219"/>
      <c r="M959" s="220"/>
      <c r="N959" s="221"/>
      <c r="O959" s="221"/>
      <c r="P959" s="221"/>
      <c r="Q959" s="221"/>
      <c r="R959" s="221"/>
      <c r="S959" s="221"/>
      <c r="T959" s="222"/>
      <c r="AT959" s="223" t="s">
        <v>161</v>
      </c>
      <c r="AU959" s="223" t="s">
        <v>89</v>
      </c>
      <c r="AV959" s="14" t="s">
        <v>89</v>
      </c>
      <c r="AW959" s="14" t="s">
        <v>33</v>
      </c>
      <c r="AX959" s="14" t="s">
        <v>79</v>
      </c>
      <c r="AY959" s="223" t="s">
        <v>153</v>
      </c>
    </row>
    <row r="960" spans="1:65" s="13" customFormat="1" ht="11.25">
      <c r="B960" s="202"/>
      <c r="C960" s="203"/>
      <c r="D960" s="204" t="s">
        <v>161</v>
      </c>
      <c r="E960" s="205" t="s">
        <v>1</v>
      </c>
      <c r="F960" s="206" t="s">
        <v>2284</v>
      </c>
      <c r="G960" s="203"/>
      <c r="H960" s="205" t="s">
        <v>1</v>
      </c>
      <c r="I960" s="207"/>
      <c r="J960" s="203"/>
      <c r="K960" s="203"/>
      <c r="L960" s="208"/>
      <c r="M960" s="209"/>
      <c r="N960" s="210"/>
      <c r="O960" s="210"/>
      <c r="P960" s="210"/>
      <c r="Q960" s="210"/>
      <c r="R960" s="210"/>
      <c r="S960" s="210"/>
      <c r="T960" s="211"/>
      <c r="AT960" s="212" t="s">
        <v>161</v>
      </c>
      <c r="AU960" s="212" t="s">
        <v>89</v>
      </c>
      <c r="AV960" s="13" t="s">
        <v>87</v>
      </c>
      <c r="AW960" s="13" t="s">
        <v>33</v>
      </c>
      <c r="AX960" s="13" t="s">
        <v>79</v>
      </c>
      <c r="AY960" s="212" t="s">
        <v>153</v>
      </c>
    </row>
    <row r="961" spans="1:65" s="14" customFormat="1" ht="11.25">
      <c r="B961" s="213"/>
      <c r="C961" s="214"/>
      <c r="D961" s="204" t="s">
        <v>161</v>
      </c>
      <c r="E961" s="215" t="s">
        <v>1</v>
      </c>
      <c r="F961" s="216" t="s">
        <v>2304</v>
      </c>
      <c r="G961" s="214"/>
      <c r="H961" s="217">
        <v>54</v>
      </c>
      <c r="I961" s="218"/>
      <c r="J961" s="214"/>
      <c r="K961" s="214"/>
      <c r="L961" s="219"/>
      <c r="M961" s="220"/>
      <c r="N961" s="221"/>
      <c r="O961" s="221"/>
      <c r="P961" s="221"/>
      <c r="Q961" s="221"/>
      <c r="R961" s="221"/>
      <c r="S961" s="221"/>
      <c r="T961" s="222"/>
      <c r="AT961" s="223" t="s">
        <v>161</v>
      </c>
      <c r="AU961" s="223" t="s">
        <v>89</v>
      </c>
      <c r="AV961" s="14" t="s">
        <v>89</v>
      </c>
      <c r="AW961" s="14" t="s">
        <v>33</v>
      </c>
      <c r="AX961" s="14" t="s">
        <v>79</v>
      </c>
      <c r="AY961" s="223" t="s">
        <v>153</v>
      </c>
    </row>
    <row r="962" spans="1:65" s="13" customFormat="1" ht="11.25">
      <c r="B962" s="202"/>
      <c r="C962" s="203"/>
      <c r="D962" s="204" t="s">
        <v>161</v>
      </c>
      <c r="E962" s="205" t="s">
        <v>1</v>
      </c>
      <c r="F962" s="206" t="s">
        <v>2285</v>
      </c>
      <c r="G962" s="203"/>
      <c r="H962" s="205" t="s">
        <v>1</v>
      </c>
      <c r="I962" s="207"/>
      <c r="J962" s="203"/>
      <c r="K962" s="203"/>
      <c r="L962" s="208"/>
      <c r="M962" s="209"/>
      <c r="N962" s="210"/>
      <c r="O962" s="210"/>
      <c r="P962" s="210"/>
      <c r="Q962" s="210"/>
      <c r="R962" s="210"/>
      <c r="S962" s="210"/>
      <c r="T962" s="211"/>
      <c r="AT962" s="212" t="s">
        <v>161</v>
      </c>
      <c r="AU962" s="212" t="s">
        <v>89</v>
      </c>
      <c r="AV962" s="13" t="s">
        <v>87</v>
      </c>
      <c r="AW962" s="13" t="s">
        <v>33</v>
      </c>
      <c r="AX962" s="13" t="s">
        <v>79</v>
      </c>
      <c r="AY962" s="212" t="s">
        <v>153</v>
      </c>
    </row>
    <row r="963" spans="1:65" s="14" customFormat="1" ht="11.25">
      <c r="B963" s="213"/>
      <c r="C963" s="214"/>
      <c r="D963" s="204" t="s">
        <v>161</v>
      </c>
      <c r="E963" s="215" t="s">
        <v>1</v>
      </c>
      <c r="F963" s="216" t="s">
        <v>285</v>
      </c>
      <c r="G963" s="214"/>
      <c r="H963" s="217">
        <v>22</v>
      </c>
      <c r="I963" s="218"/>
      <c r="J963" s="214"/>
      <c r="K963" s="214"/>
      <c r="L963" s="219"/>
      <c r="M963" s="220"/>
      <c r="N963" s="221"/>
      <c r="O963" s="221"/>
      <c r="P963" s="221"/>
      <c r="Q963" s="221"/>
      <c r="R963" s="221"/>
      <c r="S963" s="221"/>
      <c r="T963" s="222"/>
      <c r="AT963" s="223" t="s">
        <v>161</v>
      </c>
      <c r="AU963" s="223" t="s">
        <v>89</v>
      </c>
      <c r="AV963" s="14" t="s">
        <v>89</v>
      </c>
      <c r="AW963" s="14" t="s">
        <v>33</v>
      </c>
      <c r="AX963" s="14" t="s">
        <v>79</v>
      </c>
      <c r="AY963" s="223" t="s">
        <v>153</v>
      </c>
    </row>
    <row r="964" spans="1:65" s="13" customFormat="1" ht="11.25">
      <c r="B964" s="202"/>
      <c r="C964" s="203"/>
      <c r="D964" s="204" t="s">
        <v>161</v>
      </c>
      <c r="E964" s="205" t="s">
        <v>1</v>
      </c>
      <c r="F964" s="206" t="s">
        <v>2286</v>
      </c>
      <c r="G964" s="203"/>
      <c r="H964" s="205" t="s">
        <v>1</v>
      </c>
      <c r="I964" s="207"/>
      <c r="J964" s="203"/>
      <c r="K964" s="203"/>
      <c r="L964" s="208"/>
      <c r="M964" s="209"/>
      <c r="N964" s="210"/>
      <c r="O964" s="210"/>
      <c r="P964" s="210"/>
      <c r="Q964" s="210"/>
      <c r="R964" s="210"/>
      <c r="S964" s="210"/>
      <c r="T964" s="211"/>
      <c r="AT964" s="212" t="s">
        <v>161</v>
      </c>
      <c r="AU964" s="212" t="s">
        <v>89</v>
      </c>
      <c r="AV964" s="13" t="s">
        <v>87</v>
      </c>
      <c r="AW964" s="13" t="s">
        <v>33</v>
      </c>
      <c r="AX964" s="13" t="s">
        <v>79</v>
      </c>
      <c r="AY964" s="212" t="s">
        <v>153</v>
      </c>
    </row>
    <row r="965" spans="1:65" s="14" customFormat="1" ht="11.25">
      <c r="B965" s="213"/>
      <c r="C965" s="214"/>
      <c r="D965" s="204" t="s">
        <v>161</v>
      </c>
      <c r="E965" s="215" t="s">
        <v>1</v>
      </c>
      <c r="F965" s="216" t="s">
        <v>2287</v>
      </c>
      <c r="G965" s="214"/>
      <c r="H965" s="217">
        <v>135</v>
      </c>
      <c r="I965" s="218"/>
      <c r="J965" s="214"/>
      <c r="K965" s="214"/>
      <c r="L965" s="219"/>
      <c r="M965" s="220"/>
      <c r="N965" s="221"/>
      <c r="O965" s="221"/>
      <c r="P965" s="221"/>
      <c r="Q965" s="221"/>
      <c r="R965" s="221"/>
      <c r="S965" s="221"/>
      <c r="T965" s="222"/>
      <c r="AT965" s="223" t="s">
        <v>161</v>
      </c>
      <c r="AU965" s="223" t="s">
        <v>89</v>
      </c>
      <c r="AV965" s="14" t="s">
        <v>89</v>
      </c>
      <c r="AW965" s="14" t="s">
        <v>33</v>
      </c>
      <c r="AX965" s="14" t="s">
        <v>79</v>
      </c>
      <c r="AY965" s="223" t="s">
        <v>153</v>
      </c>
    </row>
    <row r="966" spans="1:65" s="15" customFormat="1" ht="11.25">
      <c r="B966" s="224"/>
      <c r="C966" s="225"/>
      <c r="D966" s="204" t="s">
        <v>161</v>
      </c>
      <c r="E966" s="226" t="s">
        <v>1</v>
      </c>
      <c r="F966" s="227" t="s">
        <v>164</v>
      </c>
      <c r="G966" s="225"/>
      <c r="H966" s="228">
        <v>229</v>
      </c>
      <c r="I966" s="229"/>
      <c r="J966" s="225"/>
      <c r="K966" s="225"/>
      <c r="L966" s="230"/>
      <c r="M966" s="231"/>
      <c r="N966" s="232"/>
      <c r="O966" s="232"/>
      <c r="P966" s="232"/>
      <c r="Q966" s="232"/>
      <c r="R966" s="232"/>
      <c r="S966" s="232"/>
      <c r="T966" s="233"/>
      <c r="AT966" s="234" t="s">
        <v>161</v>
      </c>
      <c r="AU966" s="234" t="s">
        <v>89</v>
      </c>
      <c r="AV966" s="15" t="s">
        <v>159</v>
      </c>
      <c r="AW966" s="15" t="s">
        <v>33</v>
      </c>
      <c r="AX966" s="15" t="s">
        <v>87</v>
      </c>
      <c r="AY966" s="234" t="s">
        <v>153</v>
      </c>
    </row>
    <row r="967" spans="1:65" s="2" customFormat="1" ht="16.5" customHeight="1">
      <c r="A967" s="35"/>
      <c r="B967" s="36"/>
      <c r="C967" s="235" t="s">
        <v>2305</v>
      </c>
      <c r="D967" s="235" t="s">
        <v>223</v>
      </c>
      <c r="E967" s="236" t="s">
        <v>2306</v>
      </c>
      <c r="F967" s="237" t="s">
        <v>2307</v>
      </c>
      <c r="G967" s="238" t="s">
        <v>446</v>
      </c>
      <c r="H967" s="239">
        <v>240.45</v>
      </c>
      <c r="I967" s="240"/>
      <c r="J967" s="241">
        <f>ROUND(I967*H967,2)</f>
        <v>0</v>
      </c>
      <c r="K967" s="242"/>
      <c r="L967" s="243"/>
      <c r="M967" s="244" t="s">
        <v>1</v>
      </c>
      <c r="N967" s="245" t="s">
        <v>44</v>
      </c>
      <c r="O967" s="72"/>
      <c r="P967" s="198">
        <f>O967*H967</f>
        <v>0</v>
      </c>
      <c r="Q967" s="198">
        <v>2.5000000000000001E-4</v>
      </c>
      <c r="R967" s="198">
        <f>Q967*H967</f>
        <v>6.0112499999999999E-2</v>
      </c>
      <c r="S967" s="198">
        <v>0</v>
      </c>
      <c r="T967" s="199">
        <f>S967*H967</f>
        <v>0</v>
      </c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R967" s="200" t="s">
        <v>2098</v>
      </c>
      <c r="AT967" s="200" t="s">
        <v>223</v>
      </c>
      <c r="AU967" s="200" t="s">
        <v>89</v>
      </c>
      <c r="AY967" s="18" t="s">
        <v>153</v>
      </c>
      <c r="BE967" s="201">
        <f>IF(N967="základní",J967,0)</f>
        <v>0</v>
      </c>
      <c r="BF967" s="201">
        <f>IF(N967="snížená",J967,0)</f>
        <v>0</v>
      </c>
      <c r="BG967" s="201">
        <f>IF(N967="zákl. přenesená",J967,0)</f>
        <v>0</v>
      </c>
      <c r="BH967" s="201">
        <f>IF(N967="sníž. přenesená",J967,0)</f>
        <v>0</v>
      </c>
      <c r="BI967" s="201">
        <f>IF(N967="nulová",J967,0)</f>
        <v>0</v>
      </c>
      <c r="BJ967" s="18" t="s">
        <v>87</v>
      </c>
      <c r="BK967" s="201">
        <f>ROUND(I967*H967,2)</f>
        <v>0</v>
      </c>
      <c r="BL967" s="18" t="s">
        <v>2098</v>
      </c>
      <c r="BM967" s="200" t="s">
        <v>2308</v>
      </c>
    </row>
    <row r="968" spans="1:65" s="14" customFormat="1" ht="11.25">
      <c r="B968" s="213"/>
      <c r="C968" s="214"/>
      <c r="D968" s="204" t="s">
        <v>161</v>
      </c>
      <c r="E968" s="214"/>
      <c r="F968" s="216" t="s">
        <v>2309</v>
      </c>
      <c r="G968" s="214"/>
      <c r="H968" s="217">
        <v>240.45</v>
      </c>
      <c r="I968" s="218"/>
      <c r="J968" s="214"/>
      <c r="K968" s="214"/>
      <c r="L968" s="219"/>
      <c r="M968" s="220"/>
      <c r="N968" s="221"/>
      <c r="O968" s="221"/>
      <c r="P968" s="221"/>
      <c r="Q968" s="221"/>
      <c r="R968" s="221"/>
      <c r="S968" s="221"/>
      <c r="T968" s="222"/>
      <c r="AT968" s="223" t="s">
        <v>161</v>
      </c>
      <c r="AU968" s="223" t="s">
        <v>89</v>
      </c>
      <c r="AV968" s="14" t="s">
        <v>89</v>
      </c>
      <c r="AW968" s="14" t="s">
        <v>4</v>
      </c>
      <c r="AX968" s="14" t="s">
        <v>87</v>
      </c>
      <c r="AY968" s="223" t="s">
        <v>153</v>
      </c>
    </row>
    <row r="969" spans="1:65" s="2" customFormat="1" ht="24.2" customHeight="1">
      <c r="A969" s="35"/>
      <c r="B969" s="36"/>
      <c r="C969" s="188" t="s">
        <v>2310</v>
      </c>
      <c r="D969" s="188" t="s">
        <v>155</v>
      </c>
      <c r="E969" s="189" t="s">
        <v>2311</v>
      </c>
      <c r="F969" s="190" t="s">
        <v>2312</v>
      </c>
      <c r="G969" s="191" t="s">
        <v>201</v>
      </c>
      <c r="H969" s="192">
        <v>50.258000000000003</v>
      </c>
      <c r="I969" s="193"/>
      <c r="J969" s="194">
        <f>ROUND(I969*H969,2)</f>
        <v>0</v>
      </c>
      <c r="K969" s="195"/>
      <c r="L969" s="40"/>
      <c r="M969" s="257" t="s">
        <v>1</v>
      </c>
      <c r="N969" s="258" t="s">
        <v>44</v>
      </c>
      <c r="O969" s="259"/>
      <c r="P969" s="260">
        <f>O969*H969</f>
        <v>0</v>
      </c>
      <c r="Q969" s="260">
        <v>0</v>
      </c>
      <c r="R969" s="260">
        <f>Q969*H969</f>
        <v>0</v>
      </c>
      <c r="S969" s="260">
        <v>0</v>
      </c>
      <c r="T969" s="261">
        <f>S969*H969</f>
        <v>0</v>
      </c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/>
      <c r="AR969" s="200" t="s">
        <v>537</v>
      </c>
      <c r="AT969" s="200" t="s">
        <v>155</v>
      </c>
      <c r="AU969" s="200" t="s">
        <v>89</v>
      </c>
      <c r="AY969" s="18" t="s">
        <v>153</v>
      </c>
      <c r="BE969" s="201">
        <f>IF(N969="základní",J969,0)</f>
        <v>0</v>
      </c>
      <c r="BF969" s="201">
        <f>IF(N969="snížená",J969,0)</f>
        <v>0</v>
      </c>
      <c r="BG969" s="201">
        <f>IF(N969="zákl. přenesená",J969,0)</f>
        <v>0</v>
      </c>
      <c r="BH969" s="201">
        <f>IF(N969="sníž. přenesená",J969,0)</f>
        <v>0</v>
      </c>
      <c r="BI969" s="201">
        <f>IF(N969="nulová",J969,0)</f>
        <v>0</v>
      </c>
      <c r="BJ969" s="18" t="s">
        <v>87</v>
      </c>
      <c r="BK969" s="201">
        <f>ROUND(I969*H969,2)</f>
        <v>0</v>
      </c>
      <c r="BL969" s="18" t="s">
        <v>537</v>
      </c>
      <c r="BM969" s="200" t="s">
        <v>2313</v>
      </c>
    </row>
    <row r="970" spans="1:65" s="2" customFormat="1" ht="6.95" customHeight="1">
      <c r="A970" s="35"/>
      <c r="B970" s="55"/>
      <c r="C970" s="56"/>
      <c r="D970" s="56"/>
      <c r="E970" s="56"/>
      <c r="F970" s="56"/>
      <c r="G970" s="56"/>
      <c r="H970" s="56"/>
      <c r="I970" s="56"/>
      <c r="J970" s="56"/>
      <c r="K970" s="56"/>
      <c r="L970" s="40"/>
      <c r="M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</row>
  </sheetData>
  <sheetProtection password="CC35" sheet="1" objects="1" scenarios="1" formatColumns="0" formatRows="0" autoFilter="0"/>
  <autoFilter ref="C135:K969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8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104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2314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23. 1. 2025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35.25" customHeight="1">
      <c r="A27" s="116"/>
      <c r="B27" s="117"/>
      <c r="C27" s="116"/>
      <c r="D27" s="116"/>
      <c r="E27" s="310" t="s">
        <v>2315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ROUND(J123,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ROUND((SUM(BE123:BE383)),  2)</f>
        <v>0</v>
      </c>
      <c r="G33" s="35"/>
      <c r="H33" s="35"/>
      <c r="I33" s="125">
        <v>0.21</v>
      </c>
      <c r="J33" s="124">
        <f>ROUND(((SUM(BE123:BE383))*I33),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ROUND((SUM(BF123:BF383)),  2)</f>
        <v>0</v>
      </c>
      <c r="G34" s="35"/>
      <c r="H34" s="35"/>
      <c r="I34" s="125">
        <v>0.15</v>
      </c>
      <c r="J34" s="124">
        <f>ROUND(((SUM(BF123:BF383))*I34),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ROUND((SUM(BG123:BG383)),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ROUND((SUM(BH123:BH383)),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ROUND((SUM(BI123:BI383)),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03 - SO 06 - Zpevněné plochy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23. 1. 2025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J123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J124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J125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123</v>
      </c>
      <c r="E99" s="157"/>
      <c r="F99" s="157"/>
      <c r="G99" s="157"/>
      <c r="H99" s="157"/>
      <c r="I99" s="157"/>
      <c r="J99" s="158">
        <f>J178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728</v>
      </c>
      <c r="E100" s="157"/>
      <c r="F100" s="157"/>
      <c r="G100" s="157"/>
      <c r="H100" s="157"/>
      <c r="I100" s="157"/>
      <c r="J100" s="158">
        <f>J191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127</v>
      </c>
      <c r="E101" s="157"/>
      <c r="F101" s="157"/>
      <c r="G101" s="157"/>
      <c r="H101" s="157"/>
      <c r="I101" s="157"/>
      <c r="J101" s="158">
        <f>J298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2316</v>
      </c>
      <c r="E102" s="157"/>
      <c r="F102" s="157"/>
      <c r="G102" s="157"/>
      <c r="H102" s="157"/>
      <c r="I102" s="157"/>
      <c r="J102" s="158">
        <f>J368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128</v>
      </c>
      <c r="E103" s="157"/>
      <c r="F103" s="157"/>
      <c r="G103" s="157"/>
      <c r="H103" s="157"/>
      <c r="I103" s="157"/>
      <c r="J103" s="158">
        <f>J382</f>
        <v>0</v>
      </c>
      <c r="K103" s="155"/>
      <c r="L103" s="159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5" customHeight="1">
      <c r="A110" s="35"/>
      <c r="B110" s="36"/>
      <c r="C110" s="24" t="s">
        <v>138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11" t="str">
        <f>E7</f>
        <v>Obec Řepín - Revitalizace veřejného prostranství</v>
      </c>
      <c r="F113" s="312"/>
      <c r="G113" s="312"/>
      <c r="H113" s="312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112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263" t="str">
        <f>E9</f>
        <v>03 - SO 06 - Zpevněné plochy</v>
      </c>
      <c r="F115" s="313"/>
      <c r="G115" s="313"/>
      <c r="H115" s="313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F12</f>
        <v>Řepín</v>
      </c>
      <c r="G117" s="37"/>
      <c r="H117" s="37"/>
      <c r="I117" s="30" t="s">
        <v>22</v>
      </c>
      <c r="J117" s="67" t="str">
        <f>IF(J12="","",J12)</f>
        <v>23. 1. 2025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24</v>
      </c>
      <c r="D119" s="37"/>
      <c r="E119" s="37"/>
      <c r="F119" s="28" t="str">
        <f>E15</f>
        <v>Obec Řepín</v>
      </c>
      <c r="G119" s="37"/>
      <c r="H119" s="37"/>
      <c r="I119" s="30" t="s">
        <v>31</v>
      </c>
      <c r="J119" s="33" t="str">
        <f>E21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29</v>
      </c>
      <c r="D120" s="37"/>
      <c r="E120" s="37"/>
      <c r="F120" s="28" t="str">
        <f>IF(E18="","",E18)</f>
        <v>Vyplň údaj</v>
      </c>
      <c r="G120" s="37"/>
      <c r="H120" s="37"/>
      <c r="I120" s="30" t="s">
        <v>34</v>
      </c>
      <c r="J120" s="33" t="str">
        <f>E24</f>
        <v>Josef Beran - STAVO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0"/>
      <c r="B122" s="161"/>
      <c r="C122" s="162" t="s">
        <v>139</v>
      </c>
      <c r="D122" s="163" t="s">
        <v>64</v>
      </c>
      <c r="E122" s="163" t="s">
        <v>60</v>
      </c>
      <c r="F122" s="163" t="s">
        <v>61</v>
      </c>
      <c r="G122" s="163" t="s">
        <v>140</v>
      </c>
      <c r="H122" s="163" t="s">
        <v>141</v>
      </c>
      <c r="I122" s="163" t="s">
        <v>142</v>
      </c>
      <c r="J122" s="164" t="s">
        <v>117</v>
      </c>
      <c r="K122" s="165" t="s">
        <v>143</v>
      </c>
      <c r="L122" s="166"/>
      <c r="M122" s="76" t="s">
        <v>1</v>
      </c>
      <c r="N122" s="77" t="s">
        <v>43</v>
      </c>
      <c r="O122" s="77" t="s">
        <v>144</v>
      </c>
      <c r="P122" s="77" t="s">
        <v>145</v>
      </c>
      <c r="Q122" s="77" t="s">
        <v>146</v>
      </c>
      <c r="R122" s="77" t="s">
        <v>147</v>
      </c>
      <c r="S122" s="77" t="s">
        <v>148</v>
      </c>
      <c r="T122" s="78" t="s">
        <v>149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9" customHeight="1">
      <c r="A123" s="35"/>
      <c r="B123" s="36"/>
      <c r="C123" s="83" t="s">
        <v>150</v>
      </c>
      <c r="D123" s="37"/>
      <c r="E123" s="37"/>
      <c r="F123" s="37"/>
      <c r="G123" s="37"/>
      <c r="H123" s="37"/>
      <c r="I123" s="37"/>
      <c r="J123" s="167">
        <f>BK123</f>
        <v>0</v>
      </c>
      <c r="K123" s="37"/>
      <c r="L123" s="40"/>
      <c r="M123" s="79"/>
      <c r="N123" s="168"/>
      <c r="O123" s="80"/>
      <c r="P123" s="169">
        <f>P124</f>
        <v>0</v>
      </c>
      <c r="Q123" s="80"/>
      <c r="R123" s="169">
        <f>R124</f>
        <v>1866.3230163699998</v>
      </c>
      <c r="S123" s="80"/>
      <c r="T123" s="170">
        <f>T124</f>
        <v>26.7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78</v>
      </c>
      <c r="AU123" s="18" t="s">
        <v>119</v>
      </c>
      <c r="BK123" s="171">
        <f>BK124</f>
        <v>0</v>
      </c>
    </row>
    <row r="124" spans="1:65" s="12" customFormat="1" ht="25.9" customHeight="1">
      <c r="B124" s="172"/>
      <c r="C124" s="173"/>
      <c r="D124" s="174" t="s">
        <v>78</v>
      </c>
      <c r="E124" s="175" t="s">
        <v>151</v>
      </c>
      <c r="F124" s="175" t="s">
        <v>152</v>
      </c>
      <c r="G124" s="173"/>
      <c r="H124" s="173"/>
      <c r="I124" s="176"/>
      <c r="J124" s="177">
        <f>BK124</f>
        <v>0</v>
      </c>
      <c r="K124" s="173"/>
      <c r="L124" s="178"/>
      <c r="M124" s="179"/>
      <c r="N124" s="180"/>
      <c r="O124" s="180"/>
      <c r="P124" s="181">
        <f>P125+P178+P191+P298+P368+P382</f>
        <v>0</v>
      </c>
      <c r="Q124" s="180"/>
      <c r="R124" s="181">
        <f>R125+R178+R191+R298+R368+R382</f>
        <v>1866.3230163699998</v>
      </c>
      <c r="S124" s="180"/>
      <c r="T124" s="182">
        <f>T125+T178+T191+T298+T368+T382</f>
        <v>26.7</v>
      </c>
      <c r="AR124" s="183" t="s">
        <v>87</v>
      </c>
      <c r="AT124" s="184" t="s">
        <v>78</v>
      </c>
      <c r="AU124" s="184" t="s">
        <v>79</v>
      </c>
      <c r="AY124" s="183" t="s">
        <v>153</v>
      </c>
      <c r="BK124" s="185">
        <f>BK125+BK178+BK191+BK298+BK368+BK382</f>
        <v>0</v>
      </c>
    </row>
    <row r="125" spans="1:65" s="12" customFormat="1" ht="22.9" customHeight="1">
      <c r="B125" s="172"/>
      <c r="C125" s="173"/>
      <c r="D125" s="174" t="s">
        <v>78</v>
      </c>
      <c r="E125" s="186" t="s">
        <v>87</v>
      </c>
      <c r="F125" s="186" t="s">
        <v>154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SUM(P126:P177)</f>
        <v>0</v>
      </c>
      <c r="Q125" s="180"/>
      <c r="R125" s="181">
        <f>SUM(R126:R177)</f>
        <v>0.13531599999999999</v>
      </c>
      <c r="S125" s="180"/>
      <c r="T125" s="182">
        <f>SUM(T126:T177)</f>
        <v>24.564</v>
      </c>
      <c r="AR125" s="183" t="s">
        <v>87</v>
      </c>
      <c r="AT125" s="184" t="s">
        <v>78</v>
      </c>
      <c r="AU125" s="184" t="s">
        <v>87</v>
      </c>
      <c r="AY125" s="183" t="s">
        <v>153</v>
      </c>
      <c r="BK125" s="185">
        <f>SUM(BK126:BK177)</f>
        <v>0</v>
      </c>
    </row>
    <row r="126" spans="1:65" s="2" customFormat="1" ht="24.2" customHeight="1">
      <c r="A126" s="35"/>
      <c r="B126" s="36"/>
      <c r="C126" s="188" t="s">
        <v>87</v>
      </c>
      <c r="D126" s="188" t="s">
        <v>155</v>
      </c>
      <c r="E126" s="189" t="s">
        <v>2317</v>
      </c>
      <c r="F126" s="190" t="s">
        <v>2318</v>
      </c>
      <c r="G126" s="191" t="s">
        <v>194</v>
      </c>
      <c r="H126" s="192">
        <v>106.8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44</v>
      </c>
      <c r="O126" s="72"/>
      <c r="P126" s="198">
        <f>O126*H126</f>
        <v>0</v>
      </c>
      <c r="Q126" s="198">
        <v>1.2E-4</v>
      </c>
      <c r="R126" s="198">
        <f>Q126*H126</f>
        <v>1.2815999999999999E-2</v>
      </c>
      <c r="S126" s="198">
        <v>0.23</v>
      </c>
      <c r="T126" s="199">
        <f>S126*H126</f>
        <v>24.564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159</v>
      </c>
      <c r="AT126" s="200" t="s">
        <v>155</v>
      </c>
      <c r="AU126" s="200" t="s">
        <v>89</v>
      </c>
      <c r="AY126" s="18" t="s">
        <v>153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87</v>
      </c>
      <c r="BK126" s="201">
        <f>ROUND(I126*H126,2)</f>
        <v>0</v>
      </c>
      <c r="BL126" s="18" t="s">
        <v>159</v>
      </c>
      <c r="BM126" s="200" t="s">
        <v>2319</v>
      </c>
    </row>
    <row r="127" spans="1:65" s="13" customFormat="1" ht="11.25">
      <c r="B127" s="202"/>
      <c r="C127" s="203"/>
      <c r="D127" s="204" t="s">
        <v>161</v>
      </c>
      <c r="E127" s="205" t="s">
        <v>1</v>
      </c>
      <c r="F127" s="206" t="s">
        <v>2320</v>
      </c>
      <c r="G127" s="203"/>
      <c r="H127" s="205" t="s">
        <v>1</v>
      </c>
      <c r="I127" s="207"/>
      <c r="J127" s="203"/>
      <c r="K127" s="203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161</v>
      </c>
      <c r="AU127" s="212" t="s">
        <v>89</v>
      </c>
      <c r="AV127" s="13" t="s">
        <v>87</v>
      </c>
      <c r="AW127" s="13" t="s">
        <v>33</v>
      </c>
      <c r="AX127" s="13" t="s">
        <v>79</v>
      </c>
      <c r="AY127" s="212" t="s">
        <v>153</v>
      </c>
    </row>
    <row r="128" spans="1:65" s="14" customFormat="1" ht="11.25">
      <c r="B128" s="213"/>
      <c r="C128" s="214"/>
      <c r="D128" s="204" t="s">
        <v>161</v>
      </c>
      <c r="E128" s="215" t="s">
        <v>1</v>
      </c>
      <c r="F128" s="216" t="s">
        <v>2321</v>
      </c>
      <c r="G128" s="214"/>
      <c r="H128" s="217">
        <v>106.8</v>
      </c>
      <c r="I128" s="218"/>
      <c r="J128" s="214"/>
      <c r="K128" s="214"/>
      <c r="L128" s="219"/>
      <c r="M128" s="220"/>
      <c r="N128" s="221"/>
      <c r="O128" s="221"/>
      <c r="P128" s="221"/>
      <c r="Q128" s="221"/>
      <c r="R128" s="221"/>
      <c r="S128" s="221"/>
      <c r="T128" s="222"/>
      <c r="AT128" s="223" t="s">
        <v>161</v>
      </c>
      <c r="AU128" s="223" t="s">
        <v>89</v>
      </c>
      <c r="AV128" s="14" t="s">
        <v>89</v>
      </c>
      <c r="AW128" s="14" t="s">
        <v>33</v>
      </c>
      <c r="AX128" s="14" t="s">
        <v>79</v>
      </c>
      <c r="AY128" s="223" t="s">
        <v>153</v>
      </c>
    </row>
    <row r="129" spans="1:65" s="15" customFormat="1" ht="11.25">
      <c r="B129" s="224"/>
      <c r="C129" s="225"/>
      <c r="D129" s="204" t="s">
        <v>161</v>
      </c>
      <c r="E129" s="226" t="s">
        <v>1</v>
      </c>
      <c r="F129" s="227" t="s">
        <v>164</v>
      </c>
      <c r="G129" s="225"/>
      <c r="H129" s="228">
        <v>106.8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AT129" s="234" t="s">
        <v>161</v>
      </c>
      <c r="AU129" s="234" t="s">
        <v>89</v>
      </c>
      <c r="AV129" s="15" t="s">
        <v>159</v>
      </c>
      <c r="AW129" s="15" t="s">
        <v>33</v>
      </c>
      <c r="AX129" s="15" t="s">
        <v>87</v>
      </c>
      <c r="AY129" s="234" t="s">
        <v>153</v>
      </c>
    </row>
    <row r="130" spans="1:65" s="2" customFormat="1" ht="16.5" customHeight="1">
      <c r="A130" s="35"/>
      <c r="B130" s="36"/>
      <c r="C130" s="188" t="s">
        <v>89</v>
      </c>
      <c r="D130" s="188" t="s">
        <v>155</v>
      </c>
      <c r="E130" s="189" t="s">
        <v>1164</v>
      </c>
      <c r="F130" s="190" t="s">
        <v>1165</v>
      </c>
      <c r="G130" s="191" t="s">
        <v>446</v>
      </c>
      <c r="H130" s="192">
        <v>200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44</v>
      </c>
      <c r="O130" s="72"/>
      <c r="P130" s="198">
        <f>O130*H130</f>
        <v>0</v>
      </c>
      <c r="Q130" s="198">
        <v>5.5000000000000003E-4</v>
      </c>
      <c r="R130" s="198">
        <f>Q130*H130</f>
        <v>0.11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159</v>
      </c>
      <c r="AT130" s="200" t="s">
        <v>155</v>
      </c>
      <c r="AU130" s="200" t="s">
        <v>89</v>
      </c>
      <c r="AY130" s="18" t="s">
        <v>153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87</v>
      </c>
      <c r="BK130" s="201">
        <f>ROUND(I130*H130,2)</f>
        <v>0</v>
      </c>
      <c r="BL130" s="18" t="s">
        <v>159</v>
      </c>
      <c r="BM130" s="200" t="s">
        <v>2322</v>
      </c>
    </row>
    <row r="131" spans="1:65" s="2" customFormat="1" ht="21.75" customHeight="1">
      <c r="A131" s="35"/>
      <c r="B131" s="36"/>
      <c r="C131" s="188" t="s">
        <v>172</v>
      </c>
      <c r="D131" s="188" t="s">
        <v>155</v>
      </c>
      <c r="E131" s="189" t="s">
        <v>1167</v>
      </c>
      <c r="F131" s="190" t="s">
        <v>1168</v>
      </c>
      <c r="G131" s="191" t="s">
        <v>446</v>
      </c>
      <c r="H131" s="192">
        <v>200</v>
      </c>
      <c r="I131" s="193"/>
      <c r="J131" s="194">
        <f>ROUND(I131*H131,2)</f>
        <v>0</v>
      </c>
      <c r="K131" s="195"/>
      <c r="L131" s="40"/>
      <c r="M131" s="196" t="s">
        <v>1</v>
      </c>
      <c r="N131" s="197" t="s">
        <v>44</v>
      </c>
      <c r="O131" s="72"/>
      <c r="P131" s="198">
        <f>O131*H131</f>
        <v>0</v>
      </c>
      <c r="Q131" s="198">
        <v>0</v>
      </c>
      <c r="R131" s="198">
        <f>Q131*H131</f>
        <v>0</v>
      </c>
      <c r="S131" s="198">
        <v>0</v>
      </c>
      <c r="T131" s="19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159</v>
      </c>
      <c r="AT131" s="200" t="s">
        <v>155</v>
      </c>
      <c r="AU131" s="200" t="s">
        <v>89</v>
      </c>
      <c r="AY131" s="18" t="s">
        <v>153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87</v>
      </c>
      <c r="BK131" s="201">
        <f>ROUND(I131*H131,2)</f>
        <v>0</v>
      </c>
      <c r="BL131" s="18" t="s">
        <v>159</v>
      </c>
      <c r="BM131" s="200" t="s">
        <v>2323</v>
      </c>
    </row>
    <row r="132" spans="1:65" s="2" customFormat="1" ht="24.2" customHeight="1">
      <c r="A132" s="35"/>
      <c r="B132" s="36"/>
      <c r="C132" s="188" t="s">
        <v>159</v>
      </c>
      <c r="D132" s="188" t="s">
        <v>155</v>
      </c>
      <c r="E132" s="189" t="s">
        <v>1170</v>
      </c>
      <c r="F132" s="190" t="s">
        <v>1171</v>
      </c>
      <c r="G132" s="191" t="s">
        <v>446</v>
      </c>
      <c r="H132" s="192">
        <v>50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44</v>
      </c>
      <c r="O132" s="72"/>
      <c r="P132" s="198">
        <f>O132*H132</f>
        <v>0</v>
      </c>
      <c r="Q132" s="198">
        <v>2.5000000000000001E-4</v>
      </c>
      <c r="R132" s="198">
        <f>Q132*H132</f>
        <v>1.2500000000000001E-2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159</v>
      </c>
      <c r="AT132" s="200" t="s">
        <v>155</v>
      </c>
      <c r="AU132" s="200" t="s">
        <v>89</v>
      </c>
      <c r="AY132" s="18" t="s">
        <v>153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87</v>
      </c>
      <c r="BK132" s="201">
        <f>ROUND(I132*H132,2)</f>
        <v>0</v>
      </c>
      <c r="BL132" s="18" t="s">
        <v>159</v>
      </c>
      <c r="BM132" s="200" t="s">
        <v>2324</v>
      </c>
    </row>
    <row r="133" spans="1:65" s="2" customFormat="1" ht="24.2" customHeight="1">
      <c r="A133" s="35"/>
      <c r="B133" s="36"/>
      <c r="C133" s="188" t="s">
        <v>186</v>
      </c>
      <c r="D133" s="188" t="s">
        <v>155</v>
      </c>
      <c r="E133" s="189" t="s">
        <v>1173</v>
      </c>
      <c r="F133" s="190" t="s">
        <v>1174</v>
      </c>
      <c r="G133" s="191" t="s">
        <v>446</v>
      </c>
      <c r="H133" s="192">
        <v>50</v>
      </c>
      <c r="I133" s="193"/>
      <c r="J133" s="194">
        <f>ROUND(I133*H133,2)</f>
        <v>0</v>
      </c>
      <c r="K133" s="195"/>
      <c r="L133" s="40"/>
      <c r="M133" s="196" t="s">
        <v>1</v>
      </c>
      <c r="N133" s="197" t="s">
        <v>44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159</v>
      </c>
      <c r="AT133" s="200" t="s">
        <v>155</v>
      </c>
      <c r="AU133" s="200" t="s">
        <v>89</v>
      </c>
      <c r="AY133" s="18" t="s">
        <v>153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87</v>
      </c>
      <c r="BK133" s="201">
        <f>ROUND(I133*H133,2)</f>
        <v>0</v>
      </c>
      <c r="BL133" s="18" t="s">
        <v>159</v>
      </c>
      <c r="BM133" s="200" t="s">
        <v>2325</v>
      </c>
    </row>
    <row r="134" spans="1:65" s="2" customFormat="1" ht="24.2" customHeight="1">
      <c r="A134" s="35"/>
      <c r="B134" s="36"/>
      <c r="C134" s="188" t="s">
        <v>191</v>
      </c>
      <c r="D134" s="188" t="s">
        <v>155</v>
      </c>
      <c r="E134" s="189" t="s">
        <v>182</v>
      </c>
      <c r="F134" s="190" t="s">
        <v>183</v>
      </c>
      <c r="G134" s="191" t="s">
        <v>158</v>
      </c>
      <c r="H134" s="192">
        <v>239.589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44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159</v>
      </c>
      <c r="AT134" s="200" t="s">
        <v>155</v>
      </c>
      <c r="AU134" s="200" t="s">
        <v>89</v>
      </c>
      <c r="AY134" s="18" t="s">
        <v>153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87</v>
      </c>
      <c r="BK134" s="201">
        <f>ROUND(I134*H134,2)</f>
        <v>0</v>
      </c>
      <c r="BL134" s="18" t="s">
        <v>159</v>
      </c>
      <c r="BM134" s="200" t="s">
        <v>2326</v>
      </c>
    </row>
    <row r="135" spans="1:65" s="13" customFormat="1" ht="11.25">
      <c r="B135" s="202"/>
      <c r="C135" s="203"/>
      <c r="D135" s="204" t="s">
        <v>161</v>
      </c>
      <c r="E135" s="205" t="s">
        <v>1</v>
      </c>
      <c r="F135" s="206" t="s">
        <v>2327</v>
      </c>
      <c r="G135" s="203"/>
      <c r="H135" s="205" t="s">
        <v>1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161</v>
      </c>
      <c r="AU135" s="212" t="s">
        <v>89</v>
      </c>
      <c r="AV135" s="13" t="s">
        <v>87</v>
      </c>
      <c r="AW135" s="13" t="s">
        <v>33</v>
      </c>
      <c r="AX135" s="13" t="s">
        <v>79</v>
      </c>
      <c r="AY135" s="212" t="s">
        <v>153</v>
      </c>
    </row>
    <row r="136" spans="1:65" s="13" customFormat="1" ht="11.25">
      <c r="B136" s="202"/>
      <c r="C136" s="203"/>
      <c r="D136" s="204" t="s">
        <v>161</v>
      </c>
      <c r="E136" s="205" t="s">
        <v>1</v>
      </c>
      <c r="F136" s="206" t="s">
        <v>2328</v>
      </c>
      <c r="G136" s="203"/>
      <c r="H136" s="205" t="s">
        <v>1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161</v>
      </c>
      <c r="AU136" s="212" t="s">
        <v>89</v>
      </c>
      <c r="AV136" s="13" t="s">
        <v>87</v>
      </c>
      <c r="AW136" s="13" t="s">
        <v>33</v>
      </c>
      <c r="AX136" s="13" t="s">
        <v>79</v>
      </c>
      <c r="AY136" s="212" t="s">
        <v>153</v>
      </c>
    </row>
    <row r="137" spans="1:65" s="14" customFormat="1" ht="11.25">
      <c r="B137" s="213"/>
      <c r="C137" s="214"/>
      <c r="D137" s="204" t="s">
        <v>161</v>
      </c>
      <c r="E137" s="215" t="s">
        <v>1</v>
      </c>
      <c r="F137" s="216" t="s">
        <v>2329</v>
      </c>
      <c r="G137" s="214"/>
      <c r="H137" s="217">
        <v>144.24799999999999</v>
      </c>
      <c r="I137" s="218"/>
      <c r="J137" s="214"/>
      <c r="K137" s="214"/>
      <c r="L137" s="219"/>
      <c r="M137" s="220"/>
      <c r="N137" s="221"/>
      <c r="O137" s="221"/>
      <c r="P137" s="221"/>
      <c r="Q137" s="221"/>
      <c r="R137" s="221"/>
      <c r="S137" s="221"/>
      <c r="T137" s="222"/>
      <c r="AT137" s="223" t="s">
        <v>161</v>
      </c>
      <c r="AU137" s="223" t="s">
        <v>89</v>
      </c>
      <c r="AV137" s="14" t="s">
        <v>89</v>
      </c>
      <c r="AW137" s="14" t="s">
        <v>33</v>
      </c>
      <c r="AX137" s="14" t="s">
        <v>79</v>
      </c>
      <c r="AY137" s="223" t="s">
        <v>153</v>
      </c>
    </row>
    <row r="138" spans="1:65" s="13" customFormat="1" ht="11.25">
      <c r="B138" s="202"/>
      <c r="C138" s="203"/>
      <c r="D138" s="204" t="s">
        <v>161</v>
      </c>
      <c r="E138" s="205" t="s">
        <v>1</v>
      </c>
      <c r="F138" s="206" t="s">
        <v>2330</v>
      </c>
      <c r="G138" s="203"/>
      <c r="H138" s="205" t="s">
        <v>1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161</v>
      </c>
      <c r="AU138" s="212" t="s">
        <v>89</v>
      </c>
      <c r="AV138" s="13" t="s">
        <v>87</v>
      </c>
      <c r="AW138" s="13" t="s">
        <v>33</v>
      </c>
      <c r="AX138" s="13" t="s">
        <v>79</v>
      </c>
      <c r="AY138" s="212" t="s">
        <v>153</v>
      </c>
    </row>
    <row r="139" spans="1:65" s="14" customFormat="1" ht="11.25">
      <c r="B139" s="213"/>
      <c r="C139" s="214"/>
      <c r="D139" s="204" t="s">
        <v>161</v>
      </c>
      <c r="E139" s="215" t="s">
        <v>1</v>
      </c>
      <c r="F139" s="216" t="s">
        <v>2331</v>
      </c>
      <c r="G139" s="214"/>
      <c r="H139" s="217">
        <v>95.340999999999994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161</v>
      </c>
      <c r="AU139" s="223" t="s">
        <v>89</v>
      </c>
      <c r="AV139" s="14" t="s">
        <v>89</v>
      </c>
      <c r="AW139" s="14" t="s">
        <v>33</v>
      </c>
      <c r="AX139" s="14" t="s">
        <v>79</v>
      </c>
      <c r="AY139" s="223" t="s">
        <v>153</v>
      </c>
    </row>
    <row r="140" spans="1:65" s="15" customFormat="1" ht="11.25">
      <c r="B140" s="224"/>
      <c r="C140" s="225"/>
      <c r="D140" s="204" t="s">
        <v>161</v>
      </c>
      <c r="E140" s="226" t="s">
        <v>1</v>
      </c>
      <c r="F140" s="227" t="s">
        <v>164</v>
      </c>
      <c r="G140" s="225"/>
      <c r="H140" s="228">
        <v>239.589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AT140" s="234" t="s">
        <v>161</v>
      </c>
      <c r="AU140" s="234" t="s">
        <v>89</v>
      </c>
      <c r="AV140" s="15" t="s">
        <v>159</v>
      </c>
      <c r="AW140" s="15" t="s">
        <v>33</v>
      </c>
      <c r="AX140" s="15" t="s">
        <v>87</v>
      </c>
      <c r="AY140" s="234" t="s">
        <v>153</v>
      </c>
    </row>
    <row r="141" spans="1:65" s="2" customFormat="1" ht="24.2" customHeight="1">
      <c r="A141" s="35"/>
      <c r="B141" s="36"/>
      <c r="C141" s="188" t="s">
        <v>198</v>
      </c>
      <c r="D141" s="188" t="s">
        <v>155</v>
      </c>
      <c r="E141" s="189" t="s">
        <v>2332</v>
      </c>
      <c r="F141" s="190" t="s">
        <v>2333</v>
      </c>
      <c r="G141" s="191" t="s">
        <v>158</v>
      </c>
      <c r="H141" s="192">
        <v>239.589</v>
      </c>
      <c r="I141" s="193"/>
      <c r="J141" s="194">
        <f>ROUND(I141*H141,2)</f>
        <v>0</v>
      </c>
      <c r="K141" s="195"/>
      <c r="L141" s="40"/>
      <c r="M141" s="196" t="s">
        <v>1</v>
      </c>
      <c r="N141" s="197" t="s">
        <v>44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159</v>
      </c>
      <c r="AT141" s="200" t="s">
        <v>155</v>
      </c>
      <c r="AU141" s="200" t="s">
        <v>89</v>
      </c>
      <c r="AY141" s="18" t="s">
        <v>153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87</v>
      </c>
      <c r="BK141" s="201">
        <f>ROUND(I141*H141,2)</f>
        <v>0</v>
      </c>
      <c r="BL141" s="18" t="s">
        <v>159</v>
      </c>
      <c r="BM141" s="200" t="s">
        <v>2334</v>
      </c>
    </row>
    <row r="142" spans="1:65" s="13" customFormat="1" ht="22.5">
      <c r="B142" s="202"/>
      <c r="C142" s="203"/>
      <c r="D142" s="204" t="s">
        <v>161</v>
      </c>
      <c r="E142" s="205" t="s">
        <v>1</v>
      </c>
      <c r="F142" s="206" t="s">
        <v>2335</v>
      </c>
      <c r="G142" s="203"/>
      <c r="H142" s="205" t="s">
        <v>1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161</v>
      </c>
      <c r="AU142" s="212" t="s">
        <v>89</v>
      </c>
      <c r="AV142" s="13" t="s">
        <v>87</v>
      </c>
      <c r="AW142" s="13" t="s">
        <v>33</v>
      </c>
      <c r="AX142" s="13" t="s">
        <v>79</v>
      </c>
      <c r="AY142" s="212" t="s">
        <v>153</v>
      </c>
    </row>
    <row r="143" spans="1:65" s="14" customFormat="1" ht="11.25">
      <c r="B143" s="213"/>
      <c r="C143" s="214"/>
      <c r="D143" s="204" t="s">
        <v>161</v>
      </c>
      <c r="E143" s="215" t="s">
        <v>1</v>
      </c>
      <c r="F143" s="216" t="s">
        <v>2336</v>
      </c>
      <c r="G143" s="214"/>
      <c r="H143" s="217">
        <v>239.589</v>
      </c>
      <c r="I143" s="218"/>
      <c r="J143" s="214"/>
      <c r="K143" s="214"/>
      <c r="L143" s="219"/>
      <c r="M143" s="220"/>
      <c r="N143" s="221"/>
      <c r="O143" s="221"/>
      <c r="P143" s="221"/>
      <c r="Q143" s="221"/>
      <c r="R143" s="221"/>
      <c r="S143" s="221"/>
      <c r="T143" s="222"/>
      <c r="AT143" s="223" t="s">
        <v>161</v>
      </c>
      <c r="AU143" s="223" t="s">
        <v>89</v>
      </c>
      <c r="AV143" s="14" t="s">
        <v>89</v>
      </c>
      <c r="AW143" s="14" t="s">
        <v>33</v>
      </c>
      <c r="AX143" s="14" t="s">
        <v>79</v>
      </c>
      <c r="AY143" s="223" t="s">
        <v>153</v>
      </c>
    </row>
    <row r="144" spans="1:65" s="15" customFormat="1" ht="11.25">
      <c r="B144" s="224"/>
      <c r="C144" s="225"/>
      <c r="D144" s="204" t="s">
        <v>161</v>
      </c>
      <c r="E144" s="226" t="s">
        <v>1</v>
      </c>
      <c r="F144" s="227" t="s">
        <v>164</v>
      </c>
      <c r="G144" s="225"/>
      <c r="H144" s="228">
        <v>239.589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AT144" s="234" t="s">
        <v>161</v>
      </c>
      <c r="AU144" s="234" t="s">
        <v>89</v>
      </c>
      <c r="AV144" s="15" t="s">
        <v>159</v>
      </c>
      <c r="AW144" s="15" t="s">
        <v>33</v>
      </c>
      <c r="AX144" s="15" t="s">
        <v>87</v>
      </c>
      <c r="AY144" s="234" t="s">
        <v>153</v>
      </c>
    </row>
    <row r="145" spans="1:65" s="2" customFormat="1" ht="24.2" customHeight="1">
      <c r="A145" s="35"/>
      <c r="B145" s="36"/>
      <c r="C145" s="188" t="s">
        <v>204</v>
      </c>
      <c r="D145" s="188" t="s">
        <v>155</v>
      </c>
      <c r="E145" s="189" t="s">
        <v>229</v>
      </c>
      <c r="F145" s="190" t="s">
        <v>230</v>
      </c>
      <c r="G145" s="191" t="s">
        <v>194</v>
      </c>
      <c r="H145" s="192">
        <v>1434.2329999999999</v>
      </c>
      <c r="I145" s="193"/>
      <c r="J145" s="194">
        <f>ROUND(I145*H145,2)</f>
        <v>0</v>
      </c>
      <c r="K145" s="195"/>
      <c r="L145" s="40"/>
      <c r="M145" s="196" t="s">
        <v>1</v>
      </c>
      <c r="N145" s="197" t="s">
        <v>44</v>
      </c>
      <c r="O145" s="72"/>
      <c r="P145" s="198">
        <f>O145*H145</f>
        <v>0</v>
      </c>
      <c r="Q145" s="198">
        <v>0</v>
      </c>
      <c r="R145" s="198">
        <f>Q145*H145</f>
        <v>0</v>
      </c>
      <c r="S145" s="198">
        <v>0</v>
      </c>
      <c r="T145" s="19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159</v>
      </c>
      <c r="AT145" s="200" t="s">
        <v>155</v>
      </c>
      <c r="AU145" s="200" t="s">
        <v>89</v>
      </c>
      <c r="AY145" s="18" t="s">
        <v>153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8" t="s">
        <v>87</v>
      </c>
      <c r="BK145" s="201">
        <f>ROUND(I145*H145,2)</f>
        <v>0</v>
      </c>
      <c r="BL145" s="18" t="s">
        <v>159</v>
      </c>
      <c r="BM145" s="200" t="s">
        <v>2337</v>
      </c>
    </row>
    <row r="146" spans="1:65" s="13" customFormat="1" ht="11.25">
      <c r="B146" s="202"/>
      <c r="C146" s="203"/>
      <c r="D146" s="204" t="s">
        <v>161</v>
      </c>
      <c r="E146" s="205" t="s">
        <v>1</v>
      </c>
      <c r="F146" s="206" t="s">
        <v>2338</v>
      </c>
      <c r="G146" s="203"/>
      <c r="H146" s="205" t="s">
        <v>1</v>
      </c>
      <c r="I146" s="207"/>
      <c r="J146" s="203"/>
      <c r="K146" s="203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161</v>
      </c>
      <c r="AU146" s="212" t="s">
        <v>89</v>
      </c>
      <c r="AV146" s="13" t="s">
        <v>87</v>
      </c>
      <c r="AW146" s="13" t="s">
        <v>33</v>
      </c>
      <c r="AX146" s="13" t="s">
        <v>79</v>
      </c>
      <c r="AY146" s="212" t="s">
        <v>153</v>
      </c>
    </row>
    <row r="147" spans="1:65" s="13" customFormat="1" ht="11.25">
      <c r="B147" s="202"/>
      <c r="C147" s="203"/>
      <c r="D147" s="204" t="s">
        <v>161</v>
      </c>
      <c r="E147" s="205" t="s">
        <v>1</v>
      </c>
      <c r="F147" s="206" t="s">
        <v>2339</v>
      </c>
      <c r="G147" s="203"/>
      <c r="H147" s="205" t="s">
        <v>1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161</v>
      </c>
      <c r="AU147" s="212" t="s">
        <v>89</v>
      </c>
      <c r="AV147" s="13" t="s">
        <v>87</v>
      </c>
      <c r="AW147" s="13" t="s">
        <v>33</v>
      </c>
      <c r="AX147" s="13" t="s">
        <v>79</v>
      </c>
      <c r="AY147" s="212" t="s">
        <v>153</v>
      </c>
    </row>
    <row r="148" spans="1:65" s="13" customFormat="1" ht="11.25">
      <c r="B148" s="202"/>
      <c r="C148" s="203"/>
      <c r="D148" s="204" t="s">
        <v>161</v>
      </c>
      <c r="E148" s="205" t="s">
        <v>1</v>
      </c>
      <c r="F148" s="206" t="s">
        <v>2340</v>
      </c>
      <c r="G148" s="203"/>
      <c r="H148" s="205" t="s">
        <v>1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161</v>
      </c>
      <c r="AU148" s="212" t="s">
        <v>89</v>
      </c>
      <c r="AV148" s="13" t="s">
        <v>87</v>
      </c>
      <c r="AW148" s="13" t="s">
        <v>33</v>
      </c>
      <c r="AX148" s="13" t="s">
        <v>79</v>
      </c>
      <c r="AY148" s="212" t="s">
        <v>153</v>
      </c>
    </row>
    <row r="149" spans="1:65" s="14" customFormat="1" ht="11.25">
      <c r="B149" s="213"/>
      <c r="C149" s="214"/>
      <c r="D149" s="204" t="s">
        <v>161</v>
      </c>
      <c r="E149" s="215" t="s">
        <v>1</v>
      </c>
      <c r="F149" s="216" t="s">
        <v>2341</v>
      </c>
      <c r="G149" s="214"/>
      <c r="H149" s="217">
        <v>90.308000000000007</v>
      </c>
      <c r="I149" s="218"/>
      <c r="J149" s="214"/>
      <c r="K149" s="214"/>
      <c r="L149" s="219"/>
      <c r="M149" s="220"/>
      <c r="N149" s="221"/>
      <c r="O149" s="221"/>
      <c r="P149" s="221"/>
      <c r="Q149" s="221"/>
      <c r="R149" s="221"/>
      <c r="S149" s="221"/>
      <c r="T149" s="222"/>
      <c r="AT149" s="223" t="s">
        <v>161</v>
      </c>
      <c r="AU149" s="223" t="s">
        <v>89</v>
      </c>
      <c r="AV149" s="14" t="s">
        <v>89</v>
      </c>
      <c r="AW149" s="14" t="s">
        <v>33</v>
      </c>
      <c r="AX149" s="14" t="s">
        <v>79</v>
      </c>
      <c r="AY149" s="223" t="s">
        <v>153</v>
      </c>
    </row>
    <row r="150" spans="1:65" s="13" customFormat="1" ht="11.25">
      <c r="B150" s="202"/>
      <c r="C150" s="203"/>
      <c r="D150" s="204" t="s">
        <v>161</v>
      </c>
      <c r="E150" s="205" t="s">
        <v>1</v>
      </c>
      <c r="F150" s="206" t="s">
        <v>2342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161</v>
      </c>
      <c r="AU150" s="212" t="s">
        <v>89</v>
      </c>
      <c r="AV150" s="13" t="s">
        <v>87</v>
      </c>
      <c r="AW150" s="13" t="s">
        <v>33</v>
      </c>
      <c r="AX150" s="13" t="s">
        <v>79</v>
      </c>
      <c r="AY150" s="212" t="s">
        <v>153</v>
      </c>
    </row>
    <row r="151" spans="1:65" s="14" customFormat="1" ht="11.25">
      <c r="B151" s="213"/>
      <c r="C151" s="214"/>
      <c r="D151" s="204" t="s">
        <v>161</v>
      </c>
      <c r="E151" s="215" t="s">
        <v>1</v>
      </c>
      <c r="F151" s="216" t="s">
        <v>2343</v>
      </c>
      <c r="G151" s="214"/>
      <c r="H151" s="217">
        <v>15.836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161</v>
      </c>
      <c r="AU151" s="223" t="s">
        <v>89</v>
      </c>
      <c r="AV151" s="14" t="s">
        <v>89</v>
      </c>
      <c r="AW151" s="14" t="s">
        <v>33</v>
      </c>
      <c r="AX151" s="14" t="s">
        <v>79</v>
      </c>
      <c r="AY151" s="223" t="s">
        <v>153</v>
      </c>
    </row>
    <row r="152" spans="1:65" s="14" customFormat="1" ht="11.25">
      <c r="B152" s="213"/>
      <c r="C152" s="214"/>
      <c r="D152" s="204" t="s">
        <v>161</v>
      </c>
      <c r="E152" s="215" t="s">
        <v>1</v>
      </c>
      <c r="F152" s="216" t="s">
        <v>2344</v>
      </c>
      <c r="G152" s="214"/>
      <c r="H152" s="217">
        <v>14.907999999999999</v>
      </c>
      <c r="I152" s="218"/>
      <c r="J152" s="214"/>
      <c r="K152" s="214"/>
      <c r="L152" s="219"/>
      <c r="M152" s="220"/>
      <c r="N152" s="221"/>
      <c r="O152" s="221"/>
      <c r="P152" s="221"/>
      <c r="Q152" s="221"/>
      <c r="R152" s="221"/>
      <c r="S152" s="221"/>
      <c r="T152" s="222"/>
      <c r="AT152" s="223" t="s">
        <v>161</v>
      </c>
      <c r="AU152" s="223" t="s">
        <v>89</v>
      </c>
      <c r="AV152" s="14" t="s">
        <v>89</v>
      </c>
      <c r="AW152" s="14" t="s">
        <v>33</v>
      </c>
      <c r="AX152" s="14" t="s">
        <v>79</v>
      </c>
      <c r="AY152" s="223" t="s">
        <v>153</v>
      </c>
    </row>
    <row r="153" spans="1:65" s="14" customFormat="1" ht="11.25">
      <c r="B153" s="213"/>
      <c r="C153" s="214"/>
      <c r="D153" s="204" t="s">
        <v>161</v>
      </c>
      <c r="E153" s="215" t="s">
        <v>1</v>
      </c>
      <c r="F153" s="216" t="s">
        <v>2345</v>
      </c>
      <c r="G153" s="214"/>
      <c r="H153" s="217">
        <v>29.265000000000001</v>
      </c>
      <c r="I153" s="218"/>
      <c r="J153" s="214"/>
      <c r="K153" s="214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161</v>
      </c>
      <c r="AU153" s="223" t="s">
        <v>89</v>
      </c>
      <c r="AV153" s="14" t="s">
        <v>89</v>
      </c>
      <c r="AW153" s="14" t="s">
        <v>33</v>
      </c>
      <c r="AX153" s="14" t="s">
        <v>79</v>
      </c>
      <c r="AY153" s="223" t="s">
        <v>153</v>
      </c>
    </row>
    <row r="154" spans="1:65" s="13" customFormat="1" ht="11.25">
      <c r="B154" s="202"/>
      <c r="C154" s="203"/>
      <c r="D154" s="204" t="s">
        <v>161</v>
      </c>
      <c r="E154" s="205" t="s">
        <v>1</v>
      </c>
      <c r="F154" s="206" t="s">
        <v>2346</v>
      </c>
      <c r="G154" s="203"/>
      <c r="H154" s="205" t="s">
        <v>1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161</v>
      </c>
      <c r="AU154" s="212" t="s">
        <v>89</v>
      </c>
      <c r="AV154" s="13" t="s">
        <v>87</v>
      </c>
      <c r="AW154" s="13" t="s">
        <v>33</v>
      </c>
      <c r="AX154" s="13" t="s">
        <v>79</v>
      </c>
      <c r="AY154" s="212" t="s">
        <v>153</v>
      </c>
    </row>
    <row r="155" spans="1:65" s="14" customFormat="1" ht="11.25">
      <c r="B155" s="213"/>
      <c r="C155" s="214"/>
      <c r="D155" s="204" t="s">
        <v>161</v>
      </c>
      <c r="E155" s="215" t="s">
        <v>1</v>
      </c>
      <c r="F155" s="216" t="s">
        <v>395</v>
      </c>
      <c r="G155" s="214"/>
      <c r="H155" s="217">
        <v>40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161</v>
      </c>
      <c r="AU155" s="223" t="s">
        <v>89</v>
      </c>
      <c r="AV155" s="14" t="s">
        <v>89</v>
      </c>
      <c r="AW155" s="14" t="s">
        <v>33</v>
      </c>
      <c r="AX155" s="14" t="s">
        <v>79</v>
      </c>
      <c r="AY155" s="223" t="s">
        <v>153</v>
      </c>
    </row>
    <row r="156" spans="1:65" s="14" customFormat="1" ht="11.25">
      <c r="B156" s="213"/>
      <c r="C156" s="214"/>
      <c r="D156" s="204" t="s">
        <v>161</v>
      </c>
      <c r="E156" s="215" t="s">
        <v>1</v>
      </c>
      <c r="F156" s="216" t="s">
        <v>2347</v>
      </c>
      <c r="G156" s="214"/>
      <c r="H156" s="217">
        <v>46.429000000000002</v>
      </c>
      <c r="I156" s="218"/>
      <c r="J156" s="214"/>
      <c r="K156" s="214"/>
      <c r="L156" s="219"/>
      <c r="M156" s="220"/>
      <c r="N156" s="221"/>
      <c r="O156" s="221"/>
      <c r="P156" s="221"/>
      <c r="Q156" s="221"/>
      <c r="R156" s="221"/>
      <c r="S156" s="221"/>
      <c r="T156" s="222"/>
      <c r="AT156" s="223" t="s">
        <v>161</v>
      </c>
      <c r="AU156" s="223" t="s">
        <v>89</v>
      </c>
      <c r="AV156" s="14" t="s">
        <v>89</v>
      </c>
      <c r="AW156" s="14" t="s">
        <v>33</v>
      </c>
      <c r="AX156" s="14" t="s">
        <v>79</v>
      </c>
      <c r="AY156" s="223" t="s">
        <v>153</v>
      </c>
    </row>
    <row r="157" spans="1:65" s="14" customFormat="1" ht="11.25">
      <c r="B157" s="213"/>
      <c r="C157" s="214"/>
      <c r="D157" s="204" t="s">
        <v>161</v>
      </c>
      <c r="E157" s="215" t="s">
        <v>1</v>
      </c>
      <c r="F157" s="216" t="s">
        <v>2348</v>
      </c>
      <c r="G157" s="214"/>
      <c r="H157" s="217">
        <v>51.1</v>
      </c>
      <c r="I157" s="218"/>
      <c r="J157" s="214"/>
      <c r="K157" s="214"/>
      <c r="L157" s="219"/>
      <c r="M157" s="220"/>
      <c r="N157" s="221"/>
      <c r="O157" s="221"/>
      <c r="P157" s="221"/>
      <c r="Q157" s="221"/>
      <c r="R157" s="221"/>
      <c r="S157" s="221"/>
      <c r="T157" s="222"/>
      <c r="AT157" s="223" t="s">
        <v>161</v>
      </c>
      <c r="AU157" s="223" t="s">
        <v>89</v>
      </c>
      <c r="AV157" s="14" t="s">
        <v>89</v>
      </c>
      <c r="AW157" s="14" t="s">
        <v>33</v>
      </c>
      <c r="AX157" s="14" t="s">
        <v>79</v>
      </c>
      <c r="AY157" s="223" t="s">
        <v>153</v>
      </c>
    </row>
    <row r="158" spans="1:65" s="14" customFormat="1" ht="11.25">
      <c r="B158" s="213"/>
      <c r="C158" s="214"/>
      <c r="D158" s="204" t="s">
        <v>161</v>
      </c>
      <c r="E158" s="215" t="s">
        <v>1</v>
      </c>
      <c r="F158" s="216" t="s">
        <v>2349</v>
      </c>
      <c r="G158" s="214"/>
      <c r="H158" s="217">
        <v>78.370999999999995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161</v>
      </c>
      <c r="AU158" s="223" t="s">
        <v>89</v>
      </c>
      <c r="AV158" s="14" t="s">
        <v>89</v>
      </c>
      <c r="AW158" s="14" t="s">
        <v>33</v>
      </c>
      <c r="AX158" s="14" t="s">
        <v>79</v>
      </c>
      <c r="AY158" s="223" t="s">
        <v>153</v>
      </c>
    </row>
    <row r="159" spans="1:65" s="14" customFormat="1" ht="11.25">
      <c r="B159" s="213"/>
      <c r="C159" s="214"/>
      <c r="D159" s="204" t="s">
        <v>161</v>
      </c>
      <c r="E159" s="215" t="s">
        <v>1</v>
      </c>
      <c r="F159" s="216" t="s">
        <v>2350</v>
      </c>
      <c r="G159" s="214"/>
      <c r="H159" s="217">
        <v>43.485999999999997</v>
      </c>
      <c r="I159" s="218"/>
      <c r="J159" s="214"/>
      <c r="K159" s="214"/>
      <c r="L159" s="219"/>
      <c r="M159" s="220"/>
      <c r="N159" s="221"/>
      <c r="O159" s="221"/>
      <c r="P159" s="221"/>
      <c r="Q159" s="221"/>
      <c r="R159" s="221"/>
      <c r="S159" s="221"/>
      <c r="T159" s="222"/>
      <c r="AT159" s="223" t="s">
        <v>161</v>
      </c>
      <c r="AU159" s="223" t="s">
        <v>89</v>
      </c>
      <c r="AV159" s="14" t="s">
        <v>89</v>
      </c>
      <c r="AW159" s="14" t="s">
        <v>33</v>
      </c>
      <c r="AX159" s="14" t="s">
        <v>79</v>
      </c>
      <c r="AY159" s="223" t="s">
        <v>153</v>
      </c>
    </row>
    <row r="160" spans="1:65" s="13" customFormat="1" ht="11.25">
      <c r="B160" s="202"/>
      <c r="C160" s="203"/>
      <c r="D160" s="204" t="s">
        <v>161</v>
      </c>
      <c r="E160" s="205" t="s">
        <v>1</v>
      </c>
      <c r="F160" s="206" t="s">
        <v>2351</v>
      </c>
      <c r="G160" s="203"/>
      <c r="H160" s="205" t="s">
        <v>1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161</v>
      </c>
      <c r="AU160" s="212" t="s">
        <v>89</v>
      </c>
      <c r="AV160" s="13" t="s">
        <v>87</v>
      </c>
      <c r="AW160" s="13" t="s">
        <v>33</v>
      </c>
      <c r="AX160" s="13" t="s">
        <v>79</v>
      </c>
      <c r="AY160" s="212" t="s">
        <v>153</v>
      </c>
    </row>
    <row r="161" spans="2:51" s="14" customFormat="1" ht="11.25">
      <c r="B161" s="213"/>
      <c r="C161" s="214"/>
      <c r="D161" s="204" t="s">
        <v>161</v>
      </c>
      <c r="E161" s="215" t="s">
        <v>1</v>
      </c>
      <c r="F161" s="216" t="s">
        <v>2352</v>
      </c>
      <c r="G161" s="214"/>
      <c r="H161" s="217">
        <v>55.703000000000003</v>
      </c>
      <c r="I161" s="218"/>
      <c r="J161" s="214"/>
      <c r="K161" s="214"/>
      <c r="L161" s="219"/>
      <c r="M161" s="220"/>
      <c r="N161" s="221"/>
      <c r="O161" s="221"/>
      <c r="P161" s="221"/>
      <c r="Q161" s="221"/>
      <c r="R161" s="221"/>
      <c r="S161" s="221"/>
      <c r="T161" s="222"/>
      <c r="AT161" s="223" t="s">
        <v>161</v>
      </c>
      <c r="AU161" s="223" t="s">
        <v>89</v>
      </c>
      <c r="AV161" s="14" t="s">
        <v>89</v>
      </c>
      <c r="AW161" s="14" t="s">
        <v>33</v>
      </c>
      <c r="AX161" s="14" t="s">
        <v>79</v>
      </c>
      <c r="AY161" s="223" t="s">
        <v>153</v>
      </c>
    </row>
    <row r="162" spans="2:51" s="14" customFormat="1" ht="11.25">
      <c r="B162" s="213"/>
      <c r="C162" s="214"/>
      <c r="D162" s="204" t="s">
        <v>161</v>
      </c>
      <c r="E162" s="215" t="s">
        <v>1</v>
      </c>
      <c r="F162" s="216" t="s">
        <v>2353</v>
      </c>
      <c r="G162" s="214"/>
      <c r="H162" s="217">
        <v>4.4210000000000003</v>
      </c>
      <c r="I162" s="218"/>
      <c r="J162" s="214"/>
      <c r="K162" s="214"/>
      <c r="L162" s="219"/>
      <c r="M162" s="220"/>
      <c r="N162" s="221"/>
      <c r="O162" s="221"/>
      <c r="P162" s="221"/>
      <c r="Q162" s="221"/>
      <c r="R162" s="221"/>
      <c r="S162" s="221"/>
      <c r="T162" s="222"/>
      <c r="AT162" s="223" t="s">
        <v>161</v>
      </c>
      <c r="AU162" s="223" t="s">
        <v>89</v>
      </c>
      <c r="AV162" s="14" t="s">
        <v>89</v>
      </c>
      <c r="AW162" s="14" t="s">
        <v>33</v>
      </c>
      <c r="AX162" s="14" t="s">
        <v>79</v>
      </c>
      <c r="AY162" s="223" t="s">
        <v>153</v>
      </c>
    </row>
    <row r="163" spans="2:51" s="14" customFormat="1" ht="11.25">
      <c r="B163" s="213"/>
      <c r="C163" s="214"/>
      <c r="D163" s="204" t="s">
        <v>161</v>
      </c>
      <c r="E163" s="215" t="s">
        <v>1</v>
      </c>
      <c r="F163" s="216" t="s">
        <v>2354</v>
      </c>
      <c r="G163" s="214"/>
      <c r="H163" s="217">
        <v>11</v>
      </c>
      <c r="I163" s="218"/>
      <c r="J163" s="214"/>
      <c r="K163" s="214"/>
      <c r="L163" s="219"/>
      <c r="M163" s="220"/>
      <c r="N163" s="221"/>
      <c r="O163" s="221"/>
      <c r="P163" s="221"/>
      <c r="Q163" s="221"/>
      <c r="R163" s="221"/>
      <c r="S163" s="221"/>
      <c r="T163" s="222"/>
      <c r="AT163" s="223" t="s">
        <v>161</v>
      </c>
      <c r="AU163" s="223" t="s">
        <v>89</v>
      </c>
      <c r="AV163" s="14" t="s">
        <v>89</v>
      </c>
      <c r="AW163" s="14" t="s">
        <v>33</v>
      </c>
      <c r="AX163" s="14" t="s">
        <v>79</v>
      </c>
      <c r="AY163" s="223" t="s">
        <v>153</v>
      </c>
    </row>
    <row r="164" spans="2:51" s="16" customFormat="1" ht="11.25">
      <c r="B164" s="246"/>
      <c r="C164" s="247"/>
      <c r="D164" s="204" t="s">
        <v>161</v>
      </c>
      <c r="E164" s="248" t="s">
        <v>1</v>
      </c>
      <c r="F164" s="249" t="s">
        <v>384</v>
      </c>
      <c r="G164" s="247"/>
      <c r="H164" s="250">
        <v>480.82699999999994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AT164" s="256" t="s">
        <v>161</v>
      </c>
      <c r="AU164" s="256" t="s">
        <v>89</v>
      </c>
      <c r="AV164" s="16" t="s">
        <v>172</v>
      </c>
      <c r="AW164" s="16" t="s">
        <v>33</v>
      </c>
      <c r="AX164" s="16" t="s">
        <v>79</v>
      </c>
      <c r="AY164" s="256" t="s">
        <v>153</v>
      </c>
    </row>
    <row r="165" spans="2:51" s="13" customFormat="1" ht="11.25">
      <c r="B165" s="202"/>
      <c r="C165" s="203"/>
      <c r="D165" s="204" t="s">
        <v>161</v>
      </c>
      <c r="E165" s="205" t="s">
        <v>1</v>
      </c>
      <c r="F165" s="206" t="s">
        <v>2355</v>
      </c>
      <c r="G165" s="203"/>
      <c r="H165" s="205" t="s">
        <v>1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161</v>
      </c>
      <c r="AU165" s="212" t="s">
        <v>89</v>
      </c>
      <c r="AV165" s="13" t="s">
        <v>87</v>
      </c>
      <c r="AW165" s="13" t="s">
        <v>33</v>
      </c>
      <c r="AX165" s="13" t="s">
        <v>79</v>
      </c>
      <c r="AY165" s="212" t="s">
        <v>153</v>
      </c>
    </row>
    <row r="166" spans="2:51" s="13" customFormat="1" ht="11.25">
      <c r="B166" s="202"/>
      <c r="C166" s="203"/>
      <c r="D166" s="204" t="s">
        <v>161</v>
      </c>
      <c r="E166" s="205" t="s">
        <v>1</v>
      </c>
      <c r="F166" s="206" t="s">
        <v>2356</v>
      </c>
      <c r="G166" s="203"/>
      <c r="H166" s="205" t="s">
        <v>1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161</v>
      </c>
      <c r="AU166" s="212" t="s">
        <v>89</v>
      </c>
      <c r="AV166" s="13" t="s">
        <v>87</v>
      </c>
      <c r="AW166" s="13" t="s">
        <v>33</v>
      </c>
      <c r="AX166" s="13" t="s">
        <v>79</v>
      </c>
      <c r="AY166" s="212" t="s">
        <v>153</v>
      </c>
    </row>
    <row r="167" spans="2:51" s="13" customFormat="1" ht="11.25">
      <c r="B167" s="202"/>
      <c r="C167" s="203"/>
      <c r="D167" s="204" t="s">
        <v>161</v>
      </c>
      <c r="E167" s="205" t="s">
        <v>1</v>
      </c>
      <c r="F167" s="206" t="s">
        <v>2357</v>
      </c>
      <c r="G167" s="203"/>
      <c r="H167" s="205" t="s">
        <v>1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161</v>
      </c>
      <c r="AU167" s="212" t="s">
        <v>89</v>
      </c>
      <c r="AV167" s="13" t="s">
        <v>87</v>
      </c>
      <c r="AW167" s="13" t="s">
        <v>33</v>
      </c>
      <c r="AX167" s="13" t="s">
        <v>79</v>
      </c>
      <c r="AY167" s="212" t="s">
        <v>153</v>
      </c>
    </row>
    <row r="168" spans="2:51" s="14" customFormat="1" ht="11.25">
      <c r="B168" s="213"/>
      <c r="C168" s="214"/>
      <c r="D168" s="204" t="s">
        <v>161</v>
      </c>
      <c r="E168" s="215" t="s">
        <v>1</v>
      </c>
      <c r="F168" s="216" t="s">
        <v>2358</v>
      </c>
      <c r="G168" s="214"/>
      <c r="H168" s="217">
        <v>58.822000000000003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161</v>
      </c>
      <c r="AU168" s="223" t="s">
        <v>89</v>
      </c>
      <c r="AV168" s="14" t="s">
        <v>89</v>
      </c>
      <c r="AW168" s="14" t="s">
        <v>33</v>
      </c>
      <c r="AX168" s="14" t="s">
        <v>79</v>
      </c>
      <c r="AY168" s="223" t="s">
        <v>153</v>
      </c>
    </row>
    <row r="169" spans="2:51" s="14" customFormat="1" ht="11.25">
      <c r="B169" s="213"/>
      <c r="C169" s="214"/>
      <c r="D169" s="204" t="s">
        <v>161</v>
      </c>
      <c r="E169" s="215" t="s">
        <v>1</v>
      </c>
      <c r="F169" s="216" t="s">
        <v>2359</v>
      </c>
      <c r="G169" s="214"/>
      <c r="H169" s="217">
        <v>55.956000000000003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161</v>
      </c>
      <c r="AU169" s="223" t="s">
        <v>89</v>
      </c>
      <c r="AV169" s="14" t="s">
        <v>89</v>
      </c>
      <c r="AW169" s="14" t="s">
        <v>33</v>
      </c>
      <c r="AX169" s="14" t="s">
        <v>79</v>
      </c>
      <c r="AY169" s="223" t="s">
        <v>153</v>
      </c>
    </row>
    <row r="170" spans="2:51" s="13" customFormat="1" ht="11.25">
      <c r="B170" s="202"/>
      <c r="C170" s="203"/>
      <c r="D170" s="204" t="s">
        <v>161</v>
      </c>
      <c r="E170" s="205" t="s">
        <v>1</v>
      </c>
      <c r="F170" s="206" t="s">
        <v>2360</v>
      </c>
      <c r="G170" s="203"/>
      <c r="H170" s="205" t="s">
        <v>1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161</v>
      </c>
      <c r="AU170" s="212" t="s">
        <v>89</v>
      </c>
      <c r="AV170" s="13" t="s">
        <v>87</v>
      </c>
      <c r="AW170" s="13" t="s">
        <v>33</v>
      </c>
      <c r="AX170" s="13" t="s">
        <v>79</v>
      </c>
      <c r="AY170" s="212" t="s">
        <v>153</v>
      </c>
    </row>
    <row r="171" spans="2:51" s="14" customFormat="1" ht="11.25">
      <c r="B171" s="213"/>
      <c r="C171" s="214"/>
      <c r="D171" s="204" t="s">
        <v>161</v>
      </c>
      <c r="E171" s="215" t="s">
        <v>1</v>
      </c>
      <c r="F171" s="216" t="s">
        <v>2361</v>
      </c>
      <c r="G171" s="214"/>
      <c r="H171" s="217">
        <v>165.96600000000001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161</v>
      </c>
      <c r="AU171" s="223" t="s">
        <v>89</v>
      </c>
      <c r="AV171" s="14" t="s">
        <v>89</v>
      </c>
      <c r="AW171" s="14" t="s">
        <v>33</v>
      </c>
      <c r="AX171" s="14" t="s">
        <v>79</v>
      </c>
      <c r="AY171" s="223" t="s">
        <v>153</v>
      </c>
    </row>
    <row r="172" spans="2:51" s="13" customFormat="1" ht="11.25">
      <c r="B172" s="202"/>
      <c r="C172" s="203"/>
      <c r="D172" s="204" t="s">
        <v>161</v>
      </c>
      <c r="E172" s="205" t="s">
        <v>1</v>
      </c>
      <c r="F172" s="206" t="s">
        <v>2362</v>
      </c>
      <c r="G172" s="203"/>
      <c r="H172" s="205" t="s">
        <v>1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161</v>
      </c>
      <c r="AU172" s="212" t="s">
        <v>89</v>
      </c>
      <c r="AV172" s="13" t="s">
        <v>87</v>
      </c>
      <c r="AW172" s="13" t="s">
        <v>33</v>
      </c>
      <c r="AX172" s="13" t="s">
        <v>79</v>
      </c>
      <c r="AY172" s="212" t="s">
        <v>153</v>
      </c>
    </row>
    <row r="173" spans="2:51" s="14" customFormat="1" ht="11.25">
      <c r="B173" s="213"/>
      <c r="C173" s="214"/>
      <c r="D173" s="204" t="s">
        <v>161</v>
      </c>
      <c r="E173" s="215" t="s">
        <v>1</v>
      </c>
      <c r="F173" s="216" t="s">
        <v>2363</v>
      </c>
      <c r="G173" s="214"/>
      <c r="H173" s="217">
        <v>25.687999999999999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161</v>
      </c>
      <c r="AU173" s="223" t="s">
        <v>89</v>
      </c>
      <c r="AV173" s="14" t="s">
        <v>89</v>
      </c>
      <c r="AW173" s="14" t="s">
        <v>33</v>
      </c>
      <c r="AX173" s="14" t="s">
        <v>79</v>
      </c>
      <c r="AY173" s="223" t="s">
        <v>153</v>
      </c>
    </row>
    <row r="174" spans="2:51" s="14" customFormat="1" ht="11.25">
      <c r="B174" s="213"/>
      <c r="C174" s="214"/>
      <c r="D174" s="204" t="s">
        <v>161</v>
      </c>
      <c r="E174" s="215" t="s">
        <v>1</v>
      </c>
      <c r="F174" s="216" t="s">
        <v>2364</v>
      </c>
      <c r="G174" s="214"/>
      <c r="H174" s="217">
        <v>450.98</v>
      </c>
      <c r="I174" s="218"/>
      <c r="J174" s="214"/>
      <c r="K174" s="214"/>
      <c r="L174" s="219"/>
      <c r="M174" s="220"/>
      <c r="N174" s="221"/>
      <c r="O174" s="221"/>
      <c r="P174" s="221"/>
      <c r="Q174" s="221"/>
      <c r="R174" s="221"/>
      <c r="S174" s="221"/>
      <c r="T174" s="222"/>
      <c r="AT174" s="223" t="s">
        <v>161</v>
      </c>
      <c r="AU174" s="223" t="s">
        <v>89</v>
      </c>
      <c r="AV174" s="14" t="s">
        <v>89</v>
      </c>
      <c r="AW174" s="14" t="s">
        <v>33</v>
      </c>
      <c r="AX174" s="14" t="s">
        <v>79</v>
      </c>
      <c r="AY174" s="223" t="s">
        <v>153</v>
      </c>
    </row>
    <row r="175" spans="2:51" s="14" customFormat="1" ht="11.25">
      <c r="B175" s="213"/>
      <c r="C175" s="214"/>
      <c r="D175" s="204" t="s">
        <v>161</v>
      </c>
      <c r="E175" s="215" t="s">
        <v>1</v>
      </c>
      <c r="F175" s="216" t="s">
        <v>2365</v>
      </c>
      <c r="G175" s="214"/>
      <c r="H175" s="217">
        <v>195.994</v>
      </c>
      <c r="I175" s="218"/>
      <c r="J175" s="214"/>
      <c r="K175" s="214"/>
      <c r="L175" s="219"/>
      <c r="M175" s="220"/>
      <c r="N175" s="221"/>
      <c r="O175" s="221"/>
      <c r="P175" s="221"/>
      <c r="Q175" s="221"/>
      <c r="R175" s="221"/>
      <c r="S175" s="221"/>
      <c r="T175" s="222"/>
      <c r="AT175" s="223" t="s">
        <v>161</v>
      </c>
      <c r="AU175" s="223" t="s">
        <v>89</v>
      </c>
      <c r="AV175" s="14" t="s">
        <v>89</v>
      </c>
      <c r="AW175" s="14" t="s">
        <v>33</v>
      </c>
      <c r="AX175" s="14" t="s">
        <v>79</v>
      </c>
      <c r="AY175" s="223" t="s">
        <v>153</v>
      </c>
    </row>
    <row r="176" spans="2:51" s="16" customFormat="1" ht="11.25">
      <c r="B176" s="246"/>
      <c r="C176" s="247"/>
      <c r="D176" s="204" t="s">
        <v>161</v>
      </c>
      <c r="E176" s="248" t="s">
        <v>1</v>
      </c>
      <c r="F176" s="249" t="s">
        <v>384</v>
      </c>
      <c r="G176" s="247"/>
      <c r="H176" s="250">
        <v>953.40600000000006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AT176" s="256" t="s">
        <v>161</v>
      </c>
      <c r="AU176" s="256" t="s">
        <v>89</v>
      </c>
      <c r="AV176" s="16" t="s">
        <v>172</v>
      </c>
      <c r="AW176" s="16" t="s">
        <v>33</v>
      </c>
      <c r="AX176" s="16" t="s">
        <v>79</v>
      </c>
      <c r="AY176" s="256" t="s">
        <v>153</v>
      </c>
    </row>
    <row r="177" spans="1:65" s="15" customFormat="1" ht="11.25">
      <c r="B177" s="224"/>
      <c r="C177" s="225"/>
      <c r="D177" s="204" t="s">
        <v>161</v>
      </c>
      <c r="E177" s="226" t="s">
        <v>1</v>
      </c>
      <c r="F177" s="227" t="s">
        <v>164</v>
      </c>
      <c r="G177" s="225"/>
      <c r="H177" s="228">
        <v>1434.2329999999999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AT177" s="234" t="s">
        <v>161</v>
      </c>
      <c r="AU177" s="234" t="s">
        <v>89</v>
      </c>
      <c r="AV177" s="15" t="s">
        <v>159</v>
      </c>
      <c r="AW177" s="15" t="s">
        <v>33</v>
      </c>
      <c r="AX177" s="15" t="s">
        <v>87</v>
      </c>
      <c r="AY177" s="234" t="s">
        <v>153</v>
      </c>
    </row>
    <row r="178" spans="1:65" s="12" customFormat="1" ht="22.9" customHeight="1">
      <c r="B178" s="172"/>
      <c r="C178" s="173"/>
      <c r="D178" s="174" t="s">
        <v>78</v>
      </c>
      <c r="E178" s="186" t="s">
        <v>172</v>
      </c>
      <c r="F178" s="186" t="s">
        <v>284</v>
      </c>
      <c r="G178" s="173"/>
      <c r="H178" s="173"/>
      <c r="I178" s="176"/>
      <c r="J178" s="187">
        <f>BK178</f>
        <v>0</v>
      </c>
      <c r="K178" s="173"/>
      <c r="L178" s="178"/>
      <c r="M178" s="179"/>
      <c r="N178" s="180"/>
      <c r="O178" s="180"/>
      <c r="P178" s="181">
        <f>SUM(P179:P190)</f>
        <v>0</v>
      </c>
      <c r="Q178" s="180"/>
      <c r="R178" s="181">
        <f>SUM(R179:R190)</f>
        <v>23.29534116</v>
      </c>
      <c r="S178" s="180"/>
      <c r="T178" s="182">
        <f>SUM(T179:T190)</f>
        <v>0</v>
      </c>
      <c r="AR178" s="183" t="s">
        <v>87</v>
      </c>
      <c r="AT178" s="184" t="s">
        <v>78</v>
      </c>
      <c r="AU178" s="184" t="s">
        <v>87</v>
      </c>
      <c r="AY178" s="183" t="s">
        <v>153</v>
      </c>
      <c r="BK178" s="185">
        <f>SUM(BK179:BK190)</f>
        <v>0</v>
      </c>
    </row>
    <row r="179" spans="1:65" s="2" customFormat="1" ht="24.2" customHeight="1">
      <c r="A179" s="35"/>
      <c r="B179" s="36"/>
      <c r="C179" s="188" t="s">
        <v>208</v>
      </c>
      <c r="D179" s="188" t="s">
        <v>155</v>
      </c>
      <c r="E179" s="189" t="s">
        <v>2366</v>
      </c>
      <c r="F179" s="190" t="s">
        <v>2367</v>
      </c>
      <c r="G179" s="191" t="s">
        <v>446</v>
      </c>
      <c r="H179" s="192">
        <v>46.338000000000001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44</v>
      </c>
      <c r="O179" s="72"/>
      <c r="P179" s="198">
        <f>O179*H179</f>
        <v>0</v>
      </c>
      <c r="Q179" s="198">
        <v>0.29757</v>
      </c>
      <c r="R179" s="198">
        <f>Q179*H179</f>
        <v>13.788798660000001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159</v>
      </c>
      <c r="AT179" s="200" t="s">
        <v>155</v>
      </c>
      <c r="AU179" s="200" t="s">
        <v>89</v>
      </c>
      <c r="AY179" s="18" t="s">
        <v>153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87</v>
      </c>
      <c r="BK179" s="201">
        <f>ROUND(I179*H179,2)</f>
        <v>0</v>
      </c>
      <c r="BL179" s="18" t="s">
        <v>159</v>
      </c>
      <c r="BM179" s="200" t="s">
        <v>2368</v>
      </c>
    </row>
    <row r="180" spans="1:65" s="13" customFormat="1" ht="22.5">
      <c r="B180" s="202"/>
      <c r="C180" s="203"/>
      <c r="D180" s="204" t="s">
        <v>161</v>
      </c>
      <c r="E180" s="205" t="s">
        <v>1</v>
      </c>
      <c r="F180" s="206" t="s">
        <v>2369</v>
      </c>
      <c r="G180" s="203"/>
      <c r="H180" s="205" t="s">
        <v>1</v>
      </c>
      <c r="I180" s="207"/>
      <c r="J180" s="203"/>
      <c r="K180" s="203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161</v>
      </c>
      <c r="AU180" s="212" t="s">
        <v>89</v>
      </c>
      <c r="AV180" s="13" t="s">
        <v>87</v>
      </c>
      <c r="AW180" s="13" t="s">
        <v>33</v>
      </c>
      <c r="AX180" s="13" t="s">
        <v>79</v>
      </c>
      <c r="AY180" s="212" t="s">
        <v>153</v>
      </c>
    </row>
    <row r="181" spans="1:65" s="13" customFormat="1" ht="33.75">
      <c r="B181" s="202"/>
      <c r="C181" s="203"/>
      <c r="D181" s="204" t="s">
        <v>161</v>
      </c>
      <c r="E181" s="205" t="s">
        <v>1</v>
      </c>
      <c r="F181" s="206" t="s">
        <v>2370</v>
      </c>
      <c r="G181" s="203"/>
      <c r="H181" s="205" t="s">
        <v>1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161</v>
      </c>
      <c r="AU181" s="212" t="s">
        <v>89</v>
      </c>
      <c r="AV181" s="13" t="s">
        <v>87</v>
      </c>
      <c r="AW181" s="13" t="s">
        <v>33</v>
      </c>
      <c r="AX181" s="13" t="s">
        <v>79</v>
      </c>
      <c r="AY181" s="212" t="s">
        <v>153</v>
      </c>
    </row>
    <row r="182" spans="1:65" s="13" customFormat="1" ht="11.25">
      <c r="B182" s="202"/>
      <c r="C182" s="203"/>
      <c r="D182" s="204" t="s">
        <v>161</v>
      </c>
      <c r="E182" s="205" t="s">
        <v>1</v>
      </c>
      <c r="F182" s="206" t="s">
        <v>2371</v>
      </c>
      <c r="G182" s="203"/>
      <c r="H182" s="205" t="s">
        <v>1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161</v>
      </c>
      <c r="AU182" s="212" t="s">
        <v>89</v>
      </c>
      <c r="AV182" s="13" t="s">
        <v>87</v>
      </c>
      <c r="AW182" s="13" t="s">
        <v>33</v>
      </c>
      <c r="AX182" s="13" t="s">
        <v>79</v>
      </c>
      <c r="AY182" s="212" t="s">
        <v>153</v>
      </c>
    </row>
    <row r="183" spans="1:65" s="13" customFormat="1" ht="11.25">
      <c r="B183" s="202"/>
      <c r="C183" s="203"/>
      <c r="D183" s="204" t="s">
        <v>161</v>
      </c>
      <c r="E183" s="205" t="s">
        <v>1</v>
      </c>
      <c r="F183" s="206" t="s">
        <v>2372</v>
      </c>
      <c r="G183" s="203"/>
      <c r="H183" s="205" t="s">
        <v>1</v>
      </c>
      <c r="I183" s="207"/>
      <c r="J183" s="203"/>
      <c r="K183" s="203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161</v>
      </c>
      <c r="AU183" s="212" t="s">
        <v>89</v>
      </c>
      <c r="AV183" s="13" t="s">
        <v>87</v>
      </c>
      <c r="AW183" s="13" t="s">
        <v>33</v>
      </c>
      <c r="AX183" s="13" t="s">
        <v>79</v>
      </c>
      <c r="AY183" s="212" t="s">
        <v>153</v>
      </c>
    </row>
    <row r="184" spans="1:65" s="13" customFormat="1" ht="11.25">
      <c r="B184" s="202"/>
      <c r="C184" s="203"/>
      <c r="D184" s="204" t="s">
        <v>161</v>
      </c>
      <c r="E184" s="205" t="s">
        <v>1</v>
      </c>
      <c r="F184" s="206" t="s">
        <v>2373</v>
      </c>
      <c r="G184" s="203"/>
      <c r="H184" s="205" t="s">
        <v>1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161</v>
      </c>
      <c r="AU184" s="212" t="s">
        <v>89</v>
      </c>
      <c r="AV184" s="13" t="s">
        <v>87</v>
      </c>
      <c r="AW184" s="13" t="s">
        <v>33</v>
      </c>
      <c r="AX184" s="13" t="s">
        <v>79</v>
      </c>
      <c r="AY184" s="212" t="s">
        <v>153</v>
      </c>
    </row>
    <row r="185" spans="1:65" s="14" customFormat="1" ht="11.25">
      <c r="B185" s="213"/>
      <c r="C185" s="214"/>
      <c r="D185" s="204" t="s">
        <v>161</v>
      </c>
      <c r="E185" s="215" t="s">
        <v>1</v>
      </c>
      <c r="F185" s="216" t="s">
        <v>2374</v>
      </c>
      <c r="G185" s="214"/>
      <c r="H185" s="217">
        <v>46.338000000000001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161</v>
      </c>
      <c r="AU185" s="223" t="s">
        <v>89</v>
      </c>
      <c r="AV185" s="14" t="s">
        <v>89</v>
      </c>
      <c r="AW185" s="14" t="s">
        <v>33</v>
      </c>
      <c r="AX185" s="14" t="s">
        <v>79</v>
      </c>
      <c r="AY185" s="223" t="s">
        <v>153</v>
      </c>
    </row>
    <row r="186" spans="1:65" s="15" customFormat="1" ht="11.25">
      <c r="B186" s="224"/>
      <c r="C186" s="225"/>
      <c r="D186" s="204" t="s">
        <v>161</v>
      </c>
      <c r="E186" s="226" t="s">
        <v>1</v>
      </c>
      <c r="F186" s="227" t="s">
        <v>164</v>
      </c>
      <c r="G186" s="225"/>
      <c r="H186" s="228">
        <v>46.338000000000001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AT186" s="234" t="s">
        <v>161</v>
      </c>
      <c r="AU186" s="234" t="s">
        <v>89</v>
      </c>
      <c r="AV186" s="15" t="s">
        <v>159</v>
      </c>
      <c r="AW186" s="15" t="s">
        <v>33</v>
      </c>
      <c r="AX186" s="15" t="s">
        <v>87</v>
      </c>
      <c r="AY186" s="234" t="s">
        <v>153</v>
      </c>
    </row>
    <row r="187" spans="1:65" s="2" customFormat="1" ht="24.2" customHeight="1">
      <c r="A187" s="35"/>
      <c r="B187" s="36"/>
      <c r="C187" s="235" t="s">
        <v>216</v>
      </c>
      <c r="D187" s="235" t="s">
        <v>223</v>
      </c>
      <c r="E187" s="236" t="s">
        <v>2375</v>
      </c>
      <c r="F187" s="237" t="s">
        <v>2376</v>
      </c>
      <c r="G187" s="238" t="s">
        <v>465</v>
      </c>
      <c r="H187" s="239">
        <v>292.50900000000001</v>
      </c>
      <c r="I187" s="240"/>
      <c r="J187" s="241">
        <f>ROUND(I187*H187,2)</f>
        <v>0</v>
      </c>
      <c r="K187" s="242"/>
      <c r="L187" s="243"/>
      <c r="M187" s="244" t="s">
        <v>1</v>
      </c>
      <c r="N187" s="245" t="s">
        <v>44</v>
      </c>
      <c r="O187" s="72"/>
      <c r="P187" s="198">
        <f>O187*H187</f>
        <v>0</v>
      </c>
      <c r="Q187" s="198">
        <v>3.2500000000000001E-2</v>
      </c>
      <c r="R187" s="198">
        <f>Q187*H187</f>
        <v>9.5065425000000001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204</v>
      </c>
      <c r="AT187" s="200" t="s">
        <v>223</v>
      </c>
      <c r="AU187" s="200" t="s">
        <v>89</v>
      </c>
      <c r="AY187" s="18" t="s">
        <v>153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87</v>
      </c>
      <c r="BK187" s="201">
        <f>ROUND(I187*H187,2)</f>
        <v>0</v>
      </c>
      <c r="BL187" s="18" t="s">
        <v>159</v>
      </c>
      <c r="BM187" s="200" t="s">
        <v>2377</v>
      </c>
    </row>
    <row r="188" spans="1:65" s="14" customFormat="1" ht="11.25">
      <c r="B188" s="213"/>
      <c r="C188" s="214"/>
      <c r="D188" s="204" t="s">
        <v>161</v>
      </c>
      <c r="E188" s="215" t="s">
        <v>1</v>
      </c>
      <c r="F188" s="216" t="s">
        <v>2378</v>
      </c>
      <c r="G188" s="214"/>
      <c r="H188" s="217">
        <v>289.613</v>
      </c>
      <c r="I188" s="218"/>
      <c r="J188" s="214"/>
      <c r="K188" s="214"/>
      <c r="L188" s="219"/>
      <c r="M188" s="220"/>
      <c r="N188" s="221"/>
      <c r="O188" s="221"/>
      <c r="P188" s="221"/>
      <c r="Q188" s="221"/>
      <c r="R188" s="221"/>
      <c r="S188" s="221"/>
      <c r="T188" s="222"/>
      <c r="AT188" s="223" t="s">
        <v>161</v>
      </c>
      <c r="AU188" s="223" t="s">
        <v>89</v>
      </c>
      <c r="AV188" s="14" t="s">
        <v>89</v>
      </c>
      <c r="AW188" s="14" t="s">
        <v>33</v>
      </c>
      <c r="AX188" s="14" t="s">
        <v>79</v>
      </c>
      <c r="AY188" s="223" t="s">
        <v>153</v>
      </c>
    </row>
    <row r="189" spans="1:65" s="15" customFormat="1" ht="11.25">
      <c r="B189" s="224"/>
      <c r="C189" s="225"/>
      <c r="D189" s="204" t="s">
        <v>161</v>
      </c>
      <c r="E189" s="226" t="s">
        <v>1</v>
      </c>
      <c r="F189" s="227" t="s">
        <v>164</v>
      </c>
      <c r="G189" s="225"/>
      <c r="H189" s="228">
        <v>289.613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AT189" s="234" t="s">
        <v>161</v>
      </c>
      <c r="AU189" s="234" t="s">
        <v>89</v>
      </c>
      <c r="AV189" s="15" t="s">
        <v>159</v>
      </c>
      <c r="AW189" s="15" t="s">
        <v>33</v>
      </c>
      <c r="AX189" s="15" t="s">
        <v>87</v>
      </c>
      <c r="AY189" s="234" t="s">
        <v>153</v>
      </c>
    </row>
    <row r="190" spans="1:65" s="14" customFormat="1" ht="11.25">
      <c r="B190" s="213"/>
      <c r="C190" s="214"/>
      <c r="D190" s="204" t="s">
        <v>161</v>
      </c>
      <c r="E190" s="214"/>
      <c r="F190" s="216" t="s">
        <v>2379</v>
      </c>
      <c r="G190" s="214"/>
      <c r="H190" s="217">
        <v>292.50900000000001</v>
      </c>
      <c r="I190" s="218"/>
      <c r="J190" s="214"/>
      <c r="K190" s="214"/>
      <c r="L190" s="219"/>
      <c r="M190" s="220"/>
      <c r="N190" s="221"/>
      <c r="O190" s="221"/>
      <c r="P190" s="221"/>
      <c r="Q190" s="221"/>
      <c r="R190" s="221"/>
      <c r="S190" s="221"/>
      <c r="T190" s="222"/>
      <c r="AT190" s="223" t="s">
        <v>161</v>
      </c>
      <c r="AU190" s="223" t="s">
        <v>89</v>
      </c>
      <c r="AV190" s="14" t="s">
        <v>89</v>
      </c>
      <c r="AW190" s="14" t="s">
        <v>4</v>
      </c>
      <c r="AX190" s="14" t="s">
        <v>87</v>
      </c>
      <c r="AY190" s="223" t="s">
        <v>153</v>
      </c>
    </row>
    <row r="191" spans="1:65" s="12" customFormat="1" ht="22.9" customHeight="1">
      <c r="B191" s="172"/>
      <c r="C191" s="173"/>
      <c r="D191" s="174" t="s">
        <v>78</v>
      </c>
      <c r="E191" s="186" t="s">
        <v>186</v>
      </c>
      <c r="F191" s="186" t="s">
        <v>795</v>
      </c>
      <c r="G191" s="173"/>
      <c r="H191" s="173"/>
      <c r="I191" s="176"/>
      <c r="J191" s="187">
        <f>BK191</f>
        <v>0</v>
      </c>
      <c r="K191" s="173"/>
      <c r="L191" s="178"/>
      <c r="M191" s="179"/>
      <c r="N191" s="180"/>
      <c r="O191" s="180"/>
      <c r="P191" s="181">
        <f>SUM(P192:P297)</f>
        <v>0</v>
      </c>
      <c r="Q191" s="180"/>
      <c r="R191" s="181">
        <f>SUM(R192:R297)</f>
        <v>1729.2229922899999</v>
      </c>
      <c r="S191" s="180"/>
      <c r="T191" s="182">
        <f>SUM(T192:T297)</f>
        <v>0</v>
      </c>
      <c r="AR191" s="183" t="s">
        <v>87</v>
      </c>
      <c r="AT191" s="184" t="s">
        <v>78</v>
      </c>
      <c r="AU191" s="184" t="s">
        <v>87</v>
      </c>
      <c r="AY191" s="183" t="s">
        <v>153</v>
      </c>
      <c r="BK191" s="185">
        <f>SUM(BK192:BK297)</f>
        <v>0</v>
      </c>
    </row>
    <row r="192" spans="1:65" s="2" customFormat="1" ht="21.75" customHeight="1">
      <c r="A192" s="35"/>
      <c r="B192" s="36"/>
      <c r="C192" s="188" t="s">
        <v>222</v>
      </c>
      <c r="D192" s="188" t="s">
        <v>155</v>
      </c>
      <c r="E192" s="189" t="s">
        <v>2380</v>
      </c>
      <c r="F192" s="190" t="s">
        <v>2381</v>
      </c>
      <c r="G192" s="191" t="s">
        <v>194</v>
      </c>
      <c r="H192" s="192">
        <v>953.40599999999995</v>
      </c>
      <c r="I192" s="193"/>
      <c r="J192" s="194">
        <f>ROUND(I192*H192,2)</f>
        <v>0</v>
      </c>
      <c r="K192" s="195"/>
      <c r="L192" s="40"/>
      <c r="M192" s="196" t="s">
        <v>1</v>
      </c>
      <c r="N192" s="197" t="s">
        <v>44</v>
      </c>
      <c r="O192" s="72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159</v>
      </c>
      <c r="AT192" s="200" t="s">
        <v>155</v>
      </c>
      <c r="AU192" s="200" t="s">
        <v>89</v>
      </c>
      <c r="AY192" s="18" t="s">
        <v>153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87</v>
      </c>
      <c r="BK192" s="201">
        <f>ROUND(I192*H192,2)</f>
        <v>0</v>
      </c>
      <c r="BL192" s="18" t="s">
        <v>159</v>
      </c>
      <c r="BM192" s="200" t="s">
        <v>2382</v>
      </c>
    </row>
    <row r="193" spans="1:65" s="13" customFormat="1" ht="33.75">
      <c r="B193" s="202"/>
      <c r="C193" s="203"/>
      <c r="D193" s="204" t="s">
        <v>161</v>
      </c>
      <c r="E193" s="205" t="s">
        <v>1</v>
      </c>
      <c r="F193" s="206" t="s">
        <v>2383</v>
      </c>
      <c r="G193" s="203"/>
      <c r="H193" s="205" t="s">
        <v>1</v>
      </c>
      <c r="I193" s="207"/>
      <c r="J193" s="203"/>
      <c r="K193" s="203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161</v>
      </c>
      <c r="AU193" s="212" t="s">
        <v>89</v>
      </c>
      <c r="AV193" s="13" t="s">
        <v>87</v>
      </c>
      <c r="AW193" s="13" t="s">
        <v>33</v>
      </c>
      <c r="AX193" s="13" t="s">
        <v>79</v>
      </c>
      <c r="AY193" s="212" t="s">
        <v>153</v>
      </c>
    </row>
    <row r="194" spans="1:65" s="13" customFormat="1" ht="22.5">
      <c r="B194" s="202"/>
      <c r="C194" s="203"/>
      <c r="D194" s="204" t="s">
        <v>161</v>
      </c>
      <c r="E194" s="205" t="s">
        <v>1</v>
      </c>
      <c r="F194" s="206" t="s">
        <v>2384</v>
      </c>
      <c r="G194" s="203"/>
      <c r="H194" s="205" t="s">
        <v>1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161</v>
      </c>
      <c r="AU194" s="212" t="s">
        <v>89</v>
      </c>
      <c r="AV194" s="13" t="s">
        <v>87</v>
      </c>
      <c r="AW194" s="13" t="s">
        <v>33</v>
      </c>
      <c r="AX194" s="13" t="s">
        <v>79</v>
      </c>
      <c r="AY194" s="212" t="s">
        <v>153</v>
      </c>
    </row>
    <row r="195" spans="1:65" s="13" customFormat="1" ht="22.5">
      <c r="B195" s="202"/>
      <c r="C195" s="203"/>
      <c r="D195" s="204" t="s">
        <v>161</v>
      </c>
      <c r="E195" s="205" t="s">
        <v>1</v>
      </c>
      <c r="F195" s="206" t="s">
        <v>2385</v>
      </c>
      <c r="G195" s="203"/>
      <c r="H195" s="205" t="s">
        <v>1</v>
      </c>
      <c r="I195" s="207"/>
      <c r="J195" s="203"/>
      <c r="K195" s="203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161</v>
      </c>
      <c r="AU195" s="212" t="s">
        <v>89</v>
      </c>
      <c r="AV195" s="13" t="s">
        <v>87</v>
      </c>
      <c r="AW195" s="13" t="s">
        <v>33</v>
      </c>
      <c r="AX195" s="13" t="s">
        <v>79</v>
      </c>
      <c r="AY195" s="212" t="s">
        <v>153</v>
      </c>
    </row>
    <row r="196" spans="1:65" s="13" customFormat="1" ht="11.25">
      <c r="B196" s="202"/>
      <c r="C196" s="203"/>
      <c r="D196" s="204" t="s">
        <v>161</v>
      </c>
      <c r="E196" s="205" t="s">
        <v>1</v>
      </c>
      <c r="F196" s="206" t="s">
        <v>2356</v>
      </c>
      <c r="G196" s="203"/>
      <c r="H196" s="205" t="s">
        <v>1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161</v>
      </c>
      <c r="AU196" s="212" t="s">
        <v>89</v>
      </c>
      <c r="AV196" s="13" t="s">
        <v>87</v>
      </c>
      <c r="AW196" s="13" t="s">
        <v>33</v>
      </c>
      <c r="AX196" s="13" t="s">
        <v>79</v>
      </c>
      <c r="AY196" s="212" t="s">
        <v>153</v>
      </c>
    </row>
    <row r="197" spans="1:65" s="13" customFormat="1" ht="11.25">
      <c r="B197" s="202"/>
      <c r="C197" s="203"/>
      <c r="D197" s="204" t="s">
        <v>161</v>
      </c>
      <c r="E197" s="205" t="s">
        <v>1</v>
      </c>
      <c r="F197" s="206" t="s">
        <v>2357</v>
      </c>
      <c r="G197" s="203"/>
      <c r="H197" s="205" t="s">
        <v>1</v>
      </c>
      <c r="I197" s="207"/>
      <c r="J197" s="203"/>
      <c r="K197" s="203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161</v>
      </c>
      <c r="AU197" s="212" t="s">
        <v>89</v>
      </c>
      <c r="AV197" s="13" t="s">
        <v>87</v>
      </c>
      <c r="AW197" s="13" t="s">
        <v>33</v>
      </c>
      <c r="AX197" s="13" t="s">
        <v>79</v>
      </c>
      <c r="AY197" s="212" t="s">
        <v>153</v>
      </c>
    </row>
    <row r="198" spans="1:65" s="14" customFormat="1" ht="11.25">
      <c r="B198" s="213"/>
      <c r="C198" s="214"/>
      <c r="D198" s="204" t="s">
        <v>161</v>
      </c>
      <c r="E198" s="215" t="s">
        <v>1</v>
      </c>
      <c r="F198" s="216" t="s">
        <v>2358</v>
      </c>
      <c r="G198" s="214"/>
      <c r="H198" s="217">
        <v>58.822000000000003</v>
      </c>
      <c r="I198" s="218"/>
      <c r="J198" s="214"/>
      <c r="K198" s="214"/>
      <c r="L198" s="219"/>
      <c r="M198" s="220"/>
      <c r="N198" s="221"/>
      <c r="O198" s="221"/>
      <c r="P198" s="221"/>
      <c r="Q198" s="221"/>
      <c r="R198" s="221"/>
      <c r="S198" s="221"/>
      <c r="T198" s="222"/>
      <c r="AT198" s="223" t="s">
        <v>161</v>
      </c>
      <c r="AU198" s="223" t="s">
        <v>89</v>
      </c>
      <c r="AV198" s="14" t="s">
        <v>89</v>
      </c>
      <c r="AW198" s="14" t="s">
        <v>33</v>
      </c>
      <c r="AX198" s="14" t="s">
        <v>79</v>
      </c>
      <c r="AY198" s="223" t="s">
        <v>153</v>
      </c>
    </row>
    <row r="199" spans="1:65" s="14" customFormat="1" ht="11.25">
      <c r="B199" s="213"/>
      <c r="C199" s="214"/>
      <c r="D199" s="204" t="s">
        <v>161</v>
      </c>
      <c r="E199" s="215" t="s">
        <v>1</v>
      </c>
      <c r="F199" s="216" t="s">
        <v>2359</v>
      </c>
      <c r="G199" s="214"/>
      <c r="H199" s="217">
        <v>55.956000000000003</v>
      </c>
      <c r="I199" s="218"/>
      <c r="J199" s="214"/>
      <c r="K199" s="214"/>
      <c r="L199" s="219"/>
      <c r="M199" s="220"/>
      <c r="N199" s="221"/>
      <c r="O199" s="221"/>
      <c r="P199" s="221"/>
      <c r="Q199" s="221"/>
      <c r="R199" s="221"/>
      <c r="S199" s="221"/>
      <c r="T199" s="222"/>
      <c r="AT199" s="223" t="s">
        <v>161</v>
      </c>
      <c r="AU199" s="223" t="s">
        <v>89</v>
      </c>
      <c r="AV199" s="14" t="s">
        <v>89</v>
      </c>
      <c r="AW199" s="14" t="s">
        <v>33</v>
      </c>
      <c r="AX199" s="14" t="s">
        <v>79</v>
      </c>
      <c r="AY199" s="223" t="s">
        <v>153</v>
      </c>
    </row>
    <row r="200" spans="1:65" s="13" customFormat="1" ht="11.25">
      <c r="B200" s="202"/>
      <c r="C200" s="203"/>
      <c r="D200" s="204" t="s">
        <v>161</v>
      </c>
      <c r="E200" s="205" t="s">
        <v>1</v>
      </c>
      <c r="F200" s="206" t="s">
        <v>2360</v>
      </c>
      <c r="G200" s="203"/>
      <c r="H200" s="205" t="s">
        <v>1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161</v>
      </c>
      <c r="AU200" s="212" t="s">
        <v>89</v>
      </c>
      <c r="AV200" s="13" t="s">
        <v>87</v>
      </c>
      <c r="AW200" s="13" t="s">
        <v>33</v>
      </c>
      <c r="AX200" s="13" t="s">
        <v>79</v>
      </c>
      <c r="AY200" s="212" t="s">
        <v>153</v>
      </c>
    </row>
    <row r="201" spans="1:65" s="14" customFormat="1" ht="11.25">
      <c r="B201" s="213"/>
      <c r="C201" s="214"/>
      <c r="D201" s="204" t="s">
        <v>161</v>
      </c>
      <c r="E201" s="215" t="s">
        <v>1</v>
      </c>
      <c r="F201" s="216" t="s">
        <v>2361</v>
      </c>
      <c r="G201" s="214"/>
      <c r="H201" s="217">
        <v>165.96600000000001</v>
      </c>
      <c r="I201" s="218"/>
      <c r="J201" s="214"/>
      <c r="K201" s="214"/>
      <c r="L201" s="219"/>
      <c r="M201" s="220"/>
      <c r="N201" s="221"/>
      <c r="O201" s="221"/>
      <c r="P201" s="221"/>
      <c r="Q201" s="221"/>
      <c r="R201" s="221"/>
      <c r="S201" s="221"/>
      <c r="T201" s="222"/>
      <c r="AT201" s="223" t="s">
        <v>161</v>
      </c>
      <c r="AU201" s="223" t="s">
        <v>89</v>
      </c>
      <c r="AV201" s="14" t="s">
        <v>89</v>
      </c>
      <c r="AW201" s="14" t="s">
        <v>33</v>
      </c>
      <c r="AX201" s="14" t="s">
        <v>79</v>
      </c>
      <c r="AY201" s="223" t="s">
        <v>153</v>
      </c>
    </row>
    <row r="202" spans="1:65" s="13" customFormat="1" ht="11.25">
      <c r="B202" s="202"/>
      <c r="C202" s="203"/>
      <c r="D202" s="204" t="s">
        <v>161</v>
      </c>
      <c r="E202" s="205" t="s">
        <v>1</v>
      </c>
      <c r="F202" s="206" t="s">
        <v>2362</v>
      </c>
      <c r="G202" s="203"/>
      <c r="H202" s="205" t="s">
        <v>1</v>
      </c>
      <c r="I202" s="207"/>
      <c r="J202" s="203"/>
      <c r="K202" s="203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161</v>
      </c>
      <c r="AU202" s="212" t="s">
        <v>89</v>
      </c>
      <c r="AV202" s="13" t="s">
        <v>87</v>
      </c>
      <c r="AW202" s="13" t="s">
        <v>33</v>
      </c>
      <c r="AX202" s="13" t="s">
        <v>79</v>
      </c>
      <c r="AY202" s="212" t="s">
        <v>153</v>
      </c>
    </row>
    <row r="203" spans="1:65" s="14" customFormat="1" ht="11.25">
      <c r="B203" s="213"/>
      <c r="C203" s="214"/>
      <c r="D203" s="204" t="s">
        <v>161</v>
      </c>
      <c r="E203" s="215" t="s">
        <v>1</v>
      </c>
      <c r="F203" s="216" t="s">
        <v>2363</v>
      </c>
      <c r="G203" s="214"/>
      <c r="H203" s="217">
        <v>25.687999999999999</v>
      </c>
      <c r="I203" s="218"/>
      <c r="J203" s="214"/>
      <c r="K203" s="214"/>
      <c r="L203" s="219"/>
      <c r="M203" s="220"/>
      <c r="N203" s="221"/>
      <c r="O203" s="221"/>
      <c r="P203" s="221"/>
      <c r="Q203" s="221"/>
      <c r="R203" s="221"/>
      <c r="S203" s="221"/>
      <c r="T203" s="222"/>
      <c r="AT203" s="223" t="s">
        <v>161</v>
      </c>
      <c r="AU203" s="223" t="s">
        <v>89</v>
      </c>
      <c r="AV203" s="14" t="s">
        <v>89</v>
      </c>
      <c r="AW203" s="14" t="s">
        <v>33</v>
      </c>
      <c r="AX203" s="14" t="s">
        <v>79</v>
      </c>
      <c r="AY203" s="223" t="s">
        <v>153</v>
      </c>
    </row>
    <row r="204" spans="1:65" s="14" customFormat="1" ht="11.25">
      <c r="B204" s="213"/>
      <c r="C204" s="214"/>
      <c r="D204" s="204" t="s">
        <v>161</v>
      </c>
      <c r="E204" s="215" t="s">
        <v>1</v>
      </c>
      <c r="F204" s="216" t="s">
        <v>2364</v>
      </c>
      <c r="G204" s="214"/>
      <c r="H204" s="217">
        <v>450.98</v>
      </c>
      <c r="I204" s="218"/>
      <c r="J204" s="214"/>
      <c r="K204" s="214"/>
      <c r="L204" s="219"/>
      <c r="M204" s="220"/>
      <c r="N204" s="221"/>
      <c r="O204" s="221"/>
      <c r="P204" s="221"/>
      <c r="Q204" s="221"/>
      <c r="R204" s="221"/>
      <c r="S204" s="221"/>
      <c r="T204" s="222"/>
      <c r="AT204" s="223" t="s">
        <v>161</v>
      </c>
      <c r="AU204" s="223" t="s">
        <v>89</v>
      </c>
      <c r="AV204" s="14" t="s">
        <v>89</v>
      </c>
      <c r="AW204" s="14" t="s">
        <v>33</v>
      </c>
      <c r="AX204" s="14" t="s">
        <v>79</v>
      </c>
      <c r="AY204" s="223" t="s">
        <v>153</v>
      </c>
    </row>
    <row r="205" spans="1:65" s="14" customFormat="1" ht="11.25">
      <c r="B205" s="213"/>
      <c r="C205" s="214"/>
      <c r="D205" s="204" t="s">
        <v>161</v>
      </c>
      <c r="E205" s="215" t="s">
        <v>1</v>
      </c>
      <c r="F205" s="216" t="s">
        <v>2365</v>
      </c>
      <c r="G205" s="214"/>
      <c r="H205" s="217">
        <v>195.994</v>
      </c>
      <c r="I205" s="218"/>
      <c r="J205" s="214"/>
      <c r="K205" s="214"/>
      <c r="L205" s="219"/>
      <c r="M205" s="220"/>
      <c r="N205" s="221"/>
      <c r="O205" s="221"/>
      <c r="P205" s="221"/>
      <c r="Q205" s="221"/>
      <c r="R205" s="221"/>
      <c r="S205" s="221"/>
      <c r="T205" s="222"/>
      <c r="AT205" s="223" t="s">
        <v>161</v>
      </c>
      <c r="AU205" s="223" t="s">
        <v>89</v>
      </c>
      <c r="AV205" s="14" t="s">
        <v>89</v>
      </c>
      <c r="AW205" s="14" t="s">
        <v>33</v>
      </c>
      <c r="AX205" s="14" t="s">
        <v>79</v>
      </c>
      <c r="AY205" s="223" t="s">
        <v>153</v>
      </c>
    </row>
    <row r="206" spans="1:65" s="15" customFormat="1" ht="11.25">
      <c r="B206" s="224"/>
      <c r="C206" s="225"/>
      <c r="D206" s="204" t="s">
        <v>161</v>
      </c>
      <c r="E206" s="226" t="s">
        <v>1</v>
      </c>
      <c r="F206" s="227" t="s">
        <v>164</v>
      </c>
      <c r="G206" s="225"/>
      <c r="H206" s="228">
        <v>953.40600000000006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AT206" s="234" t="s">
        <v>161</v>
      </c>
      <c r="AU206" s="234" t="s">
        <v>89</v>
      </c>
      <c r="AV206" s="15" t="s">
        <v>159</v>
      </c>
      <c r="AW206" s="15" t="s">
        <v>33</v>
      </c>
      <c r="AX206" s="15" t="s">
        <v>87</v>
      </c>
      <c r="AY206" s="234" t="s">
        <v>153</v>
      </c>
    </row>
    <row r="207" spans="1:65" s="2" customFormat="1" ht="21.75" customHeight="1">
      <c r="A207" s="35"/>
      <c r="B207" s="36"/>
      <c r="C207" s="188" t="s">
        <v>228</v>
      </c>
      <c r="D207" s="188" t="s">
        <v>155</v>
      </c>
      <c r="E207" s="189" t="s">
        <v>2386</v>
      </c>
      <c r="F207" s="190" t="s">
        <v>2387</v>
      </c>
      <c r="G207" s="191" t="s">
        <v>194</v>
      </c>
      <c r="H207" s="192">
        <v>480.827</v>
      </c>
      <c r="I207" s="193"/>
      <c r="J207" s="194">
        <f>ROUND(I207*H207,2)</f>
        <v>0</v>
      </c>
      <c r="K207" s="195"/>
      <c r="L207" s="40"/>
      <c r="M207" s="196" t="s">
        <v>1</v>
      </c>
      <c r="N207" s="197" t="s">
        <v>44</v>
      </c>
      <c r="O207" s="72"/>
      <c r="P207" s="198">
        <f>O207*H207</f>
        <v>0</v>
      </c>
      <c r="Q207" s="198">
        <v>0</v>
      </c>
      <c r="R207" s="198">
        <f>Q207*H207</f>
        <v>0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159</v>
      </c>
      <c r="AT207" s="200" t="s">
        <v>155</v>
      </c>
      <c r="AU207" s="200" t="s">
        <v>89</v>
      </c>
      <c r="AY207" s="18" t="s">
        <v>153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87</v>
      </c>
      <c r="BK207" s="201">
        <f>ROUND(I207*H207,2)</f>
        <v>0</v>
      </c>
      <c r="BL207" s="18" t="s">
        <v>159</v>
      </c>
      <c r="BM207" s="200" t="s">
        <v>2388</v>
      </c>
    </row>
    <row r="208" spans="1:65" s="13" customFormat="1" ht="33.75">
      <c r="B208" s="202"/>
      <c r="C208" s="203"/>
      <c r="D208" s="204" t="s">
        <v>161</v>
      </c>
      <c r="E208" s="205" t="s">
        <v>1</v>
      </c>
      <c r="F208" s="206" t="s">
        <v>2389</v>
      </c>
      <c r="G208" s="203"/>
      <c r="H208" s="205" t="s">
        <v>1</v>
      </c>
      <c r="I208" s="207"/>
      <c r="J208" s="203"/>
      <c r="K208" s="203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161</v>
      </c>
      <c r="AU208" s="212" t="s">
        <v>89</v>
      </c>
      <c r="AV208" s="13" t="s">
        <v>87</v>
      </c>
      <c r="AW208" s="13" t="s">
        <v>33</v>
      </c>
      <c r="AX208" s="13" t="s">
        <v>79</v>
      </c>
      <c r="AY208" s="212" t="s">
        <v>153</v>
      </c>
    </row>
    <row r="209" spans="2:51" s="13" customFormat="1" ht="22.5">
      <c r="B209" s="202"/>
      <c r="C209" s="203"/>
      <c r="D209" s="204" t="s">
        <v>161</v>
      </c>
      <c r="E209" s="205" t="s">
        <v>1</v>
      </c>
      <c r="F209" s="206" t="s">
        <v>2390</v>
      </c>
      <c r="G209" s="203"/>
      <c r="H209" s="205" t="s">
        <v>1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161</v>
      </c>
      <c r="AU209" s="212" t="s">
        <v>89</v>
      </c>
      <c r="AV209" s="13" t="s">
        <v>87</v>
      </c>
      <c r="AW209" s="13" t="s">
        <v>33</v>
      </c>
      <c r="AX209" s="13" t="s">
        <v>79</v>
      </c>
      <c r="AY209" s="212" t="s">
        <v>153</v>
      </c>
    </row>
    <row r="210" spans="2:51" s="13" customFormat="1" ht="22.5">
      <c r="B210" s="202"/>
      <c r="C210" s="203"/>
      <c r="D210" s="204" t="s">
        <v>161</v>
      </c>
      <c r="E210" s="205" t="s">
        <v>1</v>
      </c>
      <c r="F210" s="206" t="s">
        <v>2391</v>
      </c>
      <c r="G210" s="203"/>
      <c r="H210" s="205" t="s">
        <v>1</v>
      </c>
      <c r="I210" s="207"/>
      <c r="J210" s="203"/>
      <c r="K210" s="203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161</v>
      </c>
      <c r="AU210" s="212" t="s">
        <v>89</v>
      </c>
      <c r="AV210" s="13" t="s">
        <v>87</v>
      </c>
      <c r="AW210" s="13" t="s">
        <v>33</v>
      </c>
      <c r="AX210" s="13" t="s">
        <v>79</v>
      </c>
      <c r="AY210" s="212" t="s">
        <v>153</v>
      </c>
    </row>
    <row r="211" spans="2:51" s="13" customFormat="1" ht="11.25">
      <c r="B211" s="202"/>
      <c r="C211" s="203"/>
      <c r="D211" s="204" t="s">
        <v>161</v>
      </c>
      <c r="E211" s="205" t="s">
        <v>1</v>
      </c>
      <c r="F211" s="206" t="s">
        <v>2339</v>
      </c>
      <c r="G211" s="203"/>
      <c r="H211" s="205" t="s">
        <v>1</v>
      </c>
      <c r="I211" s="207"/>
      <c r="J211" s="203"/>
      <c r="K211" s="203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161</v>
      </c>
      <c r="AU211" s="212" t="s">
        <v>89</v>
      </c>
      <c r="AV211" s="13" t="s">
        <v>87</v>
      </c>
      <c r="AW211" s="13" t="s">
        <v>33</v>
      </c>
      <c r="AX211" s="13" t="s">
        <v>79</v>
      </c>
      <c r="AY211" s="212" t="s">
        <v>153</v>
      </c>
    </row>
    <row r="212" spans="2:51" s="13" customFormat="1" ht="11.25">
      <c r="B212" s="202"/>
      <c r="C212" s="203"/>
      <c r="D212" s="204" t="s">
        <v>161</v>
      </c>
      <c r="E212" s="205" t="s">
        <v>1</v>
      </c>
      <c r="F212" s="206" t="s">
        <v>2340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2:51" s="14" customFormat="1" ht="11.25">
      <c r="B213" s="213"/>
      <c r="C213" s="214"/>
      <c r="D213" s="204" t="s">
        <v>161</v>
      </c>
      <c r="E213" s="215" t="s">
        <v>1</v>
      </c>
      <c r="F213" s="216" t="s">
        <v>2341</v>
      </c>
      <c r="G213" s="214"/>
      <c r="H213" s="217">
        <v>90.308000000000007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161</v>
      </c>
      <c r="AU213" s="223" t="s">
        <v>89</v>
      </c>
      <c r="AV213" s="14" t="s">
        <v>89</v>
      </c>
      <c r="AW213" s="14" t="s">
        <v>33</v>
      </c>
      <c r="AX213" s="14" t="s">
        <v>79</v>
      </c>
      <c r="AY213" s="223" t="s">
        <v>153</v>
      </c>
    </row>
    <row r="214" spans="2:51" s="13" customFormat="1" ht="11.25">
      <c r="B214" s="202"/>
      <c r="C214" s="203"/>
      <c r="D214" s="204" t="s">
        <v>161</v>
      </c>
      <c r="E214" s="205" t="s">
        <v>1</v>
      </c>
      <c r="F214" s="206" t="s">
        <v>2342</v>
      </c>
      <c r="G214" s="203"/>
      <c r="H214" s="205" t="s">
        <v>1</v>
      </c>
      <c r="I214" s="207"/>
      <c r="J214" s="203"/>
      <c r="K214" s="203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161</v>
      </c>
      <c r="AU214" s="212" t="s">
        <v>89</v>
      </c>
      <c r="AV214" s="13" t="s">
        <v>87</v>
      </c>
      <c r="AW214" s="13" t="s">
        <v>33</v>
      </c>
      <c r="AX214" s="13" t="s">
        <v>79</v>
      </c>
      <c r="AY214" s="212" t="s">
        <v>153</v>
      </c>
    </row>
    <row r="215" spans="2:51" s="14" customFormat="1" ht="11.25">
      <c r="B215" s="213"/>
      <c r="C215" s="214"/>
      <c r="D215" s="204" t="s">
        <v>161</v>
      </c>
      <c r="E215" s="215" t="s">
        <v>1</v>
      </c>
      <c r="F215" s="216" t="s">
        <v>2343</v>
      </c>
      <c r="G215" s="214"/>
      <c r="H215" s="217">
        <v>15.836</v>
      </c>
      <c r="I215" s="218"/>
      <c r="J215" s="214"/>
      <c r="K215" s="214"/>
      <c r="L215" s="219"/>
      <c r="M215" s="220"/>
      <c r="N215" s="221"/>
      <c r="O215" s="221"/>
      <c r="P215" s="221"/>
      <c r="Q215" s="221"/>
      <c r="R215" s="221"/>
      <c r="S215" s="221"/>
      <c r="T215" s="222"/>
      <c r="AT215" s="223" t="s">
        <v>161</v>
      </c>
      <c r="AU215" s="223" t="s">
        <v>89</v>
      </c>
      <c r="AV215" s="14" t="s">
        <v>89</v>
      </c>
      <c r="AW215" s="14" t="s">
        <v>33</v>
      </c>
      <c r="AX215" s="14" t="s">
        <v>79</v>
      </c>
      <c r="AY215" s="223" t="s">
        <v>153</v>
      </c>
    </row>
    <row r="216" spans="2:51" s="14" customFormat="1" ht="11.25">
      <c r="B216" s="213"/>
      <c r="C216" s="214"/>
      <c r="D216" s="204" t="s">
        <v>161</v>
      </c>
      <c r="E216" s="215" t="s">
        <v>1</v>
      </c>
      <c r="F216" s="216" t="s">
        <v>2344</v>
      </c>
      <c r="G216" s="214"/>
      <c r="H216" s="217">
        <v>14.907999999999999</v>
      </c>
      <c r="I216" s="218"/>
      <c r="J216" s="214"/>
      <c r="K216" s="214"/>
      <c r="L216" s="219"/>
      <c r="M216" s="220"/>
      <c r="N216" s="221"/>
      <c r="O216" s="221"/>
      <c r="P216" s="221"/>
      <c r="Q216" s="221"/>
      <c r="R216" s="221"/>
      <c r="S216" s="221"/>
      <c r="T216" s="222"/>
      <c r="AT216" s="223" t="s">
        <v>161</v>
      </c>
      <c r="AU216" s="223" t="s">
        <v>89</v>
      </c>
      <c r="AV216" s="14" t="s">
        <v>89</v>
      </c>
      <c r="AW216" s="14" t="s">
        <v>33</v>
      </c>
      <c r="AX216" s="14" t="s">
        <v>79</v>
      </c>
      <c r="AY216" s="223" t="s">
        <v>153</v>
      </c>
    </row>
    <row r="217" spans="2:51" s="14" customFormat="1" ht="11.25">
      <c r="B217" s="213"/>
      <c r="C217" s="214"/>
      <c r="D217" s="204" t="s">
        <v>161</v>
      </c>
      <c r="E217" s="215" t="s">
        <v>1</v>
      </c>
      <c r="F217" s="216" t="s">
        <v>2345</v>
      </c>
      <c r="G217" s="214"/>
      <c r="H217" s="217">
        <v>29.265000000000001</v>
      </c>
      <c r="I217" s="218"/>
      <c r="J217" s="214"/>
      <c r="K217" s="214"/>
      <c r="L217" s="219"/>
      <c r="M217" s="220"/>
      <c r="N217" s="221"/>
      <c r="O217" s="221"/>
      <c r="P217" s="221"/>
      <c r="Q217" s="221"/>
      <c r="R217" s="221"/>
      <c r="S217" s="221"/>
      <c r="T217" s="222"/>
      <c r="AT217" s="223" t="s">
        <v>161</v>
      </c>
      <c r="AU217" s="223" t="s">
        <v>89</v>
      </c>
      <c r="AV217" s="14" t="s">
        <v>89</v>
      </c>
      <c r="AW217" s="14" t="s">
        <v>33</v>
      </c>
      <c r="AX217" s="14" t="s">
        <v>79</v>
      </c>
      <c r="AY217" s="223" t="s">
        <v>153</v>
      </c>
    </row>
    <row r="218" spans="2:51" s="13" customFormat="1" ht="11.25">
      <c r="B218" s="202"/>
      <c r="C218" s="203"/>
      <c r="D218" s="204" t="s">
        <v>161</v>
      </c>
      <c r="E218" s="205" t="s">
        <v>1</v>
      </c>
      <c r="F218" s="206" t="s">
        <v>2346</v>
      </c>
      <c r="G218" s="203"/>
      <c r="H218" s="205" t="s">
        <v>1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161</v>
      </c>
      <c r="AU218" s="212" t="s">
        <v>89</v>
      </c>
      <c r="AV218" s="13" t="s">
        <v>87</v>
      </c>
      <c r="AW218" s="13" t="s">
        <v>33</v>
      </c>
      <c r="AX218" s="13" t="s">
        <v>79</v>
      </c>
      <c r="AY218" s="212" t="s">
        <v>153</v>
      </c>
    </row>
    <row r="219" spans="2:51" s="14" customFormat="1" ht="11.25">
      <c r="B219" s="213"/>
      <c r="C219" s="214"/>
      <c r="D219" s="204" t="s">
        <v>161</v>
      </c>
      <c r="E219" s="215" t="s">
        <v>1</v>
      </c>
      <c r="F219" s="216" t="s">
        <v>395</v>
      </c>
      <c r="G219" s="214"/>
      <c r="H219" s="217">
        <v>40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AT219" s="223" t="s">
        <v>161</v>
      </c>
      <c r="AU219" s="223" t="s">
        <v>89</v>
      </c>
      <c r="AV219" s="14" t="s">
        <v>89</v>
      </c>
      <c r="AW219" s="14" t="s">
        <v>33</v>
      </c>
      <c r="AX219" s="14" t="s">
        <v>79</v>
      </c>
      <c r="AY219" s="223" t="s">
        <v>153</v>
      </c>
    </row>
    <row r="220" spans="2:51" s="14" customFormat="1" ht="11.25">
      <c r="B220" s="213"/>
      <c r="C220" s="214"/>
      <c r="D220" s="204" t="s">
        <v>161</v>
      </c>
      <c r="E220" s="215" t="s">
        <v>1</v>
      </c>
      <c r="F220" s="216" t="s">
        <v>2347</v>
      </c>
      <c r="G220" s="214"/>
      <c r="H220" s="217">
        <v>46.429000000000002</v>
      </c>
      <c r="I220" s="218"/>
      <c r="J220" s="214"/>
      <c r="K220" s="214"/>
      <c r="L220" s="219"/>
      <c r="M220" s="220"/>
      <c r="N220" s="221"/>
      <c r="O220" s="221"/>
      <c r="P220" s="221"/>
      <c r="Q220" s="221"/>
      <c r="R220" s="221"/>
      <c r="S220" s="221"/>
      <c r="T220" s="222"/>
      <c r="AT220" s="223" t="s">
        <v>161</v>
      </c>
      <c r="AU220" s="223" t="s">
        <v>89</v>
      </c>
      <c r="AV220" s="14" t="s">
        <v>89</v>
      </c>
      <c r="AW220" s="14" t="s">
        <v>33</v>
      </c>
      <c r="AX220" s="14" t="s">
        <v>79</v>
      </c>
      <c r="AY220" s="223" t="s">
        <v>153</v>
      </c>
    </row>
    <row r="221" spans="2:51" s="14" customFormat="1" ht="11.25">
      <c r="B221" s="213"/>
      <c r="C221" s="214"/>
      <c r="D221" s="204" t="s">
        <v>161</v>
      </c>
      <c r="E221" s="215" t="s">
        <v>1</v>
      </c>
      <c r="F221" s="216" t="s">
        <v>2348</v>
      </c>
      <c r="G221" s="214"/>
      <c r="H221" s="217">
        <v>51.1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AT221" s="223" t="s">
        <v>161</v>
      </c>
      <c r="AU221" s="223" t="s">
        <v>89</v>
      </c>
      <c r="AV221" s="14" t="s">
        <v>89</v>
      </c>
      <c r="AW221" s="14" t="s">
        <v>33</v>
      </c>
      <c r="AX221" s="14" t="s">
        <v>79</v>
      </c>
      <c r="AY221" s="223" t="s">
        <v>153</v>
      </c>
    </row>
    <row r="222" spans="2:51" s="14" customFormat="1" ht="11.25">
      <c r="B222" s="213"/>
      <c r="C222" s="214"/>
      <c r="D222" s="204" t="s">
        <v>161</v>
      </c>
      <c r="E222" s="215" t="s">
        <v>1</v>
      </c>
      <c r="F222" s="216" t="s">
        <v>2349</v>
      </c>
      <c r="G222" s="214"/>
      <c r="H222" s="217">
        <v>78.370999999999995</v>
      </c>
      <c r="I222" s="218"/>
      <c r="J222" s="214"/>
      <c r="K222" s="214"/>
      <c r="L222" s="219"/>
      <c r="M222" s="220"/>
      <c r="N222" s="221"/>
      <c r="O222" s="221"/>
      <c r="P222" s="221"/>
      <c r="Q222" s="221"/>
      <c r="R222" s="221"/>
      <c r="S222" s="221"/>
      <c r="T222" s="222"/>
      <c r="AT222" s="223" t="s">
        <v>161</v>
      </c>
      <c r="AU222" s="223" t="s">
        <v>89</v>
      </c>
      <c r="AV222" s="14" t="s">
        <v>89</v>
      </c>
      <c r="AW222" s="14" t="s">
        <v>33</v>
      </c>
      <c r="AX222" s="14" t="s">
        <v>79</v>
      </c>
      <c r="AY222" s="223" t="s">
        <v>153</v>
      </c>
    </row>
    <row r="223" spans="2:51" s="14" customFormat="1" ht="11.25">
      <c r="B223" s="213"/>
      <c r="C223" s="214"/>
      <c r="D223" s="204" t="s">
        <v>161</v>
      </c>
      <c r="E223" s="215" t="s">
        <v>1</v>
      </c>
      <c r="F223" s="216" t="s">
        <v>2350</v>
      </c>
      <c r="G223" s="214"/>
      <c r="H223" s="217">
        <v>43.485999999999997</v>
      </c>
      <c r="I223" s="218"/>
      <c r="J223" s="214"/>
      <c r="K223" s="214"/>
      <c r="L223" s="219"/>
      <c r="M223" s="220"/>
      <c r="N223" s="221"/>
      <c r="O223" s="221"/>
      <c r="P223" s="221"/>
      <c r="Q223" s="221"/>
      <c r="R223" s="221"/>
      <c r="S223" s="221"/>
      <c r="T223" s="222"/>
      <c r="AT223" s="223" t="s">
        <v>161</v>
      </c>
      <c r="AU223" s="223" t="s">
        <v>89</v>
      </c>
      <c r="AV223" s="14" t="s">
        <v>89</v>
      </c>
      <c r="AW223" s="14" t="s">
        <v>33</v>
      </c>
      <c r="AX223" s="14" t="s">
        <v>79</v>
      </c>
      <c r="AY223" s="223" t="s">
        <v>153</v>
      </c>
    </row>
    <row r="224" spans="2:51" s="13" customFormat="1" ht="11.25">
      <c r="B224" s="202"/>
      <c r="C224" s="203"/>
      <c r="D224" s="204" t="s">
        <v>161</v>
      </c>
      <c r="E224" s="205" t="s">
        <v>1</v>
      </c>
      <c r="F224" s="206" t="s">
        <v>2351</v>
      </c>
      <c r="G224" s="203"/>
      <c r="H224" s="205" t="s">
        <v>1</v>
      </c>
      <c r="I224" s="207"/>
      <c r="J224" s="203"/>
      <c r="K224" s="203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161</v>
      </c>
      <c r="AU224" s="212" t="s">
        <v>89</v>
      </c>
      <c r="AV224" s="13" t="s">
        <v>87</v>
      </c>
      <c r="AW224" s="13" t="s">
        <v>33</v>
      </c>
      <c r="AX224" s="13" t="s">
        <v>79</v>
      </c>
      <c r="AY224" s="212" t="s">
        <v>153</v>
      </c>
    </row>
    <row r="225" spans="1:65" s="14" customFormat="1" ht="11.25">
      <c r="B225" s="213"/>
      <c r="C225" s="214"/>
      <c r="D225" s="204" t="s">
        <v>161</v>
      </c>
      <c r="E225" s="215" t="s">
        <v>1</v>
      </c>
      <c r="F225" s="216" t="s">
        <v>2352</v>
      </c>
      <c r="G225" s="214"/>
      <c r="H225" s="217">
        <v>55.703000000000003</v>
      </c>
      <c r="I225" s="218"/>
      <c r="J225" s="214"/>
      <c r="K225" s="214"/>
      <c r="L225" s="219"/>
      <c r="M225" s="220"/>
      <c r="N225" s="221"/>
      <c r="O225" s="221"/>
      <c r="P225" s="221"/>
      <c r="Q225" s="221"/>
      <c r="R225" s="221"/>
      <c r="S225" s="221"/>
      <c r="T225" s="222"/>
      <c r="AT225" s="223" t="s">
        <v>161</v>
      </c>
      <c r="AU225" s="223" t="s">
        <v>89</v>
      </c>
      <c r="AV225" s="14" t="s">
        <v>89</v>
      </c>
      <c r="AW225" s="14" t="s">
        <v>33</v>
      </c>
      <c r="AX225" s="14" t="s">
        <v>79</v>
      </c>
      <c r="AY225" s="223" t="s">
        <v>153</v>
      </c>
    </row>
    <row r="226" spans="1:65" s="14" customFormat="1" ht="11.25">
      <c r="B226" s="213"/>
      <c r="C226" s="214"/>
      <c r="D226" s="204" t="s">
        <v>161</v>
      </c>
      <c r="E226" s="215" t="s">
        <v>1</v>
      </c>
      <c r="F226" s="216" t="s">
        <v>2353</v>
      </c>
      <c r="G226" s="214"/>
      <c r="H226" s="217">
        <v>4.4210000000000003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161</v>
      </c>
      <c r="AU226" s="223" t="s">
        <v>89</v>
      </c>
      <c r="AV226" s="14" t="s">
        <v>89</v>
      </c>
      <c r="AW226" s="14" t="s">
        <v>33</v>
      </c>
      <c r="AX226" s="14" t="s">
        <v>79</v>
      </c>
      <c r="AY226" s="223" t="s">
        <v>153</v>
      </c>
    </row>
    <row r="227" spans="1:65" s="14" customFormat="1" ht="11.25">
      <c r="B227" s="213"/>
      <c r="C227" s="214"/>
      <c r="D227" s="204" t="s">
        <v>161</v>
      </c>
      <c r="E227" s="215" t="s">
        <v>1</v>
      </c>
      <c r="F227" s="216" t="s">
        <v>2354</v>
      </c>
      <c r="G227" s="214"/>
      <c r="H227" s="217">
        <v>11</v>
      </c>
      <c r="I227" s="218"/>
      <c r="J227" s="214"/>
      <c r="K227" s="214"/>
      <c r="L227" s="219"/>
      <c r="M227" s="220"/>
      <c r="N227" s="221"/>
      <c r="O227" s="221"/>
      <c r="P227" s="221"/>
      <c r="Q227" s="221"/>
      <c r="R227" s="221"/>
      <c r="S227" s="221"/>
      <c r="T227" s="222"/>
      <c r="AT227" s="223" t="s">
        <v>161</v>
      </c>
      <c r="AU227" s="223" t="s">
        <v>89</v>
      </c>
      <c r="AV227" s="14" t="s">
        <v>89</v>
      </c>
      <c r="AW227" s="14" t="s">
        <v>33</v>
      </c>
      <c r="AX227" s="14" t="s">
        <v>79</v>
      </c>
      <c r="AY227" s="223" t="s">
        <v>153</v>
      </c>
    </row>
    <row r="228" spans="1:65" s="15" customFormat="1" ht="11.25">
      <c r="B228" s="224"/>
      <c r="C228" s="225"/>
      <c r="D228" s="204" t="s">
        <v>161</v>
      </c>
      <c r="E228" s="226" t="s">
        <v>1</v>
      </c>
      <c r="F228" s="227" t="s">
        <v>164</v>
      </c>
      <c r="G228" s="225"/>
      <c r="H228" s="228">
        <v>480.82699999999994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AT228" s="234" t="s">
        <v>161</v>
      </c>
      <c r="AU228" s="234" t="s">
        <v>89</v>
      </c>
      <c r="AV228" s="15" t="s">
        <v>159</v>
      </c>
      <c r="AW228" s="15" t="s">
        <v>33</v>
      </c>
      <c r="AX228" s="15" t="s">
        <v>87</v>
      </c>
      <c r="AY228" s="234" t="s">
        <v>153</v>
      </c>
    </row>
    <row r="229" spans="1:65" s="2" customFormat="1" ht="24.2" customHeight="1">
      <c r="A229" s="35"/>
      <c r="B229" s="36"/>
      <c r="C229" s="188" t="s">
        <v>235</v>
      </c>
      <c r="D229" s="188" t="s">
        <v>155</v>
      </c>
      <c r="E229" s="189" t="s">
        <v>2392</v>
      </c>
      <c r="F229" s="190" t="s">
        <v>2393</v>
      </c>
      <c r="G229" s="191" t="s">
        <v>194</v>
      </c>
      <c r="H229" s="192">
        <v>475.05700000000002</v>
      </c>
      <c r="I229" s="193"/>
      <c r="J229" s="194">
        <f>ROUND(I229*H229,2)</f>
        <v>0</v>
      </c>
      <c r="K229" s="195"/>
      <c r="L229" s="40"/>
      <c r="M229" s="196" t="s">
        <v>1</v>
      </c>
      <c r="N229" s="197" t="s">
        <v>44</v>
      </c>
      <c r="O229" s="72"/>
      <c r="P229" s="198">
        <f>O229*H229</f>
        <v>0</v>
      </c>
      <c r="Q229" s="198">
        <v>0.19900000000000001</v>
      </c>
      <c r="R229" s="198">
        <f>Q229*H229</f>
        <v>94.536343000000002</v>
      </c>
      <c r="S229" s="198">
        <v>0</v>
      </c>
      <c r="T229" s="19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159</v>
      </c>
      <c r="AT229" s="200" t="s">
        <v>155</v>
      </c>
      <c r="AU229" s="200" t="s">
        <v>89</v>
      </c>
      <c r="AY229" s="18" t="s">
        <v>153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18" t="s">
        <v>87</v>
      </c>
      <c r="BK229" s="201">
        <f>ROUND(I229*H229,2)</f>
        <v>0</v>
      </c>
      <c r="BL229" s="18" t="s">
        <v>159</v>
      </c>
      <c r="BM229" s="200" t="s">
        <v>2394</v>
      </c>
    </row>
    <row r="230" spans="1:65" s="13" customFormat="1" ht="11.25">
      <c r="B230" s="202"/>
      <c r="C230" s="203"/>
      <c r="D230" s="204" t="s">
        <v>161</v>
      </c>
      <c r="E230" s="205" t="s">
        <v>1</v>
      </c>
      <c r="F230" s="206" t="s">
        <v>2339</v>
      </c>
      <c r="G230" s="203"/>
      <c r="H230" s="205" t="s">
        <v>1</v>
      </c>
      <c r="I230" s="207"/>
      <c r="J230" s="203"/>
      <c r="K230" s="203"/>
      <c r="L230" s="208"/>
      <c r="M230" s="209"/>
      <c r="N230" s="210"/>
      <c r="O230" s="210"/>
      <c r="P230" s="210"/>
      <c r="Q230" s="210"/>
      <c r="R230" s="210"/>
      <c r="S230" s="210"/>
      <c r="T230" s="211"/>
      <c r="AT230" s="212" t="s">
        <v>161</v>
      </c>
      <c r="AU230" s="212" t="s">
        <v>89</v>
      </c>
      <c r="AV230" s="13" t="s">
        <v>87</v>
      </c>
      <c r="AW230" s="13" t="s">
        <v>33</v>
      </c>
      <c r="AX230" s="13" t="s">
        <v>79</v>
      </c>
      <c r="AY230" s="212" t="s">
        <v>153</v>
      </c>
    </row>
    <row r="231" spans="1:65" s="13" customFormat="1" ht="11.25">
      <c r="B231" s="202"/>
      <c r="C231" s="203"/>
      <c r="D231" s="204" t="s">
        <v>161</v>
      </c>
      <c r="E231" s="205" t="s">
        <v>1</v>
      </c>
      <c r="F231" s="206" t="s">
        <v>2340</v>
      </c>
      <c r="G231" s="203"/>
      <c r="H231" s="205" t="s">
        <v>1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161</v>
      </c>
      <c r="AU231" s="212" t="s">
        <v>89</v>
      </c>
      <c r="AV231" s="13" t="s">
        <v>87</v>
      </c>
      <c r="AW231" s="13" t="s">
        <v>33</v>
      </c>
      <c r="AX231" s="13" t="s">
        <v>79</v>
      </c>
      <c r="AY231" s="212" t="s">
        <v>153</v>
      </c>
    </row>
    <row r="232" spans="1:65" s="14" customFormat="1" ht="11.25">
      <c r="B232" s="213"/>
      <c r="C232" s="214"/>
      <c r="D232" s="204" t="s">
        <v>161</v>
      </c>
      <c r="E232" s="215" t="s">
        <v>1</v>
      </c>
      <c r="F232" s="216" t="s">
        <v>2395</v>
      </c>
      <c r="G232" s="214"/>
      <c r="H232" s="217">
        <v>84.537999999999997</v>
      </c>
      <c r="I232" s="218"/>
      <c r="J232" s="214"/>
      <c r="K232" s="214"/>
      <c r="L232" s="219"/>
      <c r="M232" s="220"/>
      <c r="N232" s="221"/>
      <c r="O232" s="221"/>
      <c r="P232" s="221"/>
      <c r="Q232" s="221"/>
      <c r="R232" s="221"/>
      <c r="S232" s="221"/>
      <c r="T232" s="222"/>
      <c r="AT232" s="223" t="s">
        <v>161</v>
      </c>
      <c r="AU232" s="223" t="s">
        <v>89</v>
      </c>
      <c r="AV232" s="14" t="s">
        <v>89</v>
      </c>
      <c r="AW232" s="14" t="s">
        <v>33</v>
      </c>
      <c r="AX232" s="14" t="s">
        <v>79</v>
      </c>
      <c r="AY232" s="223" t="s">
        <v>153</v>
      </c>
    </row>
    <row r="233" spans="1:65" s="13" customFormat="1" ht="11.25">
      <c r="B233" s="202"/>
      <c r="C233" s="203"/>
      <c r="D233" s="204" t="s">
        <v>161</v>
      </c>
      <c r="E233" s="205" t="s">
        <v>1</v>
      </c>
      <c r="F233" s="206" t="s">
        <v>2342</v>
      </c>
      <c r="G233" s="203"/>
      <c r="H233" s="205" t="s">
        <v>1</v>
      </c>
      <c r="I233" s="207"/>
      <c r="J233" s="203"/>
      <c r="K233" s="203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161</v>
      </c>
      <c r="AU233" s="212" t="s">
        <v>89</v>
      </c>
      <c r="AV233" s="13" t="s">
        <v>87</v>
      </c>
      <c r="AW233" s="13" t="s">
        <v>33</v>
      </c>
      <c r="AX233" s="13" t="s">
        <v>79</v>
      </c>
      <c r="AY233" s="212" t="s">
        <v>153</v>
      </c>
    </row>
    <row r="234" spans="1:65" s="14" customFormat="1" ht="11.25">
      <c r="B234" s="213"/>
      <c r="C234" s="214"/>
      <c r="D234" s="204" t="s">
        <v>161</v>
      </c>
      <c r="E234" s="215" t="s">
        <v>1</v>
      </c>
      <c r="F234" s="216" t="s">
        <v>2343</v>
      </c>
      <c r="G234" s="214"/>
      <c r="H234" s="217">
        <v>15.836</v>
      </c>
      <c r="I234" s="218"/>
      <c r="J234" s="214"/>
      <c r="K234" s="214"/>
      <c r="L234" s="219"/>
      <c r="M234" s="220"/>
      <c r="N234" s="221"/>
      <c r="O234" s="221"/>
      <c r="P234" s="221"/>
      <c r="Q234" s="221"/>
      <c r="R234" s="221"/>
      <c r="S234" s="221"/>
      <c r="T234" s="222"/>
      <c r="AT234" s="223" t="s">
        <v>161</v>
      </c>
      <c r="AU234" s="223" t="s">
        <v>89</v>
      </c>
      <c r="AV234" s="14" t="s">
        <v>89</v>
      </c>
      <c r="AW234" s="14" t="s">
        <v>33</v>
      </c>
      <c r="AX234" s="14" t="s">
        <v>79</v>
      </c>
      <c r="AY234" s="223" t="s">
        <v>153</v>
      </c>
    </row>
    <row r="235" spans="1:65" s="14" customFormat="1" ht="11.25">
      <c r="B235" s="213"/>
      <c r="C235" s="214"/>
      <c r="D235" s="204" t="s">
        <v>161</v>
      </c>
      <c r="E235" s="215" t="s">
        <v>1</v>
      </c>
      <c r="F235" s="216" t="s">
        <v>2344</v>
      </c>
      <c r="G235" s="214"/>
      <c r="H235" s="217">
        <v>14.907999999999999</v>
      </c>
      <c r="I235" s="218"/>
      <c r="J235" s="214"/>
      <c r="K235" s="214"/>
      <c r="L235" s="219"/>
      <c r="M235" s="220"/>
      <c r="N235" s="221"/>
      <c r="O235" s="221"/>
      <c r="P235" s="221"/>
      <c r="Q235" s="221"/>
      <c r="R235" s="221"/>
      <c r="S235" s="221"/>
      <c r="T235" s="222"/>
      <c r="AT235" s="223" t="s">
        <v>161</v>
      </c>
      <c r="AU235" s="223" t="s">
        <v>89</v>
      </c>
      <c r="AV235" s="14" t="s">
        <v>89</v>
      </c>
      <c r="AW235" s="14" t="s">
        <v>33</v>
      </c>
      <c r="AX235" s="14" t="s">
        <v>79</v>
      </c>
      <c r="AY235" s="223" t="s">
        <v>153</v>
      </c>
    </row>
    <row r="236" spans="1:65" s="14" customFormat="1" ht="11.25">
      <c r="B236" s="213"/>
      <c r="C236" s="214"/>
      <c r="D236" s="204" t="s">
        <v>161</v>
      </c>
      <c r="E236" s="215" t="s">
        <v>1</v>
      </c>
      <c r="F236" s="216" t="s">
        <v>2345</v>
      </c>
      <c r="G236" s="214"/>
      <c r="H236" s="217">
        <v>29.265000000000001</v>
      </c>
      <c r="I236" s="218"/>
      <c r="J236" s="214"/>
      <c r="K236" s="214"/>
      <c r="L236" s="219"/>
      <c r="M236" s="220"/>
      <c r="N236" s="221"/>
      <c r="O236" s="221"/>
      <c r="P236" s="221"/>
      <c r="Q236" s="221"/>
      <c r="R236" s="221"/>
      <c r="S236" s="221"/>
      <c r="T236" s="222"/>
      <c r="AT236" s="223" t="s">
        <v>161</v>
      </c>
      <c r="AU236" s="223" t="s">
        <v>89</v>
      </c>
      <c r="AV236" s="14" t="s">
        <v>89</v>
      </c>
      <c r="AW236" s="14" t="s">
        <v>33</v>
      </c>
      <c r="AX236" s="14" t="s">
        <v>79</v>
      </c>
      <c r="AY236" s="223" t="s">
        <v>153</v>
      </c>
    </row>
    <row r="237" spans="1:65" s="13" customFormat="1" ht="11.25">
      <c r="B237" s="202"/>
      <c r="C237" s="203"/>
      <c r="D237" s="204" t="s">
        <v>161</v>
      </c>
      <c r="E237" s="205" t="s">
        <v>1</v>
      </c>
      <c r="F237" s="206" t="s">
        <v>2346</v>
      </c>
      <c r="G237" s="203"/>
      <c r="H237" s="205" t="s">
        <v>1</v>
      </c>
      <c r="I237" s="207"/>
      <c r="J237" s="203"/>
      <c r="K237" s="203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161</v>
      </c>
      <c r="AU237" s="212" t="s">
        <v>89</v>
      </c>
      <c r="AV237" s="13" t="s">
        <v>87</v>
      </c>
      <c r="AW237" s="13" t="s">
        <v>33</v>
      </c>
      <c r="AX237" s="13" t="s">
        <v>79</v>
      </c>
      <c r="AY237" s="212" t="s">
        <v>153</v>
      </c>
    </row>
    <row r="238" spans="1:65" s="14" customFormat="1" ht="11.25">
      <c r="B238" s="213"/>
      <c r="C238" s="214"/>
      <c r="D238" s="204" t="s">
        <v>161</v>
      </c>
      <c r="E238" s="215" t="s">
        <v>1</v>
      </c>
      <c r="F238" s="216" t="s">
        <v>395</v>
      </c>
      <c r="G238" s="214"/>
      <c r="H238" s="217">
        <v>40</v>
      </c>
      <c r="I238" s="218"/>
      <c r="J238" s="214"/>
      <c r="K238" s="214"/>
      <c r="L238" s="219"/>
      <c r="M238" s="220"/>
      <c r="N238" s="221"/>
      <c r="O238" s="221"/>
      <c r="P238" s="221"/>
      <c r="Q238" s="221"/>
      <c r="R238" s="221"/>
      <c r="S238" s="221"/>
      <c r="T238" s="222"/>
      <c r="AT238" s="223" t="s">
        <v>161</v>
      </c>
      <c r="AU238" s="223" t="s">
        <v>89</v>
      </c>
      <c r="AV238" s="14" t="s">
        <v>89</v>
      </c>
      <c r="AW238" s="14" t="s">
        <v>33</v>
      </c>
      <c r="AX238" s="14" t="s">
        <v>79</v>
      </c>
      <c r="AY238" s="223" t="s">
        <v>153</v>
      </c>
    </row>
    <row r="239" spans="1:65" s="14" customFormat="1" ht="11.25">
      <c r="B239" s="213"/>
      <c r="C239" s="214"/>
      <c r="D239" s="204" t="s">
        <v>161</v>
      </c>
      <c r="E239" s="215" t="s">
        <v>1</v>
      </c>
      <c r="F239" s="216" t="s">
        <v>2347</v>
      </c>
      <c r="G239" s="214"/>
      <c r="H239" s="217">
        <v>46.429000000000002</v>
      </c>
      <c r="I239" s="218"/>
      <c r="J239" s="214"/>
      <c r="K239" s="214"/>
      <c r="L239" s="219"/>
      <c r="M239" s="220"/>
      <c r="N239" s="221"/>
      <c r="O239" s="221"/>
      <c r="P239" s="221"/>
      <c r="Q239" s="221"/>
      <c r="R239" s="221"/>
      <c r="S239" s="221"/>
      <c r="T239" s="222"/>
      <c r="AT239" s="223" t="s">
        <v>161</v>
      </c>
      <c r="AU239" s="223" t="s">
        <v>89</v>
      </c>
      <c r="AV239" s="14" t="s">
        <v>89</v>
      </c>
      <c r="AW239" s="14" t="s">
        <v>33</v>
      </c>
      <c r="AX239" s="14" t="s">
        <v>79</v>
      </c>
      <c r="AY239" s="223" t="s">
        <v>153</v>
      </c>
    </row>
    <row r="240" spans="1:65" s="14" customFormat="1" ht="11.25">
      <c r="B240" s="213"/>
      <c r="C240" s="214"/>
      <c r="D240" s="204" t="s">
        <v>161</v>
      </c>
      <c r="E240" s="215" t="s">
        <v>1</v>
      </c>
      <c r="F240" s="216" t="s">
        <v>2348</v>
      </c>
      <c r="G240" s="214"/>
      <c r="H240" s="217">
        <v>51.1</v>
      </c>
      <c r="I240" s="218"/>
      <c r="J240" s="214"/>
      <c r="K240" s="214"/>
      <c r="L240" s="219"/>
      <c r="M240" s="220"/>
      <c r="N240" s="221"/>
      <c r="O240" s="221"/>
      <c r="P240" s="221"/>
      <c r="Q240" s="221"/>
      <c r="R240" s="221"/>
      <c r="S240" s="221"/>
      <c r="T240" s="222"/>
      <c r="AT240" s="223" t="s">
        <v>161</v>
      </c>
      <c r="AU240" s="223" t="s">
        <v>89</v>
      </c>
      <c r="AV240" s="14" t="s">
        <v>89</v>
      </c>
      <c r="AW240" s="14" t="s">
        <v>33</v>
      </c>
      <c r="AX240" s="14" t="s">
        <v>79</v>
      </c>
      <c r="AY240" s="223" t="s">
        <v>153</v>
      </c>
    </row>
    <row r="241" spans="1:65" s="14" customFormat="1" ht="11.25">
      <c r="B241" s="213"/>
      <c r="C241" s="214"/>
      <c r="D241" s="204" t="s">
        <v>161</v>
      </c>
      <c r="E241" s="215" t="s">
        <v>1</v>
      </c>
      <c r="F241" s="216" t="s">
        <v>2349</v>
      </c>
      <c r="G241" s="214"/>
      <c r="H241" s="217">
        <v>78.370999999999995</v>
      </c>
      <c r="I241" s="218"/>
      <c r="J241" s="214"/>
      <c r="K241" s="214"/>
      <c r="L241" s="219"/>
      <c r="M241" s="220"/>
      <c r="N241" s="221"/>
      <c r="O241" s="221"/>
      <c r="P241" s="221"/>
      <c r="Q241" s="221"/>
      <c r="R241" s="221"/>
      <c r="S241" s="221"/>
      <c r="T241" s="222"/>
      <c r="AT241" s="223" t="s">
        <v>161</v>
      </c>
      <c r="AU241" s="223" t="s">
        <v>89</v>
      </c>
      <c r="AV241" s="14" t="s">
        <v>89</v>
      </c>
      <c r="AW241" s="14" t="s">
        <v>33</v>
      </c>
      <c r="AX241" s="14" t="s">
        <v>79</v>
      </c>
      <c r="AY241" s="223" t="s">
        <v>153</v>
      </c>
    </row>
    <row r="242" spans="1:65" s="14" customFormat="1" ht="11.25">
      <c r="B242" s="213"/>
      <c r="C242" s="214"/>
      <c r="D242" s="204" t="s">
        <v>161</v>
      </c>
      <c r="E242" s="215" t="s">
        <v>1</v>
      </c>
      <c r="F242" s="216" t="s">
        <v>2350</v>
      </c>
      <c r="G242" s="214"/>
      <c r="H242" s="217">
        <v>43.485999999999997</v>
      </c>
      <c r="I242" s="218"/>
      <c r="J242" s="214"/>
      <c r="K242" s="214"/>
      <c r="L242" s="219"/>
      <c r="M242" s="220"/>
      <c r="N242" s="221"/>
      <c r="O242" s="221"/>
      <c r="P242" s="221"/>
      <c r="Q242" s="221"/>
      <c r="R242" s="221"/>
      <c r="S242" s="221"/>
      <c r="T242" s="222"/>
      <c r="AT242" s="223" t="s">
        <v>161</v>
      </c>
      <c r="AU242" s="223" t="s">
        <v>89</v>
      </c>
      <c r="AV242" s="14" t="s">
        <v>89</v>
      </c>
      <c r="AW242" s="14" t="s">
        <v>33</v>
      </c>
      <c r="AX242" s="14" t="s">
        <v>79</v>
      </c>
      <c r="AY242" s="223" t="s">
        <v>153</v>
      </c>
    </row>
    <row r="243" spans="1:65" s="13" customFormat="1" ht="11.25">
      <c r="B243" s="202"/>
      <c r="C243" s="203"/>
      <c r="D243" s="204" t="s">
        <v>161</v>
      </c>
      <c r="E243" s="205" t="s">
        <v>1</v>
      </c>
      <c r="F243" s="206" t="s">
        <v>2351</v>
      </c>
      <c r="G243" s="203"/>
      <c r="H243" s="205" t="s">
        <v>1</v>
      </c>
      <c r="I243" s="207"/>
      <c r="J243" s="203"/>
      <c r="K243" s="203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161</v>
      </c>
      <c r="AU243" s="212" t="s">
        <v>89</v>
      </c>
      <c r="AV243" s="13" t="s">
        <v>87</v>
      </c>
      <c r="AW243" s="13" t="s">
        <v>33</v>
      </c>
      <c r="AX243" s="13" t="s">
        <v>79</v>
      </c>
      <c r="AY243" s="212" t="s">
        <v>153</v>
      </c>
    </row>
    <row r="244" spans="1:65" s="14" customFormat="1" ht="11.25">
      <c r="B244" s="213"/>
      <c r="C244" s="214"/>
      <c r="D244" s="204" t="s">
        <v>161</v>
      </c>
      <c r="E244" s="215" t="s">
        <v>1</v>
      </c>
      <c r="F244" s="216" t="s">
        <v>2352</v>
      </c>
      <c r="G244" s="214"/>
      <c r="H244" s="217">
        <v>55.703000000000003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161</v>
      </c>
      <c r="AU244" s="223" t="s">
        <v>89</v>
      </c>
      <c r="AV244" s="14" t="s">
        <v>89</v>
      </c>
      <c r="AW244" s="14" t="s">
        <v>33</v>
      </c>
      <c r="AX244" s="14" t="s">
        <v>79</v>
      </c>
      <c r="AY244" s="223" t="s">
        <v>153</v>
      </c>
    </row>
    <row r="245" spans="1:65" s="14" customFormat="1" ht="11.25">
      <c r="B245" s="213"/>
      <c r="C245" s="214"/>
      <c r="D245" s="204" t="s">
        <v>161</v>
      </c>
      <c r="E245" s="215" t="s">
        <v>1</v>
      </c>
      <c r="F245" s="216" t="s">
        <v>2353</v>
      </c>
      <c r="G245" s="214"/>
      <c r="H245" s="217">
        <v>4.4210000000000003</v>
      </c>
      <c r="I245" s="218"/>
      <c r="J245" s="214"/>
      <c r="K245" s="214"/>
      <c r="L245" s="219"/>
      <c r="M245" s="220"/>
      <c r="N245" s="221"/>
      <c r="O245" s="221"/>
      <c r="P245" s="221"/>
      <c r="Q245" s="221"/>
      <c r="R245" s="221"/>
      <c r="S245" s="221"/>
      <c r="T245" s="222"/>
      <c r="AT245" s="223" t="s">
        <v>161</v>
      </c>
      <c r="AU245" s="223" t="s">
        <v>89</v>
      </c>
      <c r="AV245" s="14" t="s">
        <v>89</v>
      </c>
      <c r="AW245" s="14" t="s">
        <v>33</v>
      </c>
      <c r="AX245" s="14" t="s">
        <v>79</v>
      </c>
      <c r="AY245" s="223" t="s">
        <v>153</v>
      </c>
    </row>
    <row r="246" spans="1:65" s="14" customFormat="1" ht="11.25">
      <c r="B246" s="213"/>
      <c r="C246" s="214"/>
      <c r="D246" s="204" t="s">
        <v>161</v>
      </c>
      <c r="E246" s="215" t="s">
        <v>1</v>
      </c>
      <c r="F246" s="216" t="s">
        <v>2354</v>
      </c>
      <c r="G246" s="214"/>
      <c r="H246" s="217">
        <v>11</v>
      </c>
      <c r="I246" s="218"/>
      <c r="J246" s="214"/>
      <c r="K246" s="214"/>
      <c r="L246" s="219"/>
      <c r="M246" s="220"/>
      <c r="N246" s="221"/>
      <c r="O246" s="221"/>
      <c r="P246" s="221"/>
      <c r="Q246" s="221"/>
      <c r="R246" s="221"/>
      <c r="S246" s="221"/>
      <c r="T246" s="222"/>
      <c r="AT246" s="223" t="s">
        <v>161</v>
      </c>
      <c r="AU246" s="223" t="s">
        <v>89</v>
      </c>
      <c r="AV246" s="14" t="s">
        <v>89</v>
      </c>
      <c r="AW246" s="14" t="s">
        <v>33</v>
      </c>
      <c r="AX246" s="14" t="s">
        <v>79</v>
      </c>
      <c r="AY246" s="223" t="s">
        <v>153</v>
      </c>
    </row>
    <row r="247" spans="1:65" s="15" customFormat="1" ht="11.25">
      <c r="B247" s="224"/>
      <c r="C247" s="225"/>
      <c r="D247" s="204" t="s">
        <v>161</v>
      </c>
      <c r="E247" s="226" t="s">
        <v>1</v>
      </c>
      <c r="F247" s="227" t="s">
        <v>164</v>
      </c>
      <c r="G247" s="225"/>
      <c r="H247" s="228">
        <v>475.05699999999996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AT247" s="234" t="s">
        <v>161</v>
      </c>
      <c r="AU247" s="234" t="s">
        <v>89</v>
      </c>
      <c r="AV247" s="15" t="s">
        <v>159</v>
      </c>
      <c r="AW247" s="15" t="s">
        <v>33</v>
      </c>
      <c r="AX247" s="15" t="s">
        <v>87</v>
      </c>
      <c r="AY247" s="234" t="s">
        <v>153</v>
      </c>
    </row>
    <row r="248" spans="1:65" s="2" customFormat="1" ht="24.2" customHeight="1">
      <c r="A248" s="35"/>
      <c r="B248" s="36"/>
      <c r="C248" s="188" t="s">
        <v>241</v>
      </c>
      <c r="D248" s="188" t="s">
        <v>155</v>
      </c>
      <c r="E248" s="189" t="s">
        <v>2396</v>
      </c>
      <c r="F248" s="190" t="s">
        <v>2397</v>
      </c>
      <c r="G248" s="191" t="s">
        <v>194</v>
      </c>
      <c r="H248" s="192">
        <v>896.495</v>
      </c>
      <c r="I248" s="193"/>
      <c r="J248" s="194">
        <f>ROUND(I248*H248,2)</f>
        <v>0</v>
      </c>
      <c r="K248" s="195"/>
      <c r="L248" s="40"/>
      <c r="M248" s="196" t="s">
        <v>1</v>
      </c>
      <c r="N248" s="197" t="s">
        <v>44</v>
      </c>
      <c r="O248" s="72"/>
      <c r="P248" s="198">
        <f>O248*H248</f>
        <v>0</v>
      </c>
      <c r="Q248" s="198">
        <v>0.29699999999999999</v>
      </c>
      <c r="R248" s="198">
        <f>Q248*H248</f>
        <v>266.25901499999998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159</v>
      </c>
      <c r="AT248" s="200" t="s">
        <v>155</v>
      </c>
      <c r="AU248" s="200" t="s">
        <v>89</v>
      </c>
      <c r="AY248" s="18" t="s">
        <v>153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8" t="s">
        <v>87</v>
      </c>
      <c r="BK248" s="201">
        <f>ROUND(I248*H248,2)</f>
        <v>0</v>
      </c>
      <c r="BL248" s="18" t="s">
        <v>159</v>
      </c>
      <c r="BM248" s="200" t="s">
        <v>2398</v>
      </c>
    </row>
    <row r="249" spans="1:65" s="13" customFormat="1" ht="11.25">
      <c r="B249" s="202"/>
      <c r="C249" s="203"/>
      <c r="D249" s="204" t="s">
        <v>161</v>
      </c>
      <c r="E249" s="205" t="s">
        <v>1</v>
      </c>
      <c r="F249" s="206" t="s">
        <v>2356</v>
      </c>
      <c r="G249" s="203"/>
      <c r="H249" s="205" t="s">
        <v>1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161</v>
      </c>
      <c r="AU249" s="212" t="s">
        <v>89</v>
      </c>
      <c r="AV249" s="13" t="s">
        <v>87</v>
      </c>
      <c r="AW249" s="13" t="s">
        <v>33</v>
      </c>
      <c r="AX249" s="13" t="s">
        <v>79</v>
      </c>
      <c r="AY249" s="212" t="s">
        <v>153</v>
      </c>
    </row>
    <row r="250" spans="1:65" s="13" customFormat="1" ht="11.25">
      <c r="B250" s="202"/>
      <c r="C250" s="203"/>
      <c r="D250" s="204" t="s">
        <v>161</v>
      </c>
      <c r="E250" s="205" t="s">
        <v>1</v>
      </c>
      <c r="F250" s="206" t="s">
        <v>2357</v>
      </c>
      <c r="G250" s="203"/>
      <c r="H250" s="205" t="s">
        <v>1</v>
      </c>
      <c r="I250" s="207"/>
      <c r="J250" s="203"/>
      <c r="K250" s="203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161</v>
      </c>
      <c r="AU250" s="212" t="s">
        <v>89</v>
      </c>
      <c r="AV250" s="13" t="s">
        <v>87</v>
      </c>
      <c r="AW250" s="13" t="s">
        <v>33</v>
      </c>
      <c r="AX250" s="13" t="s">
        <v>79</v>
      </c>
      <c r="AY250" s="212" t="s">
        <v>153</v>
      </c>
    </row>
    <row r="251" spans="1:65" s="14" customFormat="1" ht="11.25">
      <c r="B251" s="213"/>
      <c r="C251" s="214"/>
      <c r="D251" s="204" t="s">
        <v>161</v>
      </c>
      <c r="E251" s="215" t="s">
        <v>1</v>
      </c>
      <c r="F251" s="216" t="s">
        <v>2399</v>
      </c>
      <c r="G251" s="214"/>
      <c r="H251" s="217">
        <v>54.652999999999999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161</v>
      </c>
      <c r="AU251" s="223" t="s">
        <v>89</v>
      </c>
      <c r="AV251" s="14" t="s">
        <v>89</v>
      </c>
      <c r="AW251" s="14" t="s">
        <v>33</v>
      </c>
      <c r="AX251" s="14" t="s">
        <v>79</v>
      </c>
      <c r="AY251" s="223" t="s">
        <v>153</v>
      </c>
    </row>
    <row r="252" spans="1:65" s="14" customFormat="1" ht="11.25">
      <c r="B252" s="213"/>
      <c r="C252" s="214"/>
      <c r="D252" s="204" t="s">
        <v>161</v>
      </c>
      <c r="E252" s="215" t="s">
        <v>1</v>
      </c>
      <c r="F252" s="216" t="s">
        <v>2400</v>
      </c>
      <c r="G252" s="214"/>
      <c r="H252" s="217">
        <v>51.292999999999999</v>
      </c>
      <c r="I252" s="218"/>
      <c r="J252" s="214"/>
      <c r="K252" s="214"/>
      <c r="L252" s="219"/>
      <c r="M252" s="220"/>
      <c r="N252" s="221"/>
      <c r="O252" s="221"/>
      <c r="P252" s="221"/>
      <c r="Q252" s="221"/>
      <c r="R252" s="221"/>
      <c r="S252" s="221"/>
      <c r="T252" s="222"/>
      <c r="AT252" s="223" t="s">
        <v>161</v>
      </c>
      <c r="AU252" s="223" t="s">
        <v>89</v>
      </c>
      <c r="AV252" s="14" t="s">
        <v>89</v>
      </c>
      <c r="AW252" s="14" t="s">
        <v>33</v>
      </c>
      <c r="AX252" s="14" t="s">
        <v>79</v>
      </c>
      <c r="AY252" s="223" t="s">
        <v>153</v>
      </c>
    </row>
    <row r="253" spans="1:65" s="13" customFormat="1" ht="11.25">
      <c r="B253" s="202"/>
      <c r="C253" s="203"/>
      <c r="D253" s="204" t="s">
        <v>161</v>
      </c>
      <c r="E253" s="205" t="s">
        <v>1</v>
      </c>
      <c r="F253" s="206" t="s">
        <v>2360</v>
      </c>
      <c r="G253" s="203"/>
      <c r="H253" s="205" t="s">
        <v>1</v>
      </c>
      <c r="I253" s="207"/>
      <c r="J253" s="203"/>
      <c r="K253" s="203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161</v>
      </c>
      <c r="AU253" s="212" t="s">
        <v>89</v>
      </c>
      <c r="AV253" s="13" t="s">
        <v>87</v>
      </c>
      <c r="AW253" s="13" t="s">
        <v>33</v>
      </c>
      <c r="AX253" s="13" t="s">
        <v>79</v>
      </c>
      <c r="AY253" s="212" t="s">
        <v>153</v>
      </c>
    </row>
    <row r="254" spans="1:65" s="14" customFormat="1" ht="11.25">
      <c r="B254" s="213"/>
      <c r="C254" s="214"/>
      <c r="D254" s="204" t="s">
        <v>161</v>
      </c>
      <c r="E254" s="215" t="s">
        <v>1</v>
      </c>
      <c r="F254" s="216" t="s">
        <v>2401</v>
      </c>
      <c r="G254" s="214"/>
      <c r="H254" s="217">
        <v>153.22499999999999</v>
      </c>
      <c r="I254" s="218"/>
      <c r="J254" s="214"/>
      <c r="K254" s="214"/>
      <c r="L254" s="219"/>
      <c r="M254" s="220"/>
      <c r="N254" s="221"/>
      <c r="O254" s="221"/>
      <c r="P254" s="221"/>
      <c r="Q254" s="221"/>
      <c r="R254" s="221"/>
      <c r="S254" s="221"/>
      <c r="T254" s="222"/>
      <c r="AT254" s="223" t="s">
        <v>161</v>
      </c>
      <c r="AU254" s="223" t="s">
        <v>89</v>
      </c>
      <c r="AV254" s="14" t="s">
        <v>89</v>
      </c>
      <c r="AW254" s="14" t="s">
        <v>33</v>
      </c>
      <c r="AX254" s="14" t="s">
        <v>79</v>
      </c>
      <c r="AY254" s="223" t="s">
        <v>153</v>
      </c>
    </row>
    <row r="255" spans="1:65" s="13" customFormat="1" ht="11.25">
      <c r="B255" s="202"/>
      <c r="C255" s="203"/>
      <c r="D255" s="204" t="s">
        <v>161</v>
      </c>
      <c r="E255" s="205" t="s">
        <v>1</v>
      </c>
      <c r="F255" s="206" t="s">
        <v>2362</v>
      </c>
      <c r="G255" s="203"/>
      <c r="H255" s="205" t="s">
        <v>1</v>
      </c>
      <c r="I255" s="207"/>
      <c r="J255" s="203"/>
      <c r="K255" s="203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161</v>
      </c>
      <c r="AU255" s="212" t="s">
        <v>89</v>
      </c>
      <c r="AV255" s="13" t="s">
        <v>87</v>
      </c>
      <c r="AW255" s="13" t="s">
        <v>33</v>
      </c>
      <c r="AX255" s="13" t="s">
        <v>79</v>
      </c>
      <c r="AY255" s="212" t="s">
        <v>153</v>
      </c>
    </row>
    <row r="256" spans="1:65" s="14" customFormat="1" ht="11.25">
      <c r="B256" s="213"/>
      <c r="C256" s="214"/>
      <c r="D256" s="204" t="s">
        <v>161</v>
      </c>
      <c r="E256" s="215" t="s">
        <v>1</v>
      </c>
      <c r="F256" s="216" t="s">
        <v>2363</v>
      </c>
      <c r="G256" s="214"/>
      <c r="H256" s="217">
        <v>25.687999999999999</v>
      </c>
      <c r="I256" s="218"/>
      <c r="J256" s="214"/>
      <c r="K256" s="214"/>
      <c r="L256" s="219"/>
      <c r="M256" s="220"/>
      <c r="N256" s="221"/>
      <c r="O256" s="221"/>
      <c r="P256" s="221"/>
      <c r="Q256" s="221"/>
      <c r="R256" s="221"/>
      <c r="S256" s="221"/>
      <c r="T256" s="222"/>
      <c r="AT256" s="223" t="s">
        <v>161</v>
      </c>
      <c r="AU256" s="223" t="s">
        <v>89</v>
      </c>
      <c r="AV256" s="14" t="s">
        <v>89</v>
      </c>
      <c r="AW256" s="14" t="s">
        <v>33</v>
      </c>
      <c r="AX256" s="14" t="s">
        <v>79</v>
      </c>
      <c r="AY256" s="223" t="s">
        <v>153</v>
      </c>
    </row>
    <row r="257" spans="1:65" s="14" customFormat="1" ht="11.25">
      <c r="B257" s="213"/>
      <c r="C257" s="214"/>
      <c r="D257" s="204" t="s">
        <v>161</v>
      </c>
      <c r="E257" s="215" t="s">
        <v>1</v>
      </c>
      <c r="F257" s="216" t="s">
        <v>2402</v>
      </c>
      <c r="G257" s="214"/>
      <c r="H257" s="217">
        <v>431.08499999999998</v>
      </c>
      <c r="I257" s="218"/>
      <c r="J257" s="214"/>
      <c r="K257" s="214"/>
      <c r="L257" s="219"/>
      <c r="M257" s="220"/>
      <c r="N257" s="221"/>
      <c r="O257" s="221"/>
      <c r="P257" s="221"/>
      <c r="Q257" s="221"/>
      <c r="R257" s="221"/>
      <c r="S257" s="221"/>
      <c r="T257" s="222"/>
      <c r="AT257" s="223" t="s">
        <v>161</v>
      </c>
      <c r="AU257" s="223" t="s">
        <v>89</v>
      </c>
      <c r="AV257" s="14" t="s">
        <v>89</v>
      </c>
      <c r="AW257" s="14" t="s">
        <v>33</v>
      </c>
      <c r="AX257" s="14" t="s">
        <v>79</v>
      </c>
      <c r="AY257" s="223" t="s">
        <v>153</v>
      </c>
    </row>
    <row r="258" spans="1:65" s="14" customFormat="1" ht="11.25">
      <c r="B258" s="213"/>
      <c r="C258" s="214"/>
      <c r="D258" s="204" t="s">
        <v>161</v>
      </c>
      <c r="E258" s="215" t="s">
        <v>1</v>
      </c>
      <c r="F258" s="216" t="s">
        <v>2403</v>
      </c>
      <c r="G258" s="214"/>
      <c r="H258" s="217">
        <v>180.55099999999999</v>
      </c>
      <c r="I258" s="218"/>
      <c r="J258" s="214"/>
      <c r="K258" s="214"/>
      <c r="L258" s="219"/>
      <c r="M258" s="220"/>
      <c r="N258" s="221"/>
      <c r="O258" s="221"/>
      <c r="P258" s="221"/>
      <c r="Q258" s="221"/>
      <c r="R258" s="221"/>
      <c r="S258" s="221"/>
      <c r="T258" s="222"/>
      <c r="AT258" s="223" t="s">
        <v>161</v>
      </c>
      <c r="AU258" s="223" t="s">
        <v>89</v>
      </c>
      <c r="AV258" s="14" t="s">
        <v>89</v>
      </c>
      <c r="AW258" s="14" t="s">
        <v>33</v>
      </c>
      <c r="AX258" s="14" t="s">
        <v>79</v>
      </c>
      <c r="AY258" s="223" t="s">
        <v>153</v>
      </c>
    </row>
    <row r="259" spans="1:65" s="15" customFormat="1" ht="11.25">
      <c r="B259" s="224"/>
      <c r="C259" s="225"/>
      <c r="D259" s="204" t="s">
        <v>161</v>
      </c>
      <c r="E259" s="226" t="s">
        <v>1</v>
      </c>
      <c r="F259" s="227" t="s">
        <v>164</v>
      </c>
      <c r="G259" s="225"/>
      <c r="H259" s="228">
        <v>896.49499999999989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AT259" s="234" t="s">
        <v>161</v>
      </c>
      <c r="AU259" s="234" t="s">
        <v>89</v>
      </c>
      <c r="AV259" s="15" t="s">
        <v>159</v>
      </c>
      <c r="AW259" s="15" t="s">
        <v>33</v>
      </c>
      <c r="AX259" s="15" t="s">
        <v>87</v>
      </c>
      <c r="AY259" s="234" t="s">
        <v>153</v>
      </c>
    </row>
    <row r="260" spans="1:65" s="2" customFormat="1" ht="16.5" customHeight="1">
      <c r="A260" s="35"/>
      <c r="B260" s="36"/>
      <c r="C260" s="188" t="s">
        <v>8</v>
      </c>
      <c r="D260" s="188" t="s">
        <v>155</v>
      </c>
      <c r="E260" s="189" t="s">
        <v>2404</v>
      </c>
      <c r="F260" s="190" t="s">
        <v>2405</v>
      </c>
      <c r="G260" s="191" t="s">
        <v>194</v>
      </c>
      <c r="H260" s="192">
        <v>480.827</v>
      </c>
      <c r="I260" s="193"/>
      <c r="J260" s="194">
        <f>ROUND(I260*H260,2)</f>
        <v>0</v>
      </c>
      <c r="K260" s="195"/>
      <c r="L260" s="40"/>
      <c r="M260" s="196" t="s">
        <v>1</v>
      </c>
      <c r="N260" s="197" t="s">
        <v>44</v>
      </c>
      <c r="O260" s="72"/>
      <c r="P260" s="198">
        <f>O260*H260</f>
        <v>0</v>
      </c>
      <c r="Q260" s="198">
        <v>0.36834</v>
      </c>
      <c r="R260" s="198">
        <f>Q260*H260</f>
        <v>177.10781718000001</v>
      </c>
      <c r="S260" s="198">
        <v>0</v>
      </c>
      <c r="T260" s="199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0" t="s">
        <v>159</v>
      </c>
      <c r="AT260" s="200" t="s">
        <v>155</v>
      </c>
      <c r="AU260" s="200" t="s">
        <v>89</v>
      </c>
      <c r="AY260" s="18" t="s">
        <v>153</v>
      </c>
      <c r="BE260" s="201">
        <f>IF(N260="základní",J260,0)</f>
        <v>0</v>
      </c>
      <c r="BF260" s="201">
        <f>IF(N260="snížená",J260,0)</f>
        <v>0</v>
      </c>
      <c r="BG260" s="201">
        <f>IF(N260="zákl. přenesená",J260,0)</f>
        <v>0</v>
      </c>
      <c r="BH260" s="201">
        <f>IF(N260="sníž. přenesená",J260,0)</f>
        <v>0</v>
      </c>
      <c r="BI260" s="201">
        <f>IF(N260="nulová",J260,0)</f>
        <v>0</v>
      </c>
      <c r="BJ260" s="18" t="s">
        <v>87</v>
      </c>
      <c r="BK260" s="201">
        <f>ROUND(I260*H260,2)</f>
        <v>0</v>
      </c>
      <c r="BL260" s="18" t="s">
        <v>159</v>
      </c>
      <c r="BM260" s="200" t="s">
        <v>2406</v>
      </c>
    </row>
    <row r="261" spans="1:65" s="14" customFormat="1" ht="11.25">
      <c r="B261" s="213"/>
      <c r="C261" s="214"/>
      <c r="D261" s="204" t="s">
        <v>161</v>
      </c>
      <c r="E261" s="215" t="s">
        <v>1</v>
      </c>
      <c r="F261" s="216" t="s">
        <v>2407</v>
      </c>
      <c r="G261" s="214"/>
      <c r="H261" s="217">
        <v>480.827</v>
      </c>
      <c r="I261" s="218"/>
      <c r="J261" s="214"/>
      <c r="K261" s="214"/>
      <c r="L261" s="219"/>
      <c r="M261" s="220"/>
      <c r="N261" s="221"/>
      <c r="O261" s="221"/>
      <c r="P261" s="221"/>
      <c r="Q261" s="221"/>
      <c r="R261" s="221"/>
      <c r="S261" s="221"/>
      <c r="T261" s="222"/>
      <c r="AT261" s="223" t="s">
        <v>161</v>
      </c>
      <c r="AU261" s="223" t="s">
        <v>89</v>
      </c>
      <c r="AV261" s="14" t="s">
        <v>89</v>
      </c>
      <c r="AW261" s="14" t="s">
        <v>33</v>
      </c>
      <c r="AX261" s="14" t="s">
        <v>79</v>
      </c>
      <c r="AY261" s="223" t="s">
        <v>153</v>
      </c>
    </row>
    <row r="262" spans="1:65" s="15" customFormat="1" ht="11.25">
      <c r="B262" s="224"/>
      <c r="C262" s="225"/>
      <c r="D262" s="204" t="s">
        <v>161</v>
      </c>
      <c r="E262" s="226" t="s">
        <v>1</v>
      </c>
      <c r="F262" s="227" t="s">
        <v>164</v>
      </c>
      <c r="G262" s="225"/>
      <c r="H262" s="228">
        <v>480.827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AT262" s="234" t="s">
        <v>161</v>
      </c>
      <c r="AU262" s="234" t="s">
        <v>89</v>
      </c>
      <c r="AV262" s="15" t="s">
        <v>159</v>
      </c>
      <c r="AW262" s="15" t="s">
        <v>33</v>
      </c>
      <c r="AX262" s="15" t="s">
        <v>87</v>
      </c>
      <c r="AY262" s="234" t="s">
        <v>153</v>
      </c>
    </row>
    <row r="263" spans="1:65" s="2" customFormat="1" ht="16.5" customHeight="1">
      <c r="A263" s="35"/>
      <c r="B263" s="36"/>
      <c r="C263" s="188" t="s">
        <v>251</v>
      </c>
      <c r="D263" s="188" t="s">
        <v>155</v>
      </c>
      <c r="E263" s="189" t="s">
        <v>2408</v>
      </c>
      <c r="F263" s="190" t="s">
        <v>2409</v>
      </c>
      <c r="G263" s="191" t="s">
        <v>194</v>
      </c>
      <c r="H263" s="192">
        <v>953.40599999999995</v>
      </c>
      <c r="I263" s="193"/>
      <c r="J263" s="194">
        <f>ROUND(I263*H263,2)</f>
        <v>0</v>
      </c>
      <c r="K263" s="195"/>
      <c r="L263" s="40"/>
      <c r="M263" s="196" t="s">
        <v>1</v>
      </c>
      <c r="N263" s="197" t="s">
        <v>44</v>
      </c>
      <c r="O263" s="72"/>
      <c r="P263" s="198">
        <f>O263*H263</f>
        <v>0</v>
      </c>
      <c r="Q263" s="198">
        <v>0.67027999999999999</v>
      </c>
      <c r="R263" s="198">
        <f>Q263*H263</f>
        <v>639.0489736799999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159</v>
      </c>
      <c r="AT263" s="200" t="s">
        <v>155</v>
      </c>
      <c r="AU263" s="200" t="s">
        <v>89</v>
      </c>
      <c r="AY263" s="18" t="s">
        <v>153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87</v>
      </c>
      <c r="BK263" s="201">
        <f>ROUND(I263*H263,2)</f>
        <v>0</v>
      </c>
      <c r="BL263" s="18" t="s">
        <v>159</v>
      </c>
      <c r="BM263" s="200" t="s">
        <v>2410</v>
      </c>
    </row>
    <row r="264" spans="1:65" s="14" customFormat="1" ht="11.25">
      <c r="B264" s="213"/>
      <c r="C264" s="214"/>
      <c r="D264" s="204" t="s">
        <v>161</v>
      </c>
      <c r="E264" s="215" t="s">
        <v>1</v>
      </c>
      <c r="F264" s="216" t="s">
        <v>2411</v>
      </c>
      <c r="G264" s="214"/>
      <c r="H264" s="217">
        <v>953.40599999999995</v>
      </c>
      <c r="I264" s="218"/>
      <c r="J264" s="214"/>
      <c r="K264" s="214"/>
      <c r="L264" s="219"/>
      <c r="M264" s="220"/>
      <c r="N264" s="221"/>
      <c r="O264" s="221"/>
      <c r="P264" s="221"/>
      <c r="Q264" s="221"/>
      <c r="R264" s="221"/>
      <c r="S264" s="221"/>
      <c r="T264" s="222"/>
      <c r="AT264" s="223" t="s">
        <v>161</v>
      </c>
      <c r="AU264" s="223" t="s">
        <v>89</v>
      </c>
      <c r="AV264" s="14" t="s">
        <v>89</v>
      </c>
      <c r="AW264" s="14" t="s">
        <v>33</v>
      </c>
      <c r="AX264" s="14" t="s">
        <v>79</v>
      </c>
      <c r="AY264" s="223" t="s">
        <v>153</v>
      </c>
    </row>
    <row r="265" spans="1:65" s="15" customFormat="1" ht="11.25">
      <c r="B265" s="224"/>
      <c r="C265" s="225"/>
      <c r="D265" s="204" t="s">
        <v>161</v>
      </c>
      <c r="E265" s="226" t="s">
        <v>1</v>
      </c>
      <c r="F265" s="227" t="s">
        <v>164</v>
      </c>
      <c r="G265" s="225"/>
      <c r="H265" s="228">
        <v>953.40599999999995</v>
      </c>
      <c r="I265" s="229"/>
      <c r="J265" s="225"/>
      <c r="K265" s="225"/>
      <c r="L265" s="230"/>
      <c r="M265" s="231"/>
      <c r="N265" s="232"/>
      <c r="O265" s="232"/>
      <c r="P265" s="232"/>
      <c r="Q265" s="232"/>
      <c r="R265" s="232"/>
      <c r="S265" s="232"/>
      <c r="T265" s="233"/>
      <c r="AT265" s="234" t="s">
        <v>161</v>
      </c>
      <c r="AU265" s="234" t="s">
        <v>89</v>
      </c>
      <c r="AV265" s="15" t="s">
        <v>159</v>
      </c>
      <c r="AW265" s="15" t="s">
        <v>33</v>
      </c>
      <c r="AX265" s="15" t="s">
        <v>87</v>
      </c>
      <c r="AY265" s="234" t="s">
        <v>153</v>
      </c>
    </row>
    <row r="266" spans="1:65" s="2" customFormat="1" ht="16.5" customHeight="1">
      <c r="A266" s="35"/>
      <c r="B266" s="36"/>
      <c r="C266" s="188" t="s">
        <v>256</v>
      </c>
      <c r="D266" s="188" t="s">
        <v>155</v>
      </c>
      <c r="E266" s="189" t="s">
        <v>796</v>
      </c>
      <c r="F266" s="190" t="s">
        <v>797</v>
      </c>
      <c r="G266" s="191" t="s">
        <v>194</v>
      </c>
      <c r="H266" s="192">
        <v>1371.5519999999999</v>
      </c>
      <c r="I266" s="193"/>
      <c r="J266" s="194">
        <f>ROUND(I266*H266,2)</f>
        <v>0</v>
      </c>
      <c r="K266" s="195"/>
      <c r="L266" s="40"/>
      <c r="M266" s="196" t="s">
        <v>1</v>
      </c>
      <c r="N266" s="197" t="s">
        <v>44</v>
      </c>
      <c r="O266" s="72"/>
      <c r="P266" s="198">
        <f>O266*H266</f>
        <v>0</v>
      </c>
      <c r="Q266" s="198">
        <v>9.1999999999999998E-2</v>
      </c>
      <c r="R266" s="198">
        <f>Q266*H266</f>
        <v>126.18278399999998</v>
      </c>
      <c r="S266" s="198">
        <v>0</v>
      </c>
      <c r="T266" s="199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159</v>
      </c>
      <c r="AT266" s="200" t="s">
        <v>155</v>
      </c>
      <c r="AU266" s="200" t="s">
        <v>89</v>
      </c>
      <c r="AY266" s="18" t="s">
        <v>153</v>
      </c>
      <c r="BE266" s="201">
        <f>IF(N266="základní",J266,0)</f>
        <v>0</v>
      </c>
      <c r="BF266" s="201">
        <f>IF(N266="snížená",J266,0)</f>
        <v>0</v>
      </c>
      <c r="BG266" s="201">
        <f>IF(N266="zákl. přenesená",J266,0)</f>
        <v>0</v>
      </c>
      <c r="BH266" s="201">
        <f>IF(N266="sníž. přenesená",J266,0)</f>
        <v>0</v>
      </c>
      <c r="BI266" s="201">
        <f>IF(N266="nulová",J266,0)</f>
        <v>0</v>
      </c>
      <c r="BJ266" s="18" t="s">
        <v>87</v>
      </c>
      <c r="BK266" s="201">
        <f>ROUND(I266*H266,2)</f>
        <v>0</v>
      </c>
      <c r="BL266" s="18" t="s">
        <v>159</v>
      </c>
      <c r="BM266" s="200" t="s">
        <v>2412</v>
      </c>
    </row>
    <row r="267" spans="1:65" s="14" customFormat="1" ht="11.25">
      <c r="B267" s="213"/>
      <c r="C267" s="214"/>
      <c r="D267" s="204" t="s">
        <v>161</v>
      </c>
      <c r="E267" s="215" t="s">
        <v>1</v>
      </c>
      <c r="F267" s="216" t="s">
        <v>2413</v>
      </c>
      <c r="G267" s="214"/>
      <c r="H267" s="217">
        <v>1371.5519999999999</v>
      </c>
      <c r="I267" s="218"/>
      <c r="J267" s="214"/>
      <c r="K267" s="214"/>
      <c r="L267" s="219"/>
      <c r="M267" s="220"/>
      <c r="N267" s="221"/>
      <c r="O267" s="221"/>
      <c r="P267" s="221"/>
      <c r="Q267" s="221"/>
      <c r="R267" s="221"/>
      <c r="S267" s="221"/>
      <c r="T267" s="222"/>
      <c r="AT267" s="223" t="s">
        <v>161</v>
      </c>
      <c r="AU267" s="223" t="s">
        <v>89</v>
      </c>
      <c r="AV267" s="14" t="s">
        <v>89</v>
      </c>
      <c r="AW267" s="14" t="s">
        <v>33</v>
      </c>
      <c r="AX267" s="14" t="s">
        <v>79</v>
      </c>
      <c r="AY267" s="223" t="s">
        <v>153</v>
      </c>
    </row>
    <row r="268" spans="1:65" s="15" customFormat="1" ht="11.25">
      <c r="B268" s="224"/>
      <c r="C268" s="225"/>
      <c r="D268" s="204" t="s">
        <v>161</v>
      </c>
      <c r="E268" s="226" t="s">
        <v>1</v>
      </c>
      <c r="F268" s="227" t="s">
        <v>164</v>
      </c>
      <c r="G268" s="225"/>
      <c r="H268" s="228">
        <v>1371.5519999999999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AT268" s="234" t="s">
        <v>161</v>
      </c>
      <c r="AU268" s="234" t="s">
        <v>89</v>
      </c>
      <c r="AV268" s="15" t="s">
        <v>159</v>
      </c>
      <c r="AW268" s="15" t="s">
        <v>33</v>
      </c>
      <c r="AX268" s="15" t="s">
        <v>87</v>
      </c>
      <c r="AY268" s="234" t="s">
        <v>153</v>
      </c>
    </row>
    <row r="269" spans="1:65" s="2" customFormat="1" ht="33" customHeight="1">
      <c r="A269" s="35"/>
      <c r="B269" s="36"/>
      <c r="C269" s="188" t="s">
        <v>260</v>
      </c>
      <c r="D269" s="188" t="s">
        <v>155</v>
      </c>
      <c r="E269" s="189" t="s">
        <v>2414</v>
      </c>
      <c r="F269" s="190" t="s">
        <v>2415</v>
      </c>
      <c r="G269" s="191" t="s">
        <v>194</v>
      </c>
      <c r="H269" s="192">
        <v>106.8</v>
      </c>
      <c r="I269" s="193"/>
      <c r="J269" s="194">
        <f>ROUND(I269*H269,2)</f>
        <v>0</v>
      </c>
      <c r="K269" s="195"/>
      <c r="L269" s="40"/>
      <c r="M269" s="196" t="s">
        <v>1</v>
      </c>
      <c r="N269" s="197" t="s">
        <v>44</v>
      </c>
      <c r="O269" s="72"/>
      <c r="P269" s="198">
        <f>O269*H269</f>
        <v>0</v>
      </c>
      <c r="Q269" s="198">
        <v>0.15826000000000001</v>
      </c>
      <c r="R269" s="198">
        <f>Q269*H269</f>
        <v>16.902168</v>
      </c>
      <c r="S269" s="198">
        <v>0</v>
      </c>
      <c r="T269" s="199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159</v>
      </c>
      <c r="AT269" s="200" t="s">
        <v>155</v>
      </c>
      <c r="AU269" s="200" t="s">
        <v>89</v>
      </c>
      <c r="AY269" s="18" t="s">
        <v>153</v>
      </c>
      <c r="BE269" s="201">
        <f>IF(N269="základní",J269,0)</f>
        <v>0</v>
      </c>
      <c r="BF269" s="201">
        <f>IF(N269="snížená",J269,0)</f>
        <v>0</v>
      </c>
      <c r="BG269" s="201">
        <f>IF(N269="zákl. přenesená",J269,0)</f>
        <v>0</v>
      </c>
      <c r="BH269" s="201">
        <f>IF(N269="sníž. přenesená",J269,0)</f>
        <v>0</v>
      </c>
      <c r="BI269" s="201">
        <f>IF(N269="nulová",J269,0)</f>
        <v>0</v>
      </c>
      <c r="BJ269" s="18" t="s">
        <v>87</v>
      </c>
      <c r="BK269" s="201">
        <f>ROUND(I269*H269,2)</f>
        <v>0</v>
      </c>
      <c r="BL269" s="18" t="s">
        <v>159</v>
      </c>
      <c r="BM269" s="200" t="s">
        <v>2416</v>
      </c>
    </row>
    <row r="270" spans="1:65" s="14" customFormat="1" ht="11.25">
      <c r="B270" s="213"/>
      <c r="C270" s="214"/>
      <c r="D270" s="204" t="s">
        <v>161</v>
      </c>
      <c r="E270" s="215" t="s">
        <v>1</v>
      </c>
      <c r="F270" s="216" t="s">
        <v>2321</v>
      </c>
      <c r="G270" s="214"/>
      <c r="H270" s="217">
        <v>106.8</v>
      </c>
      <c r="I270" s="218"/>
      <c r="J270" s="214"/>
      <c r="K270" s="214"/>
      <c r="L270" s="219"/>
      <c r="M270" s="220"/>
      <c r="N270" s="221"/>
      <c r="O270" s="221"/>
      <c r="P270" s="221"/>
      <c r="Q270" s="221"/>
      <c r="R270" s="221"/>
      <c r="S270" s="221"/>
      <c r="T270" s="222"/>
      <c r="AT270" s="223" t="s">
        <v>161</v>
      </c>
      <c r="AU270" s="223" t="s">
        <v>89</v>
      </c>
      <c r="AV270" s="14" t="s">
        <v>89</v>
      </c>
      <c r="AW270" s="14" t="s">
        <v>33</v>
      </c>
      <c r="AX270" s="14" t="s">
        <v>79</v>
      </c>
      <c r="AY270" s="223" t="s">
        <v>153</v>
      </c>
    </row>
    <row r="271" spans="1:65" s="15" customFormat="1" ht="11.25">
      <c r="B271" s="224"/>
      <c r="C271" s="225"/>
      <c r="D271" s="204" t="s">
        <v>161</v>
      </c>
      <c r="E271" s="226" t="s">
        <v>1</v>
      </c>
      <c r="F271" s="227" t="s">
        <v>164</v>
      </c>
      <c r="G271" s="225"/>
      <c r="H271" s="228">
        <v>106.8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AT271" s="234" t="s">
        <v>161</v>
      </c>
      <c r="AU271" s="234" t="s">
        <v>89</v>
      </c>
      <c r="AV271" s="15" t="s">
        <v>159</v>
      </c>
      <c r="AW271" s="15" t="s">
        <v>33</v>
      </c>
      <c r="AX271" s="15" t="s">
        <v>87</v>
      </c>
      <c r="AY271" s="234" t="s">
        <v>153</v>
      </c>
    </row>
    <row r="272" spans="1:65" s="2" customFormat="1" ht="21.75" customHeight="1">
      <c r="A272" s="35"/>
      <c r="B272" s="36"/>
      <c r="C272" s="188" t="s">
        <v>267</v>
      </c>
      <c r="D272" s="188" t="s">
        <v>155</v>
      </c>
      <c r="E272" s="189" t="s">
        <v>2417</v>
      </c>
      <c r="F272" s="190" t="s">
        <v>2418</v>
      </c>
      <c r="G272" s="191" t="s">
        <v>194</v>
      </c>
      <c r="H272" s="192">
        <v>106.8</v>
      </c>
      <c r="I272" s="193"/>
      <c r="J272" s="194">
        <f>ROUND(I272*H272,2)</f>
        <v>0</v>
      </c>
      <c r="K272" s="195"/>
      <c r="L272" s="40"/>
      <c r="M272" s="196" t="s">
        <v>1</v>
      </c>
      <c r="N272" s="197" t="s">
        <v>44</v>
      </c>
      <c r="O272" s="72"/>
      <c r="P272" s="198">
        <f>O272*H272</f>
        <v>0</v>
      </c>
      <c r="Q272" s="198">
        <v>5.1000000000000004E-4</v>
      </c>
      <c r="R272" s="198">
        <f>Q272*H272</f>
        <v>5.4468000000000003E-2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159</v>
      </c>
      <c r="AT272" s="200" t="s">
        <v>155</v>
      </c>
      <c r="AU272" s="200" t="s">
        <v>89</v>
      </c>
      <c r="AY272" s="18" t="s">
        <v>153</v>
      </c>
      <c r="BE272" s="201">
        <f>IF(N272="základní",J272,0)</f>
        <v>0</v>
      </c>
      <c r="BF272" s="201">
        <f>IF(N272="snížená",J272,0)</f>
        <v>0</v>
      </c>
      <c r="BG272" s="201">
        <f>IF(N272="zákl. přenesená",J272,0)</f>
        <v>0</v>
      </c>
      <c r="BH272" s="201">
        <f>IF(N272="sníž. přenesená",J272,0)</f>
        <v>0</v>
      </c>
      <c r="BI272" s="201">
        <f>IF(N272="nulová",J272,0)</f>
        <v>0</v>
      </c>
      <c r="BJ272" s="18" t="s">
        <v>87</v>
      </c>
      <c r="BK272" s="201">
        <f>ROUND(I272*H272,2)</f>
        <v>0</v>
      </c>
      <c r="BL272" s="18" t="s">
        <v>159</v>
      </c>
      <c r="BM272" s="200" t="s">
        <v>2419</v>
      </c>
    </row>
    <row r="273" spans="1:65" s="14" customFormat="1" ht="11.25">
      <c r="B273" s="213"/>
      <c r="C273" s="214"/>
      <c r="D273" s="204" t="s">
        <v>161</v>
      </c>
      <c r="E273" s="215" t="s">
        <v>1</v>
      </c>
      <c r="F273" s="216" t="s">
        <v>2321</v>
      </c>
      <c r="G273" s="214"/>
      <c r="H273" s="217">
        <v>106.8</v>
      </c>
      <c r="I273" s="218"/>
      <c r="J273" s="214"/>
      <c r="K273" s="214"/>
      <c r="L273" s="219"/>
      <c r="M273" s="220"/>
      <c r="N273" s="221"/>
      <c r="O273" s="221"/>
      <c r="P273" s="221"/>
      <c r="Q273" s="221"/>
      <c r="R273" s="221"/>
      <c r="S273" s="221"/>
      <c r="T273" s="222"/>
      <c r="AT273" s="223" t="s">
        <v>161</v>
      </c>
      <c r="AU273" s="223" t="s">
        <v>89</v>
      </c>
      <c r="AV273" s="14" t="s">
        <v>89</v>
      </c>
      <c r="AW273" s="14" t="s">
        <v>33</v>
      </c>
      <c r="AX273" s="14" t="s">
        <v>79</v>
      </c>
      <c r="AY273" s="223" t="s">
        <v>153</v>
      </c>
    </row>
    <row r="274" spans="1:65" s="15" customFormat="1" ht="11.25">
      <c r="B274" s="224"/>
      <c r="C274" s="225"/>
      <c r="D274" s="204" t="s">
        <v>161</v>
      </c>
      <c r="E274" s="226" t="s">
        <v>1</v>
      </c>
      <c r="F274" s="227" t="s">
        <v>164</v>
      </c>
      <c r="G274" s="225"/>
      <c r="H274" s="228">
        <v>106.8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AT274" s="234" t="s">
        <v>161</v>
      </c>
      <c r="AU274" s="234" t="s">
        <v>89</v>
      </c>
      <c r="AV274" s="15" t="s">
        <v>159</v>
      </c>
      <c r="AW274" s="15" t="s">
        <v>33</v>
      </c>
      <c r="AX274" s="15" t="s">
        <v>87</v>
      </c>
      <c r="AY274" s="234" t="s">
        <v>153</v>
      </c>
    </row>
    <row r="275" spans="1:65" s="2" customFormat="1" ht="33" customHeight="1">
      <c r="A275" s="35"/>
      <c r="B275" s="36"/>
      <c r="C275" s="188" t="s">
        <v>273</v>
      </c>
      <c r="D275" s="188" t="s">
        <v>155</v>
      </c>
      <c r="E275" s="189" t="s">
        <v>2420</v>
      </c>
      <c r="F275" s="190" t="s">
        <v>2421</v>
      </c>
      <c r="G275" s="191" t="s">
        <v>194</v>
      </c>
      <c r="H275" s="192">
        <v>106.8</v>
      </c>
      <c r="I275" s="193"/>
      <c r="J275" s="194">
        <f>ROUND(I275*H275,2)</f>
        <v>0</v>
      </c>
      <c r="K275" s="195"/>
      <c r="L275" s="40"/>
      <c r="M275" s="196" t="s">
        <v>1</v>
      </c>
      <c r="N275" s="197" t="s">
        <v>44</v>
      </c>
      <c r="O275" s="72"/>
      <c r="P275" s="198">
        <f>O275*H275</f>
        <v>0</v>
      </c>
      <c r="Q275" s="198">
        <v>0.10373</v>
      </c>
      <c r="R275" s="198">
        <f>Q275*H275</f>
        <v>11.078364000000001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159</v>
      </c>
      <c r="AT275" s="200" t="s">
        <v>155</v>
      </c>
      <c r="AU275" s="200" t="s">
        <v>89</v>
      </c>
      <c r="AY275" s="18" t="s">
        <v>153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87</v>
      </c>
      <c r="BK275" s="201">
        <f>ROUND(I275*H275,2)</f>
        <v>0</v>
      </c>
      <c r="BL275" s="18" t="s">
        <v>159</v>
      </c>
      <c r="BM275" s="200" t="s">
        <v>2422</v>
      </c>
    </row>
    <row r="276" spans="1:65" s="2" customFormat="1" ht="24.2" customHeight="1">
      <c r="A276" s="35"/>
      <c r="B276" s="36"/>
      <c r="C276" s="188" t="s">
        <v>7</v>
      </c>
      <c r="D276" s="188" t="s">
        <v>155</v>
      </c>
      <c r="E276" s="189" t="s">
        <v>2423</v>
      </c>
      <c r="F276" s="190" t="s">
        <v>2424</v>
      </c>
      <c r="G276" s="191" t="s">
        <v>194</v>
      </c>
      <c r="H276" s="192">
        <v>475.05700000000002</v>
      </c>
      <c r="I276" s="193"/>
      <c r="J276" s="194">
        <f>ROUND(I276*H276,2)</f>
        <v>0</v>
      </c>
      <c r="K276" s="195"/>
      <c r="L276" s="40"/>
      <c r="M276" s="196" t="s">
        <v>1</v>
      </c>
      <c r="N276" s="197" t="s">
        <v>44</v>
      </c>
      <c r="O276" s="72"/>
      <c r="P276" s="198">
        <f>O276*H276</f>
        <v>0</v>
      </c>
      <c r="Q276" s="198">
        <v>0.1837</v>
      </c>
      <c r="R276" s="198">
        <f>Q276*H276</f>
        <v>87.267970900000009</v>
      </c>
      <c r="S276" s="198">
        <v>0</v>
      </c>
      <c r="T276" s="199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159</v>
      </c>
      <c r="AT276" s="200" t="s">
        <v>155</v>
      </c>
      <c r="AU276" s="200" t="s">
        <v>89</v>
      </c>
      <c r="AY276" s="18" t="s">
        <v>153</v>
      </c>
      <c r="BE276" s="201">
        <f>IF(N276="základní",J276,0)</f>
        <v>0</v>
      </c>
      <c r="BF276" s="201">
        <f>IF(N276="snížená",J276,0)</f>
        <v>0</v>
      </c>
      <c r="BG276" s="201">
        <f>IF(N276="zákl. přenesená",J276,0)</f>
        <v>0</v>
      </c>
      <c r="BH276" s="201">
        <f>IF(N276="sníž. přenesená",J276,0)</f>
        <v>0</v>
      </c>
      <c r="BI276" s="201">
        <f>IF(N276="nulová",J276,0)</f>
        <v>0</v>
      </c>
      <c r="BJ276" s="18" t="s">
        <v>87</v>
      </c>
      <c r="BK276" s="201">
        <f>ROUND(I276*H276,2)</f>
        <v>0</v>
      </c>
      <c r="BL276" s="18" t="s">
        <v>159</v>
      </c>
      <c r="BM276" s="200" t="s">
        <v>2425</v>
      </c>
    </row>
    <row r="277" spans="1:65" s="14" customFormat="1" ht="11.25">
      <c r="B277" s="213"/>
      <c r="C277" s="214"/>
      <c r="D277" s="204" t="s">
        <v>161</v>
      </c>
      <c r="E277" s="215" t="s">
        <v>1</v>
      </c>
      <c r="F277" s="216" t="s">
        <v>2426</v>
      </c>
      <c r="G277" s="214"/>
      <c r="H277" s="217">
        <v>475.05700000000002</v>
      </c>
      <c r="I277" s="218"/>
      <c r="J277" s="214"/>
      <c r="K277" s="214"/>
      <c r="L277" s="219"/>
      <c r="M277" s="220"/>
      <c r="N277" s="221"/>
      <c r="O277" s="221"/>
      <c r="P277" s="221"/>
      <c r="Q277" s="221"/>
      <c r="R277" s="221"/>
      <c r="S277" s="221"/>
      <c r="T277" s="222"/>
      <c r="AT277" s="223" t="s">
        <v>161</v>
      </c>
      <c r="AU277" s="223" t="s">
        <v>89</v>
      </c>
      <c r="AV277" s="14" t="s">
        <v>89</v>
      </c>
      <c r="AW277" s="14" t="s">
        <v>33</v>
      </c>
      <c r="AX277" s="14" t="s">
        <v>79</v>
      </c>
      <c r="AY277" s="223" t="s">
        <v>153</v>
      </c>
    </row>
    <row r="278" spans="1:65" s="15" customFormat="1" ht="11.25">
      <c r="B278" s="224"/>
      <c r="C278" s="225"/>
      <c r="D278" s="204" t="s">
        <v>161</v>
      </c>
      <c r="E278" s="226" t="s">
        <v>1</v>
      </c>
      <c r="F278" s="227" t="s">
        <v>164</v>
      </c>
      <c r="G278" s="225"/>
      <c r="H278" s="228">
        <v>475.05700000000002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AT278" s="234" t="s">
        <v>161</v>
      </c>
      <c r="AU278" s="234" t="s">
        <v>89</v>
      </c>
      <c r="AV278" s="15" t="s">
        <v>159</v>
      </c>
      <c r="AW278" s="15" t="s">
        <v>33</v>
      </c>
      <c r="AX278" s="15" t="s">
        <v>87</v>
      </c>
      <c r="AY278" s="234" t="s">
        <v>153</v>
      </c>
    </row>
    <row r="279" spans="1:65" s="2" customFormat="1" ht="24.2" customHeight="1">
      <c r="A279" s="35"/>
      <c r="B279" s="36"/>
      <c r="C279" s="235" t="s">
        <v>285</v>
      </c>
      <c r="D279" s="235" t="s">
        <v>223</v>
      </c>
      <c r="E279" s="236" t="s">
        <v>2427</v>
      </c>
      <c r="F279" s="237" t="s">
        <v>2428</v>
      </c>
      <c r="G279" s="238" t="s">
        <v>194</v>
      </c>
      <c r="H279" s="239">
        <v>498.81</v>
      </c>
      <c r="I279" s="240"/>
      <c r="J279" s="241">
        <f>ROUND(I279*H279,2)</f>
        <v>0</v>
      </c>
      <c r="K279" s="242"/>
      <c r="L279" s="243"/>
      <c r="M279" s="244" t="s">
        <v>1</v>
      </c>
      <c r="N279" s="245" t="s">
        <v>44</v>
      </c>
      <c r="O279" s="72"/>
      <c r="P279" s="198">
        <f>O279*H279</f>
        <v>0</v>
      </c>
      <c r="Q279" s="198">
        <v>7.0000000000000007E-2</v>
      </c>
      <c r="R279" s="198">
        <f>Q279*H279</f>
        <v>34.916700000000006</v>
      </c>
      <c r="S279" s="198">
        <v>0</v>
      </c>
      <c r="T279" s="199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0" t="s">
        <v>204</v>
      </c>
      <c r="AT279" s="200" t="s">
        <v>223</v>
      </c>
      <c r="AU279" s="200" t="s">
        <v>89</v>
      </c>
      <c r="AY279" s="18" t="s">
        <v>153</v>
      </c>
      <c r="BE279" s="201">
        <f>IF(N279="základní",J279,0)</f>
        <v>0</v>
      </c>
      <c r="BF279" s="201">
        <f>IF(N279="snížená",J279,0)</f>
        <v>0</v>
      </c>
      <c r="BG279" s="201">
        <f>IF(N279="zákl. přenesená",J279,0)</f>
        <v>0</v>
      </c>
      <c r="BH279" s="201">
        <f>IF(N279="sníž. přenesená",J279,0)</f>
        <v>0</v>
      </c>
      <c r="BI279" s="201">
        <f>IF(N279="nulová",J279,0)</f>
        <v>0</v>
      </c>
      <c r="BJ279" s="18" t="s">
        <v>87</v>
      </c>
      <c r="BK279" s="201">
        <f>ROUND(I279*H279,2)</f>
        <v>0</v>
      </c>
      <c r="BL279" s="18" t="s">
        <v>159</v>
      </c>
      <c r="BM279" s="200" t="s">
        <v>2429</v>
      </c>
    </row>
    <row r="280" spans="1:65" s="14" customFormat="1" ht="11.25">
      <c r="B280" s="213"/>
      <c r="C280" s="214"/>
      <c r="D280" s="204" t="s">
        <v>161</v>
      </c>
      <c r="E280" s="215" t="s">
        <v>1</v>
      </c>
      <c r="F280" s="216" t="s">
        <v>2426</v>
      </c>
      <c r="G280" s="214"/>
      <c r="H280" s="217">
        <v>475.05700000000002</v>
      </c>
      <c r="I280" s="218"/>
      <c r="J280" s="214"/>
      <c r="K280" s="214"/>
      <c r="L280" s="219"/>
      <c r="M280" s="220"/>
      <c r="N280" s="221"/>
      <c r="O280" s="221"/>
      <c r="P280" s="221"/>
      <c r="Q280" s="221"/>
      <c r="R280" s="221"/>
      <c r="S280" s="221"/>
      <c r="T280" s="222"/>
      <c r="AT280" s="223" t="s">
        <v>161</v>
      </c>
      <c r="AU280" s="223" t="s">
        <v>89</v>
      </c>
      <c r="AV280" s="14" t="s">
        <v>89</v>
      </c>
      <c r="AW280" s="14" t="s">
        <v>33</v>
      </c>
      <c r="AX280" s="14" t="s">
        <v>79</v>
      </c>
      <c r="AY280" s="223" t="s">
        <v>153</v>
      </c>
    </row>
    <row r="281" spans="1:65" s="15" customFormat="1" ht="11.25">
      <c r="B281" s="224"/>
      <c r="C281" s="225"/>
      <c r="D281" s="204" t="s">
        <v>161</v>
      </c>
      <c r="E281" s="226" t="s">
        <v>1</v>
      </c>
      <c r="F281" s="227" t="s">
        <v>164</v>
      </c>
      <c r="G281" s="225"/>
      <c r="H281" s="228">
        <v>475.05700000000002</v>
      </c>
      <c r="I281" s="229"/>
      <c r="J281" s="225"/>
      <c r="K281" s="225"/>
      <c r="L281" s="230"/>
      <c r="M281" s="231"/>
      <c r="N281" s="232"/>
      <c r="O281" s="232"/>
      <c r="P281" s="232"/>
      <c r="Q281" s="232"/>
      <c r="R281" s="232"/>
      <c r="S281" s="232"/>
      <c r="T281" s="233"/>
      <c r="AT281" s="234" t="s">
        <v>161</v>
      </c>
      <c r="AU281" s="234" t="s">
        <v>89</v>
      </c>
      <c r="AV281" s="15" t="s">
        <v>159</v>
      </c>
      <c r="AW281" s="15" t="s">
        <v>33</v>
      </c>
      <c r="AX281" s="15" t="s">
        <v>87</v>
      </c>
      <c r="AY281" s="234" t="s">
        <v>153</v>
      </c>
    </row>
    <row r="282" spans="1:65" s="14" customFormat="1" ht="11.25">
      <c r="B282" s="213"/>
      <c r="C282" s="214"/>
      <c r="D282" s="204" t="s">
        <v>161</v>
      </c>
      <c r="E282" s="214"/>
      <c r="F282" s="216" t="s">
        <v>2430</v>
      </c>
      <c r="G282" s="214"/>
      <c r="H282" s="217">
        <v>498.81</v>
      </c>
      <c r="I282" s="218"/>
      <c r="J282" s="214"/>
      <c r="K282" s="214"/>
      <c r="L282" s="219"/>
      <c r="M282" s="220"/>
      <c r="N282" s="221"/>
      <c r="O282" s="221"/>
      <c r="P282" s="221"/>
      <c r="Q282" s="221"/>
      <c r="R282" s="221"/>
      <c r="S282" s="221"/>
      <c r="T282" s="222"/>
      <c r="AT282" s="223" t="s">
        <v>161</v>
      </c>
      <c r="AU282" s="223" t="s">
        <v>89</v>
      </c>
      <c r="AV282" s="14" t="s">
        <v>89</v>
      </c>
      <c r="AW282" s="14" t="s">
        <v>4</v>
      </c>
      <c r="AX282" s="14" t="s">
        <v>87</v>
      </c>
      <c r="AY282" s="223" t="s">
        <v>153</v>
      </c>
    </row>
    <row r="283" spans="1:65" s="2" customFormat="1" ht="24.2" customHeight="1">
      <c r="A283" s="35"/>
      <c r="B283" s="36"/>
      <c r="C283" s="188" t="s">
        <v>291</v>
      </c>
      <c r="D283" s="188" t="s">
        <v>155</v>
      </c>
      <c r="E283" s="189" t="s">
        <v>2431</v>
      </c>
      <c r="F283" s="190" t="s">
        <v>2432</v>
      </c>
      <c r="G283" s="191" t="s">
        <v>194</v>
      </c>
      <c r="H283" s="192">
        <v>896.495</v>
      </c>
      <c r="I283" s="193"/>
      <c r="J283" s="194">
        <f>ROUND(I283*H283,2)</f>
        <v>0</v>
      </c>
      <c r="K283" s="195"/>
      <c r="L283" s="40"/>
      <c r="M283" s="196" t="s">
        <v>1</v>
      </c>
      <c r="N283" s="197" t="s">
        <v>44</v>
      </c>
      <c r="O283" s="72"/>
      <c r="P283" s="198">
        <f>O283*H283</f>
        <v>0</v>
      </c>
      <c r="Q283" s="198">
        <v>8.5650000000000004E-2</v>
      </c>
      <c r="R283" s="198">
        <f>Q283*H283</f>
        <v>76.784796749999998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159</v>
      </c>
      <c r="AT283" s="200" t="s">
        <v>155</v>
      </c>
      <c r="AU283" s="200" t="s">
        <v>89</v>
      </c>
      <c r="AY283" s="18" t="s">
        <v>153</v>
      </c>
      <c r="BE283" s="201">
        <f>IF(N283="základní",J283,0)</f>
        <v>0</v>
      </c>
      <c r="BF283" s="201">
        <f>IF(N283="snížená",J283,0)</f>
        <v>0</v>
      </c>
      <c r="BG283" s="201">
        <f>IF(N283="zákl. přenesená",J283,0)</f>
        <v>0</v>
      </c>
      <c r="BH283" s="201">
        <f>IF(N283="sníž. přenesená",J283,0)</f>
        <v>0</v>
      </c>
      <c r="BI283" s="201">
        <f>IF(N283="nulová",J283,0)</f>
        <v>0</v>
      </c>
      <c r="BJ283" s="18" t="s">
        <v>87</v>
      </c>
      <c r="BK283" s="201">
        <f>ROUND(I283*H283,2)</f>
        <v>0</v>
      </c>
      <c r="BL283" s="18" t="s">
        <v>159</v>
      </c>
      <c r="BM283" s="200" t="s">
        <v>2433</v>
      </c>
    </row>
    <row r="284" spans="1:65" s="13" customFormat="1" ht="11.25">
      <c r="B284" s="202"/>
      <c r="C284" s="203"/>
      <c r="D284" s="204" t="s">
        <v>161</v>
      </c>
      <c r="E284" s="205" t="s">
        <v>1</v>
      </c>
      <c r="F284" s="206" t="s">
        <v>2434</v>
      </c>
      <c r="G284" s="203"/>
      <c r="H284" s="205" t="s">
        <v>1</v>
      </c>
      <c r="I284" s="207"/>
      <c r="J284" s="203"/>
      <c r="K284" s="203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161</v>
      </c>
      <c r="AU284" s="212" t="s">
        <v>89</v>
      </c>
      <c r="AV284" s="13" t="s">
        <v>87</v>
      </c>
      <c r="AW284" s="13" t="s">
        <v>33</v>
      </c>
      <c r="AX284" s="13" t="s">
        <v>79</v>
      </c>
      <c r="AY284" s="212" t="s">
        <v>153</v>
      </c>
    </row>
    <row r="285" spans="1:65" s="14" customFormat="1" ht="11.25">
      <c r="B285" s="213"/>
      <c r="C285" s="214"/>
      <c r="D285" s="204" t="s">
        <v>161</v>
      </c>
      <c r="E285" s="215" t="s">
        <v>1</v>
      </c>
      <c r="F285" s="216" t="s">
        <v>2435</v>
      </c>
      <c r="G285" s="214"/>
      <c r="H285" s="217">
        <v>896.495</v>
      </c>
      <c r="I285" s="218"/>
      <c r="J285" s="214"/>
      <c r="K285" s="214"/>
      <c r="L285" s="219"/>
      <c r="M285" s="220"/>
      <c r="N285" s="221"/>
      <c r="O285" s="221"/>
      <c r="P285" s="221"/>
      <c r="Q285" s="221"/>
      <c r="R285" s="221"/>
      <c r="S285" s="221"/>
      <c r="T285" s="222"/>
      <c r="AT285" s="223" t="s">
        <v>161</v>
      </c>
      <c r="AU285" s="223" t="s">
        <v>89</v>
      </c>
      <c r="AV285" s="14" t="s">
        <v>89</v>
      </c>
      <c r="AW285" s="14" t="s">
        <v>33</v>
      </c>
      <c r="AX285" s="14" t="s">
        <v>79</v>
      </c>
      <c r="AY285" s="223" t="s">
        <v>153</v>
      </c>
    </row>
    <row r="286" spans="1:65" s="15" customFormat="1" ht="11.25">
      <c r="B286" s="224"/>
      <c r="C286" s="225"/>
      <c r="D286" s="204" t="s">
        <v>161</v>
      </c>
      <c r="E286" s="226" t="s">
        <v>1</v>
      </c>
      <c r="F286" s="227" t="s">
        <v>164</v>
      </c>
      <c r="G286" s="225"/>
      <c r="H286" s="228">
        <v>896.495</v>
      </c>
      <c r="I286" s="229"/>
      <c r="J286" s="225"/>
      <c r="K286" s="225"/>
      <c r="L286" s="230"/>
      <c r="M286" s="231"/>
      <c r="N286" s="232"/>
      <c r="O286" s="232"/>
      <c r="P286" s="232"/>
      <c r="Q286" s="232"/>
      <c r="R286" s="232"/>
      <c r="S286" s="232"/>
      <c r="T286" s="233"/>
      <c r="AT286" s="234" t="s">
        <v>161</v>
      </c>
      <c r="AU286" s="234" t="s">
        <v>89</v>
      </c>
      <c r="AV286" s="15" t="s">
        <v>159</v>
      </c>
      <c r="AW286" s="15" t="s">
        <v>33</v>
      </c>
      <c r="AX286" s="15" t="s">
        <v>87</v>
      </c>
      <c r="AY286" s="234" t="s">
        <v>153</v>
      </c>
    </row>
    <row r="287" spans="1:65" s="2" customFormat="1" ht="16.5" customHeight="1">
      <c r="A287" s="35"/>
      <c r="B287" s="36"/>
      <c r="C287" s="235" t="s">
        <v>298</v>
      </c>
      <c r="D287" s="235" t="s">
        <v>223</v>
      </c>
      <c r="E287" s="236" t="s">
        <v>2436</v>
      </c>
      <c r="F287" s="237" t="s">
        <v>2437</v>
      </c>
      <c r="G287" s="238" t="s">
        <v>194</v>
      </c>
      <c r="H287" s="239">
        <v>986.14499999999998</v>
      </c>
      <c r="I287" s="240"/>
      <c r="J287" s="241">
        <f>ROUND(I287*H287,2)</f>
        <v>0</v>
      </c>
      <c r="K287" s="242"/>
      <c r="L287" s="243"/>
      <c r="M287" s="244" t="s">
        <v>1</v>
      </c>
      <c r="N287" s="245" t="s">
        <v>44</v>
      </c>
      <c r="O287" s="72"/>
      <c r="P287" s="198">
        <f>O287*H287</f>
        <v>0</v>
      </c>
      <c r="Q287" s="198">
        <v>0.152</v>
      </c>
      <c r="R287" s="198">
        <f>Q287*H287</f>
        <v>149.89403999999999</v>
      </c>
      <c r="S287" s="198">
        <v>0</v>
      </c>
      <c r="T287" s="19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0" t="s">
        <v>204</v>
      </c>
      <c r="AT287" s="200" t="s">
        <v>223</v>
      </c>
      <c r="AU287" s="200" t="s">
        <v>89</v>
      </c>
      <c r="AY287" s="18" t="s">
        <v>153</v>
      </c>
      <c r="BE287" s="201">
        <f>IF(N287="základní",J287,0)</f>
        <v>0</v>
      </c>
      <c r="BF287" s="201">
        <f>IF(N287="snížená",J287,0)</f>
        <v>0</v>
      </c>
      <c r="BG287" s="201">
        <f>IF(N287="zákl. přenesená",J287,0)</f>
        <v>0</v>
      </c>
      <c r="BH287" s="201">
        <f>IF(N287="sníž. přenesená",J287,0)</f>
        <v>0</v>
      </c>
      <c r="BI287" s="201">
        <f>IF(N287="nulová",J287,0)</f>
        <v>0</v>
      </c>
      <c r="BJ287" s="18" t="s">
        <v>87</v>
      </c>
      <c r="BK287" s="201">
        <f>ROUND(I287*H287,2)</f>
        <v>0</v>
      </c>
      <c r="BL287" s="18" t="s">
        <v>159</v>
      </c>
      <c r="BM287" s="200" t="s">
        <v>2438</v>
      </c>
    </row>
    <row r="288" spans="1:65" s="14" customFormat="1" ht="11.25">
      <c r="B288" s="213"/>
      <c r="C288" s="214"/>
      <c r="D288" s="204" t="s">
        <v>161</v>
      </c>
      <c r="E288" s="215" t="s">
        <v>1</v>
      </c>
      <c r="F288" s="216" t="s">
        <v>2435</v>
      </c>
      <c r="G288" s="214"/>
      <c r="H288" s="217">
        <v>896.495</v>
      </c>
      <c r="I288" s="218"/>
      <c r="J288" s="214"/>
      <c r="K288" s="214"/>
      <c r="L288" s="219"/>
      <c r="M288" s="220"/>
      <c r="N288" s="221"/>
      <c r="O288" s="221"/>
      <c r="P288" s="221"/>
      <c r="Q288" s="221"/>
      <c r="R288" s="221"/>
      <c r="S288" s="221"/>
      <c r="T288" s="222"/>
      <c r="AT288" s="223" t="s">
        <v>161</v>
      </c>
      <c r="AU288" s="223" t="s">
        <v>89</v>
      </c>
      <c r="AV288" s="14" t="s">
        <v>89</v>
      </c>
      <c r="AW288" s="14" t="s">
        <v>33</v>
      </c>
      <c r="AX288" s="14" t="s">
        <v>79</v>
      </c>
      <c r="AY288" s="223" t="s">
        <v>153</v>
      </c>
    </row>
    <row r="289" spans="1:65" s="15" customFormat="1" ht="11.25">
      <c r="B289" s="224"/>
      <c r="C289" s="225"/>
      <c r="D289" s="204" t="s">
        <v>161</v>
      </c>
      <c r="E289" s="226" t="s">
        <v>1</v>
      </c>
      <c r="F289" s="227" t="s">
        <v>164</v>
      </c>
      <c r="G289" s="225"/>
      <c r="H289" s="228">
        <v>896.495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AT289" s="234" t="s">
        <v>161</v>
      </c>
      <c r="AU289" s="234" t="s">
        <v>89</v>
      </c>
      <c r="AV289" s="15" t="s">
        <v>159</v>
      </c>
      <c r="AW289" s="15" t="s">
        <v>33</v>
      </c>
      <c r="AX289" s="15" t="s">
        <v>87</v>
      </c>
      <c r="AY289" s="234" t="s">
        <v>153</v>
      </c>
    </row>
    <row r="290" spans="1:65" s="14" customFormat="1" ht="11.25">
      <c r="B290" s="213"/>
      <c r="C290" s="214"/>
      <c r="D290" s="204" t="s">
        <v>161</v>
      </c>
      <c r="E290" s="214"/>
      <c r="F290" s="216" t="s">
        <v>2439</v>
      </c>
      <c r="G290" s="214"/>
      <c r="H290" s="217">
        <v>986.14499999999998</v>
      </c>
      <c r="I290" s="218"/>
      <c r="J290" s="214"/>
      <c r="K290" s="214"/>
      <c r="L290" s="219"/>
      <c r="M290" s="220"/>
      <c r="N290" s="221"/>
      <c r="O290" s="221"/>
      <c r="P290" s="221"/>
      <c r="Q290" s="221"/>
      <c r="R290" s="221"/>
      <c r="S290" s="221"/>
      <c r="T290" s="222"/>
      <c r="AT290" s="223" t="s">
        <v>161</v>
      </c>
      <c r="AU290" s="223" t="s">
        <v>89</v>
      </c>
      <c r="AV290" s="14" t="s">
        <v>89</v>
      </c>
      <c r="AW290" s="14" t="s">
        <v>4</v>
      </c>
      <c r="AX290" s="14" t="s">
        <v>87</v>
      </c>
      <c r="AY290" s="223" t="s">
        <v>153</v>
      </c>
    </row>
    <row r="291" spans="1:65" s="2" customFormat="1" ht="24.2" customHeight="1">
      <c r="A291" s="35"/>
      <c r="B291" s="36"/>
      <c r="C291" s="188" t="s">
        <v>306</v>
      </c>
      <c r="D291" s="188" t="s">
        <v>155</v>
      </c>
      <c r="E291" s="189" t="s">
        <v>816</v>
      </c>
      <c r="F291" s="190" t="s">
        <v>817</v>
      </c>
      <c r="G291" s="191" t="s">
        <v>446</v>
      </c>
      <c r="H291" s="192">
        <v>150</v>
      </c>
      <c r="I291" s="193"/>
      <c r="J291" s="194">
        <f>ROUND(I291*H291,2)</f>
        <v>0</v>
      </c>
      <c r="K291" s="195"/>
      <c r="L291" s="40"/>
      <c r="M291" s="196" t="s">
        <v>1</v>
      </c>
      <c r="N291" s="197" t="s">
        <v>44</v>
      </c>
      <c r="O291" s="72"/>
      <c r="P291" s="198">
        <f>O291*H291</f>
        <v>0</v>
      </c>
      <c r="Q291" s="198">
        <v>1.0000000000000001E-5</v>
      </c>
      <c r="R291" s="198">
        <f>Q291*H291</f>
        <v>1.5E-3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159</v>
      </c>
      <c r="AT291" s="200" t="s">
        <v>155</v>
      </c>
      <c r="AU291" s="200" t="s">
        <v>89</v>
      </c>
      <c r="AY291" s="18" t="s">
        <v>153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87</v>
      </c>
      <c r="BK291" s="201">
        <f>ROUND(I291*H291,2)</f>
        <v>0</v>
      </c>
      <c r="BL291" s="18" t="s">
        <v>159</v>
      </c>
      <c r="BM291" s="200" t="s">
        <v>2440</v>
      </c>
    </row>
    <row r="292" spans="1:65" s="14" customFormat="1" ht="11.25">
      <c r="B292" s="213"/>
      <c r="C292" s="214"/>
      <c r="D292" s="204" t="s">
        <v>161</v>
      </c>
      <c r="E292" s="215" t="s">
        <v>1</v>
      </c>
      <c r="F292" s="216" t="s">
        <v>1625</v>
      </c>
      <c r="G292" s="214"/>
      <c r="H292" s="217">
        <v>150</v>
      </c>
      <c r="I292" s="218"/>
      <c r="J292" s="214"/>
      <c r="K292" s="214"/>
      <c r="L292" s="219"/>
      <c r="M292" s="220"/>
      <c r="N292" s="221"/>
      <c r="O292" s="221"/>
      <c r="P292" s="221"/>
      <c r="Q292" s="221"/>
      <c r="R292" s="221"/>
      <c r="S292" s="221"/>
      <c r="T292" s="222"/>
      <c r="AT292" s="223" t="s">
        <v>161</v>
      </c>
      <c r="AU292" s="223" t="s">
        <v>89</v>
      </c>
      <c r="AV292" s="14" t="s">
        <v>89</v>
      </c>
      <c r="AW292" s="14" t="s">
        <v>33</v>
      </c>
      <c r="AX292" s="14" t="s">
        <v>79</v>
      </c>
      <c r="AY292" s="223" t="s">
        <v>153</v>
      </c>
    </row>
    <row r="293" spans="1:65" s="15" customFormat="1" ht="11.25">
      <c r="B293" s="224"/>
      <c r="C293" s="225"/>
      <c r="D293" s="204" t="s">
        <v>161</v>
      </c>
      <c r="E293" s="226" t="s">
        <v>1</v>
      </c>
      <c r="F293" s="227" t="s">
        <v>164</v>
      </c>
      <c r="G293" s="225"/>
      <c r="H293" s="228">
        <v>150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AT293" s="234" t="s">
        <v>161</v>
      </c>
      <c r="AU293" s="234" t="s">
        <v>89</v>
      </c>
      <c r="AV293" s="15" t="s">
        <v>159</v>
      </c>
      <c r="AW293" s="15" t="s">
        <v>33</v>
      </c>
      <c r="AX293" s="15" t="s">
        <v>87</v>
      </c>
      <c r="AY293" s="234" t="s">
        <v>153</v>
      </c>
    </row>
    <row r="294" spans="1:65" s="2" customFormat="1" ht="24.2" customHeight="1">
      <c r="A294" s="35"/>
      <c r="B294" s="36"/>
      <c r="C294" s="188" t="s">
        <v>312</v>
      </c>
      <c r="D294" s="188" t="s">
        <v>155</v>
      </c>
      <c r="E294" s="189" t="s">
        <v>2441</v>
      </c>
      <c r="F294" s="190" t="s">
        <v>2442</v>
      </c>
      <c r="G294" s="191" t="s">
        <v>446</v>
      </c>
      <c r="H294" s="192">
        <v>65</v>
      </c>
      <c r="I294" s="193"/>
      <c r="J294" s="194">
        <f>ROUND(I294*H294,2)</f>
        <v>0</v>
      </c>
      <c r="K294" s="195"/>
      <c r="L294" s="40"/>
      <c r="M294" s="196" t="s">
        <v>1</v>
      </c>
      <c r="N294" s="197" t="s">
        <v>44</v>
      </c>
      <c r="O294" s="72"/>
      <c r="P294" s="198">
        <f>O294*H294</f>
        <v>0</v>
      </c>
      <c r="Q294" s="198">
        <v>1.0000000000000001E-5</v>
      </c>
      <c r="R294" s="198">
        <f>Q294*H294</f>
        <v>6.5000000000000008E-4</v>
      </c>
      <c r="S294" s="198">
        <v>0</v>
      </c>
      <c r="T294" s="19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0" t="s">
        <v>159</v>
      </c>
      <c r="AT294" s="200" t="s">
        <v>155</v>
      </c>
      <c r="AU294" s="200" t="s">
        <v>89</v>
      </c>
      <c r="AY294" s="18" t="s">
        <v>153</v>
      </c>
      <c r="BE294" s="201">
        <f>IF(N294="základní",J294,0)</f>
        <v>0</v>
      </c>
      <c r="BF294" s="201">
        <f>IF(N294="snížená",J294,0)</f>
        <v>0</v>
      </c>
      <c r="BG294" s="201">
        <f>IF(N294="zákl. přenesená",J294,0)</f>
        <v>0</v>
      </c>
      <c r="BH294" s="201">
        <f>IF(N294="sníž. přenesená",J294,0)</f>
        <v>0</v>
      </c>
      <c r="BI294" s="201">
        <f>IF(N294="nulová",J294,0)</f>
        <v>0</v>
      </c>
      <c r="BJ294" s="18" t="s">
        <v>87</v>
      </c>
      <c r="BK294" s="201">
        <f>ROUND(I294*H294,2)</f>
        <v>0</v>
      </c>
      <c r="BL294" s="18" t="s">
        <v>159</v>
      </c>
      <c r="BM294" s="200" t="s">
        <v>2443</v>
      </c>
    </row>
    <row r="295" spans="1:65" s="14" customFormat="1" ht="11.25">
      <c r="B295" s="213"/>
      <c r="C295" s="214"/>
      <c r="D295" s="204" t="s">
        <v>161</v>
      </c>
      <c r="E295" s="215" t="s">
        <v>1</v>
      </c>
      <c r="F295" s="216" t="s">
        <v>543</v>
      </c>
      <c r="G295" s="214"/>
      <c r="H295" s="217">
        <v>65</v>
      </c>
      <c r="I295" s="218"/>
      <c r="J295" s="214"/>
      <c r="K295" s="214"/>
      <c r="L295" s="219"/>
      <c r="M295" s="220"/>
      <c r="N295" s="221"/>
      <c r="O295" s="221"/>
      <c r="P295" s="221"/>
      <c r="Q295" s="221"/>
      <c r="R295" s="221"/>
      <c r="S295" s="221"/>
      <c r="T295" s="222"/>
      <c r="AT295" s="223" t="s">
        <v>161</v>
      </c>
      <c r="AU295" s="223" t="s">
        <v>89</v>
      </c>
      <c r="AV295" s="14" t="s">
        <v>89</v>
      </c>
      <c r="AW295" s="14" t="s">
        <v>33</v>
      </c>
      <c r="AX295" s="14" t="s">
        <v>79</v>
      </c>
      <c r="AY295" s="223" t="s">
        <v>153</v>
      </c>
    </row>
    <row r="296" spans="1:65" s="15" customFormat="1" ht="11.25">
      <c r="B296" s="224"/>
      <c r="C296" s="225"/>
      <c r="D296" s="204" t="s">
        <v>161</v>
      </c>
      <c r="E296" s="226" t="s">
        <v>1</v>
      </c>
      <c r="F296" s="227" t="s">
        <v>164</v>
      </c>
      <c r="G296" s="225"/>
      <c r="H296" s="228">
        <v>65</v>
      </c>
      <c r="I296" s="229"/>
      <c r="J296" s="225"/>
      <c r="K296" s="225"/>
      <c r="L296" s="230"/>
      <c r="M296" s="231"/>
      <c r="N296" s="232"/>
      <c r="O296" s="232"/>
      <c r="P296" s="232"/>
      <c r="Q296" s="232"/>
      <c r="R296" s="232"/>
      <c r="S296" s="232"/>
      <c r="T296" s="233"/>
      <c r="AT296" s="234" t="s">
        <v>161</v>
      </c>
      <c r="AU296" s="234" t="s">
        <v>89</v>
      </c>
      <c r="AV296" s="15" t="s">
        <v>159</v>
      </c>
      <c r="AW296" s="15" t="s">
        <v>33</v>
      </c>
      <c r="AX296" s="15" t="s">
        <v>87</v>
      </c>
      <c r="AY296" s="234" t="s">
        <v>153</v>
      </c>
    </row>
    <row r="297" spans="1:65" s="2" customFormat="1" ht="24.2" customHeight="1">
      <c r="A297" s="35"/>
      <c r="B297" s="36"/>
      <c r="C297" s="188" t="s">
        <v>316</v>
      </c>
      <c r="D297" s="188" t="s">
        <v>155</v>
      </c>
      <c r="E297" s="189" t="s">
        <v>2444</v>
      </c>
      <c r="F297" s="190" t="s">
        <v>2445</v>
      </c>
      <c r="G297" s="191" t="s">
        <v>194</v>
      </c>
      <c r="H297" s="192">
        <v>475.05700000000002</v>
      </c>
      <c r="I297" s="193"/>
      <c r="J297" s="194">
        <f>ROUND(I297*H297,2)</f>
        <v>0</v>
      </c>
      <c r="K297" s="195"/>
      <c r="L297" s="40"/>
      <c r="M297" s="196" t="s">
        <v>1</v>
      </c>
      <c r="N297" s="197" t="s">
        <v>44</v>
      </c>
      <c r="O297" s="72"/>
      <c r="P297" s="198">
        <f>O297*H297</f>
        <v>0</v>
      </c>
      <c r="Q297" s="198">
        <v>0.10353999999999999</v>
      </c>
      <c r="R297" s="198">
        <f>Q297*H297</f>
        <v>49.187401780000002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159</v>
      </c>
      <c r="AT297" s="200" t="s">
        <v>155</v>
      </c>
      <c r="AU297" s="200" t="s">
        <v>89</v>
      </c>
      <c r="AY297" s="18" t="s">
        <v>153</v>
      </c>
      <c r="BE297" s="201">
        <f>IF(N297="základní",J297,0)</f>
        <v>0</v>
      </c>
      <c r="BF297" s="201">
        <f>IF(N297="snížená",J297,0)</f>
        <v>0</v>
      </c>
      <c r="BG297" s="201">
        <f>IF(N297="zákl. přenesená",J297,0)</f>
        <v>0</v>
      </c>
      <c r="BH297" s="201">
        <f>IF(N297="sníž. přenesená",J297,0)</f>
        <v>0</v>
      </c>
      <c r="BI297" s="201">
        <f>IF(N297="nulová",J297,0)</f>
        <v>0</v>
      </c>
      <c r="BJ297" s="18" t="s">
        <v>87</v>
      </c>
      <c r="BK297" s="201">
        <f>ROUND(I297*H297,2)</f>
        <v>0</v>
      </c>
      <c r="BL297" s="18" t="s">
        <v>159</v>
      </c>
      <c r="BM297" s="200" t="s">
        <v>2446</v>
      </c>
    </row>
    <row r="298" spans="1:65" s="12" customFormat="1" ht="22.9" customHeight="1">
      <c r="B298" s="172"/>
      <c r="C298" s="173"/>
      <c r="D298" s="174" t="s">
        <v>78</v>
      </c>
      <c r="E298" s="186" t="s">
        <v>208</v>
      </c>
      <c r="F298" s="186" t="s">
        <v>471</v>
      </c>
      <c r="G298" s="173"/>
      <c r="H298" s="173"/>
      <c r="I298" s="176"/>
      <c r="J298" s="187">
        <f>BK298</f>
        <v>0</v>
      </c>
      <c r="K298" s="173"/>
      <c r="L298" s="178"/>
      <c r="M298" s="179"/>
      <c r="N298" s="180"/>
      <c r="O298" s="180"/>
      <c r="P298" s="181">
        <f>SUM(P299:P367)</f>
        <v>0</v>
      </c>
      <c r="Q298" s="180"/>
      <c r="R298" s="181">
        <f>SUM(R299:R367)</f>
        <v>113.66936692</v>
      </c>
      <c r="S298" s="180"/>
      <c r="T298" s="182">
        <f>SUM(T299:T367)</f>
        <v>2.1360000000000001</v>
      </c>
      <c r="AR298" s="183" t="s">
        <v>87</v>
      </c>
      <c r="AT298" s="184" t="s">
        <v>78</v>
      </c>
      <c r="AU298" s="184" t="s">
        <v>87</v>
      </c>
      <c r="AY298" s="183" t="s">
        <v>153</v>
      </c>
      <c r="BK298" s="185">
        <f>SUM(BK299:BK367)</f>
        <v>0</v>
      </c>
    </row>
    <row r="299" spans="1:65" s="2" customFormat="1" ht="24.2" customHeight="1">
      <c r="A299" s="35"/>
      <c r="B299" s="36"/>
      <c r="C299" s="188" t="s">
        <v>322</v>
      </c>
      <c r="D299" s="188" t="s">
        <v>155</v>
      </c>
      <c r="E299" s="189" t="s">
        <v>2447</v>
      </c>
      <c r="F299" s="190" t="s">
        <v>2448</v>
      </c>
      <c r="G299" s="191" t="s">
        <v>465</v>
      </c>
      <c r="H299" s="192">
        <v>2</v>
      </c>
      <c r="I299" s="193"/>
      <c r="J299" s="194">
        <f>ROUND(I299*H299,2)</f>
        <v>0</v>
      </c>
      <c r="K299" s="195"/>
      <c r="L299" s="40"/>
      <c r="M299" s="196" t="s">
        <v>1</v>
      </c>
      <c r="N299" s="197" t="s">
        <v>44</v>
      </c>
      <c r="O299" s="72"/>
      <c r="P299" s="198">
        <f>O299*H299</f>
        <v>0</v>
      </c>
      <c r="Q299" s="198">
        <v>6.9999999999999999E-4</v>
      </c>
      <c r="R299" s="198">
        <f>Q299*H299</f>
        <v>1.4E-3</v>
      </c>
      <c r="S299" s="198">
        <v>0</v>
      </c>
      <c r="T299" s="199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0" t="s">
        <v>159</v>
      </c>
      <c r="AT299" s="200" t="s">
        <v>155</v>
      </c>
      <c r="AU299" s="200" t="s">
        <v>89</v>
      </c>
      <c r="AY299" s="18" t="s">
        <v>153</v>
      </c>
      <c r="BE299" s="201">
        <f>IF(N299="základní",J299,0)</f>
        <v>0</v>
      </c>
      <c r="BF299" s="201">
        <f>IF(N299="snížená",J299,0)</f>
        <v>0</v>
      </c>
      <c r="BG299" s="201">
        <f>IF(N299="zákl. přenesená",J299,0)</f>
        <v>0</v>
      </c>
      <c r="BH299" s="201">
        <f>IF(N299="sníž. přenesená",J299,0)</f>
        <v>0</v>
      </c>
      <c r="BI299" s="201">
        <f>IF(N299="nulová",J299,0)</f>
        <v>0</v>
      </c>
      <c r="BJ299" s="18" t="s">
        <v>87</v>
      </c>
      <c r="BK299" s="201">
        <f>ROUND(I299*H299,2)</f>
        <v>0</v>
      </c>
      <c r="BL299" s="18" t="s">
        <v>159</v>
      </c>
      <c r="BM299" s="200" t="s">
        <v>2449</v>
      </c>
    </row>
    <row r="300" spans="1:65" s="14" customFormat="1" ht="11.25">
      <c r="B300" s="213"/>
      <c r="C300" s="214"/>
      <c r="D300" s="204" t="s">
        <v>161</v>
      </c>
      <c r="E300" s="215" t="s">
        <v>1</v>
      </c>
      <c r="F300" s="216" t="s">
        <v>89</v>
      </c>
      <c r="G300" s="214"/>
      <c r="H300" s="217">
        <v>2</v>
      </c>
      <c r="I300" s="218"/>
      <c r="J300" s="214"/>
      <c r="K300" s="214"/>
      <c r="L300" s="219"/>
      <c r="M300" s="220"/>
      <c r="N300" s="221"/>
      <c r="O300" s="221"/>
      <c r="P300" s="221"/>
      <c r="Q300" s="221"/>
      <c r="R300" s="221"/>
      <c r="S300" s="221"/>
      <c r="T300" s="222"/>
      <c r="AT300" s="223" t="s">
        <v>161</v>
      </c>
      <c r="AU300" s="223" t="s">
        <v>89</v>
      </c>
      <c r="AV300" s="14" t="s">
        <v>89</v>
      </c>
      <c r="AW300" s="14" t="s">
        <v>33</v>
      </c>
      <c r="AX300" s="14" t="s">
        <v>79</v>
      </c>
      <c r="AY300" s="223" t="s">
        <v>153</v>
      </c>
    </row>
    <row r="301" spans="1:65" s="15" customFormat="1" ht="11.25">
      <c r="B301" s="224"/>
      <c r="C301" s="225"/>
      <c r="D301" s="204" t="s">
        <v>161</v>
      </c>
      <c r="E301" s="226" t="s">
        <v>1</v>
      </c>
      <c r="F301" s="227" t="s">
        <v>164</v>
      </c>
      <c r="G301" s="225"/>
      <c r="H301" s="228">
        <v>2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AT301" s="234" t="s">
        <v>161</v>
      </c>
      <c r="AU301" s="234" t="s">
        <v>89</v>
      </c>
      <c r="AV301" s="15" t="s">
        <v>159</v>
      </c>
      <c r="AW301" s="15" t="s">
        <v>33</v>
      </c>
      <c r="AX301" s="15" t="s">
        <v>87</v>
      </c>
      <c r="AY301" s="234" t="s">
        <v>153</v>
      </c>
    </row>
    <row r="302" spans="1:65" s="2" customFormat="1" ht="24.2" customHeight="1">
      <c r="A302" s="35"/>
      <c r="B302" s="36"/>
      <c r="C302" s="235" t="s">
        <v>326</v>
      </c>
      <c r="D302" s="235" t="s">
        <v>223</v>
      </c>
      <c r="E302" s="236" t="s">
        <v>2450</v>
      </c>
      <c r="F302" s="237" t="s">
        <v>2451</v>
      </c>
      <c r="G302" s="238" t="s">
        <v>465</v>
      </c>
      <c r="H302" s="239">
        <v>2</v>
      </c>
      <c r="I302" s="240"/>
      <c r="J302" s="241">
        <f>ROUND(I302*H302,2)</f>
        <v>0</v>
      </c>
      <c r="K302" s="242"/>
      <c r="L302" s="243"/>
      <c r="M302" s="244" t="s">
        <v>1</v>
      </c>
      <c r="N302" s="245" t="s">
        <v>44</v>
      </c>
      <c r="O302" s="72"/>
      <c r="P302" s="198">
        <f>O302*H302</f>
        <v>0</v>
      </c>
      <c r="Q302" s="198">
        <v>3.5000000000000001E-3</v>
      </c>
      <c r="R302" s="198">
        <f>Q302*H302</f>
        <v>7.0000000000000001E-3</v>
      </c>
      <c r="S302" s="198">
        <v>0</v>
      </c>
      <c r="T302" s="19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0" t="s">
        <v>204</v>
      </c>
      <c r="AT302" s="200" t="s">
        <v>223</v>
      </c>
      <c r="AU302" s="200" t="s">
        <v>89</v>
      </c>
      <c r="AY302" s="18" t="s">
        <v>153</v>
      </c>
      <c r="BE302" s="201">
        <f>IF(N302="základní",J302,0)</f>
        <v>0</v>
      </c>
      <c r="BF302" s="201">
        <f>IF(N302="snížená",J302,0)</f>
        <v>0</v>
      </c>
      <c r="BG302" s="201">
        <f>IF(N302="zákl. přenesená",J302,0)</f>
        <v>0</v>
      </c>
      <c r="BH302" s="201">
        <f>IF(N302="sníž. přenesená",J302,0)</f>
        <v>0</v>
      </c>
      <c r="BI302" s="201">
        <f>IF(N302="nulová",J302,0)</f>
        <v>0</v>
      </c>
      <c r="BJ302" s="18" t="s">
        <v>87</v>
      </c>
      <c r="BK302" s="201">
        <f>ROUND(I302*H302,2)</f>
        <v>0</v>
      </c>
      <c r="BL302" s="18" t="s">
        <v>159</v>
      </c>
      <c r="BM302" s="200" t="s">
        <v>2452</v>
      </c>
    </row>
    <row r="303" spans="1:65" s="14" customFormat="1" ht="11.25">
      <c r="B303" s="213"/>
      <c r="C303" s="214"/>
      <c r="D303" s="204" t="s">
        <v>161</v>
      </c>
      <c r="E303" s="215" t="s">
        <v>1</v>
      </c>
      <c r="F303" s="216" t="s">
        <v>89</v>
      </c>
      <c r="G303" s="214"/>
      <c r="H303" s="217">
        <v>2</v>
      </c>
      <c r="I303" s="218"/>
      <c r="J303" s="214"/>
      <c r="K303" s="214"/>
      <c r="L303" s="219"/>
      <c r="M303" s="220"/>
      <c r="N303" s="221"/>
      <c r="O303" s="221"/>
      <c r="P303" s="221"/>
      <c r="Q303" s="221"/>
      <c r="R303" s="221"/>
      <c r="S303" s="221"/>
      <c r="T303" s="222"/>
      <c r="AT303" s="223" t="s">
        <v>161</v>
      </c>
      <c r="AU303" s="223" t="s">
        <v>89</v>
      </c>
      <c r="AV303" s="14" t="s">
        <v>89</v>
      </c>
      <c r="AW303" s="14" t="s">
        <v>33</v>
      </c>
      <c r="AX303" s="14" t="s">
        <v>79</v>
      </c>
      <c r="AY303" s="223" t="s">
        <v>153</v>
      </c>
    </row>
    <row r="304" spans="1:65" s="15" customFormat="1" ht="11.25">
      <c r="B304" s="224"/>
      <c r="C304" s="225"/>
      <c r="D304" s="204" t="s">
        <v>161</v>
      </c>
      <c r="E304" s="226" t="s">
        <v>1</v>
      </c>
      <c r="F304" s="227" t="s">
        <v>164</v>
      </c>
      <c r="G304" s="225"/>
      <c r="H304" s="228">
        <v>2</v>
      </c>
      <c r="I304" s="229"/>
      <c r="J304" s="225"/>
      <c r="K304" s="225"/>
      <c r="L304" s="230"/>
      <c r="M304" s="231"/>
      <c r="N304" s="232"/>
      <c r="O304" s="232"/>
      <c r="P304" s="232"/>
      <c r="Q304" s="232"/>
      <c r="R304" s="232"/>
      <c r="S304" s="232"/>
      <c r="T304" s="233"/>
      <c r="AT304" s="234" t="s">
        <v>161</v>
      </c>
      <c r="AU304" s="234" t="s">
        <v>89</v>
      </c>
      <c r="AV304" s="15" t="s">
        <v>159</v>
      </c>
      <c r="AW304" s="15" t="s">
        <v>33</v>
      </c>
      <c r="AX304" s="15" t="s">
        <v>87</v>
      </c>
      <c r="AY304" s="234" t="s">
        <v>153</v>
      </c>
    </row>
    <row r="305" spans="1:65" s="2" customFormat="1" ht="24.2" customHeight="1">
      <c r="A305" s="35"/>
      <c r="B305" s="36"/>
      <c r="C305" s="188" t="s">
        <v>333</v>
      </c>
      <c r="D305" s="188" t="s">
        <v>155</v>
      </c>
      <c r="E305" s="189" t="s">
        <v>2453</v>
      </c>
      <c r="F305" s="190" t="s">
        <v>2454</v>
      </c>
      <c r="G305" s="191" t="s">
        <v>465</v>
      </c>
      <c r="H305" s="192">
        <v>2</v>
      </c>
      <c r="I305" s="193"/>
      <c r="J305" s="194">
        <f>ROUND(I305*H305,2)</f>
        <v>0</v>
      </c>
      <c r="K305" s="195"/>
      <c r="L305" s="40"/>
      <c r="M305" s="196" t="s">
        <v>1</v>
      </c>
      <c r="N305" s="197" t="s">
        <v>44</v>
      </c>
      <c r="O305" s="72"/>
      <c r="P305" s="198">
        <f>O305*H305</f>
        <v>0</v>
      </c>
      <c r="Q305" s="198">
        <v>0.10940999999999999</v>
      </c>
      <c r="R305" s="198">
        <f>Q305*H305</f>
        <v>0.21881999999999999</v>
      </c>
      <c r="S305" s="198">
        <v>0</v>
      </c>
      <c r="T305" s="199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0" t="s">
        <v>159</v>
      </c>
      <c r="AT305" s="200" t="s">
        <v>155</v>
      </c>
      <c r="AU305" s="200" t="s">
        <v>89</v>
      </c>
      <c r="AY305" s="18" t="s">
        <v>153</v>
      </c>
      <c r="BE305" s="201">
        <f>IF(N305="základní",J305,0)</f>
        <v>0</v>
      </c>
      <c r="BF305" s="201">
        <f>IF(N305="snížená",J305,0)</f>
        <v>0</v>
      </c>
      <c r="BG305" s="201">
        <f>IF(N305="zákl. přenesená",J305,0)</f>
        <v>0</v>
      </c>
      <c r="BH305" s="201">
        <f>IF(N305="sníž. přenesená",J305,0)</f>
        <v>0</v>
      </c>
      <c r="BI305" s="201">
        <f>IF(N305="nulová",J305,0)</f>
        <v>0</v>
      </c>
      <c r="BJ305" s="18" t="s">
        <v>87</v>
      </c>
      <c r="BK305" s="201">
        <f>ROUND(I305*H305,2)</f>
        <v>0</v>
      </c>
      <c r="BL305" s="18" t="s">
        <v>159</v>
      </c>
      <c r="BM305" s="200" t="s">
        <v>2455</v>
      </c>
    </row>
    <row r="306" spans="1:65" s="14" customFormat="1" ht="11.25">
      <c r="B306" s="213"/>
      <c r="C306" s="214"/>
      <c r="D306" s="204" t="s">
        <v>161</v>
      </c>
      <c r="E306" s="215" t="s">
        <v>1</v>
      </c>
      <c r="F306" s="216" t="s">
        <v>89</v>
      </c>
      <c r="G306" s="214"/>
      <c r="H306" s="217">
        <v>2</v>
      </c>
      <c r="I306" s="218"/>
      <c r="J306" s="214"/>
      <c r="K306" s="214"/>
      <c r="L306" s="219"/>
      <c r="M306" s="220"/>
      <c r="N306" s="221"/>
      <c r="O306" s="221"/>
      <c r="P306" s="221"/>
      <c r="Q306" s="221"/>
      <c r="R306" s="221"/>
      <c r="S306" s="221"/>
      <c r="T306" s="222"/>
      <c r="AT306" s="223" t="s">
        <v>161</v>
      </c>
      <c r="AU306" s="223" t="s">
        <v>89</v>
      </c>
      <c r="AV306" s="14" t="s">
        <v>89</v>
      </c>
      <c r="AW306" s="14" t="s">
        <v>33</v>
      </c>
      <c r="AX306" s="14" t="s">
        <v>79</v>
      </c>
      <c r="AY306" s="223" t="s">
        <v>153</v>
      </c>
    </row>
    <row r="307" spans="1:65" s="15" customFormat="1" ht="11.25">
      <c r="B307" s="224"/>
      <c r="C307" s="225"/>
      <c r="D307" s="204" t="s">
        <v>161</v>
      </c>
      <c r="E307" s="226" t="s">
        <v>1</v>
      </c>
      <c r="F307" s="227" t="s">
        <v>164</v>
      </c>
      <c r="G307" s="225"/>
      <c r="H307" s="228">
        <v>2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AT307" s="234" t="s">
        <v>161</v>
      </c>
      <c r="AU307" s="234" t="s">
        <v>89</v>
      </c>
      <c r="AV307" s="15" t="s">
        <v>159</v>
      </c>
      <c r="AW307" s="15" t="s">
        <v>33</v>
      </c>
      <c r="AX307" s="15" t="s">
        <v>87</v>
      </c>
      <c r="AY307" s="234" t="s">
        <v>153</v>
      </c>
    </row>
    <row r="308" spans="1:65" s="2" customFormat="1" ht="21.75" customHeight="1">
      <c r="A308" s="35"/>
      <c r="B308" s="36"/>
      <c r="C308" s="235" t="s">
        <v>341</v>
      </c>
      <c r="D308" s="235" t="s">
        <v>223</v>
      </c>
      <c r="E308" s="236" t="s">
        <v>2456</v>
      </c>
      <c r="F308" s="237" t="s">
        <v>2457</v>
      </c>
      <c r="G308" s="238" t="s">
        <v>465</v>
      </c>
      <c r="H308" s="239">
        <v>2</v>
      </c>
      <c r="I308" s="240"/>
      <c r="J308" s="241">
        <f>ROUND(I308*H308,2)</f>
        <v>0</v>
      </c>
      <c r="K308" s="242"/>
      <c r="L308" s="243"/>
      <c r="M308" s="244" t="s">
        <v>1</v>
      </c>
      <c r="N308" s="245" t="s">
        <v>44</v>
      </c>
      <c r="O308" s="72"/>
      <c r="P308" s="198">
        <f>O308*H308</f>
        <v>0</v>
      </c>
      <c r="Q308" s="198">
        <v>6.1000000000000004E-3</v>
      </c>
      <c r="R308" s="198">
        <f>Q308*H308</f>
        <v>1.2200000000000001E-2</v>
      </c>
      <c r="S308" s="198">
        <v>0</v>
      </c>
      <c r="T308" s="19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204</v>
      </c>
      <c r="AT308" s="200" t="s">
        <v>223</v>
      </c>
      <c r="AU308" s="200" t="s">
        <v>89</v>
      </c>
      <c r="AY308" s="18" t="s">
        <v>153</v>
      </c>
      <c r="BE308" s="201">
        <f>IF(N308="základní",J308,0)</f>
        <v>0</v>
      </c>
      <c r="BF308" s="201">
        <f>IF(N308="snížená",J308,0)</f>
        <v>0</v>
      </c>
      <c r="BG308" s="201">
        <f>IF(N308="zákl. přenesená",J308,0)</f>
        <v>0</v>
      </c>
      <c r="BH308" s="201">
        <f>IF(N308="sníž. přenesená",J308,0)</f>
        <v>0</v>
      </c>
      <c r="BI308" s="201">
        <f>IF(N308="nulová",J308,0)</f>
        <v>0</v>
      </c>
      <c r="BJ308" s="18" t="s">
        <v>87</v>
      </c>
      <c r="BK308" s="201">
        <f>ROUND(I308*H308,2)</f>
        <v>0</v>
      </c>
      <c r="BL308" s="18" t="s">
        <v>159</v>
      </c>
      <c r="BM308" s="200" t="s">
        <v>2458</v>
      </c>
    </row>
    <row r="309" spans="1:65" s="14" customFormat="1" ht="11.25">
      <c r="B309" s="213"/>
      <c r="C309" s="214"/>
      <c r="D309" s="204" t="s">
        <v>161</v>
      </c>
      <c r="E309" s="215" t="s">
        <v>1</v>
      </c>
      <c r="F309" s="216" t="s">
        <v>89</v>
      </c>
      <c r="G309" s="214"/>
      <c r="H309" s="217">
        <v>2</v>
      </c>
      <c r="I309" s="218"/>
      <c r="J309" s="214"/>
      <c r="K309" s="214"/>
      <c r="L309" s="219"/>
      <c r="M309" s="220"/>
      <c r="N309" s="221"/>
      <c r="O309" s="221"/>
      <c r="P309" s="221"/>
      <c r="Q309" s="221"/>
      <c r="R309" s="221"/>
      <c r="S309" s="221"/>
      <c r="T309" s="222"/>
      <c r="AT309" s="223" t="s">
        <v>161</v>
      </c>
      <c r="AU309" s="223" t="s">
        <v>89</v>
      </c>
      <c r="AV309" s="14" t="s">
        <v>89</v>
      </c>
      <c r="AW309" s="14" t="s">
        <v>33</v>
      </c>
      <c r="AX309" s="14" t="s">
        <v>79</v>
      </c>
      <c r="AY309" s="223" t="s">
        <v>153</v>
      </c>
    </row>
    <row r="310" spans="1:65" s="15" customFormat="1" ht="11.25">
      <c r="B310" s="224"/>
      <c r="C310" s="225"/>
      <c r="D310" s="204" t="s">
        <v>161</v>
      </c>
      <c r="E310" s="226" t="s">
        <v>1</v>
      </c>
      <c r="F310" s="227" t="s">
        <v>164</v>
      </c>
      <c r="G310" s="225"/>
      <c r="H310" s="228">
        <v>2</v>
      </c>
      <c r="I310" s="229"/>
      <c r="J310" s="225"/>
      <c r="K310" s="225"/>
      <c r="L310" s="230"/>
      <c r="M310" s="231"/>
      <c r="N310" s="232"/>
      <c r="O310" s="232"/>
      <c r="P310" s="232"/>
      <c r="Q310" s="232"/>
      <c r="R310" s="232"/>
      <c r="S310" s="232"/>
      <c r="T310" s="233"/>
      <c r="AT310" s="234" t="s">
        <v>161</v>
      </c>
      <c r="AU310" s="234" t="s">
        <v>89</v>
      </c>
      <c r="AV310" s="15" t="s">
        <v>159</v>
      </c>
      <c r="AW310" s="15" t="s">
        <v>33</v>
      </c>
      <c r="AX310" s="15" t="s">
        <v>87</v>
      </c>
      <c r="AY310" s="234" t="s">
        <v>153</v>
      </c>
    </row>
    <row r="311" spans="1:65" s="2" customFormat="1" ht="16.5" customHeight="1">
      <c r="A311" s="35"/>
      <c r="B311" s="36"/>
      <c r="C311" s="235" t="s">
        <v>347</v>
      </c>
      <c r="D311" s="235" t="s">
        <v>223</v>
      </c>
      <c r="E311" s="236" t="s">
        <v>2459</v>
      </c>
      <c r="F311" s="237" t="s">
        <v>2460</v>
      </c>
      <c r="G311" s="238" t="s">
        <v>465</v>
      </c>
      <c r="H311" s="239">
        <v>2</v>
      </c>
      <c r="I311" s="240"/>
      <c r="J311" s="241">
        <f>ROUND(I311*H311,2)</f>
        <v>0</v>
      </c>
      <c r="K311" s="242"/>
      <c r="L311" s="243"/>
      <c r="M311" s="244" t="s">
        <v>1</v>
      </c>
      <c r="N311" s="245" t="s">
        <v>44</v>
      </c>
      <c r="O311" s="72"/>
      <c r="P311" s="198">
        <f>O311*H311</f>
        <v>0</v>
      </c>
      <c r="Q311" s="198">
        <v>3.0000000000000001E-3</v>
      </c>
      <c r="R311" s="198">
        <f>Q311*H311</f>
        <v>6.0000000000000001E-3</v>
      </c>
      <c r="S311" s="198">
        <v>0</v>
      </c>
      <c r="T311" s="19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0" t="s">
        <v>204</v>
      </c>
      <c r="AT311" s="200" t="s">
        <v>223</v>
      </c>
      <c r="AU311" s="200" t="s">
        <v>89</v>
      </c>
      <c r="AY311" s="18" t="s">
        <v>153</v>
      </c>
      <c r="BE311" s="201">
        <f>IF(N311="základní",J311,0)</f>
        <v>0</v>
      </c>
      <c r="BF311" s="201">
        <f>IF(N311="snížená",J311,0)</f>
        <v>0</v>
      </c>
      <c r="BG311" s="201">
        <f>IF(N311="zákl. přenesená",J311,0)</f>
        <v>0</v>
      </c>
      <c r="BH311" s="201">
        <f>IF(N311="sníž. přenesená",J311,0)</f>
        <v>0</v>
      </c>
      <c r="BI311" s="201">
        <f>IF(N311="nulová",J311,0)</f>
        <v>0</v>
      </c>
      <c r="BJ311" s="18" t="s">
        <v>87</v>
      </c>
      <c r="BK311" s="201">
        <f>ROUND(I311*H311,2)</f>
        <v>0</v>
      </c>
      <c r="BL311" s="18" t="s">
        <v>159</v>
      </c>
      <c r="BM311" s="200" t="s">
        <v>2461</v>
      </c>
    </row>
    <row r="312" spans="1:65" s="14" customFormat="1" ht="11.25">
      <c r="B312" s="213"/>
      <c r="C312" s="214"/>
      <c r="D312" s="204" t="s">
        <v>161</v>
      </c>
      <c r="E312" s="215" t="s">
        <v>1</v>
      </c>
      <c r="F312" s="216" t="s">
        <v>89</v>
      </c>
      <c r="G312" s="214"/>
      <c r="H312" s="217">
        <v>2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161</v>
      </c>
      <c r="AU312" s="223" t="s">
        <v>89</v>
      </c>
      <c r="AV312" s="14" t="s">
        <v>89</v>
      </c>
      <c r="AW312" s="14" t="s">
        <v>33</v>
      </c>
      <c r="AX312" s="14" t="s">
        <v>79</v>
      </c>
      <c r="AY312" s="223" t="s">
        <v>153</v>
      </c>
    </row>
    <row r="313" spans="1:65" s="15" customFormat="1" ht="11.25">
      <c r="B313" s="224"/>
      <c r="C313" s="225"/>
      <c r="D313" s="204" t="s">
        <v>161</v>
      </c>
      <c r="E313" s="226" t="s">
        <v>1</v>
      </c>
      <c r="F313" s="227" t="s">
        <v>164</v>
      </c>
      <c r="G313" s="225"/>
      <c r="H313" s="228">
        <v>2</v>
      </c>
      <c r="I313" s="229"/>
      <c r="J313" s="225"/>
      <c r="K313" s="225"/>
      <c r="L313" s="230"/>
      <c r="M313" s="231"/>
      <c r="N313" s="232"/>
      <c r="O313" s="232"/>
      <c r="P313" s="232"/>
      <c r="Q313" s="232"/>
      <c r="R313" s="232"/>
      <c r="S313" s="232"/>
      <c r="T313" s="233"/>
      <c r="AT313" s="234" t="s">
        <v>161</v>
      </c>
      <c r="AU313" s="234" t="s">
        <v>89</v>
      </c>
      <c r="AV313" s="15" t="s">
        <v>159</v>
      </c>
      <c r="AW313" s="15" t="s">
        <v>33</v>
      </c>
      <c r="AX313" s="15" t="s">
        <v>87</v>
      </c>
      <c r="AY313" s="234" t="s">
        <v>153</v>
      </c>
    </row>
    <row r="314" spans="1:65" s="2" customFormat="1" ht="21.75" customHeight="1">
      <c r="A314" s="35"/>
      <c r="B314" s="36"/>
      <c r="C314" s="235" t="s">
        <v>352</v>
      </c>
      <c r="D314" s="235" t="s">
        <v>223</v>
      </c>
      <c r="E314" s="236" t="s">
        <v>2462</v>
      </c>
      <c r="F314" s="237" t="s">
        <v>2463</v>
      </c>
      <c r="G314" s="238" t="s">
        <v>465</v>
      </c>
      <c r="H314" s="239">
        <v>4</v>
      </c>
      <c r="I314" s="240"/>
      <c r="J314" s="241">
        <f>ROUND(I314*H314,2)</f>
        <v>0</v>
      </c>
      <c r="K314" s="242"/>
      <c r="L314" s="243"/>
      <c r="M314" s="244" t="s">
        <v>1</v>
      </c>
      <c r="N314" s="245" t="s">
        <v>44</v>
      </c>
      <c r="O314" s="72"/>
      <c r="P314" s="198">
        <f>O314*H314</f>
        <v>0</v>
      </c>
      <c r="Q314" s="198">
        <v>3.5E-4</v>
      </c>
      <c r="R314" s="198">
        <f>Q314*H314</f>
        <v>1.4E-3</v>
      </c>
      <c r="S314" s="198">
        <v>0</v>
      </c>
      <c r="T314" s="19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0" t="s">
        <v>204</v>
      </c>
      <c r="AT314" s="200" t="s">
        <v>223</v>
      </c>
      <c r="AU314" s="200" t="s">
        <v>89</v>
      </c>
      <c r="AY314" s="18" t="s">
        <v>153</v>
      </c>
      <c r="BE314" s="201">
        <f>IF(N314="základní",J314,0)</f>
        <v>0</v>
      </c>
      <c r="BF314" s="201">
        <f>IF(N314="snížená",J314,0)</f>
        <v>0</v>
      </c>
      <c r="BG314" s="201">
        <f>IF(N314="zákl. přenesená",J314,0)</f>
        <v>0</v>
      </c>
      <c r="BH314" s="201">
        <f>IF(N314="sníž. přenesená",J314,0)</f>
        <v>0</v>
      </c>
      <c r="BI314" s="201">
        <f>IF(N314="nulová",J314,0)</f>
        <v>0</v>
      </c>
      <c r="BJ314" s="18" t="s">
        <v>87</v>
      </c>
      <c r="BK314" s="201">
        <f>ROUND(I314*H314,2)</f>
        <v>0</v>
      </c>
      <c r="BL314" s="18" t="s">
        <v>159</v>
      </c>
      <c r="BM314" s="200" t="s">
        <v>2464</v>
      </c>
    </row>
    <row r="315" spans="1:65" s="14" customFormat="1" ht="11.25">
      <c r="B315" s="213"/>
      <c r="C315" s="214"/>
      <c r="D315" s="204" t="s">
        <v>161</v>
      </c>
      <c r="E315" s="215" t="s">
        <v>1</v>
      </c>
      <c r="F315" s="216" t="s">
        <v>159</v>
      </c>
      <c r="G315" s="214"/>
      <c r="H315" s="217">
        <v>4</v>
      </c>
      <c r="I315" s="218"/>
      <c r="J315" s="214"/>
      <c r="K315" s="214"/>
      <c r="L315" s="219"/>
      <c r="M315" s="220"/>
      <c r="N315" s="221"/>
      <c r="O315" s="221"/>
      <c r="P315" s="221"/>
      <c r="Q315" s="221"/>
      <c r="R315" s="221"/>
      <c r="S315" s="221"/>
      <c r="T315" s="222"/>
      <c r="AT315" s="223" t="s">
        <v>161</v>
      </c>
      <c r="AU315" s="223" t="s">
        <v>89</v>
      </c>
      <c r="AV315" s="14" t="s">
        <v>89</v>
      </c>
      <c r="AW315" s="14" t="s">
        <v>33</v>
      </c>
      <c r="AX315" s="14" t="s">
        <v>79</v>
      </c>
      <c r="AY315" s="223" t="s">
        <v>153</v>
      </c>
    </row>
    <row r="316" spans="1:65" s="15" customFormat="1" ht="11.25">
      <c r="B316" s="224"/>
      <c r="C316" s="225"/>
      <c r="D316" s="204" t="s">
        <v>161</v>
      </c>
      <c r="E316" s="226" t="s">
        <v>1</v>
      </c>
      <c r="F316" s="227" t="s">
        <v>164</v>
      </c>
      <c r="G316" s="225"/>
      <c r="H316" s="228">
        <v>4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AT316" s="234" t="s">
        <v>161</v>
      </c>
      <c r="AU316" s="234" t="s">
        <v>89</v>
      </c>
      <c r="AV316" s="15" t="s">
        <v>159</v>
      </c>
      <c r="AW316" s="15" t="s">
        <v>33</v>
      </c>
      <c r="AX316" s="15" t="s">
        <v>87</v>
      </c>
      <c r="AY316" s="234" t="s">
        <v>153</v>
      </c>
    </row>
    <row r="317" spans="1:65" s="2" customFormat="1" ht="16.5" customHeight="1">
      <c r="A317" s="35"/>
      <c r="B317" s="36"/>
      <c r="C317" s="235" t="s">
        <v>359</v>
      </c>
      <c r="D317" s="235" t="s">
        <v>223</v>
      </c>
      <c r="E317" s="236" t="s">
        <v>2465</v>
      </c>
      <c r="F317" s="237" t="s">
        <v>2466</v>
      </c>
      <c r="G317" s="238" t="s">
        <v>465</v>
      </c>
      <c r="H317" s="239">
        <v>2</v>
      </c>
      <c r="I317" s="240"/>
      <c r="J317" s="241">
        <f>ROUND(I317*H317,2)</f>
        <v>0</v>
      </c>
      <c r="K317" s="242"/>
      <c r="L317" s="243"/>
      <c r="M317" s="244" t="s">
        <v>1</v>
      </c>
      <c r="N317" s="245" t="s">
        <v>44</v>
      </c>
      <c r="O317" s="72"/>
      <c r="P317" s="198">
        <f>O317*H317</f>
        <v>0</v>
      </c>
      <c r="Q317" s="198">
        <v>1E-4</v>
      </c>
      <c r="R317" s="198">
        <f>Q317*H317</f>
        <v>2.0000000000000001E-4</v>
      </c>
      <c r="S317" s="198">
        <v>0</v>
      </c>
      <c r="T317" s="19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0" t="s">
        <v>204</v>
      </c>
      <c r="AT317" s="200" t="s">
        <v>223</v>
      </c>
      <c r="AU317" s="200" t="s">
        <v>89</v>
      </c>
      <c r="AY317" s="18" t="s">
        <v>153</v>
      </c>
      <c r="BE317" s="201">
        <f>IF(N317="základní",J317,0)</f>
        <v>0</v>
      </c>
      <c r="BF317" s="201">
        <f>IF(N317="snížená",J317,0)</f>
        <v>0</v>
      </c>
      <c r="BG317" s="201">
        <f>IF(N317="zákl. přenesená",J317,0)</f>
        <v>0</v>
      </c>
      <c r="BH317" s="201">
        <f>IF(N317="sníž. přenesená",J317,0)</f>
        <v>0</v>
      </c>
      <c r="BI317" s="201">
        <f>IF(N317="nulová",J317,0)</f>
        <v>0</v>
      </c>
      <c r="BJ317" s="18" t="s">
        <v>87</v>
      </c>
      <c r="BK317" s="201">
        <f>ROUND(I317*H317,2)</f>
        <v>0</v>
      </c>
      <c r="BL317" s="18" t="s">
        <v>159</v>
      </c>
      <c r="BM317" s="200" t="s">
        <v>2467</v>
      </c>
    </row>
    <row r="318" spans="1:65" s="14" customFormat="1" ht="11.25">
      <c r="B318" s="213"/>
      <c r="C318" s="214"/>
      <c r="D318" s="204" t="s">
        <v>161</v>
      </c>
      <c r="E318" s="215" t="s">
        <v>1</v>
      </c>
      <c r="F318" s="216" t="s">
        <v>89</v>
      </c>
      <c r="G318" s="214"/>
      <c r="H318" s="217">
        <v>2</v>
      </c>
      <c r="I318" s="218"/>
      <c r="J318" s="214"/>
      <c r="K318" s="214"/>
      <c r="L318" s="219"/>
      <c r="M318" s="220"/>
      <c r="N318" s="221"/>
      <c r="O318" s="221"/>
      <c r="P318" s="221"/>
      <c r="Q318" s="221"/>
      <c r="R318" s="221"/>
      <c r="S318" s="221"/>
      <c r="T318" s="222"/>
      <c r="AT318" s="223" t="s">
        <v>161</v>
      </c>
      <c r="AU318" s="223" t="s">
        <v>89</v>
      </c>
      <c r="AV318" s="14" t="s">
        <v>89</v>
      </c>
      <c r="AW318" s="14" t="s">
        <v>33</v>
      </c>
      <c r="AX318" s="14" t="s">
        <v>79</v>
      </c>
      <c r="AY318" s="223" t="s">
        <v>153</v>
      </c>
    </row>
    <row r="319" spans="1:65" s="15" customFormat="1" ht="11.25">
      <c r="B319" s="224"/>
      <c r="C319" s="225"/>
      <c r="D319" s="204" t="s">
        <v>161</v>
      </c>
      <c r="E319" s="226" t="s">
        <v>1</v>
      </c>
      <c r="F319" s="227" t="s">
        <v>164</v>
      </c>
      <c r="G319" s="225"/>
      <c r="H319" s="228">
        <v>2</v>
      </c>
      <c r="I319" s="229"/>
      <c r="J319" s="225"/>
      <c r="K319" s="225"/>
      <c r="L319" s="230"/>
      <c r="M319" s="231"/>
      <c r="N319" s="232"/>
      <c r="O319" s="232"/>
      <c r="P319" s="232"/>
      <c r="Q319" s="232"/>
      <c r="R319" s="232"/>
      <c r="S319" s="232"/>
      <c r="T319" s="233"/>
      <c r="AT319" s="234" t="s">
        <v>161</v>
      </c>
      <c r="AU319" s="234" t="s">
        <v>89</v>
      </c>
      <c r="AV319" s="15" t="s">
        <v>159</v>
      </c>
      <c r="AW319" s="15" t="s">
        <v>33</v>
      </c>
      <c r="AX319" s="15" t="s">
        <v>87</v>
      </c>
      <c r="AY319" s="234" t="s">
        <v>153</v>
      </c>
    </row>
    <row r="320" spans="1:65" s="2" customFormat="1" ht="24.2" customHeight="1">
      <c r="A320" s="35"/>
      <c r="B320" s="36"/>
      <c r="C320" s="188" t="s">
        <v>363</v>
      </c>
      <c r="D320" s="188" t="s">
        <v>155</v>
      </c>
      <c r="E320" s="189" t="s">
        <v>2468</v>
      </c>
      <c r="F320" s="190" t="s">
        <v>2469</v>
      </c>
      <c r="G320" s="191" t="s">
        <v>446</v>
      </c>
      <c r="H320" s="192">
        <v>93.5</v>
      </c>
      <c r="I320" s="193"/>
      <c r="J320" s="194">
        <f>ROUND(I320*H320,2)</f>
        <v>0</v>
      </c>
      <c r="K320" s="195"/>
      <c r="L320" s="40"/>
      <c r="M320" s="196" t="s">
        <v>1</v>
      </c>
      <c r="N320" s="197" t="s">
        <v>44</v>
      </c>
      <c r="O320" s="72"/>
      <c r="P320" s="198">
        <f>O320*H320</f>
        <v>0</v>
      </c>
      <c r="Q320" s="198">
        <v>1.1E-4</v>
      </c>
      <c r="R320" s="198">
        <f>Q320*H320</f>
        <v>1.0285000000000001E-2</v>
      </c>
      <c r="S320" s="198">
        <v>0</v>
      </c>
      <c r="T320" s="19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0" t="s">
        <v>159</v>
      </c>
      <c r="AT320" s="200" t="s">
        <v>155</v>
      </c>
      <c r="AU320" s="200" t="s">
        <v>89</v>
      </c>
      <c r="AY320" s="18" t="s">
        <v>153</v>
      </c>
      <c r="BE320" s="201">
        <f>IF(N320="základní",J320,0)</f>
        <v>0</v>
      </c>
      <c r="BF320" s="201">
        <f>IF(N320="snížená",J320,0)</f>
        <v>0</v>
      </c>
      <c r="BG320" s="201">
        <f>IF(N320="zákl. přenesená",J320,0)</f>
        <v>0</v>
      </c>
      <c r="BH320" s="201">
        <f>IF(N320="sníž. přenesená",J320,0)</f>
        <v>0</v>
      </c>
      <c r="BI320" s="201">
        <f>IF(N320="nulová",J320,0)</f>
        <v>0</v>
      </c>
      <c r="BJ320" s="18" t="s">
        <v>87</v>
      </c>
      <c r="BK320" s="201">
        <f>ROUND(I320*H320,2)</f>
        <v>0</v>
      </c>
      <c r="BL320" s="18" t="s">
        <v>159</v>
      </c>
      <c r="BM320" s="200" t="s">
        <v>2470</v>
      </c>
    </row>
    <row r="321" spans="1:65" s="13" customFormat="1" ht="11.25">
      <c r="B321" s="202"/>
      <c r="C321" s="203"/>
      <c r="D321" s="204" t="s">
        <v>161</v>
      </c>
      <c r="E321" s="205" t="s">
        <v>1</v>
      </c>
      <c r="F321" s="206" t="s">
        <v>2471</v>
      </c>
      <c r="G321" s="203"/>
      <c r="H321" s="205" t="s">
        <v>1</v>
      </c>
      <c r="I321" s="207"/>
      <c r="J321" s="203"/>
      <c r="K321" s="203"/>
      <c r="L321" s="208"/>
      <c r="M321" s="209"/>
      <c r="N321" s="210"/>
      <c r="O321" s="210"/>
      <c r="P321" s="210"/>
      <c r="Q321" s="210"/>
      <c r="R321" s="210"/>
      <c r="S321" s="210"/>
      <c r="T321" s="211"/>
      <c r="AT321" s="212" t="s">
        <v>161</v>
      </c>
      <c r="AU321" s="212" t="s">
        <v>89</v>
      </c>
      <c r="AV321" s="13" t="s">
        <v>87</v>
      </c>
      <c r="AW321" s="13" t="s">
        <v>33</v>
      </c>
      <c r="AX321" s="13" t="s">
        <v>79</v>
      </c>
      <c r="AY321" s="212" t="s">
        <v>153</v>
      </c>
    </row>
    <row r="322" spans="1:65" s="14" customFormat="1" ht="11.25">
      <c r="B322" s="213"/>
      <c r="C322" s="214"/>
      <c r="D322" s="204" t="s">
        <v>161</v>
      </c>
      <c r="E322" s="215" t="s">
        <v>1</v>
      </c>
      <c r="F322" s="216" t="s">
        <v>2472</v>
      </c>
      <c r="G322" s="214"/>
      <c r="H322" s="217">
        <v>93.5</v>
      </c>
      <c r="I322" s="218"/>
      <c r="J322" s="214"/>
      <c r="K322" s="214"/>
      <c r="L322" s="219"/>
      <c r="M322" s="220"/>
      <c r="N322" s="221"/>
      <c r="O322" s="221"/>
      <c r="P322" s="221"/>
      <c r="Q322" s="221"/>
      <c r="R322" s="221"/>
      <c r="S322" s="221"/>
      <c r="T322" s="222"/>
      <c r="AT322" s="223" t="s">
        <v>161</v>
      </c>
      <c r="AU322" s="223" t="s">
        <v>89</v>
      </c>
      <c r="AV322" s="14" t="s">
        <v>89</v>
      </c>
      <c r="AW322" s="14" t="s">
        <v>33</v>
      </c>
      <c r="AX322" s="14" t="s">
        <v>79</v>
      </c>
      <c r="AY322" s="223" t="s">
        <v>153</v>
      </c>
    </row>
    <row r="323" spans="1:65" s="15" customFormat="1" ht="11.25">
      <c r="B323" s="224"/>
      <c r="C323" s="225"/>
      <c r="D323" s="204" t="s">
        <v>161</v>
      </c>
      <c r="E323" s="226" t="s">
        <v>1</v>
      </c>
      <c r="F323" s="227" t="s">
        <v>164</v>
      </c>
      <c r="G323" s="225"/>
      <c r="H323" s="228">
        <v>93.5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AT323" s="234" t="s">
        <v>161</v>
      </c>
      <c r="AU323" s="234" t="s">
        <v>89</v>
      </c>
      <c r="AV323" s="15" t="s">
        <v>159</v>
      </c>
      <c r="AW323" s="15" t="s">
        <v>33</v>
      </c>
      <c r="AX323" s="15" t="s">
        <v>87</v>
      </c>
      <c r="AY323" s="234" t="s">
        <v>153</v>
      </c>
    </row>
    <row r="324" spans="1:65" s="2" customFormat="1" ht="24.2" customHeight="1">
      <c r="A324" s="35"/>
      <c r="B324" s="36"/>
      <c r="C324" s="188" t="s">
        <v>368</v>
      </c>
      <c r="D324" s="188" t="s">
        <v>155</v>
      </c>
      <c r="E324" s="189" t="s">
        <v>2473</v>
      </c>
      <c r="F324" s="190" t="s">
        <v>2474</v>
      </c>
      <c r="G324" s="191" t="s">
        <v>194</v>
      </c>
      <c r="H324" s="192">
        <v>5</v>
      </c>
      <c r="I324" s="193"/>
      <c r="J324" s="194">
        <f>ROUND(I324*H324,2)</f>
        <v>0</v>
      </c>
      <c r="K324" s="195"/>
      <c r="L324" s="40"/>
      <c r="M324" s="196" t="s">
        <v>1</v>
      </c>
      <c r="N324" s="197" t="s">
        <v>44</v>
      </c>
      <c r="O324" s="72"/>
      <c r="P324" s="198">
        <f>O324*H324</f>
        <v>0</v>
      </c>
      <c r="Q324" s="198">
        <v>8.4999999999999995E-4</v>
      </c>
      <c r="R324" s="198">
        <f>Q324*H324</f>
        <v>4.2499999999999994E-3</v>
      </c>
      <c r="S324" s="198">
        <v>0</v>
      </c>
      <c r="T324" s="19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0" t="s">
        <v>159</v>
      </c>
      <c r="AT324" s="200" t="s">
        <v>155</v>
      </c>
      <c r="AU324" s="200" t="s">
        <v>89</v>
      </c>
      <c r="AY324" s="18" t="s">
        <v>153</v>
      </c>
      <c r="BE324" s="201">
        <f>IF(N324="základní",J324,0)</f>
        <v>0</v>
      </c>
      <c r="BF324" s="201">
        <f>IF(N324="snížená",J324,0)</f>
        <v>0</v>
      </c>
      <c r="BG324" s="201">
        <f>IF(N324="zákl. přenesená",J324,0)</f>
        <v>0</v>
      </c>
      <c r="BH324" s="201">
        <f>IF(N324="sníž. přenesená",J324,0)</f>
        <v>0</v>
      </c>
      <c r="BI324" s="201">
        <f>IF(N324="nulová",J324,0)</f>
        <v>0</v>
      </c>
      <c r="BJ324" s="18" t="s">
        <v>87</v>
      </c>
      <c r="BK324" s="201">
        <f>ROUND(I324*H324,2)</f>
        <v>0</v>
      </c>
      <c r="BL324" s="18" t="s">
        <v>159</v>
      </c>
      <c r="BM324" s="200" t="s">
        <v>2475</v>
      </c>
    </row>
    <row r="325" spans="1:65" s="13" customFormat="1" ht="11.25">
      <c r="B325" s="202"/>
      <c r="C325" s="203"/>
      <c r="D325" s="204" t="s">
        <v>161</v>
      </c>
      <c r="E325" s="205" t="s">
        <v>1</v>
      </c>
      <c r="F325" s="206" t="s">
        <v>2476</v>
      </c>
      <c r="G325" s="203"/>
      <c r="H325" s="205" t="s">
        <v>1</v>
      </c>
      <c r="I325" s="207"/>
      <c r="J325" s="203"/>
      <c r="K325" s="203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161</v>
      </c>
      <c r="AU325" s="212" t="s">
        <v>89</v>
      </c>
      <c r="AV325" s="13" t="s">
        <v>87</v>
      </c>
      <c r="AW325" s="13" t="s">
        <v>33</v>
      </c>
      <c r="AX325" s="13" t="s">
        <v>79</v>
      </c>
      <c r="AY325" s="212" t="s">
        <v>153</v>
      </c>
    </row>
    <row r="326" spans="1:65" s="14" customFormat="1" ht="11.25">
      <c r="B326" s="213"/>
      <c r="C326" s="214"/>
      <c r="D326" s="204" t="s">
        <v>161</v>
      </c>
      <c r="E326" s="215" t="s">
        <v>1</v>
      </c>
      <c r="F326" s="216" t="s">
        <v>1794</v>
      </c>
      <c r="G326" s="214"/>
      <c r="H326" s="217">
        <v>5</v>
      </c>
      <c r="I326" s="218"/>
      <c r="J326" s="214"/>
      <c r="K326" s="214"/>
      <c r="L326" s="219"/>
      <c r="M326" s="220"/>
      <c r="N326" s="221"/>
      <c r="O326" s="221"/>
      <c r="P326" s="221"/>
      <c r="Q326" s="221"/>
      <c r="R326" s="221"/>
      <c r="S326" s="221"/>
      <c r="T326" s="222"/>
      <c r="AT326" s="223" t="s">
        <v>161</v>
      </c>
      <c r="AU326" s="223" t="s">
        <v>89</v>
      </c>
      <c r="AV326" s="14" t="s">
        <v>89</v>
      </c>
      <c r="AW326" s="14" t="s">
        <v>33</v>
      </c>
      <c r="AX326" s="14" t="s">
        <v>79</v>
      </c>
      <c r="AY326" s="223" t="s">
        <v>153</v>
      </c>
    </row>
    <row r="327" spans="1:65" s="15" customFormat="1" ht="11.25">
      <c r="B327" s="224"/>
      <c r="C327" s="225"/>
      <c r="D327" s="204" t="s">
        <v>161</v>
      </c>
      <c r="E327" s="226" t="s">
        <v>1</v>
      </c>
      <c r="F327" s="227" t="s">
        <v>164</v>
      </c>
      <c r="G327" s="225"/>
      <c r="H327" s="228">
        <v>5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AT327" s="234" t="s">
        <v>161</v>
      </c>
      <c r="AU327" s="234" t="s">
        <v>89</v>
      </c>
      <c r="AV327" s="15" t="s">
        <v>159</v>
      </c>
      <c r="AW327" s="15" t="s">
        <v>33</v>
      </c>
      <c r="AX327" s="15" t="s">
        <v>87</v>
      </c>
      <c r="AY327" s="234" t="s">
        <v>153</v>
      </c>
    </row>
    <row r="328" spans="1:65" s="2" customFormat="1" ht="33" customHeight="1">
      <c r="A328" s="35"/>
      <c r="B328" s="36"/>
      <c r="C328" s="188" t="s">
        <v>375</v>
      </c>
      <c r="D328" s="188" t="s">
        <v>155</v>
      </c>
      <c r="E328" s="189" t="s">
        <v>819</v>
      </c>
      <c r="F328" s="190" t="s">
        <v>820</v>
      </c>
      <c r="G328" s="191" t="s">
        <v>446</v>
      </c>
      <c r="H328" s="192">
        <v>62.643000000000001</v>
      </c>
      <c r="I328" s="193"/>
      <c r="J328" s="194">
        <f>ROUND(I328*H328,2)</f>
        <v>0</v>
      </c>
      <c r="K328" s="195"/>
      <c r="L328" s="40"/>
      <c r="M328" s="196" t="s">
        <v>1</v>
      </c>
      <c r="N328" s="197" t="s">
        <v>44</v>
      </c>
      <c r="O328" s="72"/>
      <c r="P328" s="198">
        <f>O328*H328</f>
        <v>0</v>
      </c>
      <c r="Q328" s="198">
        <v>0.15540000000000001</v>
      </c>
      <c r="R328" s="198">
        <f>Q328*H328</f>
        <v>9.7347222000000002</v>
      </c>
      <c r="S328" s="198">
        <v>0</v>
      </c>
      <c r="T328" s="199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0" t="s">
        <v>159</v>
      </c>
      <c r="AT328" s="200" t="s">
        <v>155</v>
      </c>
      <c r="AU328" s="200" t="s">
        <v>89</v>
      </c>
      <c r="AY328" s="18" t="s">
        <v>153</v>
      </c>
      <c r="BE328" s="201">
        <f>IF(N328="základní",J328,0)</f>
        <v>0</v>
      </c>
      <c r="BF328" s="201">
        <f>IF(N328="snížená",J328,0)</f>
        <v>0</v>
      </c>
      <c r="BG328" s="201">
        <f>IF(N328="zákl. přenesená",J328,0)</f>
        <v>0</v>
      </c>
      <c r="BH328" s="201">
        <f>IF(N328="sníž. přenesená",J328,0)</f>
        <v>0</v>
      </c>
      <c r="BI328" s="201">
        <f>IF(N328="nulová",J328,0)</f>
        <v>0</v>
      </c>
      <c r="BJ328" s="18" t="s">
        <v>87</v>
      </c>
      <c r="BK328" s="201">
        <f>ROUND(I328*H328,2)</f>
        <v>0</v>
      </c>
      <c r="BL328" s="18" t="s">
        <v>159</v>
      </c>
      <c r="BM328" s="200" t="s">
        <v>2477</v>
      </c>
    </row>
    <row r="329" spans="1:65" s="13" customFormat="1" ht="11.25">
      <c r="B329" s="202"/>
      <c r="C329" s="203"/>
      <c r="D329" s="204" t="s">
        <v>161</v>
      </c>
      <c r="E329" s="205" t="s">
        <v>1</v>
      </c>
      <c r="F329" s="206" t="s">
        <v>2478</v>
      </c>
      <c r="G329" s="203"/>
      <c r="H329" s="205" t="s">
        <v>1</v>
      </c>
      <c r="I329" s="207"/>
      <c r="J329" s="203"/>
      <c r="K329" s="203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161</v>
      </c>
      <c r="AU329" s="212" t="s">
        <v>89</v>
      </c>
      <c r="AV329" s="13" t="s">
        <v>87</v>
      </c>
      <c r="AW329" s="13" t="s">
        <v>33</v>
      </c>
      <c r="AX329" s="13" t="s">
        <v>79</v>
      </c>
      <c r="AY329" s="212" t="s">
        <v>153</v>
      </c>
    </row>
    <row r="330" spans="1:65" s="14" customFormat="1" ht="11.25">
      <c r="B330" s="213"/>
      <c r="C330" s="214"/>
      <c r="D330" s="204" t="s">
        <v>161</v>
      </c>
      <c r="E330" s="215" t="s">
        <v>1</v>
      </c>
      <c r="F330" s="216" t="s">
        <v>2479</v>
      </c>
      <c r="G330" s="214"/>
      <c r="H330" s="217">
        <v>62.643000000000001</v>
      </c>
      <c r="I330" s="218"/>
      <c r="J330" s="214"/>
      <c r="K330" s="214"/>
      <c r="L330" s="219"/>
      <c r="M330" s="220"/>
      <c r="N330" s="221"/>
      <c r="O330" s="221"/>
      <c r="P330" s="221"/>
      <c r="Q330" s="221"/>
      <c r="R330" s="221"/>
      <c r="S330" s="221"/>
      <c r="T330" s="222"/>
      <c r="AT330" s="223" t="s">
        <v>161</v>
      </c>
      <c r="AU330" s="223" t="s">
        <v>89</v>
      </c>
      <c r="AV330" s="14" t="s">
        <v>89</v>
      </c>
      <c r="AW330" s="14" t="s">
        <v>33</v>
      </c>
      <c r="AX330" s="14" t="s">
        <v>79</v>
      </c>
      <c r="AY330" s="223" t="s">
        <v>153</v>
      </c>
    </row>
    <row r="331" spans="1:65" s="15" customFormat="1" ht="11.25">
      <c r="B331" s="224"/>
      <c r="C331" s="225"/>
      <c r="D331" s="204" t="s">
        <v>161</v>
      </c>
      <c r="E331" s="226" t="s">
        <v>1</v>
      </c>
      <c r="F331" s="227" t="s">
        <v>164</v>
      </c>
      <c r="G331" s="225"/>
      <c r="H331" s="228">
        <v>62.643000000000001</v>
      </c>
      <c r="I331" s="229"/>
      <c r="J331" s="225"/>
      <c r="K331" s="225"/>
      <c r="L331" s="230"/>
      <c r="M331" s="231"/>
      <c r="N331" s="232"/>
      <c r="O331" s="232"/>
      <c r="P331" s="232"/>
      <c r="Q331" s="232"/>
      <c r="R331" s="232"/>
      <c r="S331" s="232"/>
      <c r="T331" s="233"/>
      <c r="AT331" s="234" t="s">
        <v>161</v>
      </c>
      <c r="AU331" s="234" t="s">
        <v>89</v>
      </c>
      <c r="AV331" s="15" t="s">
        <v>159</v>
      </c>
      <c r="AW331" s="15" t="s">
        <v>33</v>
      </c>
      <c r="AX331" s="15" t="s">
        <v>87</v>
      </c>
      <c r="AY331" s="234" t="s">
        <v>153</v>
      </c>
    </row>
    <row r="332" spans="1:65" s="2" customFormat="1" ht="16.5" customHeight="1">
      <c r="A332" s="35"/>
      <c r="B332" s="36"/>
      <c r="C332" s="235" t="s">
        <v>387</v>
      </c>
      <c r="D332" s="235" t="s">
        <v>223</v>
      </c>
      <c r="E332" s="236" t="s">
        <v>826</v>
      </c>
      <c r="F332" s="237" t="s">
        <v>827</v>
      </c>
      <c r="G332" s="238" t="s">
        <v>446</v>
      </c>
      <c r="H332" s="239">
        <v>68.906999999999996</v>
      </c>
      <c r="I332" s="240"/>
      <c r="J332" s="241">
        <f>ROUND(I332*H332,2)</f>
        <v>0</v>
      </c>
      <c r="K332" s="242"/>
      <c r="L332" s="243"/>
      <c r="M332" s="244" t="s">
        <v>1</v>
      </c>
      <c r="N332" s="245" t="s">
        <v>44</v>
      </c>
      <c r="O332" s="72"/>
      <c r="P332" s="198">
        <f>O332*H332</f>
        <v>0</v>
      </c>
      <c r="Q332" s="198">
        <v>0.08</v>
      </c>
      <c r="R332" s="198">
        <f>Q332*H332</f>
        <v>5.5125599999999997</v>
      </c>
      <c r="S332" s="198">
        <v>0</v>
      </c>
      <c r="T332" s="199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0" t="s">
        <v>204</v>
      </c>
      <c r="AT332" s="200" t="s">
        <v>223</v>
      </c>
      <c r="AU332" s="200" t="s">
        <v>89</v>
      </c>
      <c r="AY332" s="18" t="s">
        <v>153</v>
      </c>
      <c r="BE332" s="201">
        <f>IF(N332="základní",J332,0)</f>
        <v>0</v>
      </c>
      <c r="BF332" s="201">
        <f>IF(N332="snížená",J332,0)</f>
        <v>0</v>
      </c>
      <c r="BG332" s="201">
        <f>IF(N332="zákl. přenesená",J332,0)</f>
        <v>0</v>
      </c>
      <c r="BH332" s="201">
        <f>IF(N332="sníž. přenesená",J332,0)</f>
        <v>0</v>
      </c>
      <c r="BI332" s="201">
        <f>IF(N332="nulová",J332,0)</f>
        <v>0</v>
      </c>
      <c r="BJ332" s="18" t="s">
        <v>87</v>
      </c>
      <c r="BK332" s="201">
        <f>ROUND(I332*H332,2)</f>
        <v>0</v>
      </c>
      <c r="BL332" s="18" t="s">
        <v>159</v>
      </c>
      <c r="BM332" s="200" t="s">
        <v>2480</v>
      </c>
    </row>
    <row r="333" spans="1:65" s="14" customFormat="1" ht="11.25">
      <c r="B333" s="213"/>
      <c r="C333" s="214"/>
      <c r="D333" s="204" t="s">
        <v>161</v>
      </c>
      <c r="E333" s="215" t="s">
        <v>1</v>
      </c>
      <c r="F333" s="216" t="s">
        <v>2481</v>
      </c>
      <c r="G333" s="214"/>
      <c r="H333" s="217">
        <v>62.643000000000001</v>
      </c>
      <c r="I333" s="218"/>
      <c r="J333" s="214"/>
      <c r="K333" s="214"/>
      <c r="L333" s="219"/>
      <c r="M333" s="220"/>
      <c r="N333" s="221"/>
      <c r="O333" s="221"/>
      <c r="P333" s="221"/>
      <c r="Q333" s="221"/>
      <c r="R333" s="221"/>
      <c r="S333" s="221"/>
      <c r="T333" s="222"/>
      <c r="AT333" s="223" t="s">
        <v>161</v>
      </c>
      <c r="AU333" s="223" t="s">
        <v>89</v>
      </c>
      <c r="AV333" s="14" t="s">
        <v>89</v>
      </c>
      <c r="AW333" s="14" t="s">
        <v>33</v>
      </c>
      <c r="AX333" s="14" t="s">
        <v>79</v>
      </c>
      <c r="AY333" s="223" t="s">
        <v>153</v>
      </c>
    </row>
    <row r="334" spans="1:65" s="15" customFormat="1" ht="11.25">
      <c r="B334" s="224"/>
      <c r="C334" s="225"/>
      <c r="D334" s="204" t="s">
        <v>161</v>
      </c>
      <c r="E334" s="226" t="s">
        <v>1</v>
      </c>
      <c r="F334" s="227" t="s">
        <v>164</v>
      </c>
      <c r="G334" s="225"/>
      <c r="H334" s="228">
        <v>62.643000000000001</v>
      </c>
      <c r="I334" s="229"/>
      <c r="J334" s="225"/>
      <c r="K334" s="225"/>
      <c r="L334" s="230"/>
      <c r="M334" s="231"/>
      <c r="N334" s="232"/>
      <c r="O334" s="232"/>
      <c r="P334" s="232"/>
      <c r="Q334" s="232"/>
      <c r="R334" s="232"/>
      <c r="S334" s="232"/>
      <c r="T334" s="233"/>
      <c r="AT334" s="234" t="s">
        <v>161</v>
      </c>
      <c r="AU334" s="234" t="s">
        <v>89</v>
      </c>
      <c r="AV334" s="15" t="s">
        <v>159</v>
      </c>
      <c r="AW334" s="15" t="s">
        <v>33</v>
      </c>
      <c r="AX334" s="15" t="s">
        <v>87</v>
      </c>
      <c r="AY334" s="234" t="s">
        <v>153</v>
      </c>
    </row>
    <row r="335" spans="1:65" s="14" customFormat="1" ht="11.25">
      <c r="B335" s="213"/>
      <c r="C335" s="214"/>
      <c r="D335" s="204" t="s">
        <v>161</v>
      </c>
      <c r="E335" s="214"/>
      <c r="F335" s="216" t="s">
        <v>2482</v>
      </c>
      <c r="G335" s="214"/>
      <c r="H335" s="217">
        <v>68.906999999999996</v>
      </c>
      <c r="I335" s="218"/>
      <c r="J335" s="214"/>
      <c r="K335" s="214"/>
      <c r="L335" s="219"/>
      <c r="M335" s="220"/>
      <c r="N335" s="221"/>
      <c r="O335" s="221"/>
      <c r="P335" s="221"/>
      <c r="Q335" s="221"/>
      <c r="R335" s="221"/>
      <c r="S335" s="221"/>
      <c r="T335" s="222"/>
      <c r="AT335" s="223" t="s">
        <v>161</v>
      </c>
      <c r="AU335" s="223" t="s">
        <v>89</v>
      </c>
      <c r="AV335" s="14" t="s">
        <v>89</v>
      </c>
      <c r="AW335" s="14" t="s">
        <v>4</v>
      </c>
      <c r="AX335" s="14" t="s">
        <v>87</v>
      </c>
      <c r="AY335" s="223" t="s">
        <v>153</v>
      </c>
    </row>
    <row r="336" spans="1:65" s="2" customFormat="1" ht="33" customHeight="1">
      <c r="A336" s="35"/>
      <c r="B336" s="36"/>
      <c r="C336" s="188" t="s">
        <v>391</v>
      </c>
      <c r="D336" s="188" t="s">
        <v>155</v>
      </c>
      <c r="E336" s="189" t="s">
        <v>2483</v>
      </c>
      <c r="F336" s="190" t="s">
        <v>2484</v>
      </c>
      <c r="G336" s="191" t="s">
        <v>446</v>
      </c>
      <c r="H336" s="192">
        <v>119.41500000000001</v>
      </c>
      <c r="I336" s="193"/>
      <c r="J336" s="194">
        <f>ROUND(I336*H336,2)</f>
        <v>0</v>
      </c>
      <c r="K336" s="195"/>
      <c r="L336" s="40"/>
      <c r="M336" s="196" t="s">
        <v>1</v>
      </c>
      <c r="N336" s="197" t="s">
        <v>44</v>
      </c>
      <c r="O336" s="72"/>
      <c r="P336" s="198">
        <f>O336*H336</f>
        <v>0</v>
      </c>
      <c r="Q336" s="198">
        <v>0.1295</v>
      </c>
      <c r="R336" s="198">
        <f>Q336*H336</f>
        <v>15.464242500000001</v>
      </c>
      <c r="S336" s="198">
        <v>0</v>
      </c>
      <c r="T336" s="19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0" t="s">
        <v>159</v>
      </c>
      <c r="AT336" s="200" t="s">
        <v>155</v>
      </c>
      <c r="AU336" s="200" t="s">
        <v>89</v>
      </c>
      <c r="AY336" s="18" t="s">
        <v>153</v>
      </c>
      <c r="BE336" s="201">
        <f>IF(N336="základní",J336,0)</f>
        <v>0</v>
      </c>
      <c r="BF336" s="201">
        <f>IF(N336="snížená",J336,0)</f>
        <v>0</v>
      </c>
      <c r="BG336" s="201">
        <f>IF(N336="zákl. přenesená",J336,0)</f>
        <v>0</v>
      </c>
      <c r="BH336" s="201">
        <f>IF(N336="sníž. přenesená",J336,0)</f>
        <v>0</v>
      </c>
      <c r="BI336" s="201">
        <f>IF(N336="nulová",J336,0)</f>
        <v>0</v>
      </c>
      <c r="BJ336" s="18" t="s">
        <v>87</v>
      </c>
      <c r="BK336" s="201">
        <f>ROUND(I336*H336,2)</f>
        <v>0</v>
      </c>
      <c r="BL336" s="18" t="s">
        <v>159</v>
      </c>
      <c r="BM336" s="200" t="s">
        <v>2485</v>
      </c>
    </row>
    <row r="337" spans="1:65" s="13" customFormat="1" ht="11.25">
      <c r="B337" s="202"/>
      <c r="C337" s="203"/>
      <c r="D337" s="204" t="s">
        <v>161</v>
      </c>
      <c r="E337" s="205" t="s">
        <v>1</v>
      </c>
      <c r="F337" s="206" t="s">
        <v>2486</v>
      </c>
      <c r="G337" s="203"/>
      <c r="H337" s="205" t="s">
        <v>1</v>
      </c>
      <c r="I337" s="207"/>
      <c r="J337" s="203"/>
      <c r="K337" s="203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161</v>
      </c>
      <c r="AU337" s="212" t="s">
        <v>89</v>
      </c>
      <c r="AV337" s="13" t="s">
        <v>87</v>
      </c>
      <c r="AW337" s="13" t="s">
        <v>33</v>
      </c>
      <c r="AX337" s="13" t="s">
        <v>79</v>
      </c>
      <c r="AY337" s="212" t="s">
        <v>153</v>
      </c>
    </row>
    <row r="338" spans="1:65" s="14" customFormat="1" ht="11.25">
      <c r="B338" s="213"/>
      <c r="C338" s="214"/>
      <c r="D338" s="204" t="s">
        <v>161</v>
      </c>
      <c r="E338" s="215" t="s">
        <v>1</v>
      </c>
      <c r="F338" s="216" t="s">
        <v>2487</v>
      </c>
      <c r="G338" s="214"/>
      <c r="H338" s="217">
        <v>119.41500000000001</v>
      </c>
      <c r="I338" s="218"/>
      <c r="J338" s="214"/>
      <c r="K338" s="214"/>
      <c r="L338" s="219"/>
      <c r="M338" s="220"/>
      <c r="N338" s="221"/>
      <c r="O338" s="221"/>
      <c r="P338" s="221"/>
      <c r="Q338" s="221"/>
      <c r="R338" s="221"/>
      <c r="S338" s="221"/>
      <c r="T338" s="222"/>
      <c r="AT338" s="223" t="s">
        <v>161</v>
      </c>
      <c r="AU338" s="223" t="s">
        <v>89</v>
      </c>
      <c r="AV338" s="14" t="s">
        <v>89</v>
      </c>
      <c r="AW338" s="14" t="s">
        <v>33</v>
      </c>
      <c r="AX338" s="14" t="s">
        <v>79</v>
      </c>
      <c r="AY338" s="223" t="s">
        <v>153</v>
      </c>
    </row>
    <row r="339" spans="1:65" s="15" customFormat="1" ht="11.25">
      <c r="B339" s="224"/>
      <c r="C339" s="225"/>
      <c r="D339" s="204" t="s">
        <v>161</v>
      </c>
      <c r="E339" s="226" t="s">
        <v>1</v>
      </c>
      <c r="F339" s="227" t="s">
        <v>164</v>
      </c>
      <c r="G339" s="225"/>
      <c r="H339" s="228">
        <v>119.41500000000001</v>
      </c>
      <c r="I339" s="229"/>
      <c r="J339" s="225"/>
      <c r="K339" s="225"/>
      <c r="L339" s="230"/>
      <c r="M339" s="231"/>
      <c r="N339" s="232"/>
      <c r="O339" s="232"/>
      <c r="P339" s="232"/>
      <c r="Q339" s="232"/>
      <c r="R339" s="232"/>
      <c r="S339" s="232"/>
      <c r="T339" s="233"/>
      <c r="AT339" s="234" t="s">
        <v>161</v>
      </c>
      <c r="AU339" s="234" t="s">
        <v>89</v>
      </c>
      <c r="AV339" s="15" t="s">
        <v>159</v>
      </c>
      <c r="AW339" s="15" t="s">
        <v>33</v>
      </c>
      <c r="AX339" s="15" t="s">
        <v>87</v>
      </c>
      <c r="AY339" s="234" t="s">
        <v>153</v>
      </c>
    </row>
    <row r="340" spans="1:65" s="2" customFormat="1" ht="24.2" customHeight="1">
      <c r="A340" s="35"/>
      <c r="B340" s="36"/>
      <c r="C340" s="235" t="s">
        <v>395</v>
      </c>
      <c r="D340" s="235" t="s">
        <v>223</v>
      </c>
      <c r="E340" s="236" t="s">
        <v>2488</v>
      </c>
      <c r="F340" s="237" t="s">
        <v>2489</v>
      </c>
      <c r="G340" s="238" t="s">
        <v>446</v>
      </c>
      <c r="H340" s="239">
        <v>131.357</v>
      </c>
      <c r="I340" s="240"/>
      <c r="J340" s="241">
        <f>ROUND(I340*H340,2)</f>
        <v>0</v>
      </c>
      <c r="K340" s="242"/>
      <c r="L340" s="243"/>
      <c r="M340" s="244" t="s">
        <v>1</v>
      </c>
      <c r="N340" s="245" t="s">
        <v>44</v>
      </c>
      <c r="O340" s="72"/>
      <c r="P340" s="198">
        <f>O340*H340</f>
        <v>0</v>
      </c>
      <c r="Q340" s="198">
        <v>6.9000000000000006E-2</v>
      </c>
      <c r="R340" s="198">
        <f>Q340*H340</f>
        <v>9.0636330000000012</v>
      </c>
      <c r="S340" s="198">
        <v>0</v>
      </c>
      <c r="T340" s="199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0" t="s">
        <v>204</v>
      </c>
      <c r="AT340" s="200" t="s">
        <v>223</v>
      </c>
      <c r="AU340" s="200" t="s">
        <v>89</v>
      </c>
      <c r="AY340" s="18" t="s">
        <v>153</v>
      </c>
      <c r="BE340" s="201">
        <f>IF(N340="základní",J340,0)</f>
        <v>0</v>
      </c>
      <c r="BF340" s="201">
        <f>IF(N340="snížená",J340,0)</f>
        <v>0</v>
      </c>
      <c r="BG340" s="201">
        <f>IF(N340="zákl. přenesená",J340,0)</f>
        <v>0</v>
      </c>
      <c r="BH340" s="201">
        <f>IF(N340="sníž. přenesená",J340,0)</f>
        <v>0</v>
      </c>
      <c r="BI340" s="201">
        <f>IF(N340="nulová",J340,0)</f>
        <v>0</v>
      </c>
      <c r="BJ340" s="18" t="s">
        <v>87</v>
      </c>
      <c r="BK340" s="201">
        <f>ROUND(I340*H340,2)</f>
        <v>0</v>
      </c>
      <c r="BL340" s="18" t="s">
        <v>159</v>
      </c>
      <c r="BM340" s="200" t="s">
        <v>2490</v>
      </c>
    </row>
    <row r="341" spans="1:65" s="14" customFormat="1" ht="11.25">
      <c r="B341" s="213"/>
      <c r="C341" s="214"/>
      <c r="D341" s="204" t="s">
        <v>161</v>
      </c>
      <c r="E341" s="215" t="s">
        <v>1</v>
      </c>
      <c r="F341" s="216" t="s">
        <v>2491</v>
      </c>
      <c r="G341" s="214"/>
      <c r="H341" s="217">
        <v>119.41500000000001</v>
      </c>
      <c r="I341" s="218"/>
      <c r="J341" s="214"/>
      <c r="K341" s="214"/>
      <c r="L341" s="219"/>
      <c r="M341" s="220"/>
      <c r="N341" s="221"/>
      <c r="O341" s="221"/>
      <c r="P341" s="221"/>
      <c r="Q341" s="221"/>
      <c r="R341" s="221"/>
      <c r="S341" s="221"/>
      <c r="T341" s="222"/>
      <c r="AT341" s="223" t="s">
        <v>161</v>
      </c>
      <c r="AU341" s="223" t="s">
        <v>89</v>
      </c>
      <c r="AV341" s="14" t="s">
        <v>89</v>
      </c>
      <c r="AW341" s="14" t="s">
        <v>33</v>
      </c>
      <c r="AX341" s="14" t="s">
        <v>79</v>
      </c>
      <c r="AY341" s="223" t="s">
        <v>153</v>
      </c>
    </row>
    <row r="342" spans="1:65" s="15" customFormat="1" ht="11.25">
      <c r="B342" s="224"/>
      <c r="C342" s="225"/>
      <c r="D342" s="204" t="s">
        <v>161</v>
      </c>
      <c r="E342" s="226" t="s">
        <v>1</v>
      </c>
      <c r="F342" s="227" t="s">
        <v>164</v>
      </c>
      <c r="G342" s="225"/>
      <c r="H342" s="228">
        <v>119.41500000000001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AT342" s="234" t="s">
        <v>161</v>
      </c>
      <c r="AU342" s="234" t="s">
        <v>89</v>
      </c>
      <c r="AV342" s="15" t="s">
        <v>159</v>
      </c>
      <c r="AW342" s="15" t="s">
        <v>33</v>
      </c>
      <c r="AX342" s="15" t="s">
        <v>87</v>
      </c>
      <c r="AY342" s="234" t="s">
        <v>153</v>
      </c>
    </row>
    <row r="343" spans="1:65" s="14" customFormat="1" ht="11.25">
      <c r="B343" s="213"/>
      <c r="C343" s="214"/>
      <c r="D343" s="204" t="s">
        <v>161</v>
      </c>
      <c r="E343" s="214"/>
      <c r="F343" s="216" t="s">
        <v>2492</v>
      </c>
      <c r="G343" s="214"/>
      <c r="H343" s="217">
        <v>131.357</v>
      </c>
      <c r="I343" s="218"/>
      <c r="J343" s="214"/>
      <c r="K343" s="214"/>
      <c r="L343" s="219"/>
      <c r="M343" s="220"/>
      <c r="N343" s="221"/>
      <c r="O343" s="221"/>
      <c r="P343" s="221"/>
      <c r="Q343" s="221"/>
      <c r="R343" s="221"/>
      <c r="S343" s="221"/>
      <c r="T343" s="222"/>
      <c r="AT343" s="223" t="s">
        <v>161</v>
      </c>
      <c r="AU343" s="223" t="s">
        <v>89</v>
      </c>
      <c r="AV343" s="14" t="s">
        <v>89</v>
      </c>
      <c r="AW343" s="14" t="s">
        <v>4</v>
      </c>
      <c r="AX343" s="14" t="s">
        <v>87</v>
      </c>
      <c r="AY343" s="223" t="s">
        <v>153</v>
      </c>
    </row>
    <row r="344" spans="1:65" s="2" customFormat="1" ht="24.2" customHeight="1">
      <c r="A344" s="35"/>
      <c r="B344" s="36"/>
      <c r="C344" s="188" t="s">
        <v>407</v>
      </c>
      <c r="D344" s="188" t="s">
        <v>155</v>
      </c>
      <c r="E344" s="189" t="s">
        <v>2493</v>
      </c>
      <c r="F344" s="190" t="s">
        <v>2494</v>
      </c>
      <c r="G344" s="191" t="s">
        <v>446</v>
      </c>
      <c r="H344" s="192">
        <v>237.18</v>
      </c>
      <c r="I344" s="193"/>
      <c r="J344" s="194">
        <f>ROUND(I344*H344,2)</f>
        <v>0</v>
      </c>
      <c r="K344" s="195"/>
      <c r="L344" s="40"/>
      <c r="M344" s="196" t="s">
        <v>1</v>
      </c>
      <c r="N344" s="197" t="s">
        <v>44</v>
      </c>
      <c r="O344" s="72"/>
      <c r="P344" s="198">
        <f>O344*H344</f>
        <v>0</v>
      </c>
      <c r="Q344" s="198">
        <v>0.10095</v>
      </c>
      <c r="R344" s="198">
        <f>Q344*H344</f>
        <v>23.943321000000001</v>
      </c>
      <c r="S344" s="198">
        <v>0</v>
      </c>
      <c r="T344" s="199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0" t="s">
        <v>159</v>
      </c>
      <c r="AT344" s="200" t="s">
        <v>155</v>
      </c>
      <c r="AU344" s="200" t="s">
        <v>89</v>
      </c>
      <c r="AY344" s="18" t="s">
        <v>153</v>
      </c>
      <c r="BE344" s="201">
        <f>IF(N344="základní",J344,0)</f>
        <v>0</v>
      </c>
      <c r="BF344" s="201">
        <f>IF(N344="snížená",J344,0)</f>
        <v>0</v>
      </c>
      <c r="BG344" s="201">
        <f>IF(N344="zákl. přenesená",J344,0)</f>
        <v>0</v>
      </c>
      <c r="BH344" s="201">
        <f>IF(N344="sníž. přenesená",J344,0)</f>
        <v>0</v>
      </c>
      <c r="BI344" s="201">
        <f>IF(N344="nulová",J344,0)</f>
        <v>0</v>
      </c>
      <c r="BJ344" s="18" t="s">
        <v>87</v>
      </c>
      <c r="BK344" s="201">
        <f>ROUND(I344*H344,2)</f>
        <v>0</v>
      </c>
      <c r="BL344" s="18" t="s">
        <v>159</v>
      </c>
      <c r="BM344" s="200" t="s">
        <v>2495</v>
      </c>
    </row>
    <row r="345" spans="1:65" s="13" customFormat="1" ht="11.25">
      <c r="B345" s="202"/>
      <c r="C345" s="203"/>
      <c r="D345" s="204" t="s">
        <v>161</v>
      </c>
      <c r="E345" s="205" t="s">
        <v>1</v>
      </c>
      <c r="F345" s="206" t="s">
        <v>2496</v>
      </c>
      <c r="G345" s="203"/>
      <c r="H345" s="205" t="s">
        <v>1</v>
      </c>
      <c r="I345" s="207"/>
      <c r="J345" s="203"/>
      <c r="K345" s="203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161</v>
      </c>
      <c r="AU345" s="212" t="s">
        <v>89</v>
      </c>
      <c r="AV345" s="13" t="s">
        <v>87</v>
      </c>
      <c r="AW345" s="13" t="s">
        <v>33</v>
      </c>
      <c r="AX345" s="13" t="s">
        <v>79</v>
      </c>
      <c r="AY345" s="212" t="s">
        <v>153</v>
      </c>
    </row>
    <row r="346" spans="1:65" s="14" customFormat="1" ht="22.5">
      <c r="B346" s="213"/>
      <c r="C346" s="214"/>
      <c r="D346" s="204" t="s">
        <v>161</v>
      </c>
      <c r="E346" s="215" t="s">
        <v>1</v>
      </c>
      <c r="F346" s="216" t="s">
        <v>2497</v>
      </c>
      <c r="G346" s="214"/>
      <c r="H346" s="217">
        <v>128.31800000000001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161</v>
      </c>
      <c r="AU346" s="223" t="s">
        <v>89</v>
      </c>
      <c r="AV346" s="14" t="s">
        <v>89</v>
      </c>
      <c r="AW346" s="14" t="s">
        <v>33</v>
      </c>
      <c r="AX346" s="14" t="s">
        <v>79</v>
      </c>
      <c r="AY346" s="223" t="s">
        <v>153</v>
      </c>
    </row>
    <row r="347" spans="1:65" s="14" customFormat="1" ht="11.25">
      <c r="B347" s="213"/>
      <c r="C347" s="214"/>
      <c r="D347" s="204" t="s">
        <v>161</v>
      </c>
      <c r="E347" s="215" t="s">
        <v>1</v>
      </c>
      <c r="F347" s="216" t="s">
        <v>2498</v>
      </c>
      <c r="G347" s="214"/>
      <c r="H347" s="217">
        <v>108.86199999999999</v>
      </c>
      <c r="I347" s="218"/>
      <c r="J347" s="214"/>
      <c r="K347" s="214"/>
      <c r="L347" s="219"/>
      <c r="M347" s="220"/>
      <c r="N347" s="221"/>
      <c r="O347" s="221"/>
      <c r="P347" s="221"/>
      <c r="Q347" s="221"/>
      <c r="R347" s="221"/>
      <c r="S347" s="221"/>
      <c r="T347" s="222"/>
      <c r="AT347" s="223" t="s">
        <v>161</v>
      </c>
      <c r="AU347" s="223" t="s">
        <v>89</v>
      </c>
      <c r="AV347" s="14" t="s">
        <v>89</v>
      </c>
      <c r="AW347" s="14" t="s">
        <v>33</v>
      </c>
      <c r="AX347" s="14" t="s">
        <v>79</v>
      </c>
      <c r="AY347" s="223" t="s">
        <v>153</v>
      </c>
    </row>
    <row r="348" spans="1:65" s="15" customFormat="1" ht="11.25">
      <c r="B348" s="224"/>
      <c r="C348" s="225"/>
      <c r="D348" s="204" t="s">
        <v>161</v>
      </c>
      <c r="E348" s="226" t="s">
        <v>1</v>
      </c>
      <c r="F348" s="227" t="s">
        <v>164</v>
      </c>
      <c r="G348" s="225"/>
      <c r="H348" s="228">
        <v>237.18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AT348" s="234" t="s">
        <v>161</v>
      </c>
      <c r="AU348" s="234" t="s">
        <v>89</v>
      </c>
      <c r="AV348" s="15" t="s">
        <v>159</v>
      </c>
      <c r="AW348" s="15" t="s">
        <v>33</v>
      </c>
      <c r="AX348" s="15" t="s">
        <v>87</v>
      </c>
      <c r="AY348" s="234" t="s">
        <v>153</v>
      </c>
    </row>
    <row r="349" spans="1:65" s="2" customFormat="1" ht="16.5" customHeight="1">
      <c r="A349" s="35"/>
      <c r="B349" s="36"/>
      <c r="C349" s="235" t="s">
        <v>411</v>
      </c>
      <c r="D349" s="235" t="s">
        <v>223</v>
      </c>
      <c r="E349" s="236" t="s">
        <v>2499</v>
      </c>
      <c r="F349" s="237" t="s">
        <v>2500</v>
      </c>
      <c r="G349" s="238" t="s">
        <v>446</v>
      </c>
      <c r="H349" s="239">
        <v>260.89800000000002</v>
      </c>
      <c r="I349" s="240"/>
      <c r="J349" s="241">
        <f>ROUND(I349*H349,2)</f>
        <v>0</v>
      </c>
      <c r="K349" s="242"/>
      <c r="L349" s="243"/>
      <c r="M349" s="244" t="s">
        <v>1</v>
      </c>
      <c r="N349" s="245" t="s">
        <v>44</v>
      </c>
      <c r="O349" s="72"/>
      <c r="P349" s="198">
        <f>O349*H349</f>
        <v>0</v>
      </c>
      <c r="Q349" s="198">
        <v>2.8000000000000001E-2</v>
      </c>
      <c r="R349" s="198">
        <f>Q349*H349</f>
        <v>7.3051440000000012</v>
      </c>
      <c r="S349" s="198">
        <v>0</v>
      </c>
      <c r="T349" s="19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0" t="s">
        <v>204</v>
      </c>
      <c r="AT349" s="200" t="s">
        <v>223</v>
      </c>
      <c r="AU349" s="200" t="s">
        <v>89</v>
      </c>
      <c r="AY349" s="18" t="s">
        <v>153</v>
      </c>
      <c r="BE349" s="201">
        <f>IF(N349="základní",J349,0)</f>
        <v>0</v>
      </c>
      <c r="BF349" s="201">
        <f>IF(N349="snížená",J349,0)</f>
        <v>0</v>
      </c>
      <c r="BG349" s="201">
        <f>IF(N349="zákl. přenesená",J349,0)</f>
        <v>0</v>
      </c>
      <c r="BH349" s="201">
        <f>IF(N349="sníž. přenesená",J349,0)</f>
        <v>0</v>
      </c>
      <c r="BI349" s="201">
        <f>IF(N349="nulová",J349,0)</f>
        <v>0</v>
      </c>
      <c r="BJ349" s="18" t="s">
        <v>87</v>
      </c>
      <c r="BK349" s="201">
        <f>ROUND(I349*H349,2)</f>
        <v>0</v>
      </c>
      <c r="BL349" s="18" t="s">
        <v>159</v>
      </c>
      <c r="BM349" s="200" t="s">
        <v>2501</v>
      </c>
    </row>
    <row r="350" spans="1:65" s="14" customFormat="1" ht="11.25">
      <c r="B350" s="213"/>
      <c r="C350" s="214"/>
      <c r="D350" s="204" t="s">
        <v>161</v>
      </c>
      <c r="E350" s="215" t="s">
        <v>1</v>
      </c>
      <c r="F350" s="216" t="s">
        <v>2502</v>
      </c>
      <c r="G350" s="214"/>
      <c r="H350" s="217">
        <v>237.18</v>
      </c>
      <c r="I350" s="218"/>
      <c r="J350" s="214"/>
      <c r="K350" s="214"/>
      <c r="L350" s="219"/>
      <c r="M350" s="220"/>
      <c r="N350" s="221"/>
      <c r="O350" s="221"/>
      <c r="P350" s="221"/>
      <c r="Q350" s="221"/>
      <c r="R350" s="221"/>
      <c r="S350" s="221"/>
      <c r="T350" s="222"/>
      <c r="AT350" s="223" t="s">
        <v>161</v>
      </c>
      <c r="AU350" s="223" t="s">
        <v>89</v>
      </c>
      <c r="AV350" s="14" t="s">
        <v>89</v>
      </c>
      <c r="AW350" s="14" t="s">
        <v>33</v>
      </c>
      <c r="AX350" s="14" t="s">
        <v>87</v>
      </c>
      <c r="AY350" s="223" t="s">
        <v>153</v>
      </c>
    </row>
    <row r="351" spans="1:65" s="14" customFormat="1" ht="11.25">
      <c r="B351" s="213"/>
      <c r="C351" s="214"/>
      <c r="D351" s="204" t="s">
        <v>161</v>
      </c>
      <c r="E351" s="214"/>
      <c r="F351" s="216" t="s">
        <v>2503</v>
      </c>
      <c r="G351" s="214"/>
      <c r="H351" s="217">
        <v>260.89800000000002</v>
      </c>
      <c r="I351" s="218"/>
      <c r="J351" s="214"/>
      <c r="K351" s="214"/>
      <c r="L351" s="219"/>
      <c r="M351" s="220"/>
      <c r="N351" s="221"/>
      <c r="O351" s="221"/>
      <c r="P351" s="221"/>
      <c r="Q351" s="221"/>
      <c r="R351" s="221"/>
      <c r="S351" s="221"/>
      <c r="T351" s="222"/>
      <c r="AT351" s="223" t="s">
        <v>161</v>
      </c>
      <c r="AU351" s="223" t="s">
        <v>89</v>
      </c>
      <c r="AV351" s="14" t="s">
        <v>89</v>
      </c>
      <c r="AW351" s="14" t="s">
        <v>4</v>
      </c>
      <c r="AX351" s="14" t="s">
        <v>87</v>
      </c>
      <c r="AY351" s="223" t="s">
        <v>153</v>
      </c>
    </row>
    <row r="352" spans="1:65" s="2" customFormat="1" ht="24.2" customHeight="1">
      <c r="A352" s="35"/>
      <c r="B352" s="36"/>
      <c r="C352" s="188" t="s">
        <v>419</v>
      </c>
      <c r="D352" s="188" t="s">
        <v>155</v>
      </c>
      <c r="E352" s="189" t="s">
        <v>831</v>
      </c>
      <c r="F352" s="190" t="s">
        <v>832</v>
      </c>
      <c r="G352" s="191" t="s">
        <v>158</v>
      </c>
      <c r="H352" s="192">
        <v>18.783000000000001</v>
      </c>
      <c r="I352" s="193"/>
      <c r="J352" s="194">
        <f>ROUND(I352*H352,2)</f>
        <v>0</v>
      </c>
      <c r="K352" s="195"/>
      <c r="L352" s="40"/>
      <c r="M352" s="196" t="s">
        <v>1</v>
      </c>
      <c r="N352" s="197" t="s">
        <v>44</v>
      </c>
      <c r="O352" s="72"/>
      <c r="P352" s="198">
        <f>O352*H352</f>
        <v>0</v>
      </c>
      <c r="Q352" s="198">
        <v>2.2563399999999998</v>
      </c>
      <c r="R352" s="198">
        <f>Q352*H352</f>
        <v>42.380834219999997</v>
      </c>
      <c r="S352" s="198">
        <v>0</v>
      </c>
      <c r="T352" s="199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0" t="s">
        <v>159</v>
      </c>
      <c r="AT352" s="200" t="s">
        <v>155</v>
      </c>
      <c r="AU352" s="200" t="s">
        <v>89</v>
      </c>
      <c r="AY352" s="18" t="s">
        <v>153</v>
      </c>
      <c r="BE352" s="201">
        <f>IF(N352="základní",J352,0)</f>
        <v>0</v>
      </c>
      <c r="BF352" s="201">
        <f>IF(N352="snížená",J352,0)</f>
        <v>0</v>
      </c>
      <c r="BG352" s="201">
        <f>IF(N352="zákl. přenesená",J352,0)</f>
        <v>0</v>
      </c>
      <c r="BH352" s="201">
        <f>IF(N352="sníž. přenesená",J352,0)</f>
        <v>0</v>
      </c>
      <c r="BI352" s="201">
        <f>IF(N352="nulová",J352,0)</f>
        <v>0</v>
      </c>
      <c r="BJ352" s="18" t="s">
        <v>87</v>
      </c>
      <c r="BK352" s="201">
        <f>ROUND(I352*H352,2)</f>
        <v>0</v>
      </c>
      <c r="BL352" s="18" t="s">
        <v>159</v>
      </c>
      <c r="BM352" s="200" t="s">
        <v>2504</v>
      </c>
    </row>
    <row r="353" spans="1:65" s="13" customFormat="1" ht="11.25">
      <c r="B353" s="202"/>
      <c r="C353" s="203"/>
      <c r="D353" s="204" t="s">
        <v>161</v>
      </c>
      <c r="E353" s="205" t="s">
        <v>1</v>
      </c>
      <c r="F353" s="206" t="s">
        <v>2505</v>
      </c>
      <c r="G353" s="203"/>
      <c r="H353" s="205" t="s">
        <v>1</v>
      </c>
      <c r="I353" s="207"/>
      <c r="J353" s="203"/>
      <c r="K353" s="203"/>
      <c r="L353" s="208"/>
      <c r="M353" s="209"/>
      <c r="N353" s="210"/>
      <c r="O353" s="210"/>
      <c r="P353" s="210"/>
      <c r="Q353" s="210"/>
      <c r="R353" s="210"/>
      <c r="S353" s="210"/>
      <c r="T353" s="211"/>
      <c r="AT353" s="212" t="s">
        <v>161</v>
      </c>
      <c r="AU353" s="212" t="s">
        <v>89</v>
      </c>
      <c r="AV353" s="13" t="s">
        <v>87</v>
      </c>
      <c r="AW353" s="13" t="s">
        <v>33</v>
      </c>
      <c r="AX353" s="13" t="s">
        <v>79</v>
      </c>
      <c r="AY353" s="212" t="s">
        <v>153</v>
      </c>
    </row>
    <row r="354" spans="1:65" s="14" customFormat="1" ht="11.25">
      <c r="B354" s="213"/>
      <c r="C354" s="214"/>
      <c r="D354" s="204" t="s">
        <v>161</v>
      </c>
      <c r="E354" s="215" t="s">
        <v>1</v>
      </c>
      <c r="F354" s="216" t="s">
        <v>2506</v>
      </c>
      <c r="G354" s="214"/>
      <c r="H354" s="217">
        <v>8.1929999999999996</v>
      </c>
      <c r="I354" s="218"/>
      <c r="J354" s="214"/>
      <c r="K354" s="214"/>
      <c r="L354" s="219"/>
      <c r="M354" s="220"/>
      <c r="N354" s="221"/>
      <c r="O354" s="221"/>
      <c r="P354" s="221"/>
      <c r="Q354" s="221"/>
      <c r="R354" s="221"/>
      <c r="S354" s="221"/>
      <c r="T354" s="222"/>
      <c r="AT354" s="223" t="s">
        <v>161</v>
      </c>
      <c r="AU354" s="223" t="s">
        <v>89</v>
      </c>
      <c r="AV354" s="14" t="s">
        <v>89</v>
      </c>
      <c r="AW354" s="14" t="s">
        <v>33</v>
      </c>
      <c r="AX354" s="14" t="s">
        <v>79</v>
      </c>
      <c r="AY354" s="223" t="s">
        <v>153</v>
      </c>
    </row>
    <row r="355" spans="1:65" s="13" customFormat="1" ht="11.25">
      <c r="B355" s="202"/>
      <c r="C355" s="203"/>
      <c r="D355" s="204" t="s">
        <v>161</v>
      </c>
      <c r="E355" s="205" t="s">
        <v>1</v>
      </c>
      <c r="F355" s="206" t="s">
        <v>2507</v>
      </c>
      <c r="G355" s="203"/>
      <c r="H355" s="205" t="s">
        <v>1</v>
      </c>
      <c r="I355" s="207"/>
      <c r="J355" s="203"/>
      <c r="K355" s="203"/>
      <c r="L355" s="208"/>
      <c r="M355" s="209"/>
      <c r="N355" s="210"/>
      <c r="O355" s="210"/>
      <c r="P355" s="210"/>
      <c r="Q355" s="210"/>
      <c r="R355" s="210"/>
      <c r="S355" s="210"/>
      <c r="T355" s="211"/>
      <c r="AT355" s="212" t="s">
        <v>161</v>
      </c>
      <c r="AU355" s="212" t="s">
        <v>89</v>
      </c>
      <c r="AV355" s="13" t="s">
        <v>87</v>
      </c>
      <c r="AW355" s="13" t="s">
        <v>33</v>
      </c>
      <c r="AX355" s="13" t="s">
        <v>79</v>
      </c>
      <c r="AY355" s="212" t="s">
        <v>153</v>
      </c>
    </row>
    <row r="356" spans="1:65" s="14" customFormat="1" ht="11.25">
      <c r="B356" s="213"/>
      <c r="C356" s="214"/>
      <c r="D356" s="204" t="s">
        <v>161</v>
      </c>
      <c r="E356" s="215" t="s">
        <v>1</v>
      </c>
      <c r="F356" s="216" t="s">
        <v>2508</v>
      </c>
      <c r="G356" s="214"/>
      <c r="H356" s="217">
        <v>7.1150000000000002</v>
      </c>
      <c r="I356" s="218"/>
      <c r="J356" s="214"/>
      <c r="K356" s="214"/>
      <c r="L356" s="219"/>
      <c r="M356" s="220"/>
      <c r="N356" s="221"/>
      <c r="O356" s="221"/>
      <c r="P356" s="221"/>
      <c r="Q356" s="221"/>
      <c r="R356" s="221"/>
      <c r="S356" s="221"/>
      <c r="T356" s="222"/>
      <c r="AT356" s="223" t="s">
        <v>161</v>
      </c>
      <c r="AU356" s="223" t="s">
        <v>89</v>
      </c>
      <c r="AV356" s="14" t="s">
        <v>89</v>
      </c>
      <c r="AW356" s="14" t="s">
        <v>33</v>
      </c>
      <c r="AX356" s="14" t="s">
        <v>79</v>
      </c>
      <c r="AY356" s="223" t="s">
        <v>153</v>
      </c>
    </row>
    <row r="357" spans="1:65" s="13" customFormat="1" ht="11.25">
      <c r="B357" s="202"/>
      <c r="C357" s="203"/>
      <c r="D357" s="204" t="s">
        <v>161</v>
      </c>
      <c r="E357" s="205" t="s">
        <v>1</v>
      </c>
      <c r="F357" s="206" t="s">
        <v>2509</v>
      </c>
      <c r="G357" s="203"/>
      <c r="H357" s="205" t="s">
        <v>1</v>
      </c>
      <c r="I357" s="207"/>
      <c r="J357" s="203"/>
      <c r="K357" s="203"/>
      <c r="L357" s="208"/>
      <c r="M357" s="209"/>
      <c r="N357" s="210"/>
      <c r="O357" s="210"/>
      <c r="P357" s="210"/>
      <c r="Q357" s="210"/>
      <c r="R357" s="210"/>
      <c r="S357" s="210"/>
      <c r="T357" s="211"/>
      <c r="AT357" s="212" t="s">
        <v>161</v>
      </c>
      <c r="AU357" s="212" t="s">
        <v>89</v>
      </c>
      <c r="AV357" s="13" t="s">
        <v>87</v>
      </c>
      <c r="AW357" s="13" t="s">
        <v>33</v>
      </c>
      <c r="AX357" s="13" t="s">
        <v>79</v>
      </c>
      <c r="AY357" s="212" t="s">
        <v>153</v>
      </c>
    </row>
    <row r="358" spans="1:65" s="14" customFormat="1" ht="11.25">
      <c r="B358" s="213"/>
      <c r="C358" s="214"/>
      <c r="D358" s="204" t="s">
        <v>161</v>
      </c>
      <c r="E358" s="215" t="s">
        <v>1</v>
      </c>
      <c r="F358" s="216" t="s">
        <v>2510</v>
      </c>
      <c r="G358" s="214"/>
      <c r="H358" s="217">
        <v>3.4750000000000001</v>
      </c>
      <c r="I358" s="218"/>
      <c r="J358" s="214"/>
      <c r="K358" s="214"/>
      <c r="L358" s="219"/>
      <c r="M358" s="220"/>
      <c r="N358" s="221"/>
      <c r="O358" s="221"/>
      <c r="P358" s="221"/>
      <c r="Q358" s="221"/>
      <c r="R358" s="221"/>
      <c r="S358" s="221"/>
      <c r="T358" s="222"/>
      <c r="AT358" s="223" t="s">
        <v>161</v>
      </c>
      <c r="AU358" s="223" t="s">
        <v>89</v>
      </c>
      <c r="AV358" s="14" t="s">
        <v>89</v>
      </c>
      <c r="AW358" s="14" t="s">
        <v>33</v>
      </c>
      <c r="AX358" s="14" t="s">
        <v>79</v>
      </c>
      <c r="AY358" s="223" t="s">
        <v>153</v>
      </c>
    </row>
    <row r="359" spans="1:65" s="15" customFormat="1" ht="11.25">
      <c r="B359" s="224"/>
      <c r="C359" s="225"/>
      <c r="D359" s="204" t="s">
        <v>161</v>
      </c>
      <c r="E359" s="226" t="s">
        <v>1</v>
      </c>
      <c r="F359" s="227" t="s">
        <v>164</v>
      </c>
      <c r="G359" s="225"/>
      <c r="H359" s="228">
        <v>18.783000000000001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AT359" s="234" t="s">
        <v>161</v>
      </c>
      <c r="AU359" s="234" t="s">
        <v>89</v>
      </c>
      <c r="AV359" s="15" t="s">
        <v>159</v>
      </c>
      <c r="AW359" s="15" t="s">
        <v>33</v>
      </c>
      <c r="AX359" s="15" t="s">
        <v>87</v>
      </c>
      <c r="AY359" s="234" t="s">
        <v>153</v>
      </c>
    </row>
    <row r="360" spans="1:65" s="2" customFormat="1" ht="24.2" customHeight="1">
      <c r="A360" s="35"/>
      <c r="B360" s="36"/>
      <c r="C360" s="188" t="s">
        <v>427</v>
      </c>
      <c r="D360" s="188" t="s">
        <v>155</v>
      </c>
      <c r="E360" s="189" t="s">
        <v>1140</v>
      </c>
      <c r="F360" s="190" t="s">
        <v>1141</v>
      </c>
      <c r="G360" s="191" t="s">
        <v>446</v>
      </c>
      <c r="H360" s="192">
        <v>30.5</v>
      </c>
      <c r="I360" s="193"/>
      <c r="J360" s="194">
        <f>ROUND(I360*H360,2)</f>
        <v>0</v>
      </c>
      <c r="K360" s="195"/>
      <c r="L360" s="40"/>
      <c r="M360" s="196" t="s">
        <v>1</v>
      </c>
      <c r="N360" s="197" t="s">
        <v>44</v>
      </c>
      <c r="O360" s="72"/>
      <c r="P360" s="198">
        <f>O360*H360</f>
        <v>0</v>
      </c>
      <c r="Q360" s="198">
        <v>1.1E-4</v>
      </c>
      <c r="R360" s="198">
        <f>Q360*H360</f>
        <v>3.3549999999999999E-3</v>
      </c>
      <c r="S360" s="198">
        <v>0</v>
      </c>
      <c r="T360" s="199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0" t="s">
        <v>159</v>
      </c>
      <c r="AT360" s="200" t="s">
        <v>155</v>
      </c>
      <c r="AU360" s="200" t="s">
        <v>89</v>
      </c>
      <c r="AY360" s="18" t="s">
        <v>153</v>
      </c>
      <c r="BE360" s="201">
        <f>IF(N360="základní",J360,0)</f>
        <v>0</v>
      </c>
      <c r="BF360" s="201">
        <f>IF(N360="snížená",J360,0)</f>
        <v>0</v>
      </c>
      <c r="BG360" s="201">
        <f>IF(N360="zákl. přenesená",J360,0)</f>
        <v>0</v>
      </c>
      <c r="BH360" s="201">
        <f>IF(N360="sníž. přenesená",J360,0)</f>
        <v>0</v>
      </c>
      <c r="BI360" s="201">
        <f>IF(N360="nulová",J360,0)</f>
        <v>0</v>
      </c>
      <c r="BJ360" s="18" t="s">
        <v>87</v>
      </c>
      <c r="BK360" s="201">
        <f>ROUND(I360*H360,2)</f>
        <v>0</v>
      </c>
      <c r="BL360" s="18" t="s">
        <v>159</v>
      </c>
      <c r="BM360" s="200" t="s">
        <v>2511</v>
      </c>
    </row>
    <row r="361" spans="1:65" s="14" customFormat="1" ht="11.25">
      <c r="B361" s="213"/>
      <c r="C361" s="214"/>
      <c r="D361" s="204" t="s">
        <v>161</v>
      </c>
      <c r="E361" s="215" t="s">
        <v>1</v>
      </c>
      <c r="F361" s="216" t="s">
        <v>2512</v>
      </c>
      <c r="G361" s="214"/>
      <c r="H361" s="217">
        <v>30.5</v>
      </c>
      <c r="I361" s="218"/>
      <c r="J361" s="214"/>
      <c r="K361" s="214"/>
      <c r="L361" s="219"/>
      <c r="M361" s="220"/>
      <c r="N361" s="221"/>
      <c r="O361" s="221"/>
      <c r="P361" s="221"/>
      <c r="Q361" s="221"/>
      <c r="R361" s="221"/>
      <c r="S361" s="221"/>
      <c r="T361" s="222"/>
      <c r="AT361" s="223" t="s">
        <v>161</v>
      </c>
      <c r="AU361" s="223" t="s">
        <v>89</v>
      </c>
      <c r="AV361" s="14" t="s">
        <v>89</v>
      </c>
      <c r="AW361" s="14" t="s">
        <v>33</v>
      </c>
      <c r="AX361" s="14" t="s">
        <v>79</v>
      </c>
      <c r="AY361" s="223" t="s">
        <v>153</v>
      </c>
    </row>
    <row r="362" spans="1:65" s="15" customFormat="1" ht="11.25">
      <c r="B362" s="224"/>
      <c r="C362" s="225"/>
      <c r="D362" s="204" t="s">
        <v>161</v>
      </c>
      <c r="E362" s="226" t="s">
        <v>1</v>
      </c>
      <c r="F362" s="227" t="s">
        <v>164</v>
      </c>
      <c r="G362" s="225"/>
      <c r="H362" s="228">
        <v>30.5</v>
      </c>
      <c r="I362" s="229"/>
      <c r="J362" s="225"/>
      <c r="K362" s="225"/>
      <c r="L362" s="230"/>
      <c r="M362" s="231"/>
      <c r="N362" s="232"/>
      <c r="O362" s="232"/>
      <c r="P362" s="232"/>
      <c r="Q362" s="232"/>
      <c r="R362" s="232"/>
      <c r="S362" s="232"/>
      <c r="T362" s="233"/>
      <c r="AT362" s="234" t="s">
        <v>161</v>
      </c>
      <c r="AU362" s="234" t="s">
        <v>89</v>
      </c>
      <c r="AV362" s="15" t="s">
        <v>159</v>
      </c>
      <c r="AW362" s="15" t="s">
        <v>33</v>
      </c>
      <c r="AX362" s="15" t="s">
        <v>87</v>
      </c>
      <c r="AY362" s="234" t="s">
        <v>153</v>
      </c>
    </row>
    <row r="363" spans="1:65" s="2" customFormat="1" ht="21.75" customHeight="1">
      <c r="A363" s="35"/>
      <c r="B363" s="36"/>
      <c r="C363" s="188" t="s">
        <v>431</v>
      </c>
      <c r="D363" s="188" t="s">
        <v>155</v>
      </c>
      <c r="E363" s="189" t="s">
        <v>2513</v>
      </c>
      <c r="F363" s="190" t="s">
        <v>2514</v>
      </c>
      <c r="G363" s="191" t="s">
        <v>446</v>
      </c>
      <c r="H363" s="192">
        <v>30.5</v>
      </c>
      <c r="I363" s="193"/>
      <c r="J363" s="194">
        <f>ROUND(I363*H363,2)</f>
        <v>0</v>
      </c>
      <c r="K363" s="195"/>
      <c r="L363" s="40"/>
      <c r="M363" s="196" t="s">
        <v>1</v>
      </c>
      <c r="N363" s="197" t="s">
        <v>44</v>
      </c>
      <c r="O363" s="72"/>
      <c r="P363" s="198">
        <f>O363*H363</f>
        <v>0</v>
      </c>
      <c r="Q363" s="198">
        <v>0</v>
      </c>
      <c r="R363" s="198">
        <f>Q363*H363</f>
        <v>0</v>
      </c>
      <c r="S363" s="198">
        <v>0</v>
      </c>
      <c r="T363" s="199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0" t="s">
        <v>159</v>
      </c>
      <c r="AT363" s="200" t="s">
        <v>155</v>
      </c>
      <c r="AU363" s="200" t="s">
        <v>89</v>
      </c>
      <c r="AY363" s="18" t="s">
        <v>153</v>
      </c>
      <c r="BE363" s="201">
        <f>IF(N363="základní",J363,0)</f>
        <v>0</v>
      </c>
      <c r="BF363" s="201">
        <f>IF(N363="snížená",J363,0)</f>
        <v>0</v>
      </c>
      <c r="BG363" s="201">
        <f>IF(N363="zákl. přenesená",J363,0)</f>
        <v>0</v>
      </c>
      <c r="BH363" s="201">
        <f>IF(N363="sníž. přenesená",J363,0)</f>
        <v>0</v>
      </c>
      <c r="BI363" s="201">
        <f>IF(N363="nulová",J363,0)</f>
        <v>0</v>
      </c>
      <c r="BJ363" s="18" t="s">
        <v>87</v>
      </c>
      <c r="BK363" s="201">
        <f>ROUND(I363*H363,2)</f>
        <v>0</v>
      </c>
      <c r="BL363" s="18" t="s">
        <v>159</v>
      </c>
      <c r="BM363" s="200" t="s">
        <v>2515</v>
      </c>
    </row>
    <row r="364" spans="1:65" s="13" customFormat="1" ht="11.25">
      <c r="B364" s="202"/>
      <c r="C364" s="203"/>
      <c r="D364" s="204" t="s">
        <v>161</v>
      </c>
      <c r="E364" s="205" t="s">
        <v>1</v>
      </c>
      <c r="F364" s="206" t="s">
        <v>2516</v>
      </c>
      <c r="G364" s="203"/>
      <c r="H364" s="205" t="s">
        <v>1</v>
      </c>
      <c r="I364" s="207"/>
      <c r="J364" s="203"/>
      <c r="K364" s="203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161</v>
      </c>
      <c r="AU364" s="212" t="s">
        <v>89</v>
      </c>
      <c r="AV364" s="13" t="s">
        <v>87</v>
      </c>
      <c r="AW364" s="13" t="s">
        <v>33</v>
      </c>
      <c r="AX364" s="13" t="s">
        <v>79</v>
      </c>
      <c r="AY364" s="212" t="s">
        <v>153</v>
      </c>
    </row>
    <row r="365" spans="1:65" s="14" customFormat="1" ht="11.25">
      <c r="B365" s="213"/>
      <c r="C365" s="214"/>
      <c r="D365" s="204" t="s">
        <v>161</v>
      </c>
      <c r="E365" s="215" t="s">
        <v>1</v>
      </c>
      <c r="F365" s="216" t="s">
        <v>2512</v>
      </c>
      <c r="G365" s="214"/>
      <c r="H365" s="217">
        <v>30.5</v>
      </c>
      <c r="I365" s="218"/>
      <c r="J365" s="214"/>
      <c r="K365" s="214"/>
      <c r="L365" s="219"/>
      <c r="M365" s="220"/>
      <c r="N365" s="221"/>
      <c r="O365" s="221"/>
      <c r="P365" s="221"/>
      <c r="Q365" s="221"/>
      <c r="R365" s="221"/>
      <c r="S365" s="221"/>
      <c r="T365" s="222"/>
      <c r="AT365" s="223" t="s">
        <v>161</v>
      </c>
      <c r="AU365" s="223" t="s">
        <v>89</v>
      </c>
      <c r="AV365" s="14" t="s">
        <v>89</v>
      </c>
      <c r="AW365" s="14" t="s">
        <v>33</v>
      </c>
      <c r="AX365" s="14" t="s">
        <v>79</v>
      </c>
      <c r="AY365" s="223" t="s">
        <v>153</v>
      </c>
    </row>
    <row r="366" spans="1:65" s="15" customFormat="1" ht="11.25">
      <c r="B366" s="224"/>
      <c r="C366" s="225"/>
      <c r="D366" s="204" t="s">
        <v>161</v>
      </c>
      <c r="E366" s="226" t="s">
        <v>1</v>
      </c>
      <c r="F366" s="227" t="s">
        <v>164</v>
      </c>
      <c r="G366" s="225"/>
      <c r="H366" s="228">
        <v>30.5</v>
      </c>
      <c r="I366" s="229"/>
      <c r="J366" s="225"/>
      <c r="K366" s="225"/>
      <c r="L366" s="230"/>
      <c r="M366" s="231"/>
      <c r="N366" s="232"/>
      <c r="O366" s="232"/>
      <c r="P366" s="232"/>
      <c r="Q366" s="232"/>
      <c r="R366" s="232"/>
      <c r="S366" s="232"/>
      <c r="T366" s="233"/>
      <c r="AT366" s="234" t="s">
        <v>161</v>
      </c>
      <c r="AU366" s="234" t="s">
        <v>89</v>
      </c>
      <c r="AV366" s="15" t="s">
        <v>159</v>
      </c>
      <c r="AW366" s="15" t="s">
        <v>33</v>
      </c>
      <c r="AX366" s="15" t="s">
        <v>87</v>
      </c>
      <c r="AY366" s="234" t="s">
        <v>153</v>
      </c>
    </row>
    <row r="367" spans="1:65" s="2" customFormat="1" ht="24.2" customHeight="1">
      <c r="A367" s="35"/>
      <c r="B367" s="36"/>
      <c r="C367" s="188" t="s">
        <v>437</v>
      </c>
      <c r="D367" s="188" t="s">
        <v>155</v>
      </c>
      <c r="E367" s="189" t="s">
        <v>2517</v>
      </c>
      <c r="F367" s="190" t="s">
        <v>2518</v>
      </c>
      <c r="G367" s="191" t="s">
        <v>194</v>
      </c>
      <c r="H367" s="192">
        <v>106.8</v>
      </c>
      <c r="I367" s="193"/>
      <c r="J367" s="194">
        <f>ROUND(I367*H367,2)</f>
        <v>0</v>
      </c>
      <c r="K367" s="195"/>
      <c r="L367" s="40"/>
      <c r="M367" s="196" t="s">
        <v>1</v>
      </c>
      <c r="N367" s="197" t="s">
        <v>44</v>
      </c>
      <c r="O367" s="72"/>
      <c r="P367" s="198">
        <f>O367*H367</f>
        <v>0</v>
      </c>
      <c r="Q367" s="198">
        <v>0</v>
      </c>
      <c r="R367" s="198">
        <f>Q367*H367</f>
        <v>0</v>
      </c>
      <c r="S367" s="198">
        <v>0.02</v>
      </c>
      <c r="T367" s="199">
        <f>S367*H367</f>
        <v>2.1360000000000001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00" t="s">
        <v>159</v>
      </c>
      <c r="AT367" s="200" t="s">
        <v>155</v>
      </c>
      <c r="AU367" s="200" t="s">
        <v>89</v>
      </c>
      <c r="AY367" s="18" t="s">
        <v>153</v>
      </c>
      <c r="BE367" s="201">
        <f>IF(N367="základní",J367,0)</f>
        <v>0</v>
      </c>
      <c r="BF367" s="201">
        <f>IF(N367="snížená",J367,0)</f>
        <v>0</v>
      </c>
      <c r="BG367" s="201">
        <f>IF(N367="zákl. přenesená",J367,0)</f>
        <v>0</v>
      </c>
      <c r="BH367" s="201">
        <f>IF(N367="sníž. přenesená",J367,0)</f>
        <v>0</v>
      </c>
      <c r="BI367" s="201">
        <f>IF(N367="nulová",J367,0)</f>
        <v>0</v>
      </c>
      <c r="BJ367" s="18" t="s">
        <v>87</v>
      </c>
      <c r="BK367" s="201">
        <f>ROUND(I367*H367,2)</f>
        <v>0</v>
      </c>
      <c r="BL367" s="18" t="s">
        <v>159</v>
      </c>
      <c r="BM367" s="200" t="s">
        <v>2519</v>
      </c>
    </row>
    <row r="368" spans="1:65" s="12" customFormat="1" ht="22.9" customHeight="1">
      <c r="B368" s="172"/>
      <c r="C368" s="173"/>
      <c r="D368" s="174" t="s">
        <v>78</v>
      </c>
      <c r="E368" s="186" t="s">
        <v>2520</v>
      </c>
      <c r="F368" s="186" t="s">
        <v>2521</v>
      </c>
      <c r="G368" s="173"/>
      <c r="H368" s="173"/>
      <c r="I368" s="176"/>
      <c r="J368" s="187">
        <f>BK368</f>
        <v>0</v>
      </c>
      <c r="K368" s="173"/>
      <c r="L368" s="178"/>
      <c r="M368" s="179"/>
      <c r="N368" s="180"/>
      <c r="O368" s="180"/>
      <c r="P368" s="181">
        <f>SUM(P369:P381)</f>
        <v>0</v>
      </c>
      <c r="Q368" s="180"/>
      <c r="R368" s="181">
        <f>SUM(R369:R381)</f>
        <v>0</v>
      </c>
      <c r="S368" s="180"/>
      <c r="T368" s="182">
        <f>SUM(T369:T381)</f>
        <v>0</v>
      </c>
      <c r="AR368" s="183" t="s">
        <v>87</v>
      </c>
      <c r="AT368" s="184" t="s">
        <v>78</v>
      </c>
      <c r="AU368" s="184" t="s">
        <v>87</v>
      </c>
      <c r="AY368" s="183" t="s">
        <v>153</v>
      </c>
      <c r="BK368" s="185">
        <f>SUM(BK369:BK381)</f>
        <v>0</v>
      </c>
    </row>
    <row r="369" spans="1:65" s="2" customFormat="1" ht="16.5" customHeight="1">
      <c r="A369" s="35"/>
      <c r="B369" s="36"/>
      <c r="C369" s="188" t="s">
        <v>443</v>
      </c>
      <c r="D369" s="188" t="s">
        <v>155</v>
      </c>
      <c r="E369" s="189" t="s">
        <v>2522</v>
      </c>
      <c r="F369" s="190" t="s">
        <v>2523</v>
      </c>
      <c r="G369" s="191" t="s">
        <v>201</v>
      </c>
      <c r="H369" s="192">
        <v>26.7</v>
      </c>
      <c r="I369" s="193"/>
      <c r="J369" s="194">
        <f>ROUND(I369*H369,2)</f>
        <v>0</v>
      </c>
      <c r="K369" s="195"/>
      <c r="L369" s="40"/>
      <c r="M369" s="196" t="s">
        <v>1</v>
      </c>
      <c r="N369" s="197" t="s">
        <v>44</v>
      </c>
      <c r="O369" s="72"/>
      <c r="P369" s="198">
        <f>O369*H369</f>
        <v>0</v>
      </c>
      <c r="Q369" s="198">
        <v>0</v>
      </c>
      <c r="R369" s="198">
        <f>Q369*H369</f>
        <v>0</v>
      </c>
      <c r="S369" s="198">
        <v>0</v>
      </c>
      <c r="T369" s="19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0" t="s">
        <v>159</v>
      </c>
      <c r="AT369" s="200" t="s">
        <v>155</v>
      </c>
      <c r="AU369" s="200" t="s">
        <v>89</v>
      </c>
      <c r="AY369" s="18" t="s">
        <v>153</v>
      </c>
      <c r="BE369" s="201">
        <f>IF(N369="základní",J369,0)</f>
        <v>0</v>
      </c>
      <c r="BF369" s="201">
        <f>IF(N369="snížená",J369,0)</f>
        <v>0</v>
      </c>
      <c r="BG369" s="201">
        <f>IF(N369="zákl. přenesená",J369,0)</f>
        <v>0</v>
      </c>
      <c r="BH369" s="201">
        <f>IF(N369="sníž. přenesená",J369,0)</f>
        <v>0</v>
      </c>
      <c r="BI369" s="201">
        <f>IF(N369="nulová",J369,0)</f>
        <v>0</v>
      </c>
      <c r="BJ369" s="18" t="s">
        <v>87</v>
      </c>
      <c r="BK369" s="201">
        <f>ROUND(I369*H369,2)</f>
        <v>0</v>
      </c>
      <c r="BL369" s="18" t="s">
        <v>159</v>
      </c>
      <c r="BM369" s="200" t="s">
        <v>2524</v>
      </c>
    </row>
    <row r="370" spans="1:65" s="2" customFormat="1" ht="24.2" customHeight="1">
      <c r="A370" s="35"/>
      <c r="B370" s="36"/>
      <c r="C370" s="188" t="s">
        <v>450</v>
      </c>
      <c r="D370" s="188" t="s">
        <v>155</v>
      </c>
      <c r="E370" s="189" t="s">
        <v>2525</v>
      </c>
      <c r="F370" s="190" t="s">
        <v>2526</v>
      </c>
      <c r="G370" s="191" t="s">
        <v>201</v>
      </c>
      <c r="H370" s="192">
        <v>26.7</v>
      </c>
      <c r="I370" s="193"/>
      <c r="J370" s="194">
        <f>ROUND(I370*H370,2)</f>
        <v>0</v>
      </c>
      <c r="K370" s="195"/>
      <c r="L370" s="40"/>
      <c r="M370" s="196" t="s">
        <v>1</v>
      </c>
      <c r="N370" s="197" t="s">
        <v>44</v>
      </c>
      <c r="O370" s="72"/>
      <c r="P370" s="198">
        <f>O370*H370</f>
        <v>0</v>
      </c>
      <c r="Q370" s="198">
        <v>0</v>
      </c>
      <c r="R370" s="198">
        <f>Q370*H370</f>
        <v>0</v>
      </c>
      <c r="S370" s="198">
        <v>0</v>
      </c>
      <c r="T370" s="19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0" t="s">
        <v>159</v>
      </c>
      <c r="AT370" s="200" t="s">
        <v>155</v>
      </c>
      <c r="AU370" s="200" t="s">
        <v>89</v>
      </c>
      <c r="AY370" s="18" t="s">
        <v>153</v>
      </c>
      <c r="BE370" s="201">
        <f>IF(N370="základní",J370,0)</f>
        <v>0</v>
      </c>
      <c r="BF370" s="201">
        <f>IF(N370="snížená",J370,0)</f>
        <v>0</v>
      </c>
      <c r="BG370" s="201">
        <f>IF(N370="zákl. přenesená",J370,0)</f>
        <v>0</v>
      </c>
      <c r="BH370" s="201">
        <f>IF(N370="sníž. přenesená",J370,0)</f>
        <v>0</v>
      </c>
      <c r="BI370" s="201">
        <f>IF(N370="nulová",J370,0)</f>
        <v>0</v>
      </c>
      <c r="BJ370" s="18" t="s">
        <v>87</v>
      </c>
      <c r="BK370" s="201">
        <f>ROUND(I370*H370,2)</f>
        <v>0</v>
      </c>
      <c r="BL370" s="18" t="s">
        <v>159</v>
      </c>
      <c r="BM370" s="200" t="s">
        <v>2527</v>
      </c>
    </row>
    <row r="371" spans="1:65" s="2" customFormat="1" ht="24.2" customHeight="1">
      <c r="A371" s="35"/>
      <c r="B371" s="36"/>
      <c r="C371" s="188" t="s">
        <v>456</v>
      </c>
      <c r="D371" s="188" t="s">
        <v>155</v>
      </c>
      <c r="E371" s="189" t="s">
        <v>2528</v>
      </c>
      <c r="F371" s="190" t="s">
        <v>2529</v>
      </c>
      <c r="G371" s="191" t="s">
        <v>201</v>
      </c>
      <c r="H371" s="192">
        <v>106.8</v>
      </c>
      <c r="I371" s="193"/>
      <c r="J371" s="194">
        <f>ROUND(I371*H371,2)</f>
        <v>0</v>
      </c>
      <c r="K371" s="195"/>
      <c r="L371" s="40"/>
      <c r="M371" s="196" t="s">
        <v>1</v>
      </c>
      <c r="N371" s="197" t="s">
        <v>44</v>
      </c>
      <c r="O371" s="72"/>
      <c r="P371" s="198">
        <f>O371*H371</f>
        <v>0</v>
      </c>
      <c r="Q371" s="198">
        <v>0</v>
      </c>
      <c r="R371" s="198">
        <f>Q371*H371</f>
        <v>0</v>
      </c>
      <c r="S371" s="198">
        <v>0</v>
      </c>
      <c r="T371" s="199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00" t="s">
        <v>159</v>
      </c>
      <c r="AT371" s="200" t="s">
        <v>155</v>
      </c>
      <c r="AU371" s="200" t="s">
        <v>89</v>
      </c>
      <c r="AY371" s="18" t="s">
        <v>153</v>
      </c>
      <c r="BE371" s="201">
        <f>IF(N371="základní",J371,0)</f>
        <v>0</v>
      </c>
      <c r="BF371" s="201">
        <f>IF(N371="snížená",J371,0)</f>
        <v>0</v>
      </c>
      <c r="BG371" s="201">
        <f>IF(N371="zákl. přenesená",J371,0)</f>
        <v>0</v>
      </c>
      <c r="BH371" s="201">
        <f>IF(N371="sníž. přenesená",J371,0)</f>
        <v>0</v>
      </c>
      <c r="BI371" s="201">
        <f>IF(N371="nulová",J371,0)</f>
        <v>0</v>
      </c>
      <c r="BJ371" s="18" t="s">
        <v>87</v>
      </c>
      <c r="BK371" s="201">
        <f>ROUND(I371*H371,2)</f>
        <v>0</v>
      </c>
      <c r="BL371" s="18" t="s">
        <v>159</v>
      </c>
      <c r="BM371" s="200" t="s">
        <v>2530</v>
      </c>
    </row>
    <row r="372" spans="1:65" s="14" customFormat="1" ht="11.25">
      <c r="B372" s="213"/>
      <c r="C372" s="214"/>
      <c r="D372" s="204" t="s">
        <v>161</v>
      </c>
      <c r="E372" s="214"/>
      <c r="F372" s="216" t="s">
        <v>2531</v>
      </c>
      <c r="G372" s="214"/>
      <c r="H372" s="217">
        <v>106.8</v>
      </c>
      <c r="I372" s="218"/>
      <c r="J372" s="214"/>
      <c r="K372" s="214"/>
      <c r="L372" s="219"/>
      <c r="M372" s="220"/>
      <c r="N372" s="221"/>
      <c r="O372" s="221"/>
      <c r="P372" s="221"/>
      <c r="Q372" s="221"/>
      <c r="R372" s="221"/>
      <c r="S372" s="221"/>
      <c r="T372" s="222"/>
      <c r="AT372" s="223" t="s">
        <v>161</v>
      </c>
      <c r="AU372" s="223" t="s">
        <v>89</v>
      </c>
      <c r="AV372" s="14" t="s">
        <v>89</v>
      </c>
      <c r="AW372" s="14" t="s">
        <v>4</v>
      </c>
      <c r="AX372" s="14" t="s">
        <v>87</v>
      </c>
      <c r="AY372" s="223" t="s">
        <v>153</v>
      </c>
    </row>
    <row r="373" spans="1:65" s="2" customFormat="1" ht="44.25" customHeight="1">
      <c r="A373" s="35"/>
      <c r="B373" s="36"/>
      <c r="C373" s="188" t="s">
        <v>462</v>
      </c>
      <c r="D373" s="188" t="s">
        <v>155</v>
      </c>
      <c r="E373" s="189" t="s">
        <v>2532</v>
      </c>
      <c r="F373" s="190" t="s">
        <v>2533</v>
      </c>
      <c r="G373" s="191" t="s">
        <v>201</v>
      </c>
      <c r="H373" s="192">
        <v>2.1360000000000001</v>
      </c>
      <c r="I373" s="193"/>
      <c r="J373" s="194">
        <f>ROUND(I373*H373,2)</f>
        <v>0</v>
      </c>
      <c r="K373" s="195"/>
      <c r="L373" s="40"/>
      <c r="M373" s="196" t="s">
        <v>1</v>
      </c>
      <c r="N373" s="197" t="s">
        <v>44</v>
      </c>
      <c r="O373" s="72"/>
      <c r="P373" s="198">
        <f>O373*H373</f>
        <v>0</v>
      </c>
      <c r="Q373" s="198">
        <v>0</v>
      </c>
      <c r="R373" s="198">
        <f>Q373*H373</f>
        <v>0</v>
      </c>
      <c r="S373" s="198">
        <v>0</v>
      </c>
      <c r="T373" s="19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0" t="s">
        <v>159</v>
      </c>
      <c r="AT373" s="200" t="s">
        <v>155</v>
      </c>
      <c r="AU373" s="200" t="s">
        <v>89</v>
      </c>
      <c r="AY373" s="18" t="s">
        <v>153</v>
      </c>
      <c r="BE373" s="201">
        <f>IF(N373="základní",J373,0)</f>
        <v>0</v>
      </c>
      <c r="BF373" s="201">
        <f>IF(N373="snížená",J373,0)</f>
        <v>0</v>
      </c>
      <c r="BG373" s="201">
        <f>IF(N373="zákl. přenesená",J373,0)</f>
        <v>0</v>
      </c>
      <c r="BH373" s="201">
        <f>IF(N373="sníž. přenesená",J373,0)</f>
        <v>0</v>
      </c>
      <c r="BI373" s="201">
        <f>IF(N373="nulová",J373,0)</f>
        <v>0</v>
      </c>
      <c r="BJ373" s="18" t="s">
        <v>87</v>
      </c>
      <c r="BK373" s="201">
        <f>ROUND(I373*H373,2)</f>
        <v>0</v>
      </c>
      <c r="BL373" s="18" t="s">
        <v>159</v>
      </c>
      <c r="BM373" s="200" t="s">
        <v>2534</v>
      </c>
    </row>
    <row r="374" spans="1:65" s="14" customFormat="1" ht="11.25">
      <c r="B374" s="213"/>
      <c r="C374" s="214"/>
      <c r="D374" s="204" t="s">
        <v>161</v>
      </c>
      <c r="E374" s="215" t="s">
        <v>1</v>
      </c>
      <c r="F374" s="216" t="s">
        <v>2535</v>
      </c>
      <c r="G374" s="214"/>
      <c r="H374" s="217">
        <v>2.1360000000000001</v>
      </c>
      <c r="I374" s="218"/>
      <c r="J374" s="214"/>
      <c r="K374" s="214"/>
      <c r="L374" s="219"/>
      <c r="M374" s="220"/>
      <c r="N374" s="221"/>
      <c r="O374" s="221"/>
      <c r="P374" s="221"/>
      <c r="Q374" s="221"/>
      <c r="R374" s="221"/>
      <c r="S374" s="221"/>
      <c r="T374" s="222"/>
      <c r="AT374" s="223" t="s">
        <v>161</v>
      </c>
      <c r="AU374" s="223" t="s">
        <v>89</v>
      </c>
      <c r="AV374" s="14" t="s">
        <v>89</v>
      </c>
      <c r="AW374" s="14" t="s">
        <v>33</v>
      </c>
      <c r="AX374" s="14" t="s">
        <v>79</v>
      </c>
      <c r="AY374" s="223" t="s">
        <v>153</v>
      </c>
    </row>
    <row r="375" spans="1:65" s="15" customFormat="1" ht="11.25">
      <c r="B375" s="224"/>
      <c r="C375" s="225"/>
      <c r="D375" s="204" t="s">
        <v>161</v>
      </c>
      <c r="E375" s="226" t="s">
        <v>1</v>
      </c>
      <c r="F375" s="227" t="s">
        <v>164</v>
      </c>
      <c r="G375" s="225"/>
      <c r="H375" s="228">
        <v>2.1360000000000001</v>
      </c>
      <c r="I375" s="229"/>
      <c r="J375" s="225"/>
      <c r="K375" s="225"/>
      <c r="L375" s="230"/>
      <c r="M375" s="231"/>
      <c r="N375" s="232"/>
      <c r="O375" s="232"/>
      <c r="P375" s="232"/>
      <c r="Q375" s="232"/>
      <c r="R375" s="232"/>
      <c r="S375" s="232"/>
      <c r="T375" s="233"/>
      <c r="AT375" s="234" t="s">
        <v>161</v>
      </c>
      <c r="AU375" s="234" t="s">
        <v>89</v>
      </c>
      <c r="AV375" s="15" t="s">
        <v>159</v>
      </c>
      <c r="AW375" s="15" t="s">
        <v>33</v>
      </c>
      <c r="AX375" s="15" t="s">
        <v>87</v>
      </c>
      <c r="AY375" s="234" t="s">
        <v>153</v>
      </c>
    </row>
    <row r="376" spans="1:65" s="2" customFormat="1" ht="44.25" customHeight="1">
      <c r="A376" s="35"/>
      <c r="B376" s="36"/>
      <c r="C376" s="188" t="s">
        <v>467</v>
      </c>
      <c r="D376" s="188" t="s">
        <v>155</v>
      </c>
      <c r="E376" s="189" t="s">
        <v>2536</v>
      </c>
      <c r="F376" s="190" t="s">
        <v>2537</v>
      </c>
      <c r="G376" s="191" t="s">
        <v>201</v>
      </c>
      <c r="H376" s="192">
        <v>24.564</v>
      </c>
      <c r="I376" s="193"/>
      <c r="J376" s="194">
        <f>ROUND(I376*H376,2)</f>
        <v>0</v>
      </c>
      <c r="K376" s="195"/>
      <c r="L376" s="40"/>
      <c r="M376" s="196" t="s">
        <v>1</v>
      </c>
      <c r="N376" s="197" t="s">
        <v>44</v>
      </c>
      <c r="O376" s="72"/>
      <c r="P376" s="198">
        <f>O376*H376</f>
        <v>0</v>
      </c>
      <c r="Q376" s="198">
        <v>0</v>
      </c>
      <c r="R376" s="198">
        <f>Q376*H376</f>
        <v>0</v>
      </c>
      <c r="S376" s="198">
        <v>0</v>
      </c>
      <c r="T376" s="199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00" t="s">
        <v>159</v>
      </c>
      <c r="AT376" s="200" t="s">
        <v>155</v>
      </c>
      <c r="AU376" s="200" t="s">
        <v>89</v>
      </c>
      <c r="AY376" s="18" t="s">
        <v>153</v>
      </c>
      <c r="BE376" s="201">
        <f>IF(N376="základní",J376,0)</f>
        <v>0</v>
      </c>
      <c r="BF376" s="201">
        <f>IF(N376="snížená",J376,0)</f>
        <v>0</v>
      </c>
      <c r="BG376" s="201">
        <f>IF(N376="zákl. přenesená",J376,0)</f>
        <v>0</v>
      </c>
      <c r="BH376" s="201">
        <f>IF(N376="sníž. přenesená",J376,0)</f>
        <v>0</v>
      </c>
      <c r="BI376" s="201">
        <f>IF(N376="nulová",J376,0)</f>
        <v>0</v>
      </c>
      <c r="BJ376" s="18" t="s">
        <v>87</v>
      </c>
      <c r="BK376" s="201">
        <f>ROUND(I376*H376,2)</f>
        <v>0</v>
      </c>
      <c r="BL376" s="18" t="s">
        <v>159</v>
      </c>
      <c r="BM376" s="200" t="s">
        <v>2538</v>
      </c>
    </row>
    <row r="377" spans="1:65" s="14" customFormat="1" ht="11.25">
      <c r="B377" s="213"/>
      <c r="C377" s="214"/>
      <c r="D377" s="204" t="s">
        <v>161</v>
      </c>
      <c r="E377" s="215" t="s">
        <v>1</v>
      </c>
      <c r="F377" s="216" t="s">
        <v>2539</v>
      </c>
      <c r="G377" s="214"/>
      <c r="H377" s="217">
        <v>24.564</v>
      </c>
      <c r="I377" s="218"/>
      <c r="J377" s="214"/>
      <c r="K377" s="214"/>
      <c r="L377" s="219"/>
      <c r="M377" s="220"/>
      <c r="N377" s="221"/>
      <c r="O377" s="221"/>
      <c r="P377" s="221"/>
      <c r="Q377" s="221"/>
      <c r="R377" s="221"/>
      <c r="S377" s="221"/>
      <c r="T377" s="222"/>
      <c r="AT377" s="223" t="s">
        <v>161</v>
      </c>
      <c r="AU377" s="223" t="s">
        <v>89</v>
      </c>
      <c r="AV377" s="14" t="s">
        <v>89</v>
      </c>
      <c r="AW377" s="14" t="s">
        <v>33</v>
      </c>
      <c r="AX377" s="14" t="s">
        <v>79</v>
      </c>
      <c r="AY377" s="223" t="s">
        <v>153</v>
      </c>
    </row>
    <row r="378" spans="1:65" s="15" customFormat="1" ht="11.25">
      <c r="B378" s="224"/>
      <c r="C378" s="225"/>
      <c r="D378" s="204" t="s">
        <v>161</v>
      </c>
      <c r="E378" s="226" t="s">
        <v>1</v>
      </c>
      <c r="F378" s="227" t="s">
        <v>164</v>
      </c>
      <c r="G378" s="225"/>
      <c r="H378" s="228">
        <v>24.564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AT378" s="234" t="s">
        <v>161</v>
      </c>
      <c r="AU378" s="234" t="s">
        <v>89</v>
      </c>
      <c r="AV378" s="15" t="s">
        <v>159</v>
      </c>
      <c r="AW378" s="15" t="s">
        <v>33</v>
      </c>
      <c r="AX378" s="15" t="s">
        <v>87</v>
      </c>
      <c r="AY378" s="234" t="s">
        <v>153</v>
      </c>
    </row>
    <row r="379" spans="1:65" s="2" customFormat="1" ht="16.5" customHeight="1">
      <c r="A379" s="35"/>
      <c r="B379" s="36"/>
      <c r="C379" s="188" t="s">
        <v>472</v>
      </c>
      <c r="D379" s="188" t="s">
        <v>155</v>
      </c>
      <c r="E379" s="189" t="s">
        <v>2540</v>
      </c>
      <c r="F379" s="190" t="s">
        <v>206</v>
      </c>
      <c r="G379" s="191" t="s">
        <v>158</v>
      </c>
      <c r="H379" s="192">
        <v>13.692</v>
      </c>
      <c r="I379" s="193"/>
      <c r="J379" s="194">
        <f>ROUND(I379*H379,2)</f>
        <v>0</v>
      </c>
      <c r="K379" s="195"/>
      <c r="L379" s="40"/>
      <c r="M379" s="196" t="s">
        <v>1</v>
      </c>
      <c r="N379" s="197" t="s">
        <v>44</v>
      </c>
      <c r="O379" s="72"/>
      <c r="P379" s="198">
        <f>O379*H379</f>
        <v>0</v>
      </c>
      <c r="Q379" s="198">
        <v>0</v>
      </c>
      <c r="R379" s="198">
        <f>Q379*H379</f>
        <v>0</v>
      </c>
      <c r="S379" s="198">
        <v>0</v>
      </c>
      <c r="T379" s="199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00" t="s">
        <v>159</v>
      </c>
      <c r="AT379" s="200" t="s">
        <v>155</v>
      </c>
      <c r="AU379" s="200" t="s">
        <v>89</v>
      </c>
      <c r="AY379" s="18" t="s">
        <v>153</v>
      </c>
      <c r="BE379" s="201">
        <f>IF(N379="základní",J379,0)</f>
        <v>0</v>
      </c>
      <c r="BF379" s="201">
        <f>IF(N379="snížená",J379,0)</f>
        <v>0</v>
      </c>
      <c r="BG379" s="201">
        <f>IF(N379="zákl. přenesená",J379,0)</f>
        <v>0</v>
      </c>
      <c r="BH379" s="201">
        <f>IF(N379="sníž. přenesená",J379,0)</f>
        <v>0</v>
      </c>
      <c r="BI379" s="201">
        <f>IF(N379="nulová",J379,0)</f>
        <v>0</v>
      </c>
      <c r="BJ379" s="18" t="s">
        <v>87</v>
      </c>
      <c r="BK379" s="201">
        <f>ROUND(I379*H379,2)</f>
        <v>0</v>
      </c>
      <c r="BL379" s="18" t="s">
        <v>159</v>
      </c>
      <c r="BM379" s="200" t="s">
        <v>2541</v>
      </c>
    </row>
    <row r="380" spans="1:65" s="14" customFormat="1" ht="11.25">
      <c r="B380" s="213"/>
      <c r="C380" s="214"/>
      <c r="D380" s="204" t="s">
        <v>161</v>
      </c>
      <c r="E380" s="215" t="s">
        <v>1</v>
      </c>
      <c r="F380" s="216" t="s">
        <v>2542</v>
      </c>
      <c r="G380" s="214"/>
      <c r="H380" s="217">
        <v>13.692</v>
      </c>
      <c r="I380" s="218"/>
      <c r="J380" s="214"/>
      <c r="K380" s="214"/>
      <c r="L380" s="219"/>
      <c r="M380" s="220"/>
      <c r="N380" s="221"/>
      <c r="O380" s="221"/>
      <c r="P380" s="221"/>
      <c r="Q380" s="221"/>
      <c r="R380" s="221"/>
      <c r="S380" s="221"/>
      <c r="T380" s="222"/>
      <c r="AT380" s="223" t="s">
        <v>161</v>
      </c>
      <c r="AU380" s="223" t="s">
        <v>89</v>
      </c>
      <c r="AV380" s="14" t="s">
        <v>89</v>
      </c>
      <c r="AW380" s="14" t="s">
        <v>33</v>
      </c>
      <c r="AX380" s="14" t="s">
        <v>79</v>
      </c>
      <c r="AY380" s="223" t="s">
        <v>153</v>
      </c>
    </row>
    <row r="381" spans="1:65" s="15" customFormat="1" ht="11.25">
      <c r="B381" s="224"/>
      <c r="C381" s="225"/>
      <c r="D381" s="204" t="s">
        <v>161</v>
      </c>
      <c r="E381" s="226" t="s">
        <v>1</v>
      </c>
      <c r="F381" s="227" t="s">
        <v>164</v>
      </c>
      <c r="G381" s="225"/>
      <c r="H381" s="228">
        <v>13.692</v>
      </c>
      <c r="I381" s="229"/>
      <c r="J381" s="225"/>
      <c r="K381" s="225"/>
      <c r="L381" s="230"/>
      <c r="M381" s="231"/>
      <c r="N381" s="232"/>
      <c r="O381" s="232"/>
      <c r="P381" s="232"/>
      <c r="Q381" s="232"/>
      <c r="R381" s="232"/>
      <c r="S381" s="232"/>
      <c r="T381" s="233"/>
      <c r="AT381" s="234" t="s">
        <v>161</v>
      </c>
      <c r="AU381" s="234" t="s">
        <v>89</v>
      </c>
      <c r="AV381" s="15" t="s">
        <v>159</v>
      </c>
      <c r="AW381" s="15" t="s">
        <v>33</v>
      </c>
      <c r="AX381" s="15" t="s">
        <v>87</v>
      </c>
      <c r="AY381" s="234" t="s">
        <v>153</v>
      </c>
    </row>
    <row r="382" spans="1:65" s="12" customFormat="1" ht="22.9" customHeight="1">
      <c r="B382" s="172"/>
      <c r="C382" s="173"/>
      <c r="D382" s="174" t="s">
        <v>78</v>
      </c>
      <c r="E382" s="186" t="s">
        <v>506</v>
      </c>
      <c r="F382" s="186" t="s">
        <v>507</v>
      </c>
      <c r="G382" s="173"/>
      <c r="H382" s="173"/>
      <c r="I382" s="176"/>
      <c r="J382" s="187">
        <f>BK382</f>
        <v>0</v>
      </c>
      <c r="K382" s="173"/>
      <c r="L382" s="178"/>
      <c r="M382" s="179"/>
      <c r="N382" s="180"/>
      <c r="O382" s="180"/>
      <c r="P382" s="181">
        <f>P383</f>
        <v>0</v>
      </c>
      <c r="Q382" s="180"/>
      <c r="R382" s="181">
        <f>R383</f>
        <v>0</v>
      </c>
      <c r="S382" s="180"/>
      <c r="T382" s="182">
        <f>T383</f>
        <v>0</v>
      </c>
      <c r="AR382" s="183" t="s">
        <v>87</v>
      </c>
      <c r="AT382" s="184" t="s">
        <v>78</v>
      </c>
      <c r="AU382" s="184" t="s">
        <v>87</v>
      </c>
      <c r="AY382" s="183" t="s">
        <v>153</v>
      </c>
      <c r="BK382" s="185">
        <f>BK383</f>
        <v>0</v>
      </c>
    </row>
    <row r="383" spans="1:65" s="2" customFormat="1" ht="24.2" customHeight="1">
      <c r="A383" s="35"/>
      <c r="B383" s="36"/>
      <c r="C383" s="188" t="s">
        <v>477</v>
      </c>
      <c r="D383" s="188" t="s">
        <v>155</v>
      </c>
      <c r="E383" s="189" t="s">
        <v>853</v>
      </c>
      <c r="F383" s="190" t="s">
        <v>854</v>
      </c>
      <c r="G383" s="191" t="s">
        <v>201</v>
      </c>
      <c r="H383" s="192">
        <v>1866.3230000000001</v>
      </c>
      <c r="I383" s="193"/>
      <c r="J383" s="194">
        <f>ROUND(I383*H383,2)</f>
        <v>0</v>
      </c>
      <c r="K383" s="195"/>
      <c r="L383" s="40"/>
      <c r="M383" s="257" t="s">
        <v>1</v>
      </c>
      <c r="N383" s="258" t="s">
        <v>44</v>
      </c>
      <c r="O383" s="259"/>
      <c r="P383" s="260">
        <f>O383*H383</f>
        <v>0</v>
      </c>
      <c r="Q383" s="260">
        <v>0</v>
      </c>
      <c r="R383" s="260">
        <f>Q383*H383</f>
        <v>0</v>
      </c>
      <c r="S383" s="260">
        <v>0</v>
      </c>
      <c r="T383" s="261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00" t="s">
        <v>159</v>
      </c>
      <c r="AT383" s="200" t="s">
        <v>155</v>
      </c>
      <c r="AU383" s="200" t="s">
        <v>89</v>
      </c>
      <c r="AY383" s="18" t="s">
        <v>153</v>
      </c>
      <c r="BE383" s="201">
        <f>IF(N383="základní",J383,0)</f>
        <v>0</v>
      </c>
      <c r="BF383" s="201">
        <f>IF(N383="snížená",J383,0)</f>
        <v>0</v>
      </c>
      <c r="BG383" s="201">
        <f>IF(N383="zákl. přenesená",J383,0)</f>
        <v>0</v>
      </c>
      <c r="BH383" s="201">
        <f>IF(N383="sníž. přenesená",J383,0)</f>
        <v>0</v>
      </c>
      <c r="BI383" s="201">
        <f>IF(N383="nulová",J383,0)</f>
        <v>0</v>
      </c>
      <c r="BJ383" s="18" t="s">
        <v>87</v>
      </c>
      <c r="BK383" s="201">
        <f>ROUND(I383*H383,2)</f>
        <v>0</v>
      </c>
      <c r="BL383" s="18" t="s">
        <v>159</v>
      </c>
      <c r="BM383" s="200" t="s">
        <v>2543</v>
      </c>
    </row>
    <row r="384" spans="1:65" s="2" customFormat="1" ht="6.95" customHeight="1">
      <c r="A384" s="35"/>
      <c r="B384" s="55"/>
      <c r="C384" s="56"/>
      <c r="D384" s="56"/>
      <c r="E384" s="56"/>
      <c r="F384" s="56"/>
      <c r="G384" s="56"/>
      <c r="H384" s="56"/>
      <c r="I384" s="56"/>
      <c r="J384" s="56"/>
      <c r="K384" s="56"/>
      <c r="L384" s="40"/>
      <c r="M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</row>
  </sheetData>
  <sheetProtection password="CC35" sheet="1" objects="1" scenarios="1" formatColumns="0" formatRows="0" autoFilter="0"/>
  <autoFilter ref="C122:K38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3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107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2544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23. 1. 2025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ROUND(J119,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ROUND((SUM(BE119:BE232)),  2)</f>
        <v>0</v>
      </c>
      <c r="G33" s="35"/>
      <c r="H33" s="35"/>
      <c r="I33" s="125">
        <v>0.21</v>
      </c>
      <c r="J33" s="124">
        <f>ROUND(((SUM(BE119:BE232))*I33),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ROUND((SUM(BF119:BF232)),  2)</f>
        <v>0</v>
      </c>
      <c r="G34" s="35"/>
      <c r="H34" s="35"/>
      <c r="I34" s="125">
        <v>0.15</v>
      </c>
      <c r="J34" s="124">
        <f>ROUND(((SUM(BF119:BF232))*I34),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ROUND((SUM(BG119:BG232)),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ROUND((SUM(BH119:BH232)),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ROUND((SUM(BI119:BI232)),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04 - SO 07 - Sadové úpravy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23. 1. 2025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J119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J120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J121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128</v>
      </c>
      <c r="E99" s="157"/>
      <c r="F99" s="157"/>
      <c r="G99" s="157"/>
      <c r="H99" s="157"/>
      <c r="I99" s="157"/>
      <c r="J99" s="158">
        <f>J231</f>
        <v>0</v>
      </c>
      <c r="K99" s="155"/>
      <c r="L99" s="159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5" customHeight="1">
      <c r="A101" s="35"/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5" customHeight="1">
      <c r="A105" s="35"/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5" customHeight="1">
      <c r="A106" s="35"/>
      <c r="B106" s="36"/>
      <c r="C106" s="24" t="s">
        <v>138</v>
      </c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16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11" t="str">
        <f>E7</f>
        <v>Obec Řepín - Revitalizace veřejného prostranství</v>
      </c>
      <c r="F109" s="312"/>
      <c r="G109" s="312"/>
      <c r="H109" s="312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112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263" t="str">
        <f>E9</f>
        <v>04 - SO 07 - Sadové úpravy</v>
      </c>
      <c r="F111" s="313"/>
      <c r="G111" s="313"/>
      <c r="H111" s="313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20</v>
      </c>
      <c r="D113" s="37"/>
      <c r="E113" s="37"/>
      <c r="F113" s="28" t="str">
        <f>F12</f>
        <v>Řepín</v>
      </c>
      <c r="G113" s="37"/>
      <c r="H113" s="37"/>
      <c r="I113" s="30" t="s">
        <v>22</v>
      </c>
      <c r="J113" s="67" t="str">
        <f>IF(J12="","",J12)</f>
        <v>23. 1. 2025</v>
      </c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24</v>
      </c>
      <c r="D115" s="37"/>
      <c r="E115" s="37"/>
      <c r="F115" s="28" t="str">
        <f>E15</f>
        <v>Obec Řepín</v>
      </c>
      <c r="G115" s="37"/>
      <c r="H115" s="37"/>
      <c r="I115" s="30" t="s">
        <v>31</v>
      </c>
      <c r="J115" s="33" t="str">
        <f>E21</f>
        <v xml:space="preserve"> 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29</v>
      </c>
      <c r="D116" s="37"/>
      <c r="E116" s="37"/>
      <c r="F116" s="28" t="str">
        <f>IF(E18="","",E18)</f>
        <v>Vyplň údaj</v>
      </c>
      <c r="G116" s="37"/>
      <c r="H116" s="37"/>
      <c r="I116" s="30" t="s">
        <v>34</v>
      </c>
      <c r="J116" s="33" t="str">
        <f>E24</f>
        <v>Josef Beran - STAVO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0"/>
      <c r="B118" s="161"/>
      <c r="C118" s="162" t="s">
        <v>139</v>
      </c>
      <c r="D118" s="163" t="s">
        <v>64</v>
      </c>
      <c r="E118" s="163" t="s">
        <v>60</v>
      </c>
      <c r="F118" s="163" t="s">
        <v>61</v>
      </c>
      <c r="G118" s="163" t="s">
        <v>140</v>
      </c>
      <c r="H118" s="163" t="s">
        <v>141</v>
      </c>
      <c r="I118" s="163" t="s">
        <v>142</v>
      </c>
      <c r="J118" s="164" t="s">
        <v>117</v>
      </c>
      <c r="K118" s="165" t="s">
        <v>143</v>
      </c>
      <c r="L118" s="166"/>
      <c r="M118" s="76" t="s">
        <v>1</v>
      </c>
      <c r="N118" s="77" t="s">
        <v>43</v>
      </c>
      <c r="O118" s="77" t="s">
        <v>144</v>
      </c>
      <c r="P118" s="77" t="s">
        <v>145</v>
      </c>
      <c r="Q118" s="77" t="s">
        <v>146</v>
      </c>
      <c r="R118" s="77" t="s">
        <v>147</v>
      </c>
      <c r="S118" s="77" t="s">
        <v>148</v>
      </c>
      <c r="T118" s="78" t="s">
        <v>149</v>
      </c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  <row r="119" spans="1:65" s="2" customFormat="1" ht="22.9" customHeight="1">
      <c r="A119" s="35"/>
      <c r="B119" s="36"/>
      <c r="C119" s="83" t="s">
        <v>150</v>
      </c>
      <c r="D119" s="37"/>
      <c r="E119" s="37"/>
      <c r="F119" s="37"/>
      <c r="G119" s="37"/>
      <c r="H119" s="37"/>
      <c r="I119" s="37"/>
      <c r="J119" s="167">
        <f>BK119</f>
        <v>0</v>
      </c>
      <c r="K119" s="37"/>
      <c r="L119" s="40"/>
      <c r="M119" s="79"/>
      <c r="N119" s="168"/>
      <c r="O119" s="80"/>
      <c r="P119" s="169">
        <f>P120</f>
        <v>0</v>
      </c>
      <c r="Q119" s="80"/>
      <c r="R119" s="169">
        <f>R120</f>
        <v>403.35088499999989</v>
      </c>
      <c r="S119" s="80"/>
      <c r="T119" s="170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78</v>
      </c>
      <c r="AU119" s="18" t="s">
        <v>119</v>
      </c>
      <c r="BK119" s="171">
        <f>BK120</f>
        <v>0</v>
      </c>
    </row>
    <row r="120" spans="1:65" s="12" customFormat="1" ht="25.9" customHeight="1">
      <c r="B120" s="172"/>
      <c r="C120" s="173"/>
      <c r="D120" s="174" t="s">
        <v>78</v>
      </c>
      <c r="E120" s="175" t="s">
        <v>151</v>
      </c>
      <c r="F120" s="175" t="s">
        <v>152</v>
      </c>
      <c r="G120" s="173"/>
      <c r="H120" s="173"/>
      <c r="I120" s="176"/>
      <c r="J120" s="177">
        <f>BK120</f>
        <v>0</v>
      </c>
      <c r="K120" s="173"/>
      <c r="L120" s="178"/>
      <c r="M120" s="179"/>
      <c r="N120" s="180"/>
      <c r="O120" s="180"/>
      <c r="P120" s="181">
        <f>P121+P231</f>
        <v>0</v>
      </c>
      <c r="Q120" s="180"/>
      <c r="R120" s="181">
        <f>R121+R231</f>
        <v>403.35088499999989</v>
      </c>
      <c r="S120" s="180"/>
      <c r="T120" s="182">
        <f>T121+T231</f>
        <v>0</v>
      </c>
      <c r="AR120" s="183" t="s">
        <v>87</v>
      </c>
      <c r="AT120" s="184" t="s">
        <v>78</v>
      </c>
      <c r="AU120" s="184" t="s">
        <v>79</v>
      </c>
      <c r="AY120" s="183" t="s">
        <v>153</v>
      </c>
      <c r="BK120" s="185">
        <f>BK121+BK231</f>
        <v>0</v>
      </c>
    </row>
    <row r="121" spans="1:65" s="12" customFormat="1" ht="22.9" customHeight="1">
      <c r="B121" s="172"/>
      <c r="C121" s="173"/>
      <c r="D121" s="174" t="s">
        <v>78</v>
      </c>
      <c r="E121" s="186" t="s">
        <v>87</v>
      </c>
      <c r="F121" s="186" t="s">
        <v>154</v>
      </c>
      <c r="G121" s="173"/>
      <c r="H121" s="173"/>
      <c r="I121" s="176"/>
      <c r="J121" s="187">
        <f>BK121</f>
        <v>0</v>
      </c>
      <c r="K121" s="173"/>
      <c r="L121" s="178"/>
      <c r="M121" s="179"/>
      <c r="N121" s="180"/>
      <c r="O121" s="180"/>
      <c r="P121" s="181">
        <f>SUM(P122:P230)</f>
        <v>0</v>
      </c>
      <c r="Q121" s="180"/>
      <c r="R121" s="181">
        <f>SUM(R122:R230)</f>
        <v>403.35088499999989</v>
      </c>
      <c r="S121" s="180"/>
      <c r="T121" s="182">
        <f>SUM(T122:T230)</f>
        <v>0</v>
      </c>
      <c r="AR121" s="183" t="s">
        <v>87</v>
      </c>
      <c r="AT121" s="184" t="s">
        <v>78</v>
      </c>
      <c r="AU121" s="184" t="s">
        <v>87</v>
      </c>
      <c r="AY121" s="183" t="s">
        <v>153</v>
      </c>
      <c r="BK121" s="185">
        <f>SUM(BK122:BK230)</f>
        <v>0</v>
      </c>
    </row>
    <row r="122" spans="1:65" s="2" customFormat="1" ht="33" customHeight="1">
      <c r="A122" s="35"/>
      <c r="B122" s="36"/>
      <c r="C122" s="188" t="s">
        <v>87</v>
      </c>
      <c r="D122" s="188" t="s">
        <v>155</v>
      </c>
      <c r="E122" s="189" t="s">
        <v>729</v>
      </c>
      <c r="F122" s="190" t="s">
        <v>730</v>
      </c>
      <c r="G122" s="191" t="s">
        <v>158</v>
      </c>
      <c r="H122" s="192">
        <v>965.58900000000006</v>
      </c>
      <c r="I122" s="193"/>
      <c r="J122" s="194">
        <f>ROUND(I122*H122,2)</f>
        <v>0</v>
      </c>
      <c r="K122" s="195"/>
      <c r="L122" s="40"/>
      <c r="M122" s="196" t="s">
        <v>1</v>
      </c>
      <c r="N122" s="197" t="s">
        <v>44</v>
      </c>
      <c r="O122" s="72"/>
      <c r="P122" s="198">
        <f>O122*H122</f>
        <v>0</v>
      </c>
      <c r="Q122" s="198">
        <v>0</v>
      </c>
      <c r="R122" s="198">
        <f>Q122*H122</f>
        <v>0</v>
      </c>
      <c r="S122" s="198">
        <v>0</v>
      </c>
      <c r="T122" s="19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0" t="s">
        <v>159</v>
      </c>
      <c r="AT122" s="200" t="s">
        <v>155</v>
      </c>
      <c r="AU122" s="200" t="s">
        <v>89</v>
      </c>
      <c r="AY122" s="18" t="s">
        <v>153</v>
      </c>
      <c r="BE122" s="201">
        <f>IF(N122="základní",J122,0)</f>
        <v>0</v>
      </c>
      <c r="BF122" s="201">
        <f>IF(N122="snížená",J122,0)</f>
        <v>0</v>
      </c>
      <c r="BG122" s="201">
        <f>IF(N122="zákl. přenesená",J122,0)</f>
        <v>0</v>
      </c>
      <c r="BH122" s="201">
        <f>IF(N122="sníž. přenesená",J122,0)</f>
        <v>0</v>
      </c>
      <c r="BI122" s="201">
        <f>IF(N122="nulová",J122,0)</f>
        <v>0</v>
      </c>
      <c r="BJ122" s="18" t="s">
        <v>87</v>
      </c>
      <c r="BK122" s="201">
        <f>ROUND(I122*H122,2)</f>
        <v>0</v>
      </c>
      <c r="BL122" s="18" t="s">
        <v>159</v>
      </c>
      <c r="BM122" s="200" t="s">
        <v>2545</v>
      </c>
    </row>
    <row r="123" spans="1:65" s="13" customFormat="1" ht="33.75">
      <c r="B123" s="202"/>
      <c r="C123" s="203"/>
      <c r="D123" s="204" t="s">
        <v>161</v>
      </c>
      <c r="E123" s="205" t="s">
        <v>1</v>
      </c>
      <c r="F123" s="206" t="s">
        <v>2546</v>
      </c>
      <c r="G123" s="203"/>
      <c r="H123" s="205" t="s">
        <v>1</v>
      </c>
      <c r="I123" s="207"/>
      <c r="J123" s="203"/>
      <c r="K123" s="203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161</v>
      </c>
      <c r="AU123" s="212" t="s">
        <v>89</v>
      </c>
      <c r="AV123" s="13" t="s">
        <v>87</v>
      </c>
      <c r="AW123" s="13" t="s">
        <v>33</v>
      </c>
      <c r="AX123" s="13" t="s">
        <v>79</v>
      </c>
      <c r="AY123" s="212" t="s">
        <v>153</v>
      </c>
    </row>
    <row r="124" spans="1:65" s="13" customFormat="1" ht="11.25">
      <c r="B124" s="202"/>
      <c r="C124" s="203"/>
      <c r="D124" s="204" t="s">
        <v>161</v>
      </c>
      <c r="E124" s="205" t="s">
        <v>1</v>
      </c>
      <c r="F124" s="206" t="s">
        <v>2547</v>
      </c>
      <c r="G124" s="203"/>
      <c r="H124" s="205" t="s">
        <v>1</v>
      </c>
      <c r="I124" s="207"/>
      <c r="J124" s="203"/>
      <c r="K124" s="203"/>
      <c r="L124" s="208"/>
      <c r="M124" s="209"/>
      <c r="N124" s="210"/>
      <c r="O124" s="210"/>
      <c r="P124" s="210"/>
      <c r="Q124" s="210"/>
      <c r="R124" s="210"/>
      <c r="S124" s="210"/>
      <c r="T124" s="211"/>
      <c r="AT124" s="212" t="s">
        <v>161</v>
      </c>
      <c r="AU124" s="212" t="s">
        <v>89</v>
      </c>
      <c r="AV124" s="13" t="s">
        <v>87</v>
      </c>
      <c r="AW124" s="13" t="s">
        <v>33</v>
      </c>
      <c r="AX124" s="13" t="s">
        <v>79</v>
      </c>
      <c r="AY124" s="212" t="s">
        <v>153</v>
      </c>
    </row>
    <row r="125" spans="1:65" s="14" customFormat="1" ht="11.25">
      <c r="B125" s="213"/>
      <c r="C125" s="214"/>
      <c r="D125" s="204" t="s">
        <v>161</v>
      </c>
      <c r="E125" s="215" t="s">
        <v>1</v>
      </c>
      <c r="F125" s="216" t="s">
        <v>2548</v>
      </c>
      <c r="G125" s="214"/>
      <c r="H125" s="217">
        <v>629.00300000000004</v>
      </c>
      <c r="I125" s="218"/>
      <c r="J125" s="214"/>
      <c r="K125" s="214"/>
      <c r="L125" s="219"/>
      <c r="M125" s="220"/>
      <c r="N125" s="221"/>
      <c r="O125" s="221"/>
      <c r="P125" s="221"/>
      <c r="Q125" s="221"/>
      <c r="R125" s="221"/>
      <c r="S125" s="221"/>
      <c r="T125" s="222"/>
      <c r="AT125" s="223" t="s">
        <v>161</v>
      </c>
      <c r="AU125" s="223" t="s">
        <v>89</v>
      </c>
      <c r="AV125" s="14" t="s">
        <v>89</v>
      </c>
      <c r="AW125" s="14" t="s">
        <v>33</v>
      </c>
      <c r="AX125" s="14" t="s">
        <v>79</v>
      </c>
      <c r="AY125" s="223" t="s">
        <v>153</v>
      </c>
    </row>
    <row r="126" spans="1:65" s="13" customFormat="1" ht="11.25">
      <c r="B126" s="202"/>
      <c r="C126" s="203"/>
      <c r="D126" s="204" t="s">
        <v>161</v>
      </c>
      <c r="E126" s="205" t="s">
        <v>1</v>
      </c>
      <c r="F126" s="206" t="s">
        <v>2549</v>
      </c>
      <c r="G126" s="203"/>
      <c r="H126" s="205" t="s">
        <v>1</v>
      </c>
      <c r="I126" s="207"/>
      <c r="J126" s="203"/>
      <c r="K126" s="203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161</v>
      </c>
      <c r="AU126" s="212" t="s">
        <v>89</v>
      </c>
      <c r="AV126" s="13" t="s">
        <v>87</v>
      </c>
      <c r="AW126" s="13" t="s">
        <v>33</v>
      </c>
      <c r="AX126" s="13" t="s">
        <v>79</v>
      </c>
      <c r="AY126" s="212" t="s">
        <v>153</v>
      </c>
    </row>
    <row r="127" spans="1:65" s="14" customFormat="1" ht="11.25">
      <c r="B127" s="213"/>
      <c r="C127" s="214"/>
      <c r="D127" s="204" t="s">
        <v>161</v>
      </c>
      <c r="E127" s="215" t="s">
        <v>1</v>
      </c>
      <c r="F127" s="216" t="s">
        <v>2550</v>
      </c>
      <c r="G127" s="214"/>
      <c r="H127" s="217">
        <v>20.5</v>
      </c>
      <c r="I127" s="218"/>
      <c r="J127" s="214"/>
      <c r="K127" s="214"/>
      <c r="L127" s="219"/>
      <c r="M127" s="220"/>
      <c r="N127" s="221"/>
      <c r="O127" s="221"/>
      <c r="P127" s="221"/>
      <c r="Q127" s="221"/>
      <c r="R127" s="221"/>
      <c r="S127" s="221"/>
      <c r="T127" s="222"/>
      <c r="AT127" s="223" t="s">
        <v>161</v>
      </c>
      <c r="AU127" s="223" t="s">
        <v>89</v>
      </c>
      <c r="AV127" s="14" t="s">
        <v>89</v>
      </c>
      <c r="AW127" s="14" t="s">
        <v>33</v>
      </c>
      <c r="AX127" s="14" t="s">
        <v>79</v>
      </c>
      <c r="AY127" s="223" t="s">
        <v>153</v>
      </c>
    </row>
    <row r="128" spans="1:65" s="13" customFormat="1" ht="11.25">
      <c r="B128" s="202"/>
      <c r="C128" s="203"/>
      <c r="D128" s="204" t="s">
        <v>161</v>
      </c>
      <c r="E128" s="205" t="s">
        <v>1</v>
      </c>
      <c r="F128" s="206" t="s">
        <v>2551</v>
      </c>
      <c r="G128" s="203"/>
      <c r="H128" s="205" t="s">
        <v>1</v>
      </c>
      <c r="I128" s="207"/>
      <c r="J128" s="203"/>
      <c r="K128" s="203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161</v>
      </c>
      <c r="AU128" s="212" t="s">
        <v>89</v>
      </c>
      <c r="AV128" s="13" t="s">
        <v>87</v>
      </c>
      <c r="AW128" s="13" t="s">
        <v>33</v>
      </c>
      <c r="AX128" s="13" t="s">
        <v>79</v>
      </c>
      <c r="AY128" s="212" t="s">
        <v>153</v>
      </c>
    </row>
    <row r="129" spans="1:65" s="14" customFormat="1" ht="11.25">
      <c r="B129" s="213"/>
      <c r="C129" s="214"/>
      <c r="D129" s="204" t="s">
        <v>161</v>
      </c>
      <c r="E129" s="215" t="s">
        <v>1</v>
      </c>
      <c r="F129" s="216" t="s">
        <v>2552</v>
      </c>
      <c r="G129" s="214"/>
      <c r="H129" s="217">
        <v>313.5</v>
      </c>
      <c r="I129" s="218"/>
      <c r="J129" s="214"/>
      <c r="K129" s="214"/>
      <c r="L129" s="219"/>
      <c r="M129" s="220"/>
      <c r="N129" s="221"/>
      <c r="O129" s="221"/>
      <c r="P129" s="221"/>
      <c r="Q129" s="221"/>
      <c r="R129" s="221"/>
      <c r="S129" s="221"/>
      <c r="T129" s="222"/>
      <c r="AT129" s="223" t="s">
        <v>161</v>
      </c>
      <c r="AU129" s="223" t="s">
        <v>89</v>
      </c>
      <c r="AV129" s="14" t="s">
        <v>89</v>
      </c>
      <c r="AW129" s="14" t="s">
        <v>33</v>
      </c>
      <c r="AX129" s="14" t="s">
        <v>79</v>
      </c>
      <c r="AY129" s="223" t="s">
        <v>153</v>
      </c>
    </row>
    <row r="130" spans="1:65" s="13" customFormat="1" ht="11.25">
      <c r="B130" s="202"/>
      <c r="C130" s="203"/>
      <c r="D130" s="204" t="s">
        <v>161</v>
      </c>
      <c r="E130" s="205" t="s">
        <v>1</v>
      </c>
      <c r="F130" s="206" t="s">
        <v>2553</v>
      </c>
      <c r="G130" s="203"/>
      <c r="H130" s="205" t="s">
        <v>1</v>
      </c>
      <c r="I130" s="207"/>
      <c r="J130" s="203"/>
      <c r="K130" s="203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161</v>
      </c>
      <c r="AU130" s="212" t="s">
        <v>89</v>
      </c>
      <c r="AV130" s="13" t="s">
        <v>87</v>
      </c>
      <c r="AW130" s="13" t="s">
        <v>33</v>
      </c>
      <c r="AX130" s="13" t="s">
        <v>79</v>
      </c>
      <c r="AY130" s="212" t="s">
        <v>153</v>
      </c>
    </row>
    <row r="131" spans="1:65" s="14" customFormat="1" ht="11.25">
      <c r="B131" s="213"/>
      <c r="C131" s="214"/>
      <c r="D131" s="204" t="s">
        <v>161</v>
      </c>
      <c r="E131" s="215" t="s">
        <v>1</v>
      </c>
      <c r="F131" s="216" t="s">
        <v>2554</v>
      </c>
      <c r="G131" s="214"/>
      <c r="H131" s="217">
        <v>2.5859999999999999</v>
      </c>
      <c r="I131" s="218"/>
      <c r="J131" s="214"/>
      <c r="K131" s="214"/>
      <c r="L131" s="219"/>
      <c r="M131" s="220"/>
      <c r="N131" s="221"/>
      <c r="O131" s="221"/>
      <c r="P131" s="221"/>
      <c r="Q131" s="221"/>
      <c r="R131" s="221"/>
      <c r="S131" s="221"/>
      <c r="T131" s="222"/>
      <c r="AT131" s="223" t="s">
        <v>161</v>
      </c>
      <c r="AU131" s="223" t="s">
        <v>89</v>
      </c>
      <c r="AV131" s="14" t="s">
        <v>89</v>
      </c>
      <c r="AW131" s="14" t="s">
        <v>33</v>
      </c>
      <c r="AX131" s="14" t="s">
        <v>79</v>
      </c>
      <c r="AY131" s="223" t="s">
        <v>153</v>
      </c>
    </row>
    <row r="132" spans="1:65" s="15" customFormat="1" ht="11.25">
      <c r="B132" s="224"/>
      <c r="C132" s="225"/>
      <c r="D132" s="204" t="s">
        <v>161</v>
      </c>
      <c r="E132" s="226" t="s">
        <v>1</v>
      </c>
      <c r="F132" s="227" t="s">
        <v>164</v>
      </c>
      <c r="G132" s="225"/>
      <c r="H132" s="228">
        <v>965.58900000000006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AT132" s="234" t="s">
        <v>161</v>
      </c>
      <c r="AU132" s="234" t="s">
        <v>89</v>
      </c>
      <c r="AV132" s="15" t="s">
        <v>159</v>
      </c>
      <c r="AW132" s="15" t="s">
        <v>33</v>
      </c>
      <c r="AX132" s="15" t="s">
        <v>87</v>
      </c>
      <c r="AY132" s="234" t="s">
        <v>153</v>
      </c>
    </row>
    <row r="133" spans="1:65" s="2" customFormat="1" ht="24.2" customHeight="1">
      <c r="A133" s="35"/>
      <c r="B133" s="36"/>
      <c r="C133" s="188" t="s">
        <v>89</v>
      </c>
      <c r="D133" s="188" t="s">
        <v>155</v>
      </c>
      <c r="E133" s="189" t="s">
        <v>2555</v>
      </c>
      <c r="F133" s="190" t="s">
        <v>2556</v>
      </c>
      <c r="G133" s="191" t="s">
        <v>158</v>
      </c>
      <c r="H133" s="192">
        <v>132.58500000000001</v>
      </c>
      <c r="I133" s="193"/>
      <c r="J133" s="194">
        <f>ROUND(I133*H133,2)</f>
        <v>0</v>
      </c>
      <c r="K133" s="195"/>
      <c r="L133" s="40"/>
      <c r="M133" s="196" t="s">
        <v>1</v>
      </c>
      <c r="N133" s="197" t="s">
        <v>44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159</v>
      </c>
      <c r="AT133" s="200" t="s">
        <v>155</v>
      </c>
      <c r="AU133" s="200" t="s">
        <v>89</v>
      </c>
      <c r="AY133" s="18" t="s">
        <v>153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87</v>
      </c>
      <c r="BK133" s="201">
        <f>ROUND(I133*H133,2)</f>
        <v>0</v>
      </c>
      <c r="BL133" s="18" t="s">
        <v>159</v>
      </c>
      <c r="BM133" s="200" t="s">
        <v>2557</v>
      </c>
    </row>
    <row r="134" spans="1:65" s="13" customFormat="1" ht="22.5">
      <c r="B134" s="202"/>
      <c r="C134" s="203"/>
      <c r="D134" s="204" t="s">
        <v>161</v>
      </c>
      <c r="E134" s="205" t="s">
        <v>1</v>
      </c>
      <c r="F134" s="206" t="s">
        <v>2558</v>
      </c>
      <c r="G134" s="203"/>
      <c r="H134" s="205" t="s">
        <v>1</v>
      </c>
      <c r="I134" s="207"/>
      <c r="J134" s="203"/>
      <c r="K134" s="203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161</v>
      </c>
      <c r="AU134" s="212" t="s">
        <v>89</v>
      </c>
      <c r="AV134" s="13" t="s">
        <v>87</v>
      </c>
      <c r="AW134" s="13" t="s">
        <v>33</v>
      </c>
      <c r="AX134" s="13" t="s">
        <v>79</v>
      </c>
      <c r="AY134" s="212" t="s">
        <v>153</v>
      </c>
    </row>
    <row r="135" spans="1:65" s="13" customFormat="1" ht="11.25">
      <c r="B135" s="202"/>
      <c r="C135" s="203"/>
      <c r="D135" s="204" t="s">
        <v>161</v>
      </c>
      <c r="E135" s="205" t="s">
        <v>1</v>
      </c>
      <c r="F135" s="206" t="s">
        <v>2559</v>
      </c>
      <c r="G135" s="203"/>
      <c r="H135" s="205" t="s">
        <v>1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161</v>
      </c>
      <c r="AU135" s="212" t="s">
        <v>89</v>
      </c>
      <c r="AV135" s="13" t="s">
        <v>87</v>
      </c>
      <c r="AW135" s="13" t="s">
        <v>33</v>
      </c>
      <c r="AX135" s="13" t="s">
        <v>79</v>
      </c>
      <c r="AY135" s="212" t="s">
        <v>153</v>
      </c>
    </row>
    <row r="136" spans="1:65" s="14" customFormat="1" ht="11.25">
      <c r="B136" s="213"/>
      <c r="C136" s="214"/>
      <c r="D136" s="204" t="s">
        <v>161</v>
      </c>
      <c r="E136" s="215" t="s">
        <v>1</v>
      </c>
      <c r="F136" s="216" t="s">
        <v>2560</v>
      </c>
      <c r="G136" s="214"/>
      <c r="H136" s="217">
        <v>45.4</v>
      </c>
      <c r="I136" s="218"/>
      <c r="J136" s="214"/>
      <c r="K136" s="214"/>
      <c r="L136" s="219"/>
      <c r="M136" s="220"/>
      <c r="N136" s="221"/>
      <c r="O136" s="221"/>
      <c r="P136" s="221"/>
      <c r="Q136" s="221"/>
      <c r="R136" s="221"/>
      <c r="S136" s="221"/>
      <c r="T136" s="222"/>
      <c r="AT136" s="223" t="s">
        <v>161</v>
      </c>
      <c r="AU136" s="223" t="s">
        <v>89</v>
      </c>
      <c r="AV136" s="14" t="s">
        <v>89</v>
      </c>
      <c r="AW136" s="14" t="s">
        <v>33</v>
      </c>
      <c r="AX136" s="14" t="s">
        <v>79</v>
      </c>
      <c r="AY136" s="223" t="s">
        <v>153</v>
      </c>
    </row>
    <row r="137" spans="1:65" s="13" customFormat="1" ht="11.25">
      <c r="B137" s="202"/>
      <c r="C137" s="203"/>
      <c r="D137" s="204" t="s">
        <v>161</v>
      </c>
      <c r="E137" s="205" t="s">
        <v>1</v>
      </c>
      <c r="F137" s="206" t="s">
        <v>2561</v>
      </c>
      <c r="G137" s="203"/>
      <c r="H137" s="205" t="s">
        <v>1</v>
      </c>
      <c r="I137" s="207"/>
      <c r="J137" s="203"/>
      <c r="K137" s="203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161</v>
      </c>
      <c r="AU137" s="212" t="s">
        <v>89</v>
      </c>
      <c r="AV137" s="13" t="s">
        <v>87</v>
      </c>
      <c r="AW137" s="13" t="s">
        <v>33</v>
      </c>
      <c r="AX137" s="13" t="s">
        <v>79</v>
      </c>
      <c r="AY137" s="212" t="s">
        <v>153</v>
      </c>
    </row>
    <row r="138" spans="1:65" s="14" customFormat="1" ht="11.25">
      <c r="B138" s="213"/>
      <c r="C138" s="214"/>
      <c r="D138" s="204" t="s">
        <v>161</v>
      </c>
      <c r="E138" s="215" t="s">
        <v>1</v>
      </c>
      <c r="F138" s="216" t="s">
        <v>2562</v>
      </c>
      <c r="G138" s="214"/>
      <c r="H138" s="217">
        <v>82.108999999999995</v>
      </c>
      <c r="I138" s="218"/>
      <c r="J138" s="214"/>
      <c r="K138" s="214"/>
      <c r="L138" s="219"/>
      <c r="M138" s="220"/>
      <c r="N138" s="221"/>
      <c r="O138" s="221"/>
      <c r="P138" s="221"/>
      <c r="Q138" s="221"/>
      <c r="R138" s="221"/>
      <c r="S138" s="221"/>
      <c r="T138" s="222"/>
      <c r="AT138" s="223" t="s">
        <v>161</v>
      </c>
      <c r="AU138" s="223" t="s">
        <v>89</v>
      </c>
      <c r="AV138" s="14" t="s">
        <v>89</v>
      </c>
      <c r="AW138" s="14" t="s">
        <v>33</v>
      </c>
      <c r="AX138" s="14" t="s">
        <v>79</v>
      </c>
      <c r="AY138" s="223" t="s">
        <v>153</v>
      </c>
    </row>
    <row r="139" spans="1:65" s="13" customFormat="1" ht="11.25">
      <c r="B139" s="202"/>
      <c r="C139" s="203"/>
      <c r="D139" s="204" t="s">
        <v>161</v>
      </c>
      <c r="E139" s="205" t="s">
        <v>1</v>
      </c>
      <c r="F139" s="206" t="s">
        <v>2563</v>
      </c>
      <c r="G139" s="203"/>
      <c r="H139" s="205" t="s">
        <v>1</v>
      </c>
      <c r="I139" s="207"/>
      <c r="J139" s="203"/>
      <c r="K139" s="203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161</v>
      </c>
      <c r="AU139" s="212" t="s">
        <v>89</v>
      </c>
      <c r="AV139" s="13" t="s">
        <v>87</v>
      </c>
      <c r="AW139" s="13" t="s">
        <v>33</v>
      </c>
      <c r="AX139" s="13" t="s">
        <v>79</v>
      </c>
      <c r="AY139" s="212" t="s">
        <v>153</v>
      </c>
    </row>
    <row r="140" spans="1:65" s="14" customFormat="1" ht="11.25">
      <c r="B140" s="213"/>
      <c r="C140" s="214"/>
      <c r="D140" s="204" t="s">
        <v>161</v>
      </c>
      <c r="E140" s="215" t="s">
        <v>1</v>
      </c>
      <c r="F140" s="216" t="s">
        <v>2564</v>
      </c>
      <c r="G140" s="214"/>
      <c r="H140" s="217">
        <v>5.0759999999999996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161</v>
      </c>
      <c r="AU140" s="223" t="s">
        <v>89</v>
      </c>
      <c r="AV140" s="14" t="s">
        <v>89</v>
      </c>
      <c r="AW140" s="14" t="s">
        <v>33</v>
      </c>
      <c r="AX140" s="14" t="s">
        <v>79</v>
      </c>
      <c r="AY140" s="223" t="s">
        <v>153</v>
      </c>
    </row>
    <row r="141" spans="1:65" s="15" customFormat="1" ht="11.25">
      <c r="B141" s="224"/>
      <c r="C141" s="225"/>
      <c r="D141" s="204" t="s">
        <v>161</v>
      </c>
      <c r="E141" s="226" t="s">
        <v>1</v>
      </c>
      <c r="F141" s="227" t="s">
        <v>164</v>
      </c>
      <c r="G141" s="225"/>
      <c r="H141" s="228">
        <v>132.58499999999998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AT141" s="234" t="s">
        <v>161</v>
      </c>
      <c r="AU141" s="234" t="s">
        <v>89</v>
      </c>
      <c r="AV141" s="15" t="s">
        <v>159</v>
      </c>
      <c r="AW141" s="15" t="s">
        <v>33</v>
      </c>
      <c r="AX141" s="15" t="s">
        <v>87</v>
      </c>
      <c r="AY141" s="234" t="s">
        <v>153</v>
      </c>
    </row>
    <row r="142" spans="1:65" s="2" customFormat="1" ht="33" customHeight="1">
      <c r="A142" s="35"/>
      <c r="B142" s="36"/>
      <c r="C142" s="188" t="s">
        <v>172</v>
      </c>
      <c r="D142" s="188" t="s">
        <v>155</v>
      </c>
      <c r="E142" s="189" t="s">
        <v>173</v>
      </c>
      <c r="F142" s="190" t="s">
        <v>174</v>
      </c>
      <c r="G142" s="191" t="s">
        <v>158</v>
      </c>
      <c r="H142" s="192">
        <v>965.58900000000006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44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159</v>
      </c>
      <c r="AT142" s="200" t="s">
        <v>155</v>
      </c>
      <c r="AU142" s="200" t="s">
        <v>89</v>
      </c>
      <c r="AY142" s="18" t="s">
        <v>153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87</v>
      </c>
      <c r="BK142" s="201">
        <f>ROUND(I142*H142,2)</f>
        <v>0</v>
      </c>
      <c r="BL142" s="18" t="s">
        <v>159</v>
      </c>
      <c r="BM142" s="200" t="s">
        <v>2565</v>
      </c>
    </row>
    <row r="143" spans="1:65" s="13" customFormat="1" ht="11.25">
      <c r="B143" s="202"/>
      <c r="C143" s="203"/>
      <c r="D143" s="204" t="s">
        <v>161</v>
      </c>
      <c r="E143" s="205" t="s">
        <v>1</v>
      </c>
      <c r="F143" s="206" t="s">
        <v>2566</v>
      </c>
      <c r="G143" s="203"/>
      <c r="H143" s="205" t="s">
        <v>1</v>
      </c>
      <c r="I143" s="207"/>
      <c r="J143" s="203"/>
      <c r="K143" s="203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161</v>
      </c>
      <c r="AU143" s="212" t="s">
        <v>89</v>
      </c>
      <c r="AV143" s="13" t="s">
        <v>87</v>
      </c>
      <c r="AW143" s="13" t="s">
        <v>33</v>
      </c>
      <c r="AX143" s="13" t="s">
        <v>79</v>
      </c>
      <c r="AY143" s="212" t="s">
        <v>153</v>
      </c>
    </row>
    <row r="144" spans="1:65" s="14" customFormat="1" ht="11.25">
      <c r="B144" s="213"/>
      <c r="C144" s="214"/>
      <c r="D144" s="204" t="s">
        <v>161</v>
      </c>
      <c r="E144" s="215" t="s">
        <v>1</v>
      </c>
      <c r="F144" s="216" t="s">
        <v>2567</v>
      </c>
      <c r="G144" s="214"/>
      <c r="H144" s="217">
        <v>965.58900000000006</v>
      </c>
      <c r="I144" s="218"/>
      <c r="J144" s="214"/>
      <c r="K144" s="214"/>
      <c r="L144" s="219"/>
      <c r="M144" s="220"/>
      <c r="N144" s="221"/>
      <c r="O144" s="221"/>
      <c r="P144" s="221"/>
      <c r="Q144" s="221"/>
      <c r="R144" s="221"/>
      <c r="S144" s="221"/>
      <c r="T144" s="222"/>
      <c r="AT144" s="223" t="s">
        <v>161</v>
      </c>
      <c r="AU144" s="223" t="s">
        <v>89</v>
      </c>
      <c r="AV144" s="14" t="s">
        <v>89</v>
      </c>
      <c r="AW144" s="14" t="s">
        <v>33</v>
      </c>
      <c r="AX144" s="14" t="s">
        <v>79</v>
      </c>
      <c r="AY144" s="223" t="s">
        <v>153</v>
      </c>
    </row>
    <row r="145" spans="1:65" s="15" customFormat="1" ht="11.25">
      <c r="B145" s="224"/>
      <c r="C145" s="225"/>
      <c r="D145" s="204" t="s">
        <v>161</v>
      </c>
      <c r="E145" s="226" t="s">
        <v>1</v>
      </c>
      <c r="F145" s="227" t="s">
        <v>164</v>
      </c>
      <c r="G145" s="225"/>
      <c r="H145" s="228">
        <v>965.58900000000006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AT145" s="234" t="s">
        <v>161</v>
      </c>
      <c r="AU145" s="234" t="s">
        <v>89</v>
      </c>
      <c r="AV145" s="15" t="s">
        <v>159</v>
      </c>
      <c r="AW145" s="15" t="s">
        <v>33</v>
      </c>
      <c r="AX145" s="15" t="s">
        <v>87</v>
      </c>
      <c r="AY145" s="234" t="s">
        <v>153</v>
      </c>
    </row>
    <row r="146" spans="1:65" s="2" customFormat="1" ht="24.2" customHeight="1">
      <c r="A146" s="35"/>
      <c r="B146" s="36"/>
      <c r="C146" s="188" t="s">
        <v>159</v>
      </c>
      <c r="D146" s="188" t="s">
        <v>155</v>
      </c>
      <c r="E146" s="189" t="s">
        <v>182</v>
      </c>
      <c r="F146" s="190" t="s">
        <v>183</v>
      </c>
      <c r="G146" s="191" t="s">
        <v>158</v>
      </c>
      <c r="H146" s="192">
        <v>132.58500000000001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44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159</v>
      </c>
      <c r="AT146" s="200" t="s">
        <v>155</v>
      </c>
      <c r="AU146" s="200" t="s">
        <v>89</v>
      </c>
      <c r="AY146" s="18" t="s">
        <v>153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87</v>
      </c>
      <c r="BK146" s="201">
        <f>ROUND(I146*H146,2)</f>
        <v>0</v>
      </c>
      <c r="BL146" s="18" t="s">
        <v>159</v>
      </c>
      <c r="BM146" s="200" t="s">
        <v>2568</v>
      </c>
    </row>
    <row r="147" spans="1:65" s="13" customFormat="1" ht="22.5">
      <c r="B147" s="202"/>
      <c r="C147" s="203"/>
      <c r="D147" s="204" t="s">
        <v>161</v>
      </c>
      <c r="E147" s="205" t="s">
        <v>1</v>
      </c>
      <c r="F147" s="206" t="s">
        <v>2558</v>
      </c>
      <c r="G147" s="203"/>
      <c r="H147" s="205" t="s">
        <v>1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161</v>
      </c>
      <c r="AU147" s="212" t="s">
        <v>89</v>
      </c>
      <c r="AV147" s="13" t="s">
        <v>87</v>
      </c>
      <c r="AW147" s="13" t="s">
        <v>33</v>
      </c>
      <c r="AX147" s="13" t="s">
        <v>79</v>
      </c>
      <c r="AY147" s="212" t="s">
        <v>153</v>
      </c>
    </row>
    <row r="148" spans="1:65" s="13" customFormat="1" ht="11.25">
      <c r="B148" s="202"/>
      <c r="C148" s="203"/>
      <c r="D148" s="204" t="s">
        <v>161</v>
      </c>
      <c r="E148" s="205" t="s">
        <v>1</v>
      </c>
      <c r="F148" s="206" t="s">
        <v>2559</v>
      </c>
      <c r="G148" s="203"/>
      <c r="H148" s="205" t="s">
        <v>1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161</v>
      </c>
      <c r="AU148" s="212" t="s">
        <v>89</v>
      </c>
      <c r="AV148" s="13" t="s">
        <v>87</v>
      </c>
      <c r="AW148" s="13" t="s">
        <v>33</v>
      </c>
      <c r="AX148" s="13" t="s">
        <v>79</v>
      </c>
      <c r="AY148" s="212" t="s">
        <v>153</v>
      </c>
    </row>
    <row r="149" spans="1:65" s="14" customFormat="1" ht="11.25">
      <c r="B149" s="213"/>
      <c r="C149" s="214"/>
      <c r="D149" s="204" t="s">
        <v>161</v>
      </c>
      <c r="E149" s="215" t="s">
        <v>1</v>
      </c>
      <c r="F149" s="216" t="s">
        <v>2560</v>
      </c>
      <c r="G149" s="214"/>
      <c r="H149" s="217">
        <v>45.4</v>
      </c>
      <c r="I149" s="218"/>
      <c r="J149" s="214"/>
      <c r="K149" s="214"/>
      <c r="L149" s="219"/>
      <c r="M149" s="220"/>
      <c r="N149" s="221"/>
      <c r="O149" s="221"/>
      <c r="P149" s="221"/>
      <c r="Q149" s="221"/>
      <c r="R149" s="221"/>
      <c r="S149" s="221"/>
      <c r="T149" s="222"/>
      <c r="AT149" s="223" t="s">
        <v>161</v>
      </c>
      <c r="AU149" s="223" t="s">
        <v>89</v>
      </c>
      <c r="AV149" s="14" t="s">
        <v>89</v>
      </c>
      <c r="AW149" s="14" t="s">
        <v>33</v>
      </c>
      <c r="AX149" s="14" t="s">
        <v>79</v>
      </c>
      <c r="AY149" s="223" t="s">
        <v>153</v>
      </c>
    </row>
    <row r="150" spans="1:65" s="13" customFormat="1" ht="11.25">
      <c r="B150" s="202"/>
      <c r="C150" s="203"/>
      <c r="D150" s="204" t="s">
        <v>161</v>
      </c>
      <c r="E150" s="205" t="s">
        <v>1</v>
      </c>
      <c r="F150" s="206" t="s">
        <v>2561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161</v>
      </c>
      <c r="AU150" s="212" t="s">
        <v>89</v>
      </c>
      <c r="AV150" s="13" t="s">
        <v>87</v>
      </c>
      <c r="AW150" s="13" t="s">
        <v>33</v>
      </c>
      <c r="AX150" s="13" t="s">
        <v>79</v>
      </c>
      <c r="AY150" s="212" t="s">
        <v>153</v>
      </c>
    </row>
    <row r="151" spans="1:65" s="14" customFormat="1" ht="11.25">
      <c r="B151" s="213"/>
      <c r="C151" s="214"/>
      <c r="D151" s="204" t="s">
        <v>161</v>
      </c>
      <c r="E151" s="215" t="s">
        <v>1</v>
      </c>
      <c r="F151" s="216" t="s">
        <v>2562</v>
      </c>
      <c r="G151" s="214"/>
      <c r="H151" s="217">
        <v>82.108999999999995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161</v>
      </c>
      <c r="AU151" s="223" t="s">
        <v>89</v>
      </c>
      <c r="AV151" s="14" t="s">
        <v>89</v>
      </c>
      <c r="AW151" s="14" t="s">
        <v>33</v>
      </c>
      <c r="AX151" s="14" t="s">
        <v>79</v>
      </c>
      <c r="AY151" s="223" t="s">
        <v>153</v>
      </c>
    </row>
    <row r="152" spans="1:65" s="13" customFormat="1" ht="11.25">
      <c r="B152" s="202"/>
      <c r="C152" s="203"/>
      <c r="D152" s="204" t="s">
        <v>161</v>
      </c>
      <c r="E152" s="205" t="s">
        <v>1</v>
      </c>
      <c r="F152" s="206" t="s">
        <v>2563</v>
      </c>
      <c r="G152" s="203"/>
      <c r="H152" s="205" t="s">
        <v>1</v>
      </c>
      <c r="I152" s="207"/>
      <c r="J152" s="203"/>
      <c r="K152" s="203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161</v>
      </c>
      <c r="AU152" s="212" t="s">
        <v>89</v>
      </c>
      <c r="AV152" s="13" t="s">
        <v>87</v>
      </c>
      <c r="AW152" s="13" t="s">
        <v>33</v>
      </c>
      <c r="AX152" s="13" t="s">
        <v>79</v>
      </c>
      <c r="AY152" s="212" t="s">
        <v>153</v>
      </c>
    </row>
    <row r="153" spans="1:65" s="14" customFormat="1" ht="11.25">
      <c r="B153" s="213"/>
      <c r="C153" s="214"/>
      <c r="D153" s="204" t="s">
        <v>161</v>
      </c>
      <c r="E153" s="215" t="s">
        <v>1</v>
      </c>
      <c r="F153" s="216" t="s">
        <v>2564</v>
      </c>
      <c r="G153" s="214"/>
      <c r="H153" s="217">
        <v>5.0759999999999996</v>
      </c>
      <c r="I153" s="218"/>
      <c r="J153" s="214"/>
      <c r="K153" s="214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161</v>
      </c>
      <c r="AU153" s="223" t="s">
        <v>89</v>
      </c>
      <c r="AV153" s="14" t="s">
        <v>89</v>
      </c>
      <c r="AW153" s="14" t="s">
        <v>33</v>
      </c>
      <c r="AX153" s="14" t="s">
        <v>79</v>
      </c>
      <c r="AY153" s="223" t="s">
        <v>153</v>
      </c>
    </row>
    <row r="154" spans="1:65" s="15" customFormat="1" ht="11.25">
      <c r="B154" s="224"/>
      <c r="C154" s="225"/>
      <c r="D154" s="204" t="s">
        <v>161</v>
      </c>
      <c r="E154" s="226" t="s">
        <v>1</v>
      </c>
      <c r="F154" s="227" t="s">
        <v>164</v>
      </c>
      <c r="G154" s="225"/>
      <c r="H154" s="228">
        <v>132.58499999999998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AT154" s="234" t="s">
        <v>161</v>
      </c>
      <c r="AU154" s="234" t="s">
        <v>89</v>
      </c>
      <c r="AV154" s="15" t="s">
        <v>159</v>
      </c>
      <c r="AW154" s="15" t="s">
        <v>33</v>
      </c>
      <c r="AX154" s="15" t="s">
        <v>87</v>
      </c>
      <c r="AY154" s="234" t="s">
        <v>153</v>
      </c>
    </row>
    <row r="155" spans="1:65" s="2" customFormat="1" ht="24.2" customHeight="1">
      <c r="A155" s="35"/>
      <c r="B155" s="36"/>
      <c r="C155" s="188" t="s">
        <v>186</v>
      </c>
      <c r="D155" s="188" t="s">
        <v>155</v>
      </c>
      <c r="E155" s="189" t="s">
        <v>187</v>
      </c>
      <c r="F155" s="190" t="s">
        <v>188</v>
      </c>
      <c r="G155" s="191" t="s">
        <v>158</v>
      </c>
      <c r="H155" s="192">
        <v>132.58500000000001</v>
      </c>
      <c r="I155" s="193"/>
      <c r="J155" s="194">
        <f>ROUND(I155*H155,2)</f>
        <v>0</v>
      </c>
      <c r="K155" s="195"/>
      <c r="L155" s="40"/>
      <c r="M155" s="196" t="s">
        <v>1</v>
      </c>
      <c r="N155" s="197" t="s">
        <v>44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159</v>
      </c>
      <c r="AT155" s="200" t="s">
        <v>155</v>
      </c>
      <c r="AU155" s="200" t="s">
        <v>89</v>
      </c>
      <c r="AY155" s="18" t="s">
        <v>153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8" t="s">
        <v>87</v>
      </c>
      <c r="BK155" s="201">
        <f>ROUND(I155*H155,2)</f>
        <v>0</v>
      </c>
      <c r="BL155" s="18" t="s">
        <v>159</v>
      </c>
      <c r="BM155" s="200" t="s">
        <v>2569</v>
      </c>
    </row>
    <row r="156" spans="1:65" s="13" customFormat="1" ht="22.5">
      <c r="B156" s="202"/>
      <c r="C156" s="203"/>
      <c r="D156" s="204" t="s">
        <v>161</v>
      </c>
      <c r="E156" s="205" t="s">
        <v>1</v>
      </c>
      <c r="F156" s="206" t="s">
        <v>2558</v>
      </c>
      <c r="G156" s="203"/>
      <c r="H156" s="205" t="s">
        <v>1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161</v>
      </c>
      <c r="AU156" s="212" t="s">
        <v>89</v>
      </c>
      <c r="AV156" s="13" t="s">
        <v>87</v>
      </c>
      <c r="AW156" s="13" t="s">
        <v>33</v>
      </c>
      <c r="AX156" s="13" t="s">
        <v>79</v>
      </c>
      <c r="AY156" s="212" t="s">
        <v>153</v>
      </c>
    </row>
    <row r="157" spans="1:65" s="13" customFormat="1" ht="11.25">
      <c r="B157" s="202"/>
      <c r="C157" s="203"/>
      <c r="D157" s="204" t="s">
        <v>161</v>
      </c>
      <c r="E157" s="205" t="s">
        <v>1</v>
      </c>
      <c r="F157" s="206" t="s">
        <v>2559</v>
      </c>
      <c r="G157" s="203"/>
      <c r="H157" s="205" t="s">
        <v>1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161</v>
      </c>
      <c r="AU157" s="212" t="s">
        <v>89</v>
      </c>
      <c r="AV157" s="13" t="s">
        <v>87</v>
      </c>
      <c r="AW157" s="13" t="s">
        <v>33</v>
      </c>
      <c r="AX157" s="13" t="s">
        <v>79</v>
      </c>
      <c r="AY157" s="212" t="s">
        <v>153</v>
      </c>
    </row>
    <row r="158" spans="1:65" s="14" customFormat="1" ht="11.25">
      <c r="B158" s="213"/>
      <c r="C158" s="214"/>
      <c r="D158" s="204" t="s">
        <v>161</v>
      </c>
      <c r="E158" s="215" t="s">
        <v>1</v>
      </c>
      <c r="F158" s="216" t="s">
        <v>2560</v>
      </c>
      <c r="G158" s="214"/>
      <c r="H158" s="217">
        <v>45.4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161</v>
      </c>
      <c r="AU158" s="223" t="s">
        <v>89</v>
      </c>
      <c r="AV158" s="14" t="s">
        <v>89</v>
      </c>
      <c r="AW158" s="14" t="s">
        <v>33</v>
      </c>
      <c r="AX158" s="14" t="s">
        <v>79</v>
      </c>
      <c r="AY158" s="223" t="s">
        <v>153</v>
      </c>
    </row>
    <row r="159" spans="1:65" s="13" customFormat="1" ht="11.25">
      <c r="B159" s="202"/>
      <c r="C159" s="203"/>
      <c r="D159" s="204" t="s">
        <v>161</v>
      </c>
      <c r="E159" s="205" t="s">
        <v>1</v>
      </c>
      <c r="F159" s="206" t="s">
        <v>2561</v>
      </c>
      <c r="G159" s="203"/>
      <c r="H159" s="205" t="s">
        <v>1</v>
      </c>
      <c r="I159" s="207"/>
      <c r="J159" s="203"/>
      <c r="K159" s="203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161</v>
      </c>
      <c r="AU159" s="212" t="s">
        <v>89</v>
      </c>
      <c r="AV159" s="13" t="s">
        <v>87</v>
      </c>
      <c r="AW159" s="13" t="s">
        <v>33</v>
      </c>
      <c r="AX159" s="13" t="s">
        <v>79</v>
      </c>
      <c r="AY159" s="212" t="s">
        <v>153</v>
      </c>
    </row>
    <row r="160" spans="1:65" s="14" customFormat="1" ht="11.25">
      <c r="B160" s="213"/>
      <c r="C160" s="214"/>
      <c r="D160" s="204" t="s">
        <v>161</v>
      </c>
      <c r="E160" s="215" t="s">
        <v>1</v>
      </c>
      <c r="F160" s="216" t="s">
        <v>2562</v>
      </c>
      <c r="G160" s="214"/>
      <c r="H160" s="217">
        <v>82.108999999999995</v>
      </c>
      <c r="I160" s="218"/>
      <c r="J160" s="214"/>
      <c r="K160" s="214"/>
      <c r="L160" s="219"/>
      <c r="M160" s="220"/>
      <c r="N160" s="221"/>
      <c r="O160" s="221"/>
      <c r="P160" s="221"/>
      <c r="Q160" s="221"/>
      <c r="R160" s="221"/>
      <c r="S160" s="221"/>
      <c r="T160" s="222"/>
      <c r="AT160" s="223" t="s">
        <v>161</v>
      </c>
      <c r="AU160" s="223" t="s">
        <v>89</v>
      </c>
      <c r="AV160" s="14" t="s">
        <v>89</v>
      </c>
      <c r="AW160" s="14" t="s">
        <v>33</v>
      </c>
      <c r="AX160" s="14" t="s">
        <v>79</v>
      </c>
      <c r="AY160" s="223" t="s">
        <v>153</v>
      </c>
    </row>
    <row r="161" spans="1:65" s="13" customFormat="1" ht="11.25">
      <c r="B161" s="202"/>
      <c r="C161" s="203"/>
      <c r="D161" s="204" t="s">
        <v>161</v>
      </c>
      <c r="E161" s="205" t="s">
        <v>1</v>
      </c>
      <c r="F161" s="206" t="s">
        <v>2563</v>
      </c>
      <c r="G161" s="203"/>
      <c r="H161" s="205" t="s">
        <v>1</v>
      </c>
      <c r="I161" s="207"/>
      <c r="J161" s="203"/>
      <c r="K161" s="203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161</v>
      </c>
      <c r="AU161" s="212" t="s">
        <v>89</v>
      </c>
      <c r="AV161" s="13" t="s">
        <v>87</v>
      </c>
      <c r="AW161" s="13" t="s">
        <v>33</v>
      </c>
      <c r="AX161" s="13" t="s">
        <v>79</v>
      </c>
      <c r="AY161" s="212" t="s">
        <v>153</v>
      </c>
    </row>
    <row r="162" spans="1:65" s="14" customFormat="1" ht="11.25">
      <c r="B162" s="213"/>
      <c r="C162" s="214"/>
      <c r="D162" s="204" t="s">
        <v>161</v>
      </c>
      <c r="E162" s="215" t="s">
        <v>1</v>
      </c>
      <c r="F162" s="216" t="s">
        <v>2564</v>
      </c>
      <c r="G162" s="214"/>
      <c r="H162" s="217">
        <v>5.0759999999999996</v>
      </c>
      <c r="I162" s="218"/>
      <c r="J162" s="214"/>
      <c r="K162" s="214"/>
      <c r="L162" s="219"/>
      <c r="M162" s="220"/>
      <c r="N162" s="221"/>
      <c r="O162" s="221"/>
      <c r="P162" s="221"/>
      <c r="Q162" s="221"/>
      <c r="R162" s="221"/>
      <c r="S162" s="221"/>
      <c r="T162" s="222"/>
      <c r="AT162" s="223" t="s">
        <v>161</v>
      </c>
      <c r="AU162" s="223" t="s">
        <v>89</v>
      </c>
      <c r="AV162" s="14" t="s">
        <v>89</v>
      </c>
      <c r="AW162" s="14" t="s">
        <v>33</v>
      </c>
      <c r="AX162" s="14" t="s">
        <v>79</v>
      </c>
      <c r="AY162" s="223" t="s">
        <v>153</v>
      </c>
    </row>
    <row r="163" spans="1:65" s="15" customFormat="1" ht="11.25">
      <c r="B163" s="224"/>
      <c r="C163" s="225"/>
      <c r="D163" s="204" t="s">
        <v>161</v>
      </c>
      <c r="E163" s="226" t="s">
        <v>1</v>
      </c>
      <c r="F163" s="227" t="s">
        <v>164</v>
      </c>
      <c r="G163" s="225"/>
      <c r="H163" s="228">
        <v>132.58499999999998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AT163" s="234" t="s">
        <v>161</v>
      </c>
      <c r="AU163" s="234" t="s">
        <v>89</v>
      </c>
      <c r="AV163" s="15" t="s">
        <v>159</v>
      </c>
      <c r="AW163" s="15" t="s">
        <v>33</v>
      </c>
      <c r="AX163" s="15" t="s">
        <v>87</v>
      </c>
      <c r="AY163" s="234" t="s">
        <v>153</v>
      </c>
    </row>
    <row r="164" spans="1:65" s="2" customFormat="1" ht="24.2" customHeight="1">
      <c r="A164" s="35"/>
      <c r="B164" s="36"/>
      <c r="C164" s="188" t="s">
        <v>191</v>
      </c>
      <c r="D164" s="188" t="s">
        <v>155</v>
      </c>
      <c r="E164" s="189" t="s">
        <v>192</v>
      </c>
      <c r="F164" s="190" t="s">
        <v>193</v>
      </c>
      <c r="G164" s="191" t="s">
        <v>194</v>
      </c>
      <c r="H164" s="192">
        <v>132.58500000000001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44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159</v>
      </c>
      <c r="AT164" s="200" t="s">
        <v>155</v>
      </c>
      <c r="AU164" s="200" t="s">
        <v>89</v>
      </c>
      <c r="AY164" s="18" t="s">
        <v>153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87</v>
      </c>
      <c r="BK164" s="201">
        <f>ROUND(I164*H164,2)</f>
        <v>0</v>
      </c>
      <c r="BL164" s="18" t="s">
        <v>159</v>
      </c>
      <c r="BM164" s="200" t="s">
        <v>2570</v>
      </c>
    </row>
    <row r="165" spans="1:65" s="2" customFormat="1" ht="33" customHeight="1">
      <c r="A165" s="35"/>
      <c r="B165" s="36"/>
      <c r="C165" s="188" t="s">
        <v>198</v>
      </c>
      <c r="D165" s="188" t="s">
        <v>155</v>
      </c>
      <c r="E165" s="189" t="s">
        <v>199</v>
      </c>
      <c r="F165" s="190" t="s">
        <v>200</v>
      </c>
      <c r="G165" s="191" t="s">
        <v>201</v>
      </c>
      <c r="H165" s="192">
        <v>1882.8989999999999</v>
      </c>
      <c r="I165" s="193"/>
      <c r="J165" s="194">
        <f>ROUND(I165*H165,2)</f>
        <v>0</v>
      </c>
      <c r="K165" s="195"/>
      <c r="L165" s="40"/>
      <c r="M165" s="196" t="s">
        <v>1</v>
      </c>
      <c r="N165" s="197" t="s">
        <v>44</v>
      </c>
      <c r="O165" s="72"/>
      <c r="P165" s="198">
        <f>O165*H165</f>
        <v>0</v>
      </c>
      <c r="Q165" s="198">
        <v>0</v>
      </c>
      <c r="R165" s="198">
        <f>Q165*H165</f>
        <v>0</v>
      </c>
      <c r="S165" s="198">
        <v>0</v>
      </c>
      <c r="T165" s="19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159</v>
      </c>
      <c r="AT165" s="200" t="s">
        <v>155</v>
      </c>
      <c r="AU165" s="200" t="s">
        <v>89</v>
      </c>
      <c r="AY165" s="18" t="s">
        <v>153</v>
      </c>
      <c r="BE165" s="201">
        <f>IF(N165="základní",J165,0)</f>
        <v>0</v>
      </c>
      <c r="BF165" s="201">
        <f>IF(N165="snížená",J165,0)</f>
        <v>0</v>
      </c>
      <c r="BG165" s="201">
        <f>IF(N165="zákl. přenesená",J165,0)</f>
        <v>0</v>
      </c>
      <c r="BH165" s="201">
        <f>IF(N165="sníž. přenesená",J165,0)</f>
        <v>0</v>
      </c>
      <c r="BI165" s="201">
        <f>IF(N165="nulová",J165,0)</f>
        <v>0</v>
      </c>
      <c r="BJ165" s="18" t="s">
        <v>87</v>
      </c>
      <c r="BK165" s="201">
        <f>ROUND(I165*H165,2)</f>
        <v>0</v>
      </c>
      <c r="BL165" s="18" t="s">
        <v>159</v>
      </c>
      <c r="BM165" s="200" t="s">
        <v>2571</v>
      </c>
    </row>
    <row r="166" spans="1:65" s="14" customFormat="1" ht="11.25">
      <c r="B166" s="213"/>
      <c r="C166" s="214"/>
      <c r="D166" s="204" t="s">
        <v>161</v>
      </c>
      <c r="E166" s="215" t="s">
        <v>1</v>
      </c>
      <c r="F166" s="216" t="s">
        <v>2572</v>
      </c>
      <c r="G166" s="214"/>
      <c r="H166" s="217">
        <v>1882.8989999999999</v>
      </c>
      <c r="I166" s="218"/>
      <c r="J166" s="214"/>
      <c r="K166" s="214"/>
      <c r="L166" s="219"/>
      <c r="M166" s="220"/>
      <c r="N166" s="221"/>
      <c r="O166" s="221"/>
      <c r="P166" s="221"/>
      <c r="Q166" s="221"/>
      <c r="R166" s="221"/>
      <c r="S166" s="221"/>
      <c r="T166" s="222"/>
      <c r="AT166" s="223" t="s">
        <v>161</v>
      </c>
      <c r="AU166" s="223" t="s">
        <v>89</v>
      </c>
      <c r="AV166" s="14" t="s">
        <v>89</v>
      </c>
      <c r="AW166" s="14" t="s">
        <v>33</v>
      </c>
      <c r="AX166" s="14" t="s">
        <v>79</v>
      </c>
      <c r="AY166" s="223" t="s">
        <v>153</v>
      </c>
    </row>
    <row r="167" spans="1:65" s="15" customFormat="1" ht="11.25">
      <c r="B167" s="224"/>
      <c r="C167" s="225"/>
      <c r="D167" s="204" t="s">
        <v>161</v>
      </c>
      <c r="E167" s="226" t="s">
        <v>1</v>
      </c>
      <c r="F167" s="227" t="s">
        <v>164</v>
      </c>
      <c r="G167" s="225"/>
      <c r="H167" s="228">
        <v>1882.8989999999999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AT167" s="234" t="s">
        <v>161</v>
      </c>
      <c r="AU167" s="234" t="s">
        <v>89</v>
      </c>
      <c r="AV167" s="15" t="s">
        <v>159</v>
      </c>
      <c r="AW167" s="15" t="s">
        <v>33</v>
      </c>
      <c r="AX167" s="15" t="s">
        <v>87</v>
      </c>
      <c r="AY167" s="234" t="s">
        <v>153</v>
      </c>
    </row>
    <row r="168" spans="1:65" s="2" customFormat="1" ht="24.2" customHeight="1">
      <c r="A168" s="35"/>
      <c r="B168" s="36"/>
      <c r="C168" s="188" t="s">
        <v>204</v>
      </c>
      <c r="D168" s="188" t="s">
        <v>155</v>
      </c>
      <c r="E168" s="189" t="s">
        <v>2573</v>
      </c>
      <c r="F168" s="190" t="s">
        <v>2574</v>
      </c>
      <c r="G168" s="191" t="s">
        <v>194</v>
      </c>
      <c r="H168" s="192">
        <v>556.20000000000005</v>
      </c>
      <c r="I168" s="193"/>
      <c r="J168" s="194">
        <f>ROUND(I168*H168,2)</f>
        <v>0</v>
      </c>
      <c r="K168" s="195"/>
      <c r="L168" s="40"/>
      <c r="M168" s="196" t="s">
        <v>1</v>
      </c>
      <c r="N168" s="197" t="s">
        <v>44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159</v>
      </c>
      <c r="AT168" s="200" t="s">
        <v>155</v>
      </c>
      <c r="AU168" s="200" t="s">
        <v>89</v>
      </c>
      <c r="AY168" s="18" t="s">
        <v>153</v>
      </c>
      <c r="BE168" s="201">
        <f>IF(N168="základní",J168,0)</f>
        <v>0</v>
      </c>
      <c r="BF168" s="201">
        <f>IF(N168="snížená",J168,0)</f>
        <v>0</v>
      </c>
      <c r="BG168" s="201">
        <f>IF(N168="zákl. přenesená",J168,0)</f>
        <v>0</v>
      </c>
      <c r="BH168" s="201">
        <f>IF(N168="sníž. přenesená",J168,0)</f>
        <v>0</v>
      </c>
      <c r="BI168" s="201">
        <f>IF(N168="nulová",J168,0)</f>
        <v>0</v>
      </c>
      <c r="BJ168" s="18" t="s">
        <v>87</v>
      </c>
      <c r="BK168" s="201">
        <f>ROUND(I168*H168,2)</f>
        <v>0</v>
      </c>
      <c r="BL168" s="18" t="s">
        <v>159</v>
      </c>
      <c r="BM168" s="200" t="s">
        <v>2575</v>
      </c>
    </row>
    <row r="169" spans="1:65" s="13" customFormat="1" ht="11.25">
      <c r="B169" s="202"/>
      <c r="C169" s="203"/>
      <c r="D169" s="204" t="s">
        <v>161</v>
      </c>
      <c r="E169" s="205" t="s">
        <v>1</v>
      </c>
      <c r="F169" s="206" t="s">
        <v>2576</v>
      </c>
      <c r="G169" s="203"/>
      <c r="H169" s="205" t="s">
        <v>1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161</v>
      </c>
      <c r="AU169" s="212" t="s">
        <v>89</v>
      </c>
      <c r="AV169" s="13" t="s">
        <v>87</v>
      </c>
      <c r="AW169" s="13" t="s">
        <v>33</v>
      </c>
      <c r="AX169" s="13" t="s">
        <v>79</v>
      </c>
      <c r="AY169" s="212" t="s">
        <v>153</v>
      </c>
    </row>
    <row r="170" spans="1:65" s="13" customFormat="1" ht="11.25">
      <c r="B170" s="202"/>
      <c r="C170" s="203"/>
      <c r="D170" s="204" t="s">
        <v>161</v>
      </c>
      <c r="E170" s="205" t="s">
        <v>1</v>
      </c>
      <c r="F170" s="206" t="s">
        <v>2549</v>
      </c>
      <c r="G170" s="203"/>
      <c r="H170" s="205" t="s">
        <v>1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161</v>
      </c>
      <c r="AU170" s="212" t="s">
        <v>89</v>
      </c>
      <c r="AV170" s="13" t="s">
        <v>87</v>
      </c>
      <c r="AW170" s="13" t="s">
        <v>33</v>
      </c>
      <c r="AX170" s="13" t="s">
        <v>79</v>
      </c>
      <c r="AY170" s="212" t="s">
        <v>153</v>
      </c>
    </row>
    <row r="171" spans="1:65" s="14" customFormat="1" ht="11.25">
      <c r="B171" s="213"/>
      <c r="C171" s="214"/>
      <c r="D171" s="204" t="s">
        <v>161</v>
      </c>
      <c r="E171" s="215" t="s">
        <v>1</v>
      </c>
      <c r="F171" s="216" t="s">
        <v>639</v>
      </c>
      <c r="G171" s="214"/>
      <c r="H171" s="217">
        <v>82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161</v>
      </c>
      <c r="AU171" s="223" t="s">
        <v>89</v>
      </c>
      <c r="AV171" s="14" t="s">
        <v>89</v>
      </c>
      <c r="AW171" s="14" t="s">
        <v>33</v>
      </c>
      <c r="AX171" s="14" t="s">
        <v>79</v>
      </c>
      <c r="AY171" s="223" t="s">
        <v>153</v>
      </c>
    </row>
    <row r="172" spans="1:65" s="13" customFormat="1" ht="11.25">
      <c r="B172" s="202"/>
      <c r="C172" s="203"/>
      <c r="D172" s="204" t="s">
        <v>161</v>
      </c>
      <c r="E172" s="205" t="s">
        <v>1</v>
      </c>
      <c r="F172" s="206" t="s">
        <v>2553</v>
      </c>
      <c r="G172" s="203"/>
      <c r="H172" s="205" t="s">
        <v>1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161</v>
      </c>
      <c r="AU172" s="212" t="s">
        <v>89</v>
      </c>
      <c r="AV172" s="13" t="s">
        <v>87</v>
      </c>
      <c r="AW172" s="13" t="s">
        <v>33</v>
      </c>
      <c r="AX172" s="13" t="s">
        <v>79</v>
      </c>
      <c r="AY172" s="212" t="s">
        <v>153</v>
      </c>
    </row>
    <row r="173" spans="1:65" s="14" customFormat="1" ht="11.25">
      <c r="B173" s="213"/>
      <c r="C173" s="214"/>
      <c r="D173" s="204" t="s">
        <v>161</v>
      </c>
      <c r="E173" s="215" t="s">
        <v>1</v>
      </c>
      <c r="F173" s="216" t="s">
        <v>2577</v>
      </c>
      <c r="G173" s="214"/>
      <c r="H173" s="217">
        <v>86.2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161</v>
      </c>
      <c r="AU173" s="223" t="s">
        <v>89</v>
      </c>
      <c r="AV173" s="14" t="s">
        <v>89</v>
      </c>
      <c r="AW173" s="14" t="s">
        <v>33</v>
      </c>
      <c r="AX173" s="14" t="s">
        <v>79</v>
      </c>
      <c r="AY173" s="223" t="s">
        <v>153</v>
      </c>
    </row>
    <row r="174" spans="1:65" s="13" customFormat="1" ht="11.25">
      <c r="B174" s="202"/>
      <c r="C174" s="203"/>
      <c r="D174" s="204" t="s">
        <v>161</v>
      </c>
      <c r="E174" s="205" t="s">
        <v>1</v>
      </c>
      <c r="F174" s="206" t="s">
        <v>2578</v>
      </c>
      <c r="G174" s="203"/>
      <c r="H174" s="205" t="s">
        <v>1</v>
      </c>
      <c r="I174" s="207"/>
      <c r="J174" s="203"/>
      <c r="K174" s="203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161</v>
      </c>
      <c r="AU174" s="212" t="s">
        <v>89</v>
      </c>
      <c r="AV174" s="13" t="s">
        <v>87</v>
      </c>
      <c r="AW174" s="13" t="s">
        <v>33</v>
      </c>
      <c r="AX174" s="13" t="s">
        <v>79</v>
      </c>
      <c r="AY174" s="212" t="s">
        <v>153</v>
      </c>
    </row>
    <row r="175" spans="1:65" s="13" customFormat="1" ht="11.25">
      <c r="B175" s="202"/>
      <c r="C175" s="203"/>
      <c r="D175" s="204" t="s">
        <v>161</v>
      </c>
      <c r="E175" s="205" t="s">
        <v>1</v>
      </c>
      <c r="F175" s="206" t="s">
        <v>2559</v>
      </c>
      <c r="G175" s="203"/>
      <c r="H175" s="205" t="s">
        <v>1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161</v>
      </c>
      <c r="AU175" s="212" t="s">
        <v>89</v>
      </c>
      <c r="AV175" s="13" t="s">
        <v>87</v>
      </c>
      <c r="AW175" s="13" t="s">
        <v>33</v>
      </c>
      <c r="AX175" s="13" t="s">
        <v>79</v>
      </c>
      <c r="AY175" s="212" t="s">
        <v>153</v>
      </c>
    </row>
    <row r="176" spans="1:65" s="14" customFormat="1" ht="11.25">
      <c r="B176" s="213"/>
      <c r="C176" s="214"/>
      <c r="D176" s="204" t="s">
        <v>161</v>
      </c>
      <c r="E176" s="215" t="s">
        <v>1</v>
      </c>
      <c r="F176" s="216" t="s">
        <v>2579</v>
      </c>
      <c r="G176" s="214"/>
      <c r="H176" s="217">
        <v>227</v>
      </c>
      <c r="I176" s="218"/>
      <c r="J176" s="214"/>
      <c r="K176" s="214"/>
      <c r="L176" s="219"/>
      <c r="M176" s="220"/>
      <c r="N176" s="221"/>
      <c r="O176" s="221"/>
      <c r="P176" s="221"/>
      <c r="Q176" s="221"/>
      <c r="R176" s="221"/>
      <c r="S176" s="221"/>
      <c r="T176" s="222"/>
      <c r="AT176" s="223" t="s">
        <v>161</v>
      </c>
      <c r="AU176" s="223" t="s">
        <v>89</v>
      </c>
      <c r="AV176" s="14" t="s">
        <v>89</v>
      </c>
      <c r="AW176" s="14" t="s">
        <v>33</v>
      </c>
      <c r="AX176" s="14" t="s">
        <v>79</v>
      </c>
      <c r="AY176" s="223" t="s">
        <v>153</v>
      </c>
    </row>
    <row r="177" spans="1:65" s="13" customFormat="1" ht="11.25">
      <c r="B177" s="202"/>
      <c r="C177" s="203"/>
      <c r="D177" s="204" t="s">
        <v>161</v>
      </c>
      <c r="E177" s="205" t="s">
        <v>1</v>
      </c>
      <c r="F177" s="206" t="s">
        <v>2561</v>
      </c>
      <c r="G177" s="203"/>
      <c r="H177" s="205" t="s">
        <v>1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161</v>
      </c>
      <c r="AU177" s="212" t="s">
        <v>89</v>
      </c>
      <c r="AV177" s="13" t="s">
        <v>87</v>
      </c>
      <c r="AW177" s="13" t="s">
        <v>33</v>
      </c>
      <c r="AX177" s="13" t="s">
        <v>79</v>
      </c>
      <c r="AY177" s="212" t="s">
        <v>153</v>
      </c>
    </row>
    <row r="178" spans="1:65" s="14" customFormat="1" ht="11.25">
      <c r="B178" s="213"/>
      <c r="C178" s="214"/>
      <c r="D178" s="204" t="s">
        <v>161</v>
      </c>
      <c r="E178" s="215" t="s">
        <v>1</v>
      </c>
      <c r="F178" s="216" t="s">
        <v>2580</v>
      </c>
      <c r="G178" s="214"/>
      <c r="H178" s="217">
        <v>150.19999999999999</v>
      </c>
      <c r="I178" s="218"/>
      <c r="J178" s="214"/>
      <c r="K178" s="214"/>
      <c r="L178" s="219"/>
      <c r="M178" s="220"/>
      <c r="N178" s="221"/>
      <c r="O178" s="221"/>
      <c r="P178" s="221"/>
      <c r="Q178" s="221"/>
      <c r="R178" s="221"/>
      <c r="S178" s="221"/>
      <c r="T178" s="222"/>
      <c r="AT178" s="223" t="s">
        <v>161</v>
      </c>
      <c r="AU178" s="223" t="s">
        <v>89</v>
      </c>
      <c r="AV178" s="14" t="s">
        <v>89</v>
      </c>
      <c r="AW178" s="14" t="s">
        <v>33</v>
      </c>
      <c r="AX178" s="14" t="s">
        <v>79</v>
      </c>
      <c r="AY178" s="223" t="s">
        <v>153</v>
      </c>
    </row>
    <row r="179" spans="1:65" s="13" customFormat="1" ht="11.25">
      <c r="B179" s="202"/>
      <c r="C179" s="203"/>
      <c r="D179" s="204" t="s">
        <v>161</v>
      </c>
      <c r="E179" s="205" t="s">
        <v>1</v>
      </c>
      <c r="F179" s="206" t="s">
        <v>2563</v>
      </c>
      <c r="G179" s="203"/>
      <c r="H179" s="205" t="s">
        <v>1</v>
      </c>
      <c r="I179" s="207"/>
      <c r="J179" s="203"/>
      <c r="K179" s="203"/>
      <c r="L179" s="208"/>
      <c r="M179" s="209"/>
      <c r="N179" s="210"/>
      <c r="O179" s="210"/>
      <c r="P179" s="210"/>
      <c r="Q179" s="210"/>
      <c r="R179" s="210"/>
      <c r="S179" s="210"/>
      <c r="T179" s="211"/>
      <c r="AT179" s="212" t="s">
        <v>161</v>
      </c>
      <c r="AU179" s="212" t="s">
        <v>89</v>
      </c>
      <c r="AV179" s="13" t="s">
        <v>87</v>
      </c>
      <c r="AW179" s="13" t="s">
        <v>33</v>
      </c>
      <c r="AX179" s="13" t="s">
        <v>79</v>
      </c>
      <c r="AY179" s="212" t="s">
        <v>153</v>
      </c>
    </row>
    <row r="180" spans="1:65" s="14" customFormat="1" ht="11.25">
      <c r="B180" s="213"/>
      <c r="C180" s="214"/>
      <c r="D180" s="204" t="s">
        <v>161</v>
      </c>
      <c r="E180" s="215" t="s">
        <v>1</v>
      </c>
      <c r="F180" s="216" t="s">
        <v>2581</v>
      </c>
      <c r="G180" s="214"/>
      <c r="H180" s="217">
        <v>10.8</v>
      </c>
      <c r="I180" s="218"/>
      <c r="J180" s="214"/>
      <c r="K180" s="214"/>
      <c r="L180" s="219"/>
      <c r="M180" s="220"/>
      <c r="N180" s="221"/>
      <c r="O180" s="221"/>
      <c r="P180" s="221"/>
      <c r="Q180" s="221"/>
      <c r="R180" s="221"/>
      <c r="S180" s="221"/>
      <c r="T180" s="222"/>
      <c r="AT180" s="223" t="s">
        <v>161</v>
      </c>
      <c r="AU180" s="223" t="s">
        <v>89</v>
      </c>
      <c r="AV180" s="14" t="s">
        <v>89</v>
      </c>
      <c r="AW180" s="14" t="s">
        <v>33</v>
      </c>
      <c r="AX180" s="14" t="s">
        <v>79</v>
      </c>
      <c r="AY180" s="223" t="s">
        <v>153</v>
      </c>
    </row>
    <row r="181" spans="1:65" s="15" customFormat="1" ht="11.25">
      <c r="B181" s="224"/>
      <c r="C181" s="225"/>
      <c r="D181" s="204" t="s">
        <v>161</v>
      </c>
      <c r="E181" s="226" t="s">
        <v>1</v>
      </c>
      <c r="F181" s="227" t="s">
        <v>164</v>
      </c>
      <c r="G181" s="225"/>
      <c r="H181" s="228">
        <v>556.19999999999993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AT181" s="234" t="s">
        <v>161</v>
      </c>
      <c r="AU181" s="234" t="s">
        <v>89</v>
      </c>
      <c r="AV181" s="15" t="s">
        <v>159</v>
      </c>
      <c r="AW181" s="15" t="s">
        <v>33</v>
      </c>
      <c r="AX181" s="15" t="s">
        <v>87</v>
      </c>
      <c r="AY181" s="234" t="s">
        <v>153</v>
      </c>
    </row>
    <row r="182" spans="1:65" s="2" customFormat="1" ht="33" customHeight="1">
      <c r="A182" s="35"/>
      <c r="B182" s="36"/>
      <c r="C182" s="188" t="s">
        <v>208</v>
      </c>
      <c r="D182" s="188" t="s">
        <v>155</v>
      </c>
      <c r="E182" s="189" t="s">
        <v>2582</v>
      </c>
      <c r="F182" s="190" t="s">
        <v>2583</v>
      </c>
      <c r="G182" s="191" t="s">
        <v>194</v>
      </c>
      <c r="H182" s="192">
        <v>1267.6400000000001</v>
      </c>
      <c r="I182" s="193"/>
      <c r="J182" s="194">
        <f>ROUND(I182*H182,2)</f>
        <v>0</v>
      </c>
      <c r="K182" s="195"/>
      <c r="L182" s="40"/>
      <c r="M182" s="196" t="s">
        <v>1</v>
      </c>
      <c r="N182" s="197" t="s">
        <v>44</v>
      </c>
      <c r="O182" s="72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0" t="s">
        <v>159</v>
      </c>
      <c r="AT182" s="200" t="s">
        <v>155</v>
      </c>
      <c r="AU182" s="200" t="s">
        <v>89</v>
      </c>
      <c r="AY182" s="18" t="s">
        <v>153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8" t="s">
        <v>87</v>
      </c>
      <c r="BK182" s="201">
        <f>ROUND(I182*H182,2)</f>
        <v>0</v>
      </c>
      <c r="BL182" s="18" t="s">
        <v>159</v>
      </c>
      <c r="BM182" s="200" t="s">
        <v>2584</v>
      </c>
    </row>
    <row r="183" spans="1:65" s="14" customFormat="1" ht="11.25">
      <c r="B183" s="213"/>
      <c r="C183" s="214"/>
      <c r="D183" s="204" t="s">
        <v>161</v>
      </c>
      <c r="E183" s="215" t="s">
        <v>1</v>
      </c>
      <c r="F183" s="216" t="s">
        <v>2585</v>
      </c>
      <c r="G183" s="214"/>
      <c r="H183" s="217">
        <v>1823.84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161</v>
      </c>
      <c r="AU183" s="223" t="s">
        <v>89</v>
      </c>
      <c r="AV183" s="14" t="s">
        <v>89</v>
      </c>
      <c r="AW183" s="14" t="s">
        <v>33</v>
      </c>
      <c r="AX183" s="14" t="s">
        <v>79</v>
      </c>
      <c r="AY183" s="223" t="s">
        <v>153</v>
      </c>
    </row>
    <row r="184" spans="1:65" s="13" customFormat="1" ht="11.25">
      <c r="B184" s="202"/>
      <c r="C184" s="203"/>
      <c r="D184" s="204" t="s">
        <v>161</v>
      </c>
      <c r="E184" s="205" t="s">
        <v>1</v>
      </c>
      <c r="F184" s="206" t="s">
        <v>2586</v>
      </c>
      <c r="G184" s="203"/>
      <c r="H184" s="205" t="s">
        <v>1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161</v>
      </c>
      <c r="AU184" s="212" t="s">
        <v>89</v>
      </c>
      <c r="AV184" s="13" t="s">
        <v>87</v>
      </c>
      <c r="AW184" s="13" t="s">
        <v>33</v>
      </c>
      <c r="AX184" s="13" t="s">
        <v>79</v>
      </c>
      <c r="AY184" s="212" t="s">
        <v>153</v>
      </c>
    </row>
    <row r="185" spans="1:65" s="14" customFormat="1" ht="11.25">
      <c r="B185" s="213"/>
      <c r="C185" s="214"/>
      <c r="D185" s="204" t="s">
        <v>161</v>
      </c>
      <c r="E185" s="215" t="s">
        <v>1</v>
      </c>
      <c r="F185" s="216" t="s">
        <v>2587</v>
      </c>
      <c r="G185" s="214"/>
      <c r="H185" s="217">
        <v>-556.20000000000005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161</v>
      </c>
      <c r="AU185" s="223" t="s">
        <v>89</v>
      </c>
      <c r="AV185" s="14" t="s">
        <v>89</v>
      </c>
      <c r="AW185" s="14" t="s">
        <v>33</v>
      </c>
      <c r="AX185" s="14" t="s">
        <v>79</v>
      </c>
      <c r="AY185" s="223" t="s">
        <v>153</v>
      </c>
    </row>
    <row r="186" spans="1:65" s="15" customFormat="1" ht="11.25">
      <c r="B186" s="224"/>
      <c r="C186" s="225"/>
      <c r="D186" s="204" t="s">
        <v>161</v>
      </c>
      <c r="E186" s="226" t="s">
        <v>1</v>
      </c>
      <c r="F186" s="227" t="s">
        <v>164</v>
      </c>
      <c r="G186" s="225"/>
      <c r="H186" s="228">
        <v>1267.6399999999999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AT186" s="234" t="s">
        <v>161</v>
      </c>
      <c r="AU186" s="234" t="s">
        <v>89</v>
      </c>
      <c r="AV186" s="15" t="s">
        <v>159</v>
      </c>
      <c r="AW186" s="15" t="s">
        <v>33</v>
      </c>
      <c r="AX186" s="15" t="s">
        <v>87</v>
      </c>
      <c r="AY186" s="234" t="s">
        <v>153</v>
      </c>
    </row>
    <row r="187" spans="1:65" s="2" customFormat="1" ht="16.5" customHeight="1">
      <c r="A187" s="35"/>
      <c r="B187" s="36"/>
      <c r="C187" s="235" t="s">
        <v>216</v>
      </c>
      <c r="D187" s="235" t="s">
        <v>223</v>
      </c>
      <c r="E187" s="236" t="s">
        <v>1619</v>
      </c>
      <c r="F187" s="237" t="s">
        <v>1620</v>
      </c>
      <c r="G187" s="238" t="s">
        <v>201</v>
      </c>
      <c r="H187" s="239">
        <v>474.19799999999998</v>
      </c>
      <c r="I187" s="240"/>
      <c r="J187" s="241">
        <f>ROUND(I187*H187,2)</f>
        <v>0</v>
      </c>
      <c r="K187" s="242"/>
      <c r="L187" s="243"/>
      <c r="M187" s="244" t="s">
        <v>1</v>
      </c>
      <c r="N187" s="245" t="s">
        <v>44</v>
      </c>
      <c r="O187" s="72"/>
      <c r="P187" s="198">
        <f>O187*H187</f>
        <v>0</v>
      </c>
      <c r="Q187" s="198">
        <v>0.85</v>
      </c>
      <c r="R187" s="198">
        <f>Q187*H187</f>
        <v>403.06829999999997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204</v>
      </c>
      <c r="AT187" s="200" t="s">
        <v>223</v>
      </c>
      <c r="AU187" s="200" t="s">
        <v>89</v>
      </c>
      <c r="AY187" s="18" t="s">
        <v>153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87</v>
      </c>
      <c r="BK187" s="201">
        <f>ROUND(I187*H187,2)</f>
        <v>0</v>
      </c>
      <c r="BL187" s="18" t="s">
        <v>159</v>
      </c>
      <c r="BM187" s="200" t="s">
        <v>2588</v>
      </c>
    </row>
    <row r="188" spans="1:65" s="13" customFormat="1" ht="11.25">
      <c r="B188" s="202"/>
      <c r="C188" s="203"/>
      <c r="D188" s="204" t="s">
        <v>161</v>
      </c>
      <c r="E188" s="205" t="s">
        <v>1</v>
      </c>
      <c r="F188" s="206" t="s">
        <v>2589</v>
      </c>
      <c r="G188" s="203"/>
      <c r="H188" s="205" t="s">
        <v>1</v>
      </c>
      <c r="I188" s="207"/>
      <c r="J188" s="203"/>
      <c r="K188" s="203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161</v>
      </c>
      <c r="AU188" s="212" t="s">
        <v>89</v>
      </c>
      <c r="AV188" s="13" t="s">
        <v>87</v>
      </c>
      <c r="AW188" s="13" t="s">
        <v>33</v>
      </c>
      <c r="AX188" s="13" t="s">
        <v>79</v>
      </c>
      <c r="AY188" s="212" t="s">
        <v>153</v>
      </c>
    </row>
    <row r="189" spans="1:65" s="14" customFormat="1" ht="11.25">
      <c r="B189" s="213"/>
      <c r="C189" s="214"/>
      <c r="D189" s="204" t="s">
        <v>161</v>
      </c>
      <c r="E189" s="215" t="s">
        <v>1</v>
      </c>
      <c r="F189" s="216" t="s">
        <v>2590</v>
      </c>
      <c r="G189" s="214"/>
      <c r="H189" s="217">
        <v>474.19799999999998</v>
      </c>
      <c r="I189" s="218"/>
      <c r="J189" s="214"/>
      <c r="K189" s="214"/>
      <c r="L189" s="219"/>
      <c r="M189" s="220"/>
      <c r="N189" s="221"/>
      <c r="O189" s="221"/>
      <c r="P189" s="221"/>
      <c r="Q189" s="221"/>
      <c r="R189" s="221"/>
      <c r="S189" s="221"/>
      <c r="T189" s="222"/>
      <c r="AT189" s="223" t="s">
        <v>161</v>
      </c>
      <c r="AU189" s="223" t="s">
        <v>89</v>
      </c>
      <c r="AV189" s="14" t="s">
        <v>89</v>
      </c>
      <c r="AW189" s="14" t="s">
        <v>33</v>
      </c>
      <c r="AX189" s="14" t="s">
        <v>79</v>
      </c>
      <c r="AY189" s="223" t="s">
        <v>153</v>
      </c>
    </row>
    <row r="190" spans="1:65" s="15" customFormat="1" ht="11.25">
      <c r="B190" s="224"/>
      <c r="C190" s="225"/>
      <c r="D190" s="204" t="s">
        <v>161</v>
      </c>
      <c r="E190" s="226" t="s">
        <v>1</v>
      </c>
      <c r="F190" s="227" t="s">
        <v>164</v>
      </c>
      <c r="G190" s="225"/>
      <c r="H190" s="228">
        <v>474.19799999999998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AT190" s="234" t="s">
        <v>161</v>
      </c>
      <c r="AU190" s="234" t="s">
        <v>89</v>
      </c>
      <c r="AV190" s="15" t="s">
        <v>159</v>
      </c>
      <c r="AW190" s="15" t="s">
        <v>33</v>
      </c>
      <c r="AX190" s="15" t="s">
        <v>87</v>
      </c>
      <c r="AY190" s="234" t="s">
        <v>153</v>
      </c>
    </row>
    <row r="191" spans="1:65" s="2" customFormat="1" ht="24.2" customHeight="1">
      <c r="A191" s="35"/>
      <c r="B191" s="36"/>
      <c r="C191" s="188" t="s">
        <v>222</v>
      </c>
      <c r="D191" s="188" t="s">
        <v>155</v>
      </c>
      <c r="E191" s="189" t="s">
        <v>2591</v>
      </c>
      <c r="F191" s="190" t="s">
        <v>2592</v>
      </c>
      <c r="G191" s="191" t="s">
        <v>194</v>
      </c>
      <c r="H191" s="192">
        <v>1823.84</v>
      </c>
      <c r="I191" s="193"/>
      <c r="J191" s="194">
        <f>ROUND(I191*H191,2)</f>
        <v>0</v>
      </c>
      <c r="K191" s="195"/>
      <c r="L191" s="40"/>
      <c r="M191" s="196" t="s">
        <v>1</v>
      </c>
      <c r="N191" s="197" t="s">
        <v>44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159</v>
      </c>
      <c r="AT191" s="200" t="s">
        <v>155</v>
      </c>
      <c r="AU191" s="200" t="s">
        <v>89</v>
      </c>
      <c r="AY191" s="18" t="s">
        <v>153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8" t="s">
        <v>87</v>
      </c>
      <c r="BK191" s="201">
        <f>ROUND(I191*H191,2)</f>
        <v>0</v>
      </c>
      <c r="BL191" s="18" t="s">
        <v>159</v>
      </c>
      <c r="BM191" s="200" t="s">
        <v>2593</v>
      </c>
    </row>
    <row r="192" spans="1:65" s="14" customFormat="1" ht="11.25">
      <c r="B192" s="213"/>
      <c r="C192" s="214"/>
      <c r="D192" s="204" t="s">
        <v>161</v>
      </c>
      <c r="E192" s="215" t="s">
        <v>1</v>
      </c>
      <c r="F192" s="216" t="s">
        <v>2585</v>
      </c>
      <c r="G192" s="214"/>
      <c r="H192" s="217">
        <v>1823.84</v>
      </c>
      <c r="I192" s="218"/>
      <c r="J192" s="214"/>
      <c r="K192" s="214"/>
      <c r="L192" s="219"/>
      <c r="M192" s="220"/>
      <c r="N192" s="221"/>
      <c r="O192" s="221"/>
      <c r="P192" s="221"/>
      <c r="Q192" s="221"/>
      <c r="R192" s="221"/>
      <c r="S192" s="221"/>
      <c r="T192" s="222"/>
      <c r="AT192" s="223" t="s">
        <v>161</v>
      </c>
      <c r="AU192" s="223" t="s">
        <v>89</v>
      </c>
      <c r="AV192" s="14" t="s">
        <v>89</v>
      </c>
      <c r="AW192" s="14" t="s">
        <v>33</v>
      </c>
      <c r="AX192" s="14" t="s">
        <v>79</v>
      </c>
      <c r="AY192" s="223" t="s">
        <v>153</v>
      </c>
    </row>
    <row r="193" spans="1:65" s="15" customFormat="1" ht="11.25">
      <c r="B193" s="224"/>
      <c r="C193" s="225"/>
      <c r="D193" s="204" t="s">
        <v>161</v>
      </c>
      <c r="E193" s="226" t="s">
        <v>1</v>
      </c>
      <c r="F193" s="227" t="s">
        <v>164</v>
      </c>
      <c r="G193" s="225"/>
      <c r="H193" s="228">
        <v>1823.84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AT193" s="234" t="s">
        <v>161</v>
      </c>
      <c r="AU193" s="234" t="s">
        <v>89</v>
      </c>
      <c r="AV193" s="15" t="s">
        <v>159</v>
      </c>
      <c r="AW193" s="15" t="s">
        <v>33</v>
      </c>
      <c r="AX193" s="15" t="s">
        <v>87</v>
      </c>
      <c r="AY193" s="234" t="s">
        <v>153</v>
      </c>
    </row>
    <row r="194" spans="1:65" s="2" customFormat="1" ht="16.5" customHeight="1">
      <c r="A194" s="35"/>
      <c r="B194" s="36"/>
      <c r="C194" s="235" t="s">
        <v>228</v>
      </c>
      <c r="D194" s="235" t="s">
        <v>223</v>
      </c>
      <c r="E194" s="236" t="s">
        <v>2594</v>
      </c>
      <c r="F194" s="237" t="s">
        <v>2595</v>
      </c>
      <c r="G194" s="238" t="s">
        <v>2186</v>
      </c>
      <c r="H194" s="239">
        <v>36.476999999999997</v>
      </c>
      <c r="I194" s="240"/>
      <c r="J194" s="241">
        <f>ROUND(I194*H194,2)</f>
        <v>0</v>
      </c>
      <c r="K194" s="242"/>
      <c r="L194" s="243"/>
      <c r="M194" s="244" t="s">
        <v>1</v>
      </c>
      <c r="N194" s="245" t="s">
        <v>44</v>
      </c>
      <c r="O194" s="72"/>
      <c r="P194" s="198">
        <f>O194*H194</f>
        <v>0</v>
      </c>
      <c r="Q194" s="198">
        <v>1E-3</v>
      </c>
      <c r="R194" s="198">
        <f>Q194*H194</f>
        <v>3.6476999999999996E-2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204</v>
      </c>
      <c r="AT194" s="200" t="s">
        <v>223</v>
      </c>
      <c r="AU194" s="200" t="s">
        <v>89</v>
      </c>
      <c r="AY194" s="18" t="s">
        <v>153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87</v>
      </c>
      <c r="BK194" s="201">
        <f>ROUND(I194*H194,2)</f>
        <v>0</v>
      </c>
      <c r="BL194" s="18" t="s">
        <v>159</v>
      </c>
      <c r="BM194" s="200" t="s">
        <v>2596</v>
      </c>
    </row>
    <row r="195" spans="1:65" s="14" customFormat="1" ht="11.25">
      <c r="B195" s="213"/>
      <c r="C195" s="214"/>
      <c r="D195" s="204" t="s">
        <v>161</v>
      </c>
      <c r="E195" s="214"/>
      <c r="F195" s="216" t="s">
        <v>2597</v>
      </c>
      <c r="G195" s="214"/>
      <c r="H195" s="217">
        <v>36.476999999999997</v>
      </c>
      <c r="I195" s="218"/>
      <c r="J195" s="214"/>
      <c r="K195" s="214"/>
      <c r="L195" s="219"/>
      <c r="M195" s="220"/>
      <c r="N195" s="221"/>
      <c r="O195" s="221"/>
      <c r="P195" s="221"/>
      <c r="Q195" s="221"/>
      <c r="R195" s="221"/>
      <c r="S195" s="221"/>
      <c r="T195" s="222"/>
      <c r="AT195" s="223" t="s">
        <v>161</v>
      </c>
      <c r="AU195" s="223" t="s">
        <v>89</v>
      </c>
      <c r="AV195" s="14" t="s">
        <v>89</v>
      </c>
      <c r="AW195" s="14" t="s">
        <v>4</v>
      </c>
      <c r="AX195" s="14" t="s">
        <v>87</v>
      </c>
      <c r="AY195" s="223" t="s">
        <v>153</v>
      </c>
    </row>
    <row r="196" spans="1:65" s="2" customFormat="1" ht="24.2" customHeight="1">
      <c r="A196" s="35"/>
      <c r="B196" s="36"/>
      <c r="C196" s="188" t="s">
        <v>235</v>
      </c>
      <c r="D196" s="188" t="s">
        <v>155</v>
      </c>
      <c r="E196" s="189" t="s">
        <v>229</v>
      </c>
      <c r="F196" s="190" t="s">
        <v>230</v>
      </c>
      <c r="G196" s="191" t="s">
        <v>194</v>
      </c>
      <c r="H196" s="192">
        <v>1823.84</v>
      </c>
      <c r="I196" s="193"/>
      <c r="J196" s="194">
        <f>ROUND(I196*H196,2)</f>
        <v>0</v>
      </c>
      <c r="K196" s="195"/>
      <c r="L196" s="40"/>
      <c r="M196" s="196" t="s">
        <v>1</v>
      </c>
      <c r="N196" s="197" t="s">
        <v>44</v>
      </c>
      <c r="O196" s="72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159</v>
      </c>
      <c r="AT196" s="200" t="s">
        <v>155</v>
      </c>
      <c r="AU196" s="200" t="s">
        <v>89</v>
      </c>
      <c r="AY196" s="18" t="s">
        <v>153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8" t="s">
        <v>87</v>
      </c>
      <c r="BK196" s="201">
        <f>ROUND(I196*H196,2)</f>
        <v>0</v>
      </c>
      <c r="BL196" s="18" t="s">
        <v>159</v>
      </c>
      <c r="BM196" s="200" t="s">
        <v>2598</v>
      </c>
    </row>
    <row r="197" spans="1:65" s="13" customFormat="1" ht="11.25">
      <c r="B197" s="202"/>
      <c r="C197" s="203"/>
      <c r="D197" s="204" t="s">
        <v>161</v>
      </c>
      <c r="E197" s="205" t="s">
        <v>1</v>
      </c>
      <c r="F197" s="206" t="s">
        <v>2589</v>
      </c>
      <c r="G197" s="203"/>
      <c r="H197" s="205" t="s">
        <v>1</v>
      </c>
      <c r="I197" s="207"/>
      <c r="J197" s="203"/>
      <c r="K197" s="203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161</v>
      </c>
      <c r="AU197" s="212" t="s">
        <v>89</v>
      </c>
      <c r="AV197" s="13" t="s">
        <v>87</v>
      </c>
      <c r="AW197" s="13" t="s">
        <v>33</v>
      </c>
      <c r="AX197" s="13" t="s">
        <v>79</v>
      </c>
      <c r="AY197" s="212" t="s">
        <v>153</v>
      </c>
    </row>
    <row r="198" spans="1:65" s="14" customFormat="1" ht="11.25">
      <c r="B198" s="213"/>
      <c r="C198" s="214"/>
      <c r="D198" s="204" t="s">
        <v>161</v>
      </c>
      <c r="E198" s="215" t="s">
        <v>1</v>
      </c>
      <c r="F198" s="216" t="s">
        <v>2585</v>
      </c>
      <c r="G198" s="214"/>
      <c r="H198" s="217">
        <v>1823.84</v>
      </c>
      <c r="I198" s="218"/>
      <c r="J198" s="214"/>
      <c r="K198" s="214"/>
      <c r="L198" s="219"/>
      <c r="M198" s="220"/>
      <c r="N198" s="221"/>
      <c r="O198" s="221"/>
      <c r="P198" s="221"/>
      <c r="Q198" s="221"/>
      <c r="R198" s="221"/>
      <c r="S198" s="221"/>
      <c r="T198" s="222"/>
      <c r="AT198" s="223" t="s">
        <v>161</v>
      </c>
      <c r="AU198" s="223" t="s">
        <v>89</v>
      </c>
      <c r="AV198" s="14" t="s">
        <v>89</v>
      </c>
      <c r="AW198" s="14" t="s">
        <v>33</v>
      </c>
      <c r="AX198" s="14" t="s">
        <v>79</v>
      </c>
      <c r="AY198" s="223" t="s">
        <v>153</v>
      </c>
    </row>
    <row r="199" spans="1:65" s="15" customFormat="1" ht="11.25">
      <c r="B199" s="224"/>
      <c r="C199" s="225"/>
      <c r="D199" s="204" t="s">
        <v>161</v>
      </c>
      <c r="E199" s="226" t="s">
        <v>1</v>
      </c>
      <c r="F199" s="227" t="s">
        <v>164</v>
      </c>
      <c r="G199" s="225"/>
      <c r="H199" s="228">
        <v>1823.84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AT199" s="234" t="s">
        <v>161</v>
      </c>
      <c r="AU199" s="234" t="s">
        <v>89</v>
      </c>
      <c r="AV199" s="15" t="s">
        <v>159</v>
      </c>
      <c r="AW199" s="15" t="s">
        <v>33</v>
      </c>
      <c r="AX199" s="15" t="s">
        <v>87</v>
      </c>
      <c r="AY199" s="234" t="s">
        <v>153</v>
      </c>
    </row>
    <row r="200" spans="1:65" s="2" customFormat="1" ht="24.2" customHeight="1">
      <c r="A200" s="35"/>
      <c r="B200" s="36"/>
      <c r="C200" s="188" t="s">
        <v>241</v>
      </c>
      <c r="D200" s="188" t="s">
        <v>155</v>
      </c>
      <c r="E200" s="189" t="s">
        <v>2599</v>
      </c>
      <c r="F200" s="190" t="s">
        <v>2600</v>
      </c>
      <c r="G200" s="191" t="s">
        <v>465</v>
      </c>
      <c r="H200" s="192">
        <v>14</v>
      </c>
      <c r="I200" s="193"/>
      <c r="J200" s="194">
        <f>ROUND(I200*H200,2)</f>
        <v>0</v>
      </c>
      <c r="K200" s="195"/>
      <c r="L200" s="40"/>
      <c r="M200" s="196" t="s">
        <v>1</v>
      </c>
      <c r="N200" s="197" t="s">
        <v>44</v>
      </c>
      <c r="O200" s="72"/>
      <c r="P200" s="198">
        <f>O200*H200</f>
        <v>0</v>
      </c>
      <c r="Q200" s="198">
        <v>0</v>
      </c>
      <c r="R200" s="198">
        <f>Q200*H200</f>
        <v>0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159</v>
      </c>
      <c r="AT200" s="200" t="s">
        <v>155</v>
      </c>
      <c r="AU200" s="200" t="s">
        <v>89</v>
      </c>
      <c r="AY200" s="18" t="s">
        <v>153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18" t="s">
        <v>87</v>
      </c>
      <c r="BK200" s="201">
        <f>ROUND(I200*H200,2)</f>
        <v>0</v>
      </c>
      <c r="BL200" s="18" t="s">
        <v>159</v>
      </c>
      <c r="BM200" s="200" t="s">
        <v>2601</v>
      </c>
    </row>
    <row r="201" spans="1:65" s="13" customFormat="1" ht="11.25">
      <c r="B201" s="202"/>
      <c r="C201" s="203"/>
      <c r="D201" s="204" t="s">
        <v>161</v>
      </c>
      <c r="E201" s="205" t="s">
        <v>1</v>
      </c>
      <c r="F201" s="206" t="s">
        <v>2602</v>
      </c>
      <c r="G201" s="203"/>
      <c r="H201" s="205" t="s">
        <v>1</v>
      </c>
      <c r="I201" s="207"/>
      <c r="J201" s="203"/>
      <c r="K201" s="203"/>
      <c r="L201" s="208"/>
      <c r="M201" s="209"/>
      <c r="N201" s="210"/>
      <c r="O201" s="210"/>
      <c r="P201" s="210"/>
      <c r="Q201" s="210"/>
      <c r="R201" s="210"/>
      <c r="S201" s="210"/>
      <c r="T201" s="211"/>
      <c r="AT201" s="212" t="s">
        <v>161</v>
      </c>
      <c r="AU201" s="212" t="s">
        <v>89</v>
      </c>
      <c r="AV201" s="13" t="s">
        <v>87</v>
      </c>
      <c r="AW201" s="13" t="s">
        <v>33</v>
      </c>
      <c r="AX201" s="13" t="s">
        <v>79</v>
      </c>
      <c r="AY201" s="212" t="s">
        <v>153</v>
      </c>
    </row>
    <row r="202" spans="1:65" s="14" customFormat="1" ht="11.25">
      <c r="B202" s="213"/>
      <c r="C202" s="214"/>
      <c r="D202" s="204" t="s">
        <v>161</v>
      </c>
      <c r="E202" s="215" t="s">
        <v>1</v>
      </c>
      <c r="F202" s="216" t="s">
        <v>159</v>
      </c>
      <c r="G202" s="214"/>
      <c r="H202" s="217">
        <v>4</v>
      </c>
      <c r="I202" s="218"/>
      <c r="J202" s="214"/>
      <c r="K202" s="214"/>
      <c r="L202" s="219"/>
      <c r="M202" s="220"/>
      <c r="N202" s="221"/>
      <c r="O202" s="221"/>
      <c r="P202" s="221"/>
      <c r="Q202" s="221"/>
      <c r="R202" s="221"/>
      <c r="S202" s="221"/>
      <c r="T202" s="222"/>
      <c r="AT202" s="223" t="s">
        <v>161</v>
      </c>
      <c r="AU202" s="223" t="s">
        <v>89</v>
      </c>
      <c r="AV202" s="14" t="s">
        <v>89</v>
      </c>
      <c r="AW202" s="14" t="s">
        <v>33</v>
      </c>
      <c r="AX202" s="14" t="s">
        <v>79</v>
      </c>
      <c r="AY202" s="223" t="s">
        <v>153</v>
      </c>
    </row>
    <row r="203" spans="1:65" s="13" customFormat="1" ht="11.25">
      <c r="B203" s="202"/>
      <c r="C203" s="203"/>
      <c r="D203" s="204" t="s">
        <v>161</v>
      </c>
      <c r="E203" s="205" t="s">
        <v>1</v>
      </c>
      <c r="F203" s="206" t="s">
        <v>2603</v>
      </c>
      <c r="G203" s="203"/>
      <c r="H203" s="205" t="s">
        <v>1</v>
      </c>
      <c r="I203" s="207"/>
      <c r="J203" s="203"/>
      <c r="K203" s="203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161</v>
      </c>
      <c r="AU203" s="212" t="s">
        <v>89</v>
      </c>
      <c r="AV203" s="13" t="s">
        <v>87</v>
      </c>
      <c r="AW203" s="13" t="s">
        <v>33</v>
      </c>
      <c r="AX203" s="13" t="s">
        <v>79</v>
      </c>
      <c r="AY203" s="212" t="s">
        <v>153</v>
      </c>
    </row>
    <row r="204" spans="1:65" s="14" customFormat="1" ht="11.25">
      <c r="B204" s="213"/>
      <c r="C204" s="214"/>
      <c r="D204" s="204" t="s">
        <v>161</v>
      </c>
      <c r="E204" s="215" t="s">
        <v>1</v>
      </c>
      <c r="F204" s="216" t="s">
        <v>216</v>
      </c>
      <c r="G204" s="214"/>
      <c r="H204" s="217">
        <v>10</v>
      </c>
      <c r="I204" s="218"/>
      <c r="J204" s="214"/>
      <c r="K204" s="214"/>
      <c r="L204" s="219"/>
      <c r="M204" s="220"/>
      <c r="N204" s="221"/>
      <c r="O204" s="221"/>
      <c r="P204" s="221"/>
      <c r="Q204" s="221"/>
      <c r="R204" s="221"/>
      <c r="S204" s="221"/>
      <c r="T204" s="222"/>
      <c r="AT204" s="223" t="s">
        <v>161</v>
      </c>
      <c r="AU204" s="223" t="s">
        <v>89</v>
      </c>
      <c r="AV204" s="14" t="s">
        <v>89</v>
      </c>
      <c r="AW204" s="14" t="s">
        <v>33</v>
      </c>
      <c r="AX204" s="14" t="s">
        <v>79</v>
      </c>
      <c r="AY204" s="223" t="s">
        <v>153</v>
      </c>
    </row>
    <row r="205" spans="1:65" s="15" customFormat="1" ht="11.25">
      <c r="B205" s="224"/>
      <c r="C205" s="225"/>
      <c r="D205" s="204" t="s">
        <v>161</v>
      </c>
      <c r="E205" s="226" t="s">
        <v>1</v>
      </c>
      <c r="F205" s="227" t="s">
        <v>164</v>
      </c>
      <c r="G205" s="225"/>
      <c r="H205" s="228">
        <v>14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AT205" s="234" t="s">
        <v>161</v>
      </c>
      <c r="AU205" s="234" t="s">
        <v>89</v>
      </c>
      <c r="AV205" s="15" t="s">
        <v>159</v>
      </c>
      <c r="AW205" s="15" t="s">
        <v>33</v>
      </c>
      <c r="AX205" s="15" t="s">
        <v>87</v>
      </c>
      <c r="AY205" s="234" t="s">
        <v>153</v>
      </c>
    </row>
    <row r="206" spans="1:65" s="2" customFormat="1" ht="24.2" customHeight="1">
      <c r="A206" s="35"/>
      <c r="B206" s="36"/>
      <c r="C206" s="235" t="s">
        <v>8</v>
      </c>
      <c r="D206" s="235" t="s">
        <v>223</v>
      </c>
      <c r="E206" s="236" t="s">
        <v>2604</v>
      </c>
      <c r="F206" s="237" t="s">
        <v>2605</v>
      </c>
      <c r="G206" s="238" t="s">
        <v>465</v>
      </c>
      <c r="H206" s="239">
        <v>4</v>
      </c>
      <c r="I206" s="240"/>
      <c r="J206" s="241">
        <f>ROUND(I206*H206,2)</f>
        <v>0</v>
      </c>
      <c r="K206" s="242"/>
      <c r="L206" s="243"/>
      <c r="M206" s="244" t="s">
        <v>1</v>
      </c>
      <c r="N206" s="245" t="s">
        <v>44</v>
      </c>
      <c r="O206" s="72"/>
      <c r="P206" s="198">
        <f>O206*H206</f>
        <v>0</v>
      </c>
      <c r="Q206" s="198">
        <v>2.3E-3</v>
      </c>
      <c r="R206" s="198">
        <f>Q206*H206</f>
        <v>9.1999999999999998E-3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204</v>
      </c>
      <c r="AT206" s="200" t="s">
        <v>223</v>
      </c>
      <c r="AU206" s="200" t="s">
        <v>89</v>
      </c>
      <c r="AY206" s="18" t="s">
        <v>153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87</v>
      </c>
      <c r="BK206" s="201">
        <f>ROUND(I206*H206,2)</f>
        <v>0</v>
      </c>
      <c r="BL206" s="18" t="s">
        <v>159</v>
      </c>
      <c r="BM206" s="200" t="s">
        <v>2606</v>
      </c>
    </row>
    <row r="207" spans="1:65" s="2" customFormat="1" ht="24.2" customHeight="1">
      <c r="A207" s="35"/>
      <c r="B207" s="36"/>
      <c r="C207" s="235" t="s">
        <v>251</v>
      </c>
      <c r="D207" s="235" t="s">
        <v>223</v>
      </c>
      <c r="E207" s="236" t="s">
        <v>2607</v>
      </c>
      <c r="F207" s="237" t="s">
        <v>2608</v>
      </c>
      <c r="G207" s="238" t="s">
        <v>465</v>
      </c>
      <c r="H207" s="239">
        <v>10</v>
      </c>
      <c r="I207" s="240"/>
      <c r="J207" s="241">
        <f>ROUND(I207*H207,2)</f>
        <v>0</v>
      </c>
      <c r="K207" s="242"/>
      <c r="L207" s="243"/>
      <c r="M207" s="244" t="s">
        <v>1</v>
      </c>
      <c r="N207" s="245" t="s">
        <v>44</v>
      </c>
      <c r="O207" s="72"/>
      <c r="P207" s="198">
        <f>O207*H207</f>
        <v>0</v>
      </c>
      <c r="Q207" s="198">
        <v>1E-3</v>
      </c>
      <c r="R207" s="198">
        <f>Q207*H207</f>
        <v>0.01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204</v>
      </c>
      <c r="AT207" s="200" t="s">
        <v>223</v>
      </c>
      <c r="AU207" s="200" t="s">
        <v>89</v>
      </c>
      <c r="AY207" s="18" t="s">
        <v>153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87</v>
      </c>
      <c r="BK207" s="201">
        <f>ROUND(I207*H207,2)</f>
        <v>0</v>
      </c>
      <c r="BL207" s="18" t="s">
        <v>159</v>
      </c>
      <c r="BM207" s="200" t="s">
        <v>2609</v>
      </c>
    </row>
    <row r="208" spans="1:65" s="2" customFormat="1" ht="24.2" customHeight="1">
      <c r="A208" s="35"/>
      <c r="B208" s="36"/>
      <c r="C208" s="188" t="s">
        <v>256</v>
      </c>
      <c r="D208" s="188" t="s">
        <v>155</v>
      </c>
      <c r="E208" s="189" t="s">
        <v>2610</v>
      </c>
      <c r="F208" s="190" t="s">
        <v>2611</v>
      </c>
      <c r="G208" s="191" t="s">
        <v>465</v>
      </c>
      <c r="H208" s="192">
        <v>18</v>
      </c>
      <c r="I208" s="193"/>
      <c r="J208" s="194">
        <f>ROUND(I208*H208,2)</f>
        <v>0</v>
      </c>
      <c r="K208" s="195"/>
      <c r="L208" s="40"/>
      <c r="M208" s="196" t="s">
        <v>1</v>
      </c>
      <c r="N208" s="197" t="s">
        <v>44</v>
      </c>
      <c r="O208" s="72"/>
      <c r="P208" s="198">
        <f>O208*H208</f>
        <v>0</v>
      </c>
      <c r="Q208" s="198">
        <v>0</v>
      </c>
      <c r="R208" s="198">
        <f>Q208*H208</f>
        <v>0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159</v>
      </c>
      <c r="AT208" s="200" t="s">
        <v>155</v>
      </c>
      <c r="AU208" s="200" t="s">
        <v>89</v>
      </c>
      <c r="AY208" s="18" t="s">
        <v>153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87</v>
      </c>
      <c r="BK208" s="201">
        <f>ROUND(I208*H208,2)</f>
        <v>0</v>
      </c>
      <c r="BL208" s="18" t="s">
        <v>159</v>
      </c>
      <c r="BM208" s="200" t="s">
        <v>2612</v>
      </c>
    </row>
    <row r="209" spans="1:65" s="13" customFormat="1" ht="11.25">
      <c r="B209" s="202"/>
      <c r="C209" s="203"/>
      <c r="D209" s="204" t="s">
        <v>161</v>
      </c>
      <c r="E209" s="205" t="s">
        <v>1</v>
      </c>
      <c r="F209" s="206" t="s">
        <v>2613</v>
      </c>
      <c r="G209" s="203"/>
      <c r="H209" s="205" t="s">
        <v>1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161</v>
      </c>
      <c r="AU209" s="212" t="s">
        <v>89</v>
      </c>
      <c r="AV209" s="13" t="s">
        <v>87</v>
      </c>
      <c r="AW209" s="13" t="s">
        <v>33</v>
      </c>
      <c r="AX209" s="13" t="s">
        <v>79</v>
      </c>
      <c r="AY209" s="212" t="s">
        <v>153</v>
      </c>
    </row>
    <row r="210" spans="1:65" s="14" customFormat="1" ht="11.25">
      <c r="B210" s="213"/>
      <c r="C210" s="214"/>
      <c r="D210" s="204" t="s">
        <v>161</v>
      </c>
      <c r="E210" s="215" t="s">
        <v>1</v>
      </c>
      <c r="F210" s="216" t="s">
        <v>191</v>
      </c>
      <c r="G210" s="214"/>
      <c r="H210" s="217">
        <v>6</v>
      </c>
      <c r="I210" s="218"/>
      <c r="J210" s="214"/>
      <c r="K210" s="214"/>
      <c r="L210" s="219"/>
      <c r="M210" s="220"/>
      <c r="N210" s="221"/>
      <c r="O210" s="221"/>
      <c r="P210" s="221"/>
      <c r="Q210" s="221"/>
      <c r="R210" s="221"/>
      <c r="S210" s="221"/>
      <c r="T210" s="222"/>
      <c r="AT210" s="223" t="s">
        <v>161</v>
      </c>
      <c r="AU210" s="223" t="s">
        <v>89</v>
      </c>
      <c r="AV210" s="14" t="s">
        <v>89</v>
      </c>
      <c r="AW210" s="14" t="s">
        <v>33</v>
      </c>
      <c r="AX210" s="14" t="s">
        <v>79</v>
      </c>
      <c r="AY210" s="223" t="s">
        <v>153</v>
      </c>
    </row>
    <row r="211" spans="1:65" s="13" customFormat="1" ht="11.25">
      <c r="B211" s="202"/>
      <c r="C211" s="203"/>
      <c r="D211" s="204" t="s">
        <v>161</v>
      </c>
      <c r="E211" s="205" t="s">
        <v>1</v>
      </c>
      <c r="F211" s="206" t="s">
        <v>2614</v>
      </c>
      <c r="G211" s="203"/>
      <c r="H211" s="205" t="s">
        <v>1</v>
      </c>
      <c r="I211" s="207"/>
      <c r="J211" s="203"/>
      <c r="K211" s="203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161</v>
      </c>
      <c r="AU211" s="212" t="s">
        <v>89</v>
      </c>
      <c r="AV211" s="13" t="s">
        <v>87</v>
      </c>
      <c r="AW211" s="13" t="s">
        <v>33</v>
      </c>
      <c r="AX211" s="13" t="s">
        <v>79</v>
      </c>
      <c r="AY211" s="212" t="s">
        <v>153</v>
      </c>
    </row>
    <row r="212" spans="1:65" s="14" customFormat="1" ht="11.25">
      <c r="B212" s="213"/>
      <c r="C212" s="214"/>
      <c r="D212" s="204" t="s">
        <v>161</v>
      </c>
      <c r="E212" s="215" t="s">
        <v>1</v>
      </c>
      <c r="F212" s="216" t="s">
        <v>228</v>
      </c>
      <c r="G212" s="214"/>
      <c r="H212" s="217">
        <v>12</v>
      </c>
      <c r="I212" s="218"/>
      <c r="J212" s="214"/>
      <c r="K212" s="214"/>
      <c r="L212" s="219"/>
      <c r="M212" s="220"/>
      <c r="N212" s="221"/>
      <c r="O212" s="221"/>
      <c r="P212" s="221"/>
      <c r="Q212" s="221"/>
      <c r="R212" s="221"/>
      <c r="S212" s="221"/>
      <c r="T212" s="222"/>
      <c r="AT212" s="223" t="s">
        <v>161</v>
      </c>
      <c r="AU212" s="223" t="s">
        <v>89</v>
      </c>
      <c r="AV212" s="14" t="s">
        <v>89</v>
      </c>
      <c r="AW212" s="14" t="s">
        <v>33</v>
      </c>
      <c r="AX212" s="14" t="s">
        <v>79</v>
      </c>
      <c r="AY212" s="223" t="s">
        <v>153</v>
      </c>
    </row>
    <row r="213" spans="1:65" s="15" customFormat="1" ht="11.25">
      <c r="B213" s="224"/>
      <c r="C213" s="225"/>
      <c r="D213" s="204" t="s">
        <v>161</v>
      </c>
      <c r="E213" s="226" t="s">
        <v>1</v>
      </c>
      <c r="F213" s="227" t="s">
        <v>164</v>
      </c>
      <c r="G213" s="225"/>
      <c r="H213" s="228">
        <v>18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AT213" s="234" t="s">
        <v>161</v>
      </c>
      <c r="AU213" s="234" t="s">
        <v>89</v>
      </c>
      <c r="AV213" s="15" t="s">
        <v>159</v>
      </c>
      <c r="AW213" s="15" t="s">
        <v>33</v>
      </c>
      <c r="AX213" s="15" t="s">
        <v>87</v>
      </c>
      <c r="AY213" s="234" t="s">
        <v>153</v>
      </c>
    </row>
    <row r="214" spans="1:65" s="2" customFormat="1" ht="16.5" customHeight="1">
      <c r="A214" s="35"/>
      <c r="B214" s="36"/>
      <c r="C214" s="235" t="s">
        <v>260</v>
      </c>
      <c r="D214" s="235" t="s">
        <v>223</v>
      </c>
      <c r="E214" s="236" t="s">
        <v>2615</v>
      </c>
      <c r="F214" s="237" t="s">
        <v>2616</v>
      </c>
      <c r="G214" s="238" t="s">
        <v>465</v>
      </c>
      <c r="H214" s="239">
        <v>6</v>
      </c>
      <c r="I214" s="240"/>
      <c r="J214" s="241">
        <f>ROUND(I214*H214,2)</f>
        <v>0</v>
      </c>
      <c r="K214" s="242"/>
      <c r="L214" s="243"/>
      <c r="M214" s="244" t="s">
        <v>1</v>
      </c>
      <c r="N214" s="245" t="s">
        <v>44</v>
      </c>
      <c r="O214" s="72"/>
      <c r="P214" s="198">
        <f>O214*H214</f>
        <v>0</v>
      </c>
      <c r="Q214" s="198">
        <v>1E-3</v>
      </c>
      <c r="R214" s="198">
        <f>Q214*H214</f>
        <v>6.0000000000000001E-3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204</v>
      </c>
      <c r="AT214" s="200" t="s">
        <v>223</v>
      </c>
      <c r="AU214" s="200" t="s">
        <v>89</v>
      </c>
      <c r="AY214" s="18" t="s">
        <v>153</v>
      </c>
      <c r="BE214" s="201">
        <f>IF(N214="základní",J214,0)</f>
        <v>0</v>
      </c>
      <c r="BF214" s="201">
        <f>IF(N214="snížená",J214,0)</f>
        <v>0</v>
      </c>
      <c r="BG214" s="201">
        <f>IF(N214="zákl. přenesená",J214,0)</f>
        <v>0</v>
      </c>
      <c r="BH214" s="201">
        <f>IF(N214="sníž. přenesená",J214,0)</f>
        <v>0</v>
      </c>
      <c r="BI214" s="201">
        <f>IF(N214="nulová",J214,0)</f>
        <v>0</v>
      </c>
      <c r="BJ214" s="18" t="s">
        <v>87</v>
      </c>
      <c r="BK214" s="201">
        <f>ROUND(I214*H214,2)</f>
        <v>0</v>
      </c>
      <c r="BL214" s="18" t="s">
        <v>159</v>
      </c>
      <c r="BM214" s="200" t="s">
        <v>2617</v>
      </c>
    </row>
    <row r="215" spans="1:65" s="2" customFormat="1" ht="21.75" customHeight="1">
      <c r="A215" s="35"/>
      <c r="B215" s="36"/>
      <c r="C215" s="235" t="s">
        <v>267</v>
      </c>
      <c r="D215" s="235" t="s">
        <v>223</v>
      </c>
      <c r="E215" s="236" t="s">
        <v>2618</v>
      </c>
      <c r="F215" s="237" t="s">
        <v>2619</v>
      </c>
      <c r="G215" s="238" t="s">
        <v>465</v>
      </c>
      <c r="H215" s="239">
        <v>12</v>
      </c>
      <c r="I215" s="240"/>
      <c r="J215" s="241">
        <f>ROUND(I215*H215,2)</f>
        <v>0</v>
      </c>
      <c r="K215" s="242"/>
      <c r="L215" s="243"/>
      <c r="M215" s="244" t="s">
        <v>1</v>
      </c>
      <c r="N215" s="245" t="s">
        <v>44</v>
      </c>
      <c r="O215" s="72"/>
      <c r="P215" s="198">
        <f>O215*H215</f>
        <v>0</v>
      </c>
      <c r="Q215" s="198">
        <v>1E-3</v>
      </c>
      <c r="R215" s="198">
        <f>Q215*H215</f>
        <v>1.2E-2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204</v>
      </c>
      <c r="AT215" s="200" t="s">
        <v>223</v>
      </c>
      <c r="AU215" s="200" t="s">
        <v>89</v>
      </c>
      <c r="AY215" s="18" t="s">
        <v>153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87</v>
      </c>
      <c r="BK215" s="201">
        <f>ROUND(I215*H215,2)</f>
        <v>0</v>
      </c>
      <c r="BL215" s="18" t="s">
        <v>159</v>
      </c>
      <c r="BM215" s="200" t="s">
        <v>2620</v>
      </c>
    </row>
    <row r="216" spans="1:65" s="2" customFormat="1" ht="24.2" customHeight="1">
      <c r="A216" s="35"/>
      <c r="B216" s="36"/>
      <c r="C216" s="188" t="s">
        <v>273</v>
      </c>
      <c r="D216" s="188" t="s">
        <v>155</v>
      </c>
      <c r="E216" s="189" t="s">
        <v>2621</v>
      </c>
      <c r="F216" s="190" t="s">
        <v>2622</v>
      </c>
      <c r="G216" s="191" t="s">
        <v>465</v>
      </c>
      <c r="H216" s="192">
        <v>42</v>
      </c>
      <c r="I216" s="193"/>
      <c r="J216" s="194">
        <f>ROUND(I216*H216,2)</f>
        <v>0</v>
      </c>
      <c r="K216" s="195"/>
      <c r="L216" s="40"/>
      <c r="M216" s="196" t="s">
        <v>1</v>
      </c>
      <c r="N216" s="197" t="s">
        <v>44</v>
      </c>
      <c r="O216" s="72"/>
      <c r="P216" s="198">
        <f>O216*H216</f>
        <v>0</v>
      </c>
      <c r="Q216" s="198">
        <v>5.0000000000000002E-5</v>
      </c>
      <c r="R216" s="198">
        <f>Q216*H216</f>
        <v>2.1000000000000003E-3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159</v>
      </c>
      <c r="AT216" s="200" t="s">
        <v>155</v>
      </c>
      <c r="AU216" s="200" t="s">
        <v>89</v>
      </c>
      <c r="AY216" s="18" t="s">
        <v>153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87</v>
      </c>
      <c r="BK216" s="201">
        <f>ROUND(I216*H216,2)</f>
        <v>0</v>
      </c>
      <c r="BL216" s="18" t="s">
        <v>159</v>
      </c>
      <c r="BM216" s="200" t="s">
        <v>2623</v>
      </c>
    </row>
    <row r="217" spans="1:65" s="13" customFormat="1" ht="11.25">
      <c r="B217" s="202"/>
      <c r="C217" s="203"/>
      <c r="D217" s="204" t="s">
        <v>161</v>
      </c>
      <c r="E217" s="205" t="s">
        <v>1</v>
      </c>
      <c r="F217" s="206" t="s">
        <v>2624</v>
      </c>
      <c r="G217" s="203"/>
      <c r="H217" s="205" t="s">
        <v>1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161</v>
      </c>
      <c r="AU217" s="212" t="s">
        <v>89</v>
      </c>
      <c r="AV217" s="13" t="s">
        <v>87</v>
      </c>
      <c r="AW217" s="13" t="s">
        <v>33</v>
      </c>
      <c r="AX217" s="13" t="s">
        <v>79</v>
      </c>
      <c r="AY217" s="212" t="s">
        <v>153</v>
      </c>
    </row>
    <row r="218" spans="1:65" s="13" customFormat="1" ht="11.25">
      <c r="B218" s="202"/>
      <c r="C218" s="203"/>
      <c r="D218" s="204" t="s">
        <v>161</v>
      </c>
      <c r="E218" s="205" t="s">
        <v>1</v>
      </c>
      <c r="F218" s="206" t="s">
        <v>2602</v>
      </c>
      <c r="G218" s="203"/>
      <c r="H218" s="205" t="s">
        <v>1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161</v>
      </c>
      <c r="AU218" s="212" t="s">
        <v>89</v>
      </c>
      <c r="AV218" s="13" t="s">
        <v>87</v>
      </c>
      <c r="AW218" s="13" t="s">
        <v>33</v>
      </c>
      <c r="AX218" s="13" t="s">
        <v>79</v>
      </c>
      <c r="AY218" s="212" t="s">
        <v>153</v>
      </c>
    </row>
    <row r="219" spans="1:65" s="14" customFormat="1" ht="11.25">
      <c r="B219" s="213"/>
      <c r="C219" s="214"/>
      <c r="D219" s="204" t="s">
        <v>161</v>
      </c>
      <c r="E219" s="215" t="s">
        <v>1</v>
      </c>
      <c r="F219" s="216" t="s">
        <v>2625</v>
      </c>
      <c r="G219" s="214"/>
      <c r="H219" s="217">
        <v>12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AT219" s="223" t="s">
        <v>161</v>
      </c>
      <c r="AU219" s="223" t="s">
        <v>89</v>
      </c>
      <c r="AV219" s="14" t="s">
        <v>89</v>
      </c>
      <c r="AW219" s="14" t="s">
        <v>33</v>
      </c>
      <c r="AX219" s="14" t="s">
        <v>79</v>
      </c>
      <c r="AY219" s="223" t="s">
        <v>153</v>
      </c>
    </row>
    <row r="220" spans="1:65" s="13" customFormat="1" ht="11.25">
      <c r="B220" s="202"/>
      <c r="C220" s="203"/>
      <c r="D220" s="204" t="s">
        <v>161</v>
      </c>
      <c r="E220" s="205" t="s">
        <v>1</v>
      </c>
      <c r="F220" s="206" t="s">
        <v>2603</v>
      </c>
      <c r="G220" s="203"/>
      <c r="H220" s="205" t="s">
        <v>1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161</v>
      </c>
      <c r="AU220" s="212" t="s">
        <v>89</v>
      </c>
      <c r="AV220" s="13" t="s">
        <v>87</v>
      </c>
      <c r="AW220" s="13" t="s">
        <v>33</v>
      </c>
      <c r="AX220" s="13" t="s">
        <v>79</v>
      </c>
      <c r="AY220" s="212" t="s">
        <v>153</v>
      </c>
    </row>
    <row r="221" spans="1:65" s="14" customFormat="1" ht="11.25">
      <c r="B221" s="213"/>
      <c r="C221" s="214"/>
      <c r="D221" s="204" t="s">
        <v>161</v>
      </c>
      <c r="E221" s="215" t="s">
        <v>1</v>
      </c>
      <c r="F221" s="216" t="s">
        <v>1448</v>
      </c>
      <c r="G221" s="214"/>
      <c r="H221" s="217">
        <v>30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AT221" s="223" t="s">
        <v>161</v>
      </c>
      <c r="AU221" s="223" t="s">
        <v>89</v>
      </c>
      <c r="AV221" s="14" t="s">
        <v>89</v>
      </c>
      <c r="AW221" s="14" t="s">
        <v>33</v>
      </c>
      <c r="AX221" s="14" t="s">
        <v>79</v>
      </c>
      <c r="AY221" s="223" t="s">
        <v>153</v>
      </c>
    </row>
    <row r="222" spans="1:65" s="15" customFormat="1" ht="11.25">
      <c r="B222" s="224"/>
      <c r="C222" s="225"/>
      <c r="D222" s="204" t="s">
        <v>161</v>
      </c>
      <c r="E222" s="226" t="s">
        <v>1</v>
      </c>
      <c r="F222" s="227" t="s">
        <v>164</v>
      </c>
      <c r="G222" s="225"/>
      <c r="H222" s="228">
        <v>42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AT222" s="234" t="s">
        <v>161</v>
      </c>
      <c r="AU222" s="234" t="s">
        <v>89</v>
      </c>
      <c r="AV222" s="15" t="s">
        <v>159</v>
      </c>
      <c r="AW222" s="15" t="s">
        <v>33</v>
      </c>
      <c r="AX222" s="15" t="s">
        <v>87</v>
      </c>
      <c r="AY222" s="234" t="s">
        <v>153</v>
      </c>
    </row>
    <row r="223" spans="1:65" s="2" customFormat="1" ht="21.75" customHeight="1">
      <c r="A223" s="35"/>
      <c r="B223" s="36"/>
      <c r="C223" s="235" t="s">
        <v>7</v>
      </c>
      <c r="D223" s="235" t="s">
        <v>223</v>
      </c>
      <c r="E223" s="236" t="s">
        <v>2626</v>
      </c>
      <c r="F223" s="237" t="s">
        <v>2627</v>
      </c>
      <c r="G223" s="238" t="s">
        <v>465</v>
      </c>
      <c r="H223" s="239">
        <v>42</v>
      </c>
      <c r="I223" s="240"/>
      <c r="J223" s="241">
        <f>ROUND(I223*H223,2)</f>
        <v>0</v>
      </c>
      <c r="K223" s="242"/>
      <c r="L223" s="243"/>
      <c r="M223" s="244" t="s">
        <v>1</v>
      </c>
      <c r="N223" s="245" t="s">
        <v>44</v>
      </c>
      <c r="O223" s="72"/>
      <c r="P223" s="198">
        <f>O223*H223</f>
        <v>0</v>
      </c>
      <c r="Q223" s="198">
        <v>4.7200000000000002E-3</v>
      </c>
      <c r="R223" s="198">
        <f>Q223*H223</f>
        <v>0.19824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204</v>
      </c>
      <c r="AT223" s="200" t="s">
        <v>223</v>
      </c>
      <c r="AU223" s="200" t="s">
        <v>89</v>
      </c>
      <c r="AY223" s="18" t="s">
        <v>153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87</v>
      </c>
      <c r="BK223" s="201">
        <f>ROUND(I223*H223,2)</f>
        <v>0</v>
      </c>
      <c r="BL223" s="18" t="s">
        <v>159</v>
      </c>
      <c r="BM223" s="200" t="s">
        <v>2628</v>
      </c>
    </row>
    <row r="224" spans="1:65" s="2" customFormat="1" ht="24.2" customHeight="1">
      <c r="A224" s="35"/>
      <c r="B224" s="36"/>
      <c r="C224" s="188" t="s">
        <v>285</v>
      </c>
      <c r="D224" s="188" t="s">
        <v>155</v>
      </c>
      <c r="E224" s="189" t="s">
        <v>2629</v>
      </c>
      <c r="F224" s="190" t="s">
        <v>2630</v>
      </c>
      <c r="G224" s="191" t="s">
        <v>194</v>
      </c>
      <c r="H224" s="192">
        <v>16.8</v>
      </c>
      <c r="I224" s="193"/>
      <c r="J224" s="194">
        <f>ROUND(I224*H224,2)</f>
        <v>0</v>
      </c>
      <c r="K224" s="195"/>
      <c r="L224" s="40"/>
      <c r="M224" s="196" t="s">
        <v>1</v>
      </c>
      <c r="N224" s="197" t="s">
        <v>44</v>
      </c>
      <c r="O224" s="72"/>
      <c r="P224" s="198">
        <f>O224*H224</f>
        <v>0</v>
      </c>
      <c r="Q224" s="198">
        <v>3.0000000000000001E-5</v>
      </c>
      <c r="R224" s="198">
        <f>Q224*H224</f>
        <v>5.04E-4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159</v>
      </c>
      <c r="AT224" s="200" t="s">
        <v>155</v>
      </c>
      <c r="AU224" s="200" t="s">
        <v>89</v>
      </c>
      <c r="AY224" s="18" t="s">
        <v>153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8" t="s">
        <v>87</v>
      </c>
      <c r="BK224" s="201">
        <f>ROUND(I224*H224,2)</f>
        <v>0</v>
      </c>
      <c r="BL224" s="18" t="s">
        <v>159</v>
      </c>
      <c r="BM224" s="200" t="s">
        <v>2631</v>
      </c>
    </row>
    <row r="225" spans="1:65" s="13" customFormat="1" ht="11.25">
      <c r="B225" s="202"/>
      <c r="C225" s="203"/>
      <c r="D225" s="204" t="s">
        <v>161</v>
      </c>
      <c r="E225" s="205" t="s">
        <v>1</v>
      </c>
      <c r="F225" s="206" t="s">
        <v>2632</v>
      </c>
      <c r="G225" s="203"/>
      <c r="H225" s="205" t="s">
        <v>1</v>
      </c>
      <c r="I225" s="207"/>
      <c r="J225" s="203"/>
      <c r="K225" s="203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161</v>
      </c>
      <c r="AU225" s="212" t="s">
        <v>89</v>
      </c>
      <c r="AV225" s="13" t="s">
        <v>87</v>
      </c>
      <c r="AW225" s="13" t="s">
        <v>33</v>
      </c>
      <c r="AX225" s="13" t="s">
        <v>79</v>
      </c>
      <c r="AY225" s="212" t="s">
        <v>153</v>
      </c>
    </row>
    <row r="226" spans="1:65" s="14" customFormat="1" ht="11.25">
      <c r="B226" s="213"/>
      <c r="C226" s="214"/>
      <c r="D226" s="204" t="s">
        <v>161</v>
      </c>
      <c r="E226" s="215" t="s">
        <v>1</v>
      </c>
      <c r="F226" s="216" t="s">
        <v>2633</v>
      </c>
      <c r="G226" s="214"/>
      <c r="H226" s="217">
        <v>16.8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161</v>
      </c>
      <c r="AU226" s="223" t="s">
        <v>89</v>
      </c>
      <c r="AV226" s="14" t="s">
        <v>89</v>
      </c>
      <c r="AW226" s="14" t="s">
        <v>33</v>
      </c>
      <c r="AX226" s="14" t="s">
        <v>79</v>
      </c>
      <c r="AY226" s="223" t="s">
        <v>153</v>
      </c>
    </row>
    <row r="227" spans="1:65" s="15" customFormat="1" ht="11.25">
      <c r="B227" s="224"/>
      <c r="C227" s="225"/>
      <c r="D227" s="204" t="s">
        <v>161</v>
      </c>
      <c r="E227" s="226" t="s">
        <v>1</v>
      </c>
      <c r="F227" s="227" t="s">
        <v>164</v>
      </c>
      <c r="G227" s="225"/>
      <c r="H227" s="228">
        <v>16.8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AT227" s="234" t="s">
        <v>161</v>
      </c>
      <c r="AU227" s="234" t="s">
        <v>89</v>
      </c>
      <c r="AV227" s="15" t="s">
        <v>159</v>
      </c>
      <c r="AW227" s="15" t="s">
        <v>33</v>
      </c>
      <c r="AX227" s="15" t="s">
        <v>87</v>
      </c>
      <c r="AY227" s="234" t="s">
        <v>153</v>
      </c>
    </row>
    <row r="228" spans="1:65" s="2" customFormat="1" ht="16.5" customHeight="1">
      <c r="A228" s="35"/>
      <c r="B228" s="36"/>
      <c r="C228" s="235" t="s">
        <v>291</v>
      </c>
      <c r="D228" s="235" t="s">
        <v>223</v>
      </c>
      <c r="E228" s="236" t="s">
        <v>2634</v>
      </c>
      <c r="F228" s="237" t="s">
        <v>2635</v>
      </c>
      <c r="G228" s="238" t="s">
        <v>194</v>
      </c>
      <c r="H228" s="239">
        <v>20.16</v>
      </c>
      <c r="I228" s="240"/>
      <c r="J228" s="241">
        <f>ROUND(I228*H228,2)</f>
        <v>0</v>
      </c>
      <c r="K228" s="242"/>
      <c r="L228" s="243"/>
      <c r="M228" s="244" t="s">
        <v>1</v>
      </c>
      <c r="N228" s="245" t="s">
        <v>44</v>
      </c>
      <c r="O228" s="72"/>
      <c r="P228" s="198">
        <f>O228*H228</f>
        <v>0</v>
      </c>
      <c r="Q228" s="198">
        <v>4.0000000000000002E-4</v>
      </c>
      <c r="R228" s="198">
        <f>Q228*H228</f>
        <v>8.064E-3</v>
      </c>
      <c r="S228" s="198">
        <v>0</v>
      </c>
      <c r="T228" s="19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204</v>
      </c>
      <c r="AT228" s="200" t="s">
        <v>223</v>
      </c>
      <c r="AU228" s="200" t="s">
        <v>89</v>
      </c>
      <c r="AY228" s="18" t="s">
        <v>153</v>
      </c>
      <c r="BE228" s="201">
        <f>IF(N228="základní",J228,0)</f>
        <v>0</v>
      </c>
      <c r="BF228" s="201">
        <f>IF(N228="snížená",J228,0)</f>
        <v>0</v>
      </c>
      <c r="BG228" s="201">
        <f>IF(N228="zákl. přenesená",J228,0)</f>
        <v>0</v>
      </c>
      <c r="BH228" s="201">
        <f>IF(N228="sníž. přenesená",J228,0)</f>
        <v>0</v>
      </c>
      <c r="BI228" s="201">
        <f>IF(N228="nulová",J228,0)</f>
        <v>0</v>
      </c>
      <c r="BJ228" s="18" t="s">
        <v>87</v>
      </c>
      <c r="BK228" s="201">
        <f>ROUND(I228*H228,2)</f>
        <v>0</v>
      </c>
      <c r="BL228" s="18" t="s">
        <v>159</v>
      </c>
      <c r="BM228" s="200" t="s">
        <v>2636</v>
      </c>
    </row>
    <row r="229" spans="1:65" s="14" customFormat="1" ht="11.25">
      <c r="B229" s="213"/>
      <c r="C229" s="214"/>
      <c r="D229" s="204" t="s">
        <v>161</v>
      </c>
      <c r="E229" s="215" t="s">
        <v>1</v>
      </c>
      <c r="F229" s="216" t="s">
        <v>2637</v>
      </c>
      <c r="G229" s="214"/>
      <c r="H229" s="217">
        <v>16.8</v>
      </c>
      <c r="I229" s="218"/>
      <c r="J229" s="214"/>
      <c r="K229" s="214"/>
      <c r="L229" s="219"/>
      <c r="M229" s="220"/>
      <c r="N229" s="221"/>
      <c r="O229" s="221"/>
      <c r="P229" s="221"/>
      <c r="Q229" s="221"/>
      <c r="R229" s="221"/>
      <c r="S229" s="221"/>
      <c r="T229" s="222"/>
      <c r="AT229" s="223" t="s">
        <v>161</v>
      </c>
      <c r="AU229" s="223" t="s">
        <v>89</v>
      </c>
      <c r="AV229" s="14" t="s">
        <v>89</v>
      </c>
      <c r="AW229" s="14" t="s">
        <v>33</v>
      </c>
      <c r="AX229" s="14" t="s">
        <v>87</v>
      </c>
      <c r="AY229" s="223" t="s">
        <v>153</v>
      </c>
    </row>
    <row r="230" spans="1:65" s="14" customFormat="1" ht="11.25">
      <c r="B230" s="213"/>
      <c r="C230" s="214"/>
      <c r="D230" s="204" t="s">
        <v>161</v>
      </c>
      <c r="E230" s="214"/>
      <c r="F230" s="216" t="s">
        <v>2638</v>
      </c>
      <c r="G230" s="214"/>
      <c r="H230" s="217">
        <v>20.16</v>
      </c>
      <c r="I230" s="218"/>
      <c r="J230" s="214"/>
      <c r="K230" s="214"/>
      <c r="L230" s="219"/>
      <c r="M230" s="220"/>
      <c r="N230" s="221"/>
      <c r="O230" s="221"/>
      <c r="P230" s="221"/>
      <c r="Q230" s="221"/>
      <c r="R230" s="221"/>
      <c r="S230" s="221"/>
      <c r="T230" s="222"/>
      <c r="AT230" s="223" t="s">
        <v>161</v>
      </c>
      <c r="AU230" s="223" t="s">
        <v>89</v>
      </c>
      <c r="AV230" s="14" t="s">
        <v>89</v>
      </c>
      <c r="AW230" s="14" t="s">
        <v>4</v>
      </c>
      <c r="AX230" s="14" t="s">
        <v>87</v>
      </c>
      <c r="AY230" s="223" t="s">
        <v>153</v>
      </c>
    </row>
    <row r="231" spans="1:65" s="12" customFormat="1" ht="22.9" customHeight="1">
      <c r="B231" s="172"/>
      <c r="C231" s="173"/>
      <c r="D231" s="174" t="s">
        <v>78</v>
      </c>
      <c r="E231" s="186" t="s">
        <v>506</v>
      </c>
      <c r="F231" s="186" t="s">
        <v>507</v>
      </c>
      <c r="G231" s="173"/>
      <c r="H231" s="173"/>
      <c r="I231" s="176"/>
      <c r="J231" s="187">
        <f>BK231</f>
        <v>0</v>
      </c>
      <c r="K231" s="173"/>
      <c r="L231" s="178"/>
      <c r="M231" s="179"/>
      <c r="N231" s="180"/>
      <c r="O231" s="180"/>
      <c r="P231" s="181">
        <f>P232</f>
        <v>0</v>
      </c>
      <c r="Q231" s="180"/>
      <c r="R231" s="181">
        <f>R232</f>
        <v>0</v>
      </c>
      <c r="S231" s="180"/>
      <c r="T231" s="182">
        <f>T232</f>
        <v>0</v>
      </c>
      <c r="AR231" s="183" t="s">
        <v>87</v>
      </c>
      <c r="AT231" s="184" t="s">
        <v>78</v>
      </c>
      <c r="AU231" s="184" t="s">
        <v>87</v>
      </c>
      <c r="AY231" s="183" t="s">
        <v>153</v>
      </c>
      <c r="BK231" s="185">
        <f>BK232</f>
        <v>0</v>
      </c>
    </row>
    <row r="232" spans="1:65" s="2" customFormat="1" ht="24.2" customHeight="1">
      <c r="A232" s="35"/>
      <c r="B232" s="36"/>
      <c r="C232" s="188" t="s">
        <v>298</v>
      </c>
      <c r="D232" s="188" t="s">
        <v>155</v>
      </c>
      <c r="E232" s="189" t="s">
        <v>2639</v>
      </c>
      <c r="F232" s="190" t="s">
        <v>2640</v>
      </c>
      <c r="G232" s="191" t="s">
        <v>201</v>
      </c>
      <c r="H232" s="192">
        <v>403.351</v>
      </c>
      <c r="I232" s="193"/>
      <c r="J232" s="194">
        <f>ROUND(I232*H232,2)</f>
        <v>0</v>
      </c>
      <c r="K232" s="195"/>
      <c r="L232" s="40"/>
      <c r="M232" s="257" t="s">
        <v>1</v>
      </c>
      <c r="N232" s="258" t="s">
        <v>44</v>
      </c>
      <c r="O232" s="259"/>
      <c r="P232" s="260">
        <f>O232*H232</f>
        <v>0</v>
      </c>
      <c r="Q232" s="260">
        <v>0</v>
      </c>
      <c r="R232" s="260">
        <f>Q232*H232</f>
        <v>0</v>
      </c>
      <c r="S232" s="260">
        <v>0</v>
      </c>
      <c r="T232" s="261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159</v>
      </c>
      <c r="AT232" s="200" t="s">
        <v>155</v>
      </c>
      <c r="AU232" s="200" t="s">
        <v>89</v>
      </c>
      <c r="AY232" s="18" t="s">
        <v>153</v>
      </c>
      <c r="BE232" s="201">
        <f>IF(N232="základní",J232,0)</f>
        <v>0</v>
      </c>
      <c r="BF232" s="201">
        <f>IF(N232="snížená",J232,0)</f>
        <v>0</v>
      </c>
      <c r="BG232" s="201">
        <f>IF(N232="zákl. přenesená",J232,0)</f>
        <v>0</v>
      </c>
      <c r="BH232" s="201">
        <f>IF(N232="sníž. přenesená",J232,0)</f>
        <v>0</v>
      </c>
      <c r="BI232" s="201">
        <f>IF(N232="nulová",J232,0)</f>
        <v>0</v>
      </c>
      <c r="BJ232" s="18" t="s">
        <v>87</v>
      </c>
      <c r="BK232" s="201">
        <f>ROUND(I232*H232,2)</f>
        <v>0</v>
      </c>
      <c r="BL232" s="18" t="s">
        <v>159</v>
      </c>
      <c r="BM232" s="200" t="s">
        <v>2641</v>
      </c>
    </row>
    <row r="233" spans="1:65" s="2" customFormat="1" ht="6.95" customHeight="1">
      <c r="A233" s="35"/>
      <c r="B233" s="55"/>
      <c r="C233" s="56"/>
      <c r="D233" s="56"/>
      <c r="E233" s="56"/>
      <c r="F233" s="56"/>
      <c r="G233" s="56"/>
      <c r="H233" s="56"/>
      <c r="I233" s="56"/>
      <c r="J233" s="56"/>
      <c r="K233" s="56"/>
      <c r="L233" s="40"/>
      <c r="M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</row>
  </sheetData>
  <sheetProtection password="CC35" sheet="1" objects="1" scenarios="1" formatColumns="0" formatRows="0" autoFilter="0"/>
  <autoFilter ref="C118:K232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4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110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2642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23. 1. 2025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ROUND((SUM(BE122:BE143)),  2)</f>
        <v>0</v>
      </c>
      <c r="G33" s="35"/>
      <c r="H33" s="35"/>
      <c r="I33" s="125">
        <v>0.21</v>
      </c>
      <c r="J33" s="124">
        <f>ROUND(((SUM(BE122:BE143))*I33),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ROUND((SUM(BF122:BF143)),  2)</f>
        <v>0</v>
      </c>
      <c r="G34" s="35"/>
      <c r="H34" s="35"/>
      <c r="I34" s="125">
        <v>0.15</v>
      </c>
      <c r="J34" s="124">
        <f>ROUND(((SUM(BF122:BF143))*I34),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ROUND((SUM(BG122:BG143)),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ROUND((SUM(BH122:BH143)),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ROUND((SUM(BI122:BI143)),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05 - Vedlejší rozpočtové náklady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23. 1. 2025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2643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2644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2645</v>
      </c>
      <c r="E99" s="157"/>
      <c r="F99" s="157"/>
      <c r="G99" s="157"/>
      <c r="H99" s="157"/>
      <c r="I99" s="157"/>
      <c r="J99" s="158">
        <f>J129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2646</v>
      </c>
      <c r="E100" s="157"/>
      <c r="F100" s="157"/>
      <c r="G100" s="157"/>
      <c r="H100" s="157"/>
      <c r="I100" s="157"/>
      <c r="J100" s="158">
        <f>J131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2647</v>
      </c>
      <c r="E101" s="157"/>
      <c r="F101" s="157"/>
      <c r="G101" s="157"/>
      <c r="H101" s="157"/>
      <c r="I101" s="157"/>
      <c r="J101" s="158">
        <f>J139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2648</v>
      </c>
      <c r="E102" s="157"/>
      <c r="F102" s="157"/>
      <c r="G102" s="157"/>
      <c r="H102" s="157"/>
      <c r="I102" s="157"/>
      <c r="J102" s="158">
        <f>J142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138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1" t="str">
        <f>E7</f>
        <v>Obec Řepín - Revitalizace veřejného prostranství</v>
      </c>
      <c r="F112" s="312"/>
      <c r="G112" s="312"/>
      <c r="H112" s="31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112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63" t="str">
        <f>E9</f>
        <v>05 - Vedlejší rozpočtové náklady</v>
      </c>
      <c r="F114" s="313"/>
      <c r="G114" s="313"/>
      <c r="H114" s="313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F12</f>
        <v>Řepín</v>
      </c>
      <c r="G116" s="37"/>
      <c r="H116" s="37"/>
      <c r="I116" s="30" t="s">
        <v>22</v>
      </c>
      <c r="J116" s="67" t="str">
        <f>IF(J12="","",J12)</f>
        <v>23. 1. 2025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E15</f>
        <v>Obec Řepín</v>
      </c>
      <c r="G118" s="37"/>
      <c r="H118" s="37"/>
      <c r="I118" s="30" t="s">
        <v>31</v>
      </c>
      <c r="J118" s="33" t="str">
        <f>E21</f>
        <v xml:space="preserve"> 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29</v>
      </c>
      <c r="D119" s="37"/>
      <c r="E119" s="37"/>
      <c r="F119" s="28" t="str">
        <f>IF(E18="","",E18)</f>
        <v>Vyplň údaj</v>
      </c>
      <c r="G119" s="37"/>
      <c r="H119" s="37"/>
      <c r="I119" s="30" t="s">
        <v>34</v>
      </c>
      <c r="J119" s="33" t="str">
        <f>E24</f>
        <v>Josef Beran - STAVO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139</v>
      </c>
      <c r="D121" s="163" t="s">
        <v>64</v>
      </c>
      <c r="E121" s="163" t="s">
        <v>60</v>
      </c>
      <c r="F121" s="163" t="s">
        <v>61</v>
      </c>
      <c r="G121" s="163" t="s">
        <v>140</v>
      </c>
      <c r="H121" s="163" t="s">
        <v>141</v>
      </c>
      <c r="I121" s="163" t="s">
        <v>142</v>
      </c>
      <c r="J121" s="164" t="s">
        <v>117</v>
      </c>
      <c r="K121" s="165" t="s">
        <v>143</v>
      </c>
      <c r="L121" s="166"/>
      <c r="M121" s="76" t="s">
        <v>1</v>
      </c>
      <c r="N121" s="77" t="s">
        <v>43</v>
      </c>
      <c r="O121" s="77" t="s">
        <v>144</v>
      </c>
      <c r="P121" s="77" t="s">
        <v>145</v>
      </c>
      <c r="Q121" s="77" t="s">
        <v>146</v>
      </c>
      <c r="R121" s="77" t="s">
        <v>147</v>
      </c>
      <c r="S121" s="77" t="s">
        <v>148</v>
      </c>
      <c r="T121" s="78" t="s">
        <v>149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150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</f>
        <v>0</v>
      </c>
      <c r="Q122" s="80"/>
      <c r="R122" s="169">
        <f>R123</f>
        <v>0</v>
      </c>
      <c r="S122" s="80"/>
      <c r="T122" s="170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119</v>
      </c>
      <c r="BK122" s="171">
        <f>BK123</f>
        <v>0</v>
      </c>
    </row>
    <row r="123" spans="1:65" s="12" customFormat="1" ht="25.9" customHeight="1">
      <c r="B123" s="172"/>
      <c r="C123" s="173"/>
      <c r="D123" s="174" t="s">
        <v>78</v>
      </c>
      <c r="E123" s="175" t="s">
        <v>2649</v>
      </c>
      <c r="F123" s="175" t="s">
        <v>109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P124+P129+P131+P139+P142</f>
        <v>0</v>
      </c>
      <c r="Q123" s="180"/>
      <c r="R123" s="181">
        <f>R124+R129+R131+R139+R142</f>
        <v>0</v>
      </c>
      <c r="S123" s="180"/>
      <c r="T123" s="182">
        <f>T124+T129+T131+T139+T142</f>
        <v>0</v>
      </c>
      <c r="AR123" s="183" t="s">
        <v>186</v>
      </c>
      <c r="AT123" s="184" t="s">
        <v>78</v>
      </c>
      <c r="AU123" s="184" t="s">
        <v>79</v>
      </c>
      <c r="AY123" s="183" t="s">
        <v>153</v>
      </c>
      <c r="BK123" s="185">
        <f>BK124+BK129+BK131+BK139+BK142</f>
        <v>0</v>
      </c>
    </row>
    <row r="124" spans="1:65" s="12" customFormat="1" ht="22.9" customHeight="1">
      <c r="B124" s="172"/>
      <c r="C124" s="173"/>
      <c r="D124" s="174" t="s">
        <v>78</v>
      </c>
      <c r="E124" s="186" t="s">
        <v>2650</v>
      </c>
      <c r="F124" s="186" t="s">
        <v>2651</v>
      </c>
      <c r="G124" s="173"/>
      <c r="H124" s="173"/>
      <c r="I124" s="176"/>
      <c r="J124" s="187">
        <f>BK124</f>
        <v>0</v>
      </c>
      <c r="K124" s="173"/>
      <c r="L124" s="178"/>
      <c r="M124" s="179"/>
      <c r="N124" s="180"/>
      <c r="O124" s="180"/>
      <c r="P124" s="181">
        <f>SUM(P125:P128)</f>
        <v>0</v>
      </c>
      <c r="Q124" s="180"/>
      <c r="R124" s="181">
        <f>SUM(R125:R128)</f>
        <v>0</v>
      </c>
      <c r="S124" s="180"/>
      <c r="T124" s="182">
        <f>SUM(T125:T128)</f>
        <v>0</v>
      </c>
      <c r="AR124" s="183" t="s">
        <v>186</v>
      </c>
      <c r="AT124" s="184" t="s">
        <v>78</v>
      </c>
      <c r="AU124" s="184" t="s">
        <v>87</v>
      </c>
      <c r="AY124" s="183" t="s">
        <v>153</v>
      </c>
      <c r="BK124" s="185">
        <f>SUM(BK125:BK128)</f>
        <v>0</v>
      </c>
    </row>
    <row r="125" spans="1:65" s="2" customFormat="1" ht="16.5" customHeight="1">
      <c r="A125" s="35"/>
      <c r="B125" s="36"/>
      <c r="C125" s="188" t="s">
        <v>87</v>
      </c>
      <c r="D125" s="188" t="s">
        <v>155</v>
      </c>
      <c r="E125" s="189" t="s">
        <v>2652</v>
      </c>
      <c r="F125" s="190" t="s">
        <v>2653</v>
      </c>
      <c r="G125" s="191" t="s">
        <v>848</v>
      </c>
      <c r="H125" s="192">
        <v>1</v>
      </c>
      <c r="I125" s="193"/>
      <c r="J125" s="194">
        <f>ROUND(I125*H125,2)</f>
        <v>0</v>
      </c>
      <c r="K125" s="195"/>
      <c r="L125" s="40"/>
      <c r="M125" s="196" t="s">
        <v>1</v>
      </c>
      <c r="N125" s="197" t="s">
        <v>44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2654</v>
      </c>
      <c r="AT125" s="200" t="s">
        <v>155</v>
      </c>
      <c r="AU125" s="200" t="s">
        <v>89</v>
      </c>
      <c r="AY125" s="18" t="s">
        <v>153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8" t="s">
        <v>87</v>
      </c>
      <c r="BK125" s="201">
        <f>ROUND(I125*H125,2)</f>
        <v>0</v>
      </c>
      <c r="BL125" s="18" t="s">
        <v>2654</v>
      </c>
      <c r="BM125" s="200" t="s">
        <v>2655</v>
      </c>
    </row>
    <row r="126" spans="1:65" s="2" customFormat="1" ht="16.5" customHeight="1">
      <c r="A126" s="35"/>
      <c r="B126" s="36"/>
      <c r="C126" s="188" t="s">
        <v>89</v>
      </c>
      <c r="D126" s="188" t="s">
        <v>155</v>
      </c>
      <c r="E126" s="189" t="s">
        <v>2656</v>
      </c>
      <c r="F126" s="190" t="s">
        <v>2657</v>
      </c>
      <c r="G126" s="191" t="s">
        <v>848</v>
      </c>
      <c r="H126" s="192">
        <v>1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44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2654</v>
      </c>
      <c r="AT126" s="200" t="s">
        <v>155</v>
      </c>
      <c r="AU126" s="200" t="s">
        <v>89</v>
      </c>
      <c r="AY126" s="18" t="s">
        <v>153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87</v>
      </c>
      <c r="BK126" s="201">
        <f>ROUND(I126*H126,2)</f>
        <v>0</v>
      </c>
      <c r="BL126" s="18" t="s">
        <v>2654</v>
      </c>
      <c r="BM126" s="200" t="s">
        <v>2658</v>
      </c>
    </row>
    <row r="127" spans="1:65" s="2" customFormat="1" ht="16.5" customHeight="1">
      <c r="A127" s="35"/>
      <c r="B127" s="36"/>
      <c r="C127" s="188" t="s">
        <v>172</v>
      </c>
      <c r="D127" s="188" t="s">
        <v>155</v>
      </c>
      <c r="E127" s="189" t="s">
        <v>2659</v>
      </c>
      <c r="F127" s="190" t="s">
        <v>2660</v>
      </c>
      <c r="G127" s="191" t="s">
        <v>848</v>
      </c>
      <c r="H127" s="192">
        <v>1</v>
      </c>
      <c r="I127" s="193"/>
      <c r="J127" s="194">
        <f>ROUND(I127*H127,2)</f>
        <v>0</v>
      </c>
      <c r="K127" s="195"/>
      <c r="L127" s="40"/>
      <c r="M127" s="196" t="s">
        <v>1</v>
      </c>
      <c r="N127" s="197" t="s">
        <v>44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2654</v>
      </c>
      <c r="AT127" s="200" t="s">
        <v>155</v>
      </c>
      <c r="AU127" s="200" t="s">
        <v>89</v>
      </c>
      <c r="AY127" s="18" t="s">
        <v>153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87</v>
      </c>
      <c r="BK127" s="201">
        <f>ROUND(I127*H127,2)</f>
        <v>0</v>
      </c>
      <c r="BL127" s="18" t="s">
        <v>2654</v>
      </c>
      <c r="BM127" s="200" t="s">
        <v>2661</v>
      </c>
    </row>
    <row r="128" spans="1:65" s="2" customFormat="1" ht="16.5" customHeight="1">
      <c r="A128" s="35"/>
      <c r="B128" s="36"/>
      <c r="C128" s="188" t="s">
        <v>159</v>
      </c>
      <c r="D128" s="188" t="s">
        <v>155</v>
      </c>
      <c r="E128" s="189" t="s">
        <v>2662</v>
      </c>
      <c r="F128" s="190" t="s">
        <v>2663</v>
      </c>
      <c r="G128" s="191" t="s">
        <v>848</v>
      </c>
      <c r="H128" s="192">
        <v>1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44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2654</v>
      </c>
      <c r="AT128" s="200" t="s">
        <v>155</v>
      </c>
      <c r="AU128" s="200" t="s">
        <v>89</v>
      </c>
      <c r="AY128" s="18" t="s">
        <v>153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87</v>
      </c>
      <c r="BK128" s="201">
        <f>ROUND(I128*H128,2)</f>
        <v>0</v>
      </c>
      <c r="BL128" s="18" t="s">
        <v>2654</v>
      </c>
      <c r="BM128" s="200" t="s">
        <v>2664</v>
      </c>
    </row>
    <row r="129" spans="1:65" s="12" customFormat="1" ht="22.9" customHeight="1">
      <c r="B129" s="172"/>
      <c r="C129" s="173"/>
      <c r="D129" s="174" t="s">
        <v>78</v>
      </c>
      <c r="E129" s="186" t="s">
        <v>2665</v>
      </c>
      <c r="F129" s="186" t="s">
        <v>2666</v>
      </c>
      <c r="G129" s="173"/>
      <c r="H129" s="173"/>
      <c r="I129" s="176"/>
      <c r="J129" s="187">
        <f>BK129</f>
        <v>0</v>
      </c>
      <c r="K129" s="173"/>
      <c r="L129" s="178"/>
      <c r="M129" s="179"/>
      <c r="N129" s="180"/>
      <c r="O129" s="180"/>
      <c r="P129" s="181">
        <f>P130</f>
        <v>0</v>
      </c>
      <c r="Q129" s="180"/>
      <c r="R129" s="181">
        <f>R130</f>
        <v>0</v>
      </c>
      <c r="S129" s="180"/>
      <c r="T129" s="182">
        <f>T130</f>
        <v>0</v>
      </c>
      <c r="AR129" s="183" t="s">
        <v>186</v>
      </c>
      <c r="AT129" s="184" t="s">
        <v>78</v>
      </c>
      <c r="AU129" s="184" t="s">
        <v>87</v>
      </c>
      <c r="AY129" s="183" t="s">
        <v>153</v>
      </c>
      <c r="BK129" s="185">
        <f>BK130</f>
        <v>0</v>
      </c>
    </row>
    <row r="130" spans="1:65" s="2" customFormat="1" ht="16.5" customHeight="1">
      <c r="A130" s="35"/>
      <c r="B130" s="36"/>
      <c r="C130" s="188" t="s">
        <v>186</v>
      </c>
      <c r="D130" s="188" t="s">
        <v>155</v>
      </c>
      <c r="E130" s="189" t="s">
        <v>2667</v>
      </c>
      <c r="F130" s="190" t="s">
        <v>2668</v>
      </c>
      <c r="G130" s="191" t="s">
        <v>2669</v>
      </c>
      <c r="H130" s="262"/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44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2654</v>
      </c>
      <c r="AT130" s="200" t="s">
        <v>155</v>
      </c>
      <c r="AU130" s="200" t="s">
        <v>89</v>
      </c>
      <c r="AY130" s="18" t="s">
        <v>153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87</v>
      </c>
      <c r="BK130" s="201">
        <f>ROUND(I130*H130,2)</f>
        <v>0</v>
      </c>
      <c r="BL130" s="18" t="s">
        <v>2654</v>
      </c>
      <c r="BM130" s="200" t="s">
        <v>2670</v>
      </c>
    </row>
    <row r="131" spans="1:65" s="12" customFormat="1" ht="22.9" customHeight="1">
      <c r="B131" s="172"/>
      <c r="C131" s="173"/>
      <c r="D131" s="174" t="s">
        <v>78</v>
      </c>
      <c r="E131" s="186" t="s">
        <v>2671</v>
      </c>
      <c r="F131" s="186" t="s">
        <v>2672</v>
      </c>
      <c r="G131" s="173"/>
      <c r="H131" s="173"/>
      <c r="I131" s="176"/>
      <c r="J131" s="187">
        <f>BK131</f>
        <v>0</v>
      </c>
      <c r="K131" s="173"/>
      <c r="L131" s="178"/>
      <c r="M131" s="179"/>
      <c r="N131" s="180"/>
      <c r="O131" s="180"/>
      <c r="P131" s="181">
        <f>SUM(P132:P138)</f>
        <v>0</v>
      </c>
      <c r="Q131" s="180"/>
      <c r="R131" s="181">
        <f>SUM(R132:R138)</f>
        <v>0</v>
      </c>
      <c r="S131" s="180"/>
      <c r="T131" s="182">
        <f>SUM(T132:T138)</f>
        <v>0</v>
      </c>
      <c r="AR131" s="183" t="s">
        <v>186</v>
      </c>
      <c r="AT131" s="184" t="s">
        <v>78</v>
      </c>
      <c r="AU131" s="184" t="s">
        <v>87</v>
      </c>
      <c r="AY131" s="183" t="s">
        <v>153</v>
      </c>
      <c r="BK131" s="185">
        <f>SUM(BK132:BK138)</f>
        <v>0</v>
      </c>
    </row>
    <row r="132" spans="1:65" s="2" customFormat="1" ht="16.5" customHeight="1">
      <c r="A132" s="35"/>
      <c r="B132" s="36"/>
      <c r="C132" s="188" t="s">
        <v>191</v>
      </c>
      <c r="D132" s="188" t="s">
        <v>155</v>
      </c>
      <c r="E132" s="189" t="s">
        <v>2673</v>
      </c>
      <c r="F132" s="190" t="s">
        <v>2674</v>
      </c>
      <c r="G132" s="191" t="s">
        <v>848</v>
      </c>
      <c r="H132" s="192">
        <v>1</v>
      </c>
      <c r="I132" s="193"/>
      <c r="J132" s="194">
        <f t="shared" ref="J132:J138" si="0">ROUND(I132*H132,2)</f>
        <v>0</v>
      </c>
      <c r="K132" s="195"/>
      <c r="L132" s="40"/>
      <c r="M132" s="196" t="s">
        <v>1</v>
      </c>
      <c r="N132" s="197" t="s">
        <v>44</v>
      </c>
      <c r="O132" s="72"/>
      <c r="P132" s="198">
        <f t="shared" ref="P132:P138" si="1">O132*H132</f>
        <v>0</v>
      </c>
      <c r="Q132" s="198">
        <v>0</v>
      </c>
      <c r="R132" s="198">
        <f t="shared" ref="R132:R138" si="2">Q132*H132</f>
        <v>0</v>
      </c>
      <c r="S132" s="198">
        <v>0</v>
      </c>
      <c r="T132" s="199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2654</v>
      </c>
      <c r="AT132" s="200" t="s">
        <v>155</v>
      </c>
      <c r="AU132" s="200" t="s">
        <v>89</v>
      </c>
      <c r="AY132" s="18" t="s">
        <v>153</v>
      </c>
      <c r="BE132" s="201">
        <f t="shared" ref="BE132:BE138" si="4">IF(N132="základní",J132,0)</f>
        <v>0</v>
      </c>
      <c r="BF132" s="201">
        <f t="shared" ref="BF132:BF138" si="5">IF(N132="snížená",J132,0)</f>
        <v>0</v>
      </c>
      <c r="BG132" s="201">
        <f t="shared" ref="BG132:BG138" si="6">IF(N132="zákl. přenesená",J132,0)</f>
        <v>0</v>
      </c>
      <c r="BH132" s="201">
        <f t="shared" ref="BH132:BH138" si="7">IF(N132="sníž. přenesená",J132,0)</f>
        <v>0</v>
      </c>
      <c r="BI132" s="201">
        <f t="shared" ref="BI132:BI138" si="8">IF(N132="nulová",J132,0)</f>
        <v>0</v>
      </c>
      <c r="BJ132" s="18" t="s">
        <v>87</v>
      </c>
      <c r="BK132" s="201">
        <f t="shared" ref="BK132:BK138" si="9">ROUND(I132*H132,2)</f>
        <v>0</v>
      </c>
      <c r="BL132" s="18" t="s">
        <v>2654</v>
      </c>
      <c r="BM132" s="200" t="s">
        <v>2675</v>
      </c>
    </row>
    <row r="133" spans="1:65" s="2" customFormat="1" ht="16.5" customHeight="1">
      <c r="A133" s="35"/>
      <c r="B133" s="36"/>
      <c r="C133" s="188" t="s">
        <v>198</v>
      </c>
      <c r="D133" s="188" t="s">
        <v>155</v>
      </c>
      <c r="E133" s="189" t="s">
        <v>2676</v>
      </c>
      <c r="F133" s="190" t="s">
        <v>2677</v>
      </c>
      <c r="G133" s="191" t="s">
        <v>848</v>
      </c>
      <c r="H133" s="192">
        <v>1</v>
      </c>
      <c r="I133" s="193"/>
      <c r="J133" s="194">
        <f t="shared" si="0"/>
        <v>0</v>
      </c>
      <c r="K133" s="195"/>
      <c r="L133" s="40"/>
      <c r="M133" s="196" t="s">
        <v>1</v>
      </c>
      <c r="N133" s="197" t="s">
        <v>44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2654</v>
      </c>
      <c r="AT133" s="200" t="s">
        <v>155</v>
      </c>
      <c r="AU133" s="200" t="s">
        <v>89</v>
      </c>
      <c r="AY133" s="18" t="s">
        <v>153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87</v>
      </c>
      <c r="BK133" s="201">
        <f t="shared" si="9"/>
        <v>0</v>
      </c>
      <c r="BL133" s="18" t="s">
        <v>2654</v>
      </c>
      <c r="BM133" s="200" t="s">
        <v>2678</v>
      </c>
    </row>
    <row r="134" spans="1:65" s="2" customFormat="1" ht="16.5" customHeight="1">
      <c r="A134" s="35"/>
      <c r="B134" s="36"/>
      <c r="C134" s="188" t="s">
        <v>204</v>
      </c>
      <c r="D134" s="188" t="s">
        <v>155</v>
      </c>
      <c r="E134" s="189" t="s">
        <v>2679</v>
      </c>
      <c r="F134" s="190" t="s">
        <v>2680</v>
      </c>
      <c r="G134" s="191" t="s">
        <v>848</v>
      </c>
      <c r="H134" s="192">
        <v>1</v>
      </c>
      <c r="I134" s="193"/>
      <c r="J134" s="194">
        <f t="shared" si="0"/>
        <v>0</v>
      </c>
      <c r="K134" s="195"/>
      <c r="L134" s="40"/>
      <c r="M134" s="196" t="s">
        <v>1</v>
      </c>
      <c r="N134" s="197" t="s">
        <v>44</v>
      </c>
      <c r="O134" s="72"/>
      <c r="P134" s="198">
        <f t="shared" si="1"/>
        <v>0</v>
      </c>
      <c r="Q134" s="198">
        <v>0</v>
      </c>
      <c r="R134" s="198">
        <f t="shared" si="2"/>
        <v>0</v>
      </c>
      <c r="S134" s="198">
        <v>0</v>
      </c>
      <c r="T134" s="199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2654</v>
      </c>
      <c r="AT134" s="200" t="s">
        <v>155</v>
      </c>
      <c r="AU134" s="200" t="s">
        <v>89</v>
      </c>
      <c r="AY134" s="18" t="s">
        <v>153</v>
      </c>
      <c r="BE134" s="201">
        <f t="shared" si="4"/>
        <v>0</v>
      </c>
      <c r="BF134" s="201">
        <f t="shared" si="5"/>
        <v>0</v>
      </c>
      <c r="BG134" s="201">
        <f t="shared" si="6"/>
        <v>0</v>
      </c>
      <c r="BH134" s="201">
        <f t="shared" si="7"/>
        <v>0</v>
      </c>
      <c r="BI134" s="201">
        <f t="shared" si="8"/>
        <v>0</v>
      </c>
      <c r="BJ134" s="18" t="s">
        <v>87</v>
      </c>
      <c r="BK134" s="201">
        <f t="shared" si="9"/>
        <v>0</v>
      </c>
      <c r="BL134" s="18" t="s">
        <v>2654</v>
      </c>
      <c r="BM134" s="200" t="s">
        <v>2681</v>
      </c>
    </row>
    <row r="135" spans="1:65" s="2" customFormat="1" ht="16.5" customHeight="1">
      <c r="A135" s="35"/>
      <c r="B135" s="36"/>
      <c r="C135" s="188" t="s">
        <v>208</v>
      </c>
      <c r="D135" s="188" t="s">
        <v>155</v>
      </c>
      <c r="E135" s="189" t="s">
        <v>2682</v>
      </c>
      <c r="F135" s="190" t="s">
        <v>2683</v>
      </c>
      <c r="G135" s="191" t="s">
        <v>848</v>
      </c>
      <c r="H135" s="192">
        <v>1</v>
      </c>
      <c r="I135" s="193"/>
      <c r="J135" s="194">
        <f t="shared" si="0"/>
        <v>0</v>
      </c>
      <c r="K135" s="195"/>
      <c r="L135" s="40"/>
      <c r="M135" s="196" t="s">
        <v>1</v>
      </c>
      <c r="N135" s="197" t="s">
        <v>44</v>
      </c>
      <c r="O135" s="72"/>
      <c r="P135" s="198">
        <f t="shared" si="1"/>
        <v>0</v>
      </c>
      <c r="Q135" s="198">
        <v>0</v>
      </c>
      <c r="R135" s="198">
        <f t="shared" si="2"/>
        <v>0</v>
      </c>
      <c r="S135" s="198">
        <v>0</v>
      </c>
      <c r="T135" s="199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2654</v>
      </c>
      <c r="AT135" s="200" t="s">
        <v>155</v>
      </c>
      <c r="AU135" s="200" t="s">
        <v>89</v>
      </c>
      <c r="AY135" s="18" t="s">
        <v>153</v>
      </c>
      <c r="BE135" s="201">
        <f t="shared" si="4"/>
        <v>0</v>
      </c>
      <c r="BF135" s="201">
        <f t="shared" si="5"/>
        <v>0</v>
      </c>
      <c r="BG135" s="201">
        <f t="shared" si="6"/>
        <v>0</v>
      </c>
      <c r="BH135" s="201">
        <f t="shared" si="7"/>
        <v>0</v>
      </c>
      <c r="BI135" s="201">
        <f t="shared" si="8"/>
        <v>0</v>
      </c>
      <c r="BJ135" s="18" t="s">
        <v>87</v>
      </c>
      <c r="BK135" s="201">
        <f t="shared" si="9"/>
        <v>0</v>
      </c>
      <c r="BL135" s="18" t="s">
        <v>2654</v>
      </c>
      <c r="BM135" s="200" t="s">
        <v>2684</v>
      </c>
    </row>
    <row r="136" spans="1:65" s="2" customFormat="1" ht="16.5" customHeight="1">
      <c r="A136" s="35"/>
      <c r="B136" s="36"/>
      <c r="C136" s="188" t="s">
        <v>216</v>
      </c>
      <c r="D136" s="188" t="s">
        <v>155</v>
      </c>
      <c r="E136" s="189" t="s">
        <v>2685</v>
      </c>
      <c r="F136" s="190" t="s">
        <v>2686</v>
      </c>
      <c r="G136" s="191" t="s">
        <v>848</v>
      </c>
      <c r="H136" s="192">
        <v>1</v>
      </c>
      <c r="I136" s="193"/>
      <c r="J136" s="194">
        <f t="shared" si="0"/>
        <v>0</v>
      </c>
      <c r="K136" s="195"/>
      <c r="L136" s="40"/>
      <c r="M136" s="196" t="s">
        <v>1</v>
      </c>
      <c r="N136" s="197" t="s">
        <v>44</v>
      </c>
      <c r="O136" s="72"/>
      <c r="P136" s="198">
        <f t="shared" si="1"/>
        <v>0</v>
      </c>
      <c r="Q136" s="198">
        <v>0</v>
      </c>
      <c r="R136" s="198">
        <f t="shared" si="2"/>
        <v>0</v>
      </c>
      <c r="S136" s="198">
        <v>0</v>
      </c>
      <c r="T136" s="199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2654</v>
      </c>
      <c r="AT136" s="200" t="s">
        <v>155</v>
      </c>
      <c r="AU136" s="200" t="s">
        <v>89</v>
      </c>
      <c r="AY136" s="18" t="s">
        <v>153</v>
      </c>
      <c r="BE136" s="201">
        <f t="shared" si="4"/>
        <v>0</v>
      </c>
      <c r="BF136" s="201">
        <f t="shared" si="5"/>
        <v>0</v>
      </c>
      <c r="BG136" s="201">
        <f t="shared" si="6"/>
        <v>0</v>
      </c>
      <c r="BH136" s="201">
        <f t="shared" si="7"/>
        <v>0</v>
      </c>
      <c r="BI136" s="201">
        <f t="shared" si="8"/>
        <v>0</v>
      </c>
      <c r="BJ136" s="18" t="s">
        <v>87</v>
      </c>
      <c r="BK136" s="201">
        <f t="shared" si="9"/>
        <v>0</v>
      </c>
      <c r="BL136" s="18" t="s">
        <v>2654</v>
      </c>
      <c r="BM136" s="200" t="s">
        <v>2687</v>
      </c>
    </row>
    <row r="137" spans="1:65" s="2" customFormat="1" ht="24.2" customHeight="1">
      <c r="A137" s="35"/>
      <c r="B137" s="36"/>
      <c r="C137" s="188" t="s">
        <v>222</v>
      </c>
      <c r="D137" s="188" t="s">
        <v>155</v>
      </c>
      <c r="E137" s="189" t="s">
        <v>2688</v>
      </c>
      <c r="F137" s="190" t="s">
        <v>2689</v>
      </c>
      <c r="G137" s="191" t="s">
        <v>848</v>
      </c>
      <c r="H137" s="192">
        <v>1</v>
      </c>
      <c r="I137" s="193"/>
      <c r="J137" s="194">
        <f t="shared" si="0"/>
        <v>0</v>
      </c>
      <c r="K137" s="195"/>
      <c r="L137" s="40"/>
      <c r="M137" s="196" t="s">
        <v>1</v>
      </c>
      <c r="N137" s="197" t="s">
        <v>44</v>
      </c>
      <c r="O137" s="72"/>
      <c r="P137" s="198">
        <f t="shared" si="1"/>
        <v>0</v>
      </c>
      <c r="Q137" s="198">
        <v>0</v>
      </c>
      <c r="R137" s="198">
        <f t="shared" si="2"/>
        <v>0</v>
      </c>
      <c r="S137" s="198">
        <v>0</v>
      </c>
      <c r="T137" s="199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2654</v>
      </c>
      <c r="AT137" s="200" t="s">
        <v>155</v>
      </c>
      <c r="AU137" s="200" t="s">
        <v>89</v>
      </c>
      <c r="AY137" s="18" t="s">
        <v>153</v>
      </c>
      <c r="BE137" s="201">
        <f t="shared" si="4"/>
        <v>0</v>
      </c>
      <c r="BF137" s="201">
        <f t="shared" si="5"/>
        <v>0</v>
      </c>
      <c r="BG137" s="201">
        <f t="shared" si="6"/>
        <v>0</v>
      </c>
      <c r="BH137" s="201">
        <f t="shared" si="7"/>
        <v>0</v>
      </c>
      <c r="BI137" s="201">
        <f t="shared" si="8"/>
        <v>0</v>
      </c>
      <c r="BJ137" s="18" t="s">
        <v>87</v>
      </c>
      <c r="BK137" s="201">
        <f t="shared" si="9"/>
        <v>0</v>
      </c>
      <c r="BL137" s="18" t="s">
        <v>2654</v>
      </c>
      <c r="BM137" s="200" t="s">
        <v>2690</v>
      </c>
    </row>
    <row r="138" spans="1:65" s="2" customFormat="1" ht="24.2" customHeight="1">
      <c r="A138" s="35"/>
      <c r="B138" s="36"/>
      <c r="C138" s="188" t="s">
        <v>228</v>
      </c>
      <c r="D138" s="188" t="s">
        <v>155</v>
      </c>
      <c r="E138" s="189" t="s">
        <v>2691</v>
      </c>
      <c r="F138" s="190" t="s">
        <v>2692</v>
      </c>
      <c r="G138" s="191" t="s">
        <v>848</v>
      </c>
      <c r="H138" s="192">
        <v>1</v>
      </c>
      <c r="I138" s="193"/>
      <c r="J138" s="194">
        <f t="shared" si="0"/>
        <v>0</v>
      </c>
      <c r="K138" s="195"/>
      <c r="L138" s="40"/>
      <c r="M138" s="196" t="s">
        <v>1</v>
      </c>
      <c r="N138" s="197" t="s">
        <v>44</v>
      </c>
      <c r="O138" s="72"/>
      <c r="P138" s="198">
        <f t="shared" si="1"/>
        <v>0</v>
      </c>
      <c r="Q138" s="198">
        <v>0</v>
      </c>
      <c r="R138" s="198">
        <f t="shared" si="2"/>
        <v>0</v>
      </c>
      <c r="S138" s="198">
        <v>0</v>
      </c>
      <c r="T138" s="199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2654</v>
      </c>
      <c r="AT138" s="200" t="s">
        <v>155</v>
      </c>
      <c r="AU138" s="200" t="s">
        <v>89</v>
      </c>
      <c r="AY138" s="18" t="s">
        <v>153</v>
      </c>
      <c r="BE138" s="201">
        <f t="shared" si="4"/>
        <v>0</v>
      </c>
      <c r="BF138" s="201">
        <f t="shared" si="5"/>
        <v>0</v>
      </c>
      <c r="BG138" s="201">
        <f t="shared" si="6"/>
        <v>0</v>
      </c>
      <c r="BH138" s="201">
        <f t="shared" si="7"/>
        <v>0</v>
      </c>
      <c r="BI138" s="201">
        <f t="shared" si="8"/>
        <v>0</v>
      </c>
      <c r="BJ138" s="18" t="s">
        <v>87</v>
      </c>
      <c r="BK138" s="201">
        <f t="shared" si="9"/>
        <v>0</v>
      </c>
      <c r="BL138" s="18" t="s">
        <v>2654</v>
      </c>
      <c r="BM138" s="200" t="s">
        <v>2693</v>
      </c>
    </row>
    <row r="139" spans="1:65" s="12" customFormat="1" ht="22.9" customHeight="1">
      <c r="B139" s="172"/>
      <c r="C139" s="173"/>
      <c r="D139" s="174" t="s">
        <v>78</v>
      </c>
      <c r="E139" s="186" t="s">
        <v>2694</v>
      </c>
      <c r="F139" s="186" t="s">
        <v>2695</v>
      </c>
      <c r="G139" s="173"/>
      <c r="H139" s="173"/>
      <c r="I139" s="176"/>
      <c r="J139" s="187">
        <f>BK139</f>
        <v>0</v>
      </c>
      <c r="K139" s="173"/>
      <c r="L139" s="178"/>
      <c r="M139" s="179"/>
      <c r="N139" s="180"/>
      <c r="O139" s="180"/>
      <c r="P139" s="181">
        <f>SUM(P140:P141)</f>
        <v>0</v>
      </c>
      <c r="Q139" s="180"/>
      <c r="R139" s="181">
        <f>SUM(R140:R141)</f>
        <v>0</v>
      </c>
      <c r="S139" s="180"/>
      <c r="T139" s="182">
        <f>SUM(T140:T141)</f>
        <v>0</v>
      </c>
      <c r="AR139" s="183" t="s">
        <v>186</v>
      </c>
      <c r="AT139" s="184" t="s">
        <v>78</v>
      </c>
      <c r="AU139" s="184" t="s">
        <v>87</v>
      </c>
      <c r="AY139" s="183" t="s">
        <v>153</v>
      </c>
      <c r="BK139" s="185">
        <f>SUM(BK140:BK141)</f>
        <v>0</v>
      </c>
    </row>
    <row r="140" spans="1:65" s="2" customFormat="1" ht="16.5" customHeight="1">
      <c r="A140" s="35"/>
      <c r="B140" s="36"/>
      <c r="C140" s="188" t="s">
        <v>235</v>
      </c>
      <c r="D140" s="188" t="s">
        <v>155</v>
      </c>
      <c r="E140" s="189" t="s">
        <v>2696</v>
      </c>
      <c r="F140" s="190" t="s">
        <v>2695</v>
      </c>
      <c r="G140" s="191" t="s">
        <v>2669</v>
      </c>
      <c r="H140" s="262"/>
      <c r="I140" s="193"/>
      <c r="J140" s="194">
        <f>ROUND(I140*H140,2)</f>
        <v>0</v>
      </c>
      <c r="K140" s="195"/>
      <c r="L140" s="40"/>
      <c r="M140" s="196" t="s">
        <v>1</v>
      </c>
      <c r="N140" s="197" t="s">
        <v>44</v>
      </c>
      <c r="O140" s="72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2654</v>
      </c>
      <c r="AT140" s="200" t="s">
        <v>155</v>
      </c>
      <c r="AU140" s="200" t="s">
        <v>89</v>
      </c>
      <c r="AY140" s="18" t="s">
        <v>153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87</v>
      </c>
      <c r="BK140" s="201">
        <f>ROUND(I140*H140,2)</f>
        <v>0</v>
      </c>
      <c r="BL140" s="18" t="s">
        <v>2654</v>
      </c>
      <c r="BM140" s="200" t="s">
        <v>2697</v>
      </c>
    </row>
    <row r="141" spans="1:65" s="2" customFormat="1" ht="24.2" customHeight="1">
      <c r="A141" s="35"/>
      <c r="B141" s="36"/>
      <c r="C141" s="188" t="s">
        <v>241</v>
      </c>
      <c r="D141" s="188" t="s">
        <v>155</v>
      </c>
      <c r="E141" s="189" t="s">
        <v>2698</v>
      </c>
      <c r="F141" s="190" t="s">
        <v>2699</v>
      </c>
      <c r="G141" s="191" t="s">
        <v>2276</v>
      </c>
      <c r="H141" s="192">
        <v>65</v>
      </c>
      <c r="I141" s="193"/>
      <c r="J141" s="194">
        <f>ROUND(I141*H141,2)</f>
        <v>0</v>
      </c>
      <c r="K141" s="195"/>
      <c r="L141" s="40"/>
      <c r="M141" s="196" t="s">
        <v>1</v>
      </c>
      <c r="N141" s="197" t="s">
        <v>44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2654</v>
      </c>
      <c r="AT141" s="200" t="s">
        <v>155</v>
      </c>
      <c r="AU141" s="200" t="s">
        <v>89</v>
      </c>
      <c r="AY141" s="18" t="s">
        <v>153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87</v>
      </c>
      <c r="BK141" s="201">
        <f>ROUND(I141*H141,2)</f>
        <v>0</v>
      </c>
      <c r="BL141" s="18" t="s">
        <v>2654</v>
      </c>
      <c r="BM141" s="200" t="s">
        <v>2700</v>
      </c>
    </row>
    <row r="142" spans="1:65" s="12" customFormat="1" ht="22.9" customHeight="1">
      <c r="B142" s="172"/>
      <c r="C142" s="173"/>
      <c r="D142" s="174" t="s">
        <v>78</v>
      </c>
      <c r="E142" s="186" t="s">
        <v>2701</v>
      </c>
      <c r="F142" s="186" t="s">
        <v>2702</v>
      </c>
      <c r="G142" s="173"/>
      <c r="H142" s="173"/>
      <c r="I142" s="176"/>
      <c r="J142" s="187">
        <f>BK142</f>
        <v>0</v>
      </c>
      <c r="K142" s="173"/>
      <c r="L142" s="178"/>
      <c r="M142" s="179"/>
      <c r="N142" s="180"/>
      <c r="O142" s="180"/>
      <c r="P142" s="181">
        <f>P143</f>
        <v>0</v>
      </c>
      <c r="Q142" s="180"/>
      <c r="R142" s="181">
        <f>R143</f>
        <v>0</v>
      </c>
      <c r="S142" s="180"/>
      <c r="T142" s="182">
        <f>T143</f>
        <v>0</v>
      </c>
      <c r="AR142" s="183" t="s">
        <v>186</v>
      </c>
      <c r="AT142" s="184" t="s">
        <v>78</v>
      </c>
      <c r="AU142" s="184" t="s">
        <v>87</v>
      </c>
      <c r="AY142" s="183" t="s">
        <v>153</v>
      </c>
      <c r="BK142" s="185">
        <f>BK143</f>
        <v>0</v>
      </c>
    </row>
    <row r="143" spans="1:65" s="2" customFormat="1" ht="16.5" customHeight="1">
      <c r="A143" s="35"/>
      <c r="B143" s="36"/>
      <c r="C143" s="188" t="s">
        <v>8</v>
      </c>
      <c r="D143" s="188" t="s">
        <v>155</v>
      </c>
      <c r="E143" s="189" t="s">
        <v>2703</v>
      </c>
      <c r="F143" s="190" t="s">
        <v>2702</v>
      </c>
      <c r="G143" s="191" t="s">
        <v>2669</v>
      </c>
      <c r="H143" s="262"/>
      <c r="I143" s="193"/>
      <c r="J143" s="194">
        <f>ROUND(I143*H143,2)</f>
        <v>0</v>
      </c>
      <c r="K143" s="195"/>
      <c r="L143" s="40"/>
      <c r="M143" s="257" t="s">
        <v>1</v>
      </c>
      <c r="N143" s="258" t="s">
        <v>44</v>
      </c>
      <c r="O143" s="259"/>
      <c r="P143" s="260">
        <f>O143*H143</f>
        <v>0</v>
      </c>
      <c r="Q143" s="260">
        <v>0</v>
      </c>
      <c r="R143" s="260">
        <f>Q143*H143</f>
        <v>0</v>
      </c>
      <c r="S143" s="260">
        <v>0</v>
      </c>
      <c r="T143" s="26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2654</v>
      </c>
      <c r="AT143" s="200" t="s">
        <v>155</v>
      </c>
      <c r="AU143" s="200" t="s">
        <v>89</v>
      </c>
      <c r="AY143" s="18" t="s">
        <v>153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87</v>
      </c>
      <c r="BK143" s="201">
        <f>ROUND(I143*H143,2)</f>
        <v>0</v>
      </c>
      <c r="BL143" s="18" t="s">
        <v>2654</v>
      </c>
      <c r="BM143" s="200" t="s">
        <v>2704</v>
      </c>
    </row>
    <row r="144" spans="1:65" s="2" customFormat="1" ht="6.95" customHeight="1">
      <c r="A144" s="35"/>
      <c r="B144" s="55"/>
      <c r="C144" s="56"/>
      <c r="D144" s="56"/>
      <c r="E144" s="56"/>
      <c r="F144" s="56"/>
      <c r="G144" s="56"/>
      <c r="H144" s="56"/>
      <c r="I144" s="56"/>
      <c r="J144" s="56"/>
      <c r="K144" s="56"/>
      <c r="L144" s="40"/>
      <c r="M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</sheetData>
  <sheetProtection password="CC35" sheet="1" objects="1" scenarios="1" formatColumns="0" formatRows="0" autoFilter="0"/>
  <autoFilter ref="C121:K143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01.1 - SO 03 - Altán</vt:lpstr>
      <vt:lpstr>01.2 - SO 05 - Amfiteátr</vt:lpstr>
      <vt:lpstr>01.3 - IO 01 - Přípojka vody</vt:lpstr>
      <vt:lpstr>01.4 - IO 02 - Dešťová ka...</vt:lpstr>
      <vt:lpstr>02 - SO 04 - Vodní plocha</vt:lpstr>
      <vt:lpstr>03 - SO 06 - Zpevněné plochy</vt:lpstr>
      <vt:lpstr>04 - SO 07 - Sadové úpravy</vt:lpstr>
      <vt:lpstr>05 - Vedlejší rozpočtové ...</vt:lpstr>
      <vt:lpstr>'01.1 - SO 03 - Altán'!Názvy_tisku</vt:lpstr>
      <vt:lpstr>'01.2 - SO 05 - Amfiteátr'!Názvy_tisku</vt:lpstr>
      <vt:lpstr>'01.3 - IO 01 - Přípojka vody'!Názvy_tisku</vt:lpstr>
      <vt:lpstr>'01.4 - IO 02 - Dešťová ka...'!Názvy_tisku</vt:lpstr>
      <vt:lpstr>'02 - SO 04 - Vodní plocha'!Názvy_tisku</vt:lpstr>
      <vt:lpstr>'03 - SO 06 - Zpevněné plochy'!Názvy_tisku</vt:lpstr>
      <vt:lpstr>'04 - SO 07 - Sadové úpravy'!Názvy_tisku</vt:lpstr>
      <vt:lpstr>'05 - Vedlejší rozpočtové ...'!Názvy_tisku</vt:lpstr>
      <vt:lpstr>'Rekapitulace stavby'!Názvy_tisku</vt:lpstr>
      <vt:lpstr>'01.1 - SO 03 - Altán'!Oblast_tisku</vt:lpstr>
      <vt:lpstr>'01.2 - SO 05 - Amfiteátr'!Oblast_tisku</vt:lpstr>
      <vt:lpstr>'01.3 - IO 01 - Přípojka vody'!Oblast_tisku</vt:lpstr>
      <vt:lpstr>'01.4 - IO 02 - Dešťová ka...'!Oblast_tisku</vt:lpstr>
      <vt:lpstr>'02 - SO 04 - Vodní plocha'!Oblast_tisku</vt:lpstr>
      <vt:lpstr>'03 - SO 06 - Zpevněné plochy'!Oblast_tisku</vt:lpstr>
      <vt:lpstr>'04 - SO 07 - Sadové úpravy'!Oblast_tisku</vt:lpstr>
      <vt:lpstr>'05 -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LAPTOP-H4KURVOL\StavoBeran</dc:creator>
  <cp:lastModifiedBy>StavoBeran</cp:lastModifiedBy>
  <cp:lastPrinted>2025-01-23T11:26:00Z</cp:lastPrinted>
  <dcterms:created xsi:type="dcterms:W3CDTF">2025-01-23T11:22:54Z</dcterms:created>
  <dcterms:modified xsi:type="dcterms:W3CDTF">2025-01-23T11:26:04Z</dcterms:modified>
</cp:coreProperties>
</file>