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20240118 - ZUŠ Střezina -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'20240118 - ZUŠ Střezina -...'!$C$124:$K$210</definedName>
    <definedName name="_xlnm.Print_Area" localSheetId="1">'20240118 - ZUŠ Střezina -...'!$C$114:$K$210</definedName>
    <definedName name="_xlnm.Print_Titles" localSheetId="1">'20240118 - ZUŠ Střezina -...'!$124:$124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10"/>
  <c r="BH210"/>
  <c r="BG210"/>
  <c r="BF210"/>
  <c r="T210"/>
  <c r="R210"/>
  <c r="P210"/>
  <c r="BI209"/>
  <c r="BH209"/>
  <c r="BG209"/>
  <c r="BF209"/>
  <c r="T209"/>
  <c r="R209"/>
  <c r="P209"/>
  <c r="BI200"/>
  <c r="BH200"/>
  <c r="BG200"/>
  <c r="BF200"/>
  <c r="T200"/>
  <c r="T199"/>
  <c r="R200"/>
  <c r="R199"/>
  <c r="P200"/>
  <c r="P199"/>
  <c r="BI198"/>
  <c r="BH198"/>
  <c r="BG198"/>
  <c r="BF198"/>
  <c r="T198"/>
  <c r="R198"/>
  <c r="P198"/>
  <c r="BI196"/>
  <c r="BH196"/>
  <c r="BG196"/>
  <c r="BF196"/>
  <c r="T196"/>
  <c r="R196"/>
  <c r="P196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60"/>
  <c r="BH160"/>
  <c r="BG160"/>
  <c r="BF160"/>
  <c r="T160"/>
  <c r="T159"/>
  <c r="R160"/>
  <c r="R159"/>
  <c r="P160"/>
  <c r="P159"/>
  <c r="BI157"/>
  <c r="BH157"/>
  <c r="BG157"/>
  <c r="BF157"/>
  <c r="T157"/>
  <c r="T156"/>
  <c r="R157"/>
  <c r="R156"/>
  <c r="P157"/>
  <c r="P156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34"/>
  <c r="BH134"/>
  <c r="BG134"/>
  <c r="BF134"/>
  <c r="T134"/>
  <c r="T127"/>
  <c r="R134"/>
  <c r="R127"/>
  <c r="P134"/>
  <c r="P127"/>
  <c r="BI128"/>
  <c r="BH128"/>
  <c r="BG128"/>
  <c r="BF128"/>
  <c r="T128"/>
  <c r="R128"/>
  <c r="P128"/>
  <c r="F119"/>
  <c r="E117"/>
  <c r="F87"/>
  <c r="E85"/>
  <c r="J22"/>
  <c r="E22"/>
  <c r="J122"/>
  <c r="J21"/>
  <c r="J19"/>
  <c r="E19"/>
  <c r="J121"/>
  <c r="J18"/>
  <c r="J16"/>
  <c r="E16"/>
  <c r="F90"/>
  <c r="J15"/>
  <c r="J13"/>
  <c r="E13"/>
  <c r="F89"/>
  <c r="J12"/>
  <c r="J10"/>
  <c r="J87"/>
  <c i="1" r="L90"/>
  <c r="AM90"/>
  <c r="AM89"/>
  <c r="L89"/>
  <c r="AM87"/>
  <c r="L87"/>
  <c r="L85"/>
  <c r="L84"/>
  <c i="2" r="J209"/>
  <c r="J160"/>
  <c r="BK200"/>
  <c r="J176"/>
  <c r="J144"/>
  <c r="BK183"/>
  <c r="BK182"/>
  <c r="J128"/>
  <c r="J178"/>
  <c r="J148"/>
  <c r="J189"/>
  <c r="BK160"/>
  <c r="BK189"/>
  <c r="J180"/>
  <c r="J143"/>
  <c r="J168"/>
  <c r="BK143"/>
  <c r="BK179"/>
  <c r="BK142"/>
  <c r="J179"/>
  <c r="BK153"/>
  <c i="1" r="AS94"/>
  <c i="2" r="J186"/>
  <c r="J175"/>
  <c r="J134"/>
  <c r="J198"/>
  <c r="J177"/>
  <c r="BK190"/>
  <c r="J163"/>
  <c r="BK209"/>
  <c r="BK187"/>
  <c r="BK188"/>
  <c r="J153"/>
  <c r="BK181"/>
  <c r="BK146"/>
  <c r="BK196"/>
  <c r="BK180"/>
  <c r="J146"/>
  <c r="J210"/>
  <c r="J183"/>
  <c r="J155"/>
  <c r="J196"/>
  <c r="BK148"/>
  <c r="J185"/>
  <c r="J190"/>
  <c r="J157"/>
  <c r="BK186"/>
  <c r="BK175"/>
  <c r="J142"/>
  <c r="J184"/>
  <c r="BK151"/>
  <c r="BK192"/>
  <c r="BK176"/>
  <c r="J181"/>
  <c r="J151"/>
  <c r="J192"/>
  <c r="J182"/>
  <c r="BK178"/>
  <c r="BK185"/>
  <c r="BK163"/>
  <c r="BK134"/>
  <c r="J188"/>
  <c r="BK155"/>
  <c r="BK210"/>
  <c r="BK168"/>
  <c r="J187"/>
  <c r="BK157"/>
  <c r="J200"/>
  <c r="BK128"/>
  <c r="J173"/>
  <c r="BK184"/>
  <c r="BK173"/>
  <c r="BK198"/>
  <c r="BK177"/>
  <c r="BK144"/>
  <c l="1" r="BK150"/>
  <c r="J150"/>
  <c r="J98"/>
  <c r="R162"/>
  <c r="R158"/>
  <c r="R141"/>
  <c r="R126"/>
  <c r="R125"/>
  <c r="BK174"/>
  <c r="J174"/>
  <c r="J103"/>
  <c r="P141"/>
  <c r="P126"/>
  <c r="R150"/>
  <c r="BK162"/>
  <c r="J162"/>
  <c r="J102"/>
  <c r="T162"/>
  <c r="T158"/>
  <c r="P191"/>
  <c r="BK141"/>
  <c r="J141"/>
  <c r="J97"/>
  <c r="P150"/>
  <c r="R174"/>
  <c r="T150"/>
  <c r="P174"/>
  <c r="BK191"/>
  <c r="J191"/>
  <c r="J104"/>
  <c r="R191"/>
  <c r="R208"/>
  <c r="R207"/>
  <c r="T141"/>
  <c r="T126"/>
  <c r="T125"/>
  <c r="P162"/>
  <c r="P158"/>
  <c r="T174"/>
  <c r="T191"/>
  <c r="BK208"/>
  <c r="J208"/>
  <c r="J107"/>
  <c r="P208"/>
  <c r="P207"/>
  <c r="T208"/>
  <c r="T207"/>
  <c r="BK159"/>
  <c r="J159"/>
  <c r="J101"/>
  <c r="BK199"/>
  <c r="J199"/>
  <c r="J105"/>
  <c r="BK127"/>
  <c r="J127"/>
  <c r="J96"/>
  <c r="BK156"/>
  <c r="J156"/>
  <c r="J99"/>
  <c r="F121"/>
  <c r="BE128"/>
  <c r="BE148"/>
  <c r="BE153"/>
  <c r="BE173"/>
  <c r="BE178"/>
  <c r="BE179"/>
  <c r="BE200"/>
  <c r="J90"/>
  <c r="F122"/>
  <c r="BE143"/>
  <c r="BE144"/>
  <c r="BE180"/>
  <c r="BE182"/>
  <c r="BE183"/>
  <c r="BE189"/>
  <c r="BE196"/>
  <c r="J89"/>
  <c r="BE134"/>
  <c r="BE146"/>
  <c r="BE155"/>
  <c r="BE163"/>
  <c r="BE177"/>
  <c r="BE185"/>
  <c r="BE187"/>
  <c r="BE192"/>
  <c r="J119"/>
  <c r="BE142"/>
  <c r="BE157"/>
  <c r="BE168"/>
  <c r="BE176"/>
  <c r="BE181"/>
  <c r="BE186"/>
  <c r="BE160"/>
  <c r="BE184"/>
  <c r="BE190"/>
  <c r="BE198"/>
  <c r="BE210"/>
  <c r="BE151"/>
  <c r="BE175"/>
  <c r="BE188"/>
  <c r="BE209"/>
  <c r="F33"/>
  <c i="1" r="BB95"/>
  <c r="BB94"/>
  <c r="W31"/>
  <c i="2" r="F34"/>
  <c i="1" r="BC95"/>
  <c r="BC94"/>
  <c r="W32"/>
  <c i="2" r="F35"/>
  <c i="1" r="BD95"/>
  <c r="BD94"/>
  <c r="W33"/>
  <c i="2" r="J32"/>
  <c i="1" r="AW95"/>
  <c i="2" r="F32"/>
  <c i="1" r="BA95"/>
  <c r="BA94"/>
  <c r="AW94"/>
  <c r="AK30"/>
  <c i="2" l="1" r="P125"/>
  <c i="1" r="AU95"/>
  <c i="2" r="BK126"/>
  <c r="BK158"/>
  <c r="J158"/>
  <c r="J100"/>
  <c r="BK207"/>
  <c r="J207"/>
  <c r="J106"/>
  <c i="1" r="AU94"/>
  <c i="2" r="F31"/>
  <c i="1" r="AZ95"/>
  <c r="AZ94"/>
  <c r="W29"/>
  <c i="2" r="J31"/>
  <c i="1" r="AV95"/>
  <c r="AT95"/>
  <c r="AY94"/>
  <c r="AX94"/>
  <c r="W30"/>
  <c i="2" l="1" r="BK125"/>
  <c r="J125"/>
  <c r="J94"/>
  <c r="J126"/>
  <c r="J95"/>
  <c i="1" r="AV94"/>
  <c r="AK29"/>
  <c i="2" l="1" r="J28"/>
  <c i="1" r="AG95"/>
  <c r="AG94"/>
  <c r="AK26"/>
  <c r="AK35"/>
  <c r="AT94"/>
  <c i="2" l="1" r="J37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<sst xmlns="http://schemas.openxmlformats.org/spreadsheetml/2006/main">
  <si>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</si>
  <si>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</si>
  <si>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</si>
  <si>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</si>
  <si>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</si>
  <si>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{2f7829fe-8b2e-438d-8c06-fa5a30cd05a1}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</si>
  <si>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</si>
  <si>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</si>
  <si>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</si>
  <si>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</si>
  <si>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</si>
  <si>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</si>
  <si>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</si>
  <si>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</si>
  <si>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20240118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</si>
  <si>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</si>
  <si>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</si>
  <si>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ZUŠ Střezina - Divadlo Jesličky Josefa Tejkla - Výměna vybraných vnějších oken a dveří - Etapa II.</t>
  </si>
  <si>
    <t>KSO:</t>
  </si>
  <si>
    <t>CC-CZ:</t>
  </si>
  <si>
    <t>Místo:</t>
  </si>
  <si>
    <t xml:space="preserve"> </t>
  </si>
  <si>
    <t>Datum:</t>
  </si>
  <si>
    <t>18. 1. 2024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</si>
  <si>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</si>
  <si>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</si>
  <si>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</si>
  <si>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</si>
  <si>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</si>
  <si>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</si>
  <si>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</si>
  <si>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</si>
  <si>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</si>
  <si>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</si>
  <si>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</si>
  <si>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</si>
  <si>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</si>
  <si>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</si>
  <si>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</si>
  <si>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</si>
  <si>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</si>
  <si>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</si>
  <si>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</si>
  <si>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</si>
  <si>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</si>
  <si>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</si>
  <si>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</si>
  <si>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</si>
  <si>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</si>
  <si>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</si>
  <si>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</si>
  <si>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</si>
  <si>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</si>
  <si>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</si>
  <si>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</si>
  <si>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</si>
  <si>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</si>
  <si>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</si>
  <si>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</si>
  <si>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</si>
  <si>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</si>
  <si>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</si>
  <si>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</si>
  <si>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</si>
  <si>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</si>
  <si>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</si>
  <si>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</si>
  <si>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</si>
  <si>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</si>
  <si>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</si>
  <si>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</si>
  <si>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</si>
  <si>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</si>
  <si>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</si>
  <si>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</si>
  <si>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</si>
  <si>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</si>
  <si>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</si>
  <si>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</si>
  <si>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</si>
  <si>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</si>
  <si>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</si>
  <si>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</si>
  <si>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</si>
  <si>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</si>
  <si>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</si>
  <si>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</si>
  <si>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</si>
  <si>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</si>
  <si>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</si>
  <si>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</si>
  <si>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</si>
  <si>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</si>
  <si>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</si>
  <si>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</si>
  <si>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</si>
  <si>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</si>
  <si>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784 - Dokončovací práce - malby a tapety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</si>
  <si>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</si>
  <si>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</si>
  <si>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</si>
  <si>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</si>
  <si>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</si>
  <si>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</si>
  <si>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</si>
  <si>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</si>
  <si>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</si>
  <si>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</si>
  <si>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</si>
  <si>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</si>
  <si>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</si>
  <si>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</si>
  <si>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</si>
  <si>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</si>
  <si>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</si>
  <si>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</si>
  <si>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</si>
  <si>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</si>
  <si>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</si>
  <si>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619995001</t>
  </si>
  <si>
    <t>Začištění omítek kolem oken, dveří, podlah nebo obkladů</t>
  </si>
  <si>
    <t>m</t>
  </si>
  <si>
    <t>CS ÚRS 2024 01</t>
  </si>
  <si>
    <t>4</t>
  </si>
  <si>
    <t>-817049185</t>
  </si>
  <si>
    <t>VV</t>
  </si>
  <si>
    <t>4*2*(5,95+1,9) "sestava 01"</t>
  </si>
  <si>
    <t>2*2*(2,1+3) "sestava 02"</t>
  </si>
  <si>
    <t>2*2*(1,1+2,2) "sestava 03"</t>
  </si>
  <si>
    <t>2*(1,2+1,5) "sestava 04"</t>
  </si>
  <si>
    <t>Součet</t>
  </si>
  <si>
    <t>624635351</t>
  </si>
  <si>
    <t>Tmelení silikonovým tmelem spáry průřezu do 200 mm2</t>
  </si>
  <si>
    <t>1806993005</t>
  </si>
  <si>
    <t>P</t>
  </si>
  <si>
    <t>Poznámka k položce:_x000d_
vnější úprava styku se škrábanou omítkou - vodotěsný spoj</t>
  </si>
  <si>
    <t>9</t>
  </si>
  <si>
    <t>Ostatní konstrukce a práce, bourání</t>
  </si>
  <si>
    <t>3</t>
  </si>
  <si>
    <t>952_001R</t>
  </si>
  <si>
    <t>Čištění budov: důkladný čistý kompletní úklid po stavebních pracích včetně omytí oken (úklidová služba), včetně znečištěného nábytku, vysátí koberců apod.</t>
  </si>
  <si>
    <t>kpl</t>
  </si>
  <si>
    <t>16</t>
  </si>
  <si>
    <t>-488424198</t>
  </si>
  <si>
    <t>952_002R</t>
  </si>
  <si>
    <t>Protiprachová a ochranná opatření: ochrana podlahy a důkladná ochrana nábytku</t>
  </si>
  <si>
    <t>-1970616711</t>
  </si>
  <si>
    <t>5</t>
  </si>
  <si>
    <t>766691914</t>
  </si>
  <si>
    <t>Vyvěšení nebo zavěšení dřevěných křídel dveří pl do 2 m2</t>
  </si>
  <si>
    <t>kus</t>
  </si>
  <si>
    <t>-1549212240</t>
  </si>
  <si>
    <t>2 "dveře ozn. 03"</t>
  </si>
  <si>
    <t>967031142</t>
  </si>
  <si>
    <t>Přisekání rovných ostění v cihelném zdivu na MC</t>
  </si>
  <si>
    <t>m2</t>
  </si>
  <si>
    <t>1326135876</t>
  </si>
  <si>
    <t>2*(2*0,9+2,1)*0,3 "dveřní křídla ozn.3"</t>
  </si>
  <si>
    <t>7</t>
  </si>
  <si>
    <t>968072455</t>
  </si>
  <si>
    <t>Vybourání kovových dveřních zárubní pl do 2 m2</t>
  </si>
  <si>
    <t>-1195859768</t>
  </si>
  <si>
    <t>2*0,9*2,1 "dveřní křídla ozn.3"</t>
  </si>
  <si>
    <t>997</t>
  </si>
  <si>
    <t>Přesun sutě</t>
  </si>
  <si>
    <t>8</t>
  </si>
  <si>
    <t>997_000R</t>
  </si>
  <si>
    <t>Vnitrostaveništní doprava suti a vybouraných hmot</t>
  </si>
  <si>
    <t>-1767346054</t>
  </si>
  <si>
    <t>Poznámka k položce:_x000d_
Demontované výrobky i suť</t>
  </si>
  <si>
    <t>997_001R</t>
  </si>
  <si>
    <t>Odvoz suti a vybouraných hmot na skládku nebo meziskládku do se složením</t>
  </si>
  <si>
    <t>1325217091</t>
  </si>
  <si>
    <t>10</t>
  </si>
  <si>
    <t>997_002R</t>
  </si>
  <si>
    <t xml:space="preserve">Poplatek za uložení na skládce (skládkovné) </t>
  </si>
  <si>
    <t>119967469</t>
  </si>
  <si>
    <t>998</t>
  </si>
  <si>
    <t>Přesun hmot</t>
  </si>
  <si>
    <t>11</t>
  </si>
  <si>
    <t>998011002</t>
  </si>
  <si>
    <t>Přesun hmot pro budovy zděné v přes 6 do 12 m</t>
  </si>
  <si>
    <t>t</t>
  </si>
  <si>
    <t>1927028706</t>
  </si>
  <si>
    <t>PSV</t>
  </si>
  <si>
    <t>Práce a dodávky PSV</t>
  </si>
  <si>
    <t>711</t>
  </si>
  <si>
    <t>Izolace proti vodě, vlhkosti a plynům</t>
  </si>
  <si>
    <t>711_001R</t>
  </si>
  <si>
    <t>Membrány zvenku votěsné a paropropustné, zevnitř parotěsné (montáž dle ČSN)</t>
  </si>
  <si>
    <t>2012787793</t>
  </si>
  <si>
    <t xml:space="preserve">Poznámka k položce:_x000d_
Uchazeč nákladově zohlední další možné požadavky na montáž dle ČSN 74 6077:_x000d_
Exterier: Těsnící materiály zajišťující trvalou vodotěsnost proti průniku vody z vnějšího prostředí _x000d_
Interier: Těsnící materiály zajišťující trvalou parotěsnost, bránící průniku vzduchu po dobu předpokládané životnosti_x000d_
</t>
  </si>
  <si>
    <t>764</t>
  </si>
  <si>
    <t>Konstrukce klempířské</t>
  </si>
  <si>
    <t>13</t>
  </si>
  <si>
    <t>764002851</t>
  </si>
  <si>
    <t>Demontáž oplechování parapetů do suti</t>
  </si>
  <si>
    <t>693909166</t>
  </si>
  <si>
    <t>4*5,95 "sestava 01"</t>
  </si>
  <si>
    <t>2*2,1 "sestava 02"</t>
  </si>
  <si>
    <t>2*1,2 "sestava 04"</t>
  </si>
  <si>
    <t>14</t>
  </si>
  <si>
    <t>764226443</t>
  </si>
  <si>
    <t>Oplechování parapetů rovných celoplošně lepené z Al plechu rš 250 mm</t>
  </si>
  <si>
    <t>-579959662</t>
  </si>
  <si>
    <t>Poznámka k položce:_x000d_
včetně krytek</t>
  </si>
  <si>
    <t>15</t>
  </si>
  <si>
    <t>998764102</t>
  </si>
  <si>
    <t>Přesun hmot tonážní pro konstrukce klempířské v objektech v přes 6 do 12 m</t>
  </si>
  <si>
    <t>-1737672051</t>
  </si>
  <si>
    <t>766</t>
  </si>
  <si>
    <t>Konstrukce truhlářské</t>
  </si>
  <si>
    <t>766_Dem01</t>
  </si>
  <si>
    <t>Demontáž dřevěné sestavy čtyř oken: ozn. 01</t>
  </si>
  <si>
    <t>ks</t>
  </si>
  <si>
    <t>-1108466918</t>
  </si>
  <si>
    <t>17</t>
  </si>
  <si>
    <t>766_Dem02</t>
  </si>
  <si>
    <t>Demontáž dřevěné sestavy oken s dveřmi: ozn. 02</t>
  </si>
  <si>
    <t>563708596</t>
  </si>
  <si>
    <t>18</t>
  </si>
  <si>
    <t>766_Dem03</t>
  </si>
  <si>
    <t>Demontáž okna: ozn. 04</t>
  </si>
  <si>
    <t>585361932</t>
  </si>
  <si>
    <t>19</t>
  </si>
  <si>
    <t>766_Mon01</t>
  </si>
  <si>
    <t>Montáž sestavy plastových čtyř oken ozn. 01</t>
  </si>
  <si>
    <t>1453721255</t>
  </si>
  <si>
    <t>20</t>
  </si>
  <si>
    <t>M</t>
  </si>
  <si>
    <t>611_01R01</t>
  </si>
  <si>
    <t>sestava čtyř oken ozn. 01</t>
  </si>
  <si>
    <t>32</t>
  </si>
  <si>
    <t>-1207199173</t>
  </si>
  <si>
    <t>611_01R02</t>
  </si>
  <si>
    <t>vnitřní horizontální žaluzie pro sestavu oken ozn. 01</t>
  </si>
  <si>
    <t>soubor</t>
  </si>
  <si>
    <t>-969903329</t>
  </si>
  <si>
    <t>22</t>
  </si>
  <si>
    <t>766_Mon02</t>
  </si>
  <si>
    <t>Montáž sestavy plastových oken se vstupními dveřmi ozn. 02</t>
  </si>
  <si>
    <t>1419258911</t>
  </si>
  <si>
    <t>23</t>
  </si>
  <si>
    <t>611_02R01</t>
  </si>
  <si>
    <t>sestava oken se dveřmi ozn. 02</t>
  </si>
  <si>
    <t>1027680224</t>
  </si>
  <si>
    <t>24</t>
  </si>
  <si>
    <t>611_02R02</t>
  </si>
  <si>
    <t>vnitřní horizontální žaluzie pro sestavu oken se dveřmi ozn. 02</t>
  </si>
  <si>
    <t>1949102443</t>
  </si>
  <si>
    <t>25</t>
  </si>
  <si>
    <t>766_Mon03</t>
  </si>
  <si>
    <t>Montáž dveří ozn. 03</t>
  </si>
  <si>
    <t>1096268274</t>
  </si>
  <si>
    <t>26</t>
  </si>
  <si>
    <t>611_03R01</t>
  </si>
  <si>
    <t>dveře ozn. 03</t>
  </si>
  <si>
    <t>860101985</t>
  </si>
  <si>
    <t>27</t>
  </si>
  <si>
    <t>766_Mon04</t>
  </si>
  <si>
    <t>Montáž okna ozn. 04</t>
  </si>
  <si>
    <t>-1725576176</t>
  </si>
  <si>
    <t>28</t>
  </si>
  <si>
    <t>611_04R01</t>
  </si>
  <si>
    <t>okno ozn. 04</t>
  </si>
  <si>
    <t>141250014</t>
  </si>
  <si>
    <t>29</t>
  </si>
  <si>
    <t>611_04R02</t>
  </si>
  <si>
    <t>parapet PVC š. 200mm</t>
  </si>
  <si>
    <t>-2078248508</t>
  </si>
  <si>
    <t>30</t>
  </si>
  <si>
    <t>611_04R03</t>
  </si>
  <si>
    <t>vnitřní horizontální žaluzie pro okno ozn. 02</t>
  </si>
  <si>
    <t>-1874169032</t>
  </si>
  <si>
    <t>31</t>
  </si>
  <si>
    <t>998766102</t>
  </si>
  <si>
    <t>Přesun hmot tonážní pro kce truhlářské v objektech v přes 6 do 12 m</t>
  </si>
  <si>
    <t>-1647355750</t>
  </si>
  <si>
    <t>771</t>
  </si>
  <si>
    <t>Podlahy z dlaždic</t>
  </si>
  <si>
    <t>771274112</t>
  </si>
  <si>
    <t>Montáž obkladů stupnic z dlaždic keramických hladkých lepených cementovým flexibilním lepidlem š přes 200 do 250 mm</t>
  </si>
  <si>
    <t>-1583025962</t>
  </si>
  <si>
    <t>2*2,1 "sestava ozn. 02"</t>
  </si>
  <si>
    <t>1,2 "dveře ozn. 03"</t>
  </si>
  <si>
    <t>33</t>
  </si>
  <si>
    <t>59761085</t>
  </si>
  <si>
    <t>schodovka keramická mrazuvzdorná R9/A povrch hladký/matný tl do 10mm š přes 250 do 300mm dl do 300mm</t>
  </si>
  <si>
    <t>349967041</t>
  </si>
  <si>
    <t>5,4*1,1 'Přepočtené koeficientem množství</t>
  </si>
  <si>
    <t>34</t>
  </si>
  <si>
    <t>998771102</t>
  </si>
  <si>
    <t>Přesun hmot tonážní pro podlahy z dlaždic v objektech v přes 6 do 12 m</t>
  </si>
  <si>
    <t>-70378455</t>
  </si>
  <si>
    <t>784</t>
  </si>
  <si>
    <t>Dokončovací práce - malby a tapety</t>
  </si>
  <si>
    <t>35</t>
  </si>
  <si>
    <t>784221101</t>
  </si>
  <si>
    <t>Dvojnásobné bílé malby ze směsí za sucha dobře otěruvzdorných v místnostech do 3,80 m</t>
  </si>
  <si>
    <t>-1841276646</t>
  </si>
  <si>
    <t>Poznámka k položce:_x000d_
vždy celá stěna u výrobku</t>
  </si>
  <si>
    <t>4*(1,6*3) "výplně ozn. 01"</t>
  </si>
  <si>
    <t>2*(6*3-(2,1*3)) "výplně ozn. 02"</t>
  </si>
  <si>
    <t>2*(1,1+2,2)*0,3 "dveře ozn. 03"</t>
  </si>
  <si>
    <t>2*(1,2+1,5)*0,3 "dveře ozn. 04"</t>
  </si>
  <si>
    <t>VRN</t>
  </si>
  <si>
    <t>Vedlejší rozpočtové náklady</t>
  </si>
  <si>
    <t>VRN3</t>
  </si>
  <si>
    <t>Zařízení staveniště</t>
  </si>
  <si>
    <t>36</t>
  </si>
  <si>
    <t>030001000</t>
  </si>
  <si>
    <t>1024</t>
  </si>
  <si>
    <t>930474027</t>
  </si>
  <si>
    <t>37</t>
  </si>
  <si>
    <t>033203001</t>
  </si>
  <si>
    <t>Náklady na el. energii, pitná voda</t>
  </si>
  <si>
    <t>-2072914165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</si>
</sst>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3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20240118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ZUŠ Střezina - Divadlo Jesličky Josefa Tejkla - Výměna vybraných vnějších oken a dveří - Etapa II.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18. 1. 2024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72</v>
      </c>
      <c r="BT94" s="116" t="s">
        <v>73</v>
      </c>
      <c r="BV94" s="116" t="s">
        <v>74</v>
      </c>
      <c r="BW94" s="116" t="s">
        <v>5</v>
      </c>
      <c r="BX94" s="116" t="s">
        <v>75</v>
      </c>
      <c r="CL94" s="116" t="s">
        <v>1</v>
      </c>
    </row>
    <row r="95" s="7" customFormat="1" ht="37.5" customHeight="1">
      <c r="A95" s="117" t="s">
        <v>76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'20240118 - ZUŠ Střezina -...'!J28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77</v>
      </c>
      <c r="AR95" s="124"/>
      <c r="AS95" s="125">
        <v>0</v>
      </c>
      <c r="AT95" s="126">
        <f>ROUND(SUM(AV95:AW95),2)</f>
        <v>0</v>
      </c>
      <c r="AU95" s="127">
        <f>'20240118 - ZUŠ Střezina -...'!P125</f>
        <v>0</v>
      </c>
      <c r="AV95" s="126">
        <f>'20240118 - ZUŠ Střezina -...'!J31</f>
        <v>0</v>
      </c>
      <c r="AW95" s="126">
        <f>'20240118 - ZUŠ Střezina -...'!J32</f>
        <v>0</v>
      </c>
      <c r="AX95" s="126">
        <f>'20240118 - ZUŠ Střezina -...'!J33</f>
        <v>0</v>
      </c>
      <c r="AY95" s="126">
        <f>'20240118 - ZUŠ Střezina -...'!J34</f>
        <v>0</v>
      </c>
      <c r="AZ95" s="126">
        <f>'20240118 - ZUŠ Střezina -...'!F31</f>
        <v>0</v>
      </c>
      <c r="BA95" s="126">
        <f>'20240118 - ZUŠ Střezina -...'!F32</f>
        <v>0</v>
      </c>
      <c r="BB95" s="126">
        <f>'20240118 - ZUŠ Střezina -...'!F33</f>
        <v>0</v>
      </c>
      <c r="BC95" s="126">
        <f>'20240118 - ZUŠ Střezina -...'!F34</f>
        <v>0</v>
      </c>
      <c r="BD95" s="128">
        <f>'20240118 - ZUŠ Střezina -...'!F35</f>
        <v>0</v>
      </c>
      <c r="BE95" s="7"/>
      <c r="BT95" s="129" t="s">
        <v>78</v>
      </c>
      <c r="BU95" s="129" t="s">
        <v>79</v>
      </c>
      <c r="BV95" s="129" t="s">
        <v>74</v>
      </c>
      <c r="BW95" s="129" t="s">
        <v>5</v>
      </c>
      <c r="BX95" s="129" t="s">
        <v>75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RG6TaubS34vSUj8f2Kbzo46avP3t47YynzdjfhDhIhx0bXq+7VopIQtTLJ/yRg+LUIm/OdGkgwFc1tsa2+/Pxg==" hashValue="7sUJUZI5R/UgUO1zan5DwGXDzRwy5oWl0aGAbs7kq50Ehgg+zioQqiqLf8LksRnW7sdgmUpj7ovBO0RIagiZeg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40118 - ZUŠ Střezina -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hidden="1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80</v>
      </c>
    </row>
    <row r="4" hidden="1" s="1" customFormat="1" ht="24.96" customHeight="1">
      <c r="B4" s="19"/>
      <c r="D4" s="132" t="s">
        <v>81</v>
      </c>
      <c r="L4" s="19"/>
      <c r="M4" s="133" t="s">
        <v>10</v>
      </c>
      <c r="AT4" s="16" t="s">
        <v>4</v>
      </c>
    </row>
    <row r="5" hidden="1" s="1" customFormat="1" ht="6.96" customHeight="1">
      <c r="B5" s="19"/>
      <c r="L5" s="19"/>
    </row>
    <row r="6" hidden="1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hidden="1" s="2" customFormat="1" ht="30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hidden="1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18. 1. 2024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tr">
        <f>IF('Rekapitulace stavby'!AN10="","",'Rekapitulace stavby'!AN10)</f>
        <v/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8" customHeight="1">
      <c r="A13" s="37"/>
      <c r="B13" s="43"/>
      <c r="C13" s="37"/>
      <c r="D13" s="37"/>
      <c r="E13" s="136" t="str">
        <f>IF('Rekapitulace stavby'!E11="","",'Rekapitulace stavby'!E11)</f>
        <v xml:space="preserve"> </v>
      </c>
      <c r="F13" s="37"/>
      <c r="G13" s="37"/>
      <c r="H13" s="37"/>
      <c r="I13" s="134" t="s">
        <v>26</v>
      </c>
      <c r="J13" s="136" t="str">
        <f>IF('Rekapitulace stavby'!AN11="","",'Rekapitulace stavby'!AN11)</f>
        <v/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2" customHeight="1">
      <c r="A15" s="37"/>
      <c r="B15" s="43"/>
      <c r="C15" s="37"/>
      <c r="D15" s="134" t="s">
        <v>27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26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2" customHeight="1">
      <c r="A18" s="37"/>
      <c r="B18" s="43"/>
      <c r="C18" s="37"/>
      <c r="D18" s="134" t="s">
        <v>29</v>
      </c>
      <c r="E18" s="37"/>
      <c r="F18" s="37"/>
      <c r="G18" s="37"/>
      <c r="H18" s="37"/>
      <c r="I18" s="134" t="s">
        <v>25</v>
      </c>
      <c r="J18" s="136" t="str">
        <f>IF('Rekapitulace stavby'!AN16="","",'Rekapitulace stavby'!AN16)</f>
        <v/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18" customHeight="1">
      <c r="A19" s="37"/>
      <c r="B19" s="43"/>
      <c r="C19" s="37"/>
      <c r="D19" s="37"/>
      <c r="E19" s="136" t="str">
        <f>IF('Rekapitulace stavby'!E17="","",'Rekapitulace stavby'!E17)</f>
        <v xml:space="preserve"> </v>
      </c>
      <c r="F19" s="37"/>
      <c r="G19" s="37"/>
      <c r="H19" s="37"/>
      <c r="I19" s="134" t="s">
        <v>26</v>
      </c>
      <c r="J19" s="136" t="str">
        <f>IF('Rekapitulace stavby'!AN17="","",'Rekapitulace stavby'!AN17)</f>
        <v/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2" customHeight="1">
      <c r="A21" s="37"/>
      <c r="B21" s="43"/>
      <c r="C21" s="37"/>
      <c r="D21" s="134" t="s">
        <v>31</v>
      </c>
      <c r="E21" s="37"/>
      <c r="F21" s="37"/>
      <c r="G21" s="37"/>
      <c r="H21" s="37"/>
      <c r="I21" s="134" t="s">
        <v>25</v>
      </c>
      <c r="J21" s="136" t="str">
        <f>IF('Rekapitulace stavby'!AN19="","",'Rekapitulace stavby'!AN19)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18" customHeight="1">
      <c r="A22" s="37"/>
      <c r="B22" s="43"/>
      <c r="C22" s="37"/>
      <c r="D22" s="37"/>
      <c r="E22" s="136" t="str">
        <f>IF('Rekapitulace stavby'!E20="","",'Rekapitulace stavby'!E20)</f>
        <v xml:space="preserve"> </v>
      </c>
      <c r="F22" s="37"/>
      <c r="G22" s="37"/>
      <c r="H22" s="37"/>
      <c r="I22" s="134" t="s">
        <v>26</v>
      </c>
      <c r="J22" s="136" t="str">
        <f>IF('Rekapitulace stavby'!AN20="","",'Rekapitulace stavby'!AN20)</f>
        <v/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2" customHeight="1">
      <c r="A24" s="37"/>
      <c r="B24" s="43"/>
      <c r="C24" s="37"/>
      <c r="D24" s="134" t="s">
        <v>32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hidden="1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hidden="1" s="2" customFormat="1" ht="25.44" customHeight="1">
      <c r="A28" s="37"/>
      <c r="B28" s="43"/>
      <c r="C28" s="37"/>
      <c r="D28" s="143" t="s">
        <v>33</v>
      </c>
      <c r="E28" s="37"/>
      <c r="F28" s="37"/>
      <c r="G28" s="37"/>
      <c r="H28" s="37"/>
      <c r="I28" s="37"/>
      <c r="J28" s="144">
        <f>ROUND(J125,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14.4" customHeight="1">
      <c r="A30" s="37"/>
      <c r="B30" s="43"/>
      <c r="C30" s="37"/>
      <c r="D30" s="37"/>
      <c r="E30" s="37"/>
      <c r="F30" s="145" t="s">
        <v>35</v>
      </c>
      <c r="G30" s="37"/>
      <c r="H30" s="37"/>
      <c r="I30" s="145" t="s">
        <v>34</v>
      </c>
      <c r="J30" s="145" t="s">
        <v>36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14.4" customHeight="1">
      <c r="A31" s="37"/>
      <c r="B31" s="43"/>
      <c r="C31" s="37"/>
      <c r="D31" s="146" t="s">
        <v>37</v>
      </c>
      <c r="E31" s="134" t="s">
        <v>38</v>
      </c>
      <c r="F31" s="147">
        <f>ROUND((SUM(BE125:BE210)),  2)</f>
        <v>0</v>
      </c>
      <c r="G31" s="37"/>
      <c r="H31" s="37"/>
      <c r="I31" s="148">
        <v>0.20999999999999999</v>
      </c>
      <c r="J31" s="147">
        <f>ROUND(((SUM(BE125:BE210))*I31),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134" t="s">
        <v>39</v>
      </c>
      <c r="F32" s="147">
        <f>ROUND((SUM(BF125:BF210)),  2)</f>
        <v>0</v>
      </c>
      <c r="G32" s="37"/>
      <c r="H32" s="37"/>
      <c r="I32" s="148">
        <v>0.12</v>
      </c>
      <c r="J32" s="147">
        <f>ROUND(((SUM(BF125:BF210))*I32),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40</v>
      </c>
      <c r="F33" s="147">
        <f>ROUND((SUM(BG125:BG210)),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41</v>
      </c>
      <c r="F34" s="147">
        <f>ROUND((SUM(BH125:BH210)),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42</v>
      </c>
      <c r="F35" s="147">
        <f>ROUND((SUM(BI125:BI210)),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25.44" customHeight="1">
      <c r="A37" s="37"/>
      <c r="B37" s="43"/>
      <c r="C37" s="149"/>
      <c r="D37" s="150" t="s">
        <v>43</v>
      </c>
      <c r="E37" s="151"/>
      <c r="F37" s="151"/>
      <c r="G37" s="152" t="s">
        <v>44</v>
      </c>
      <c r="H37" s="153" t="s">
        <v>45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1" customFormat="1" ht="14.4" customHeight="1">
      <c r="B39" s="19"/>
      <c r="L39" s="19"/>
    </row>
    <row r="40" hidden="1" s="1" customFormat="1" ht="14.4" customHeight="1">
      <c r="B40" s="19"/>
      <c r="L40" s="19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56" t="s">
        <v>46</v>
      </c>
      <c r="E50" s="157"/>
      <c r="F50" s="157"/>
      <c r="G50" s="156" t="s">
        <v>47</v>
      </c>
      <c r="H50" s="157"/>
      <c r="I50" s="157"/>
      <c r="J50" s="157"/>
      <c r="K50" s="157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58" t="s">
        <v>48</v>
      </c>
      <c r="E61" s="159"/>
      <c r="F61" s="160" t="s">
        <v>49</v>
      </c>
      <c r="G61" s="158" t="s">
        <v>48</v>
      </c>
      <c r="H61" s="159"/>
      <c r="I61" s="159"/>
      <c r="J61" s="161" t="s">
        <v>49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56" t="s">
        <v>50</v>
      </c>
      <c r="E65" s="162"/>
      <c r="F65" s="162"/>
      <c r="G65" s="156" t="s">
        <v>51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58" t="s">
        <v>48</v>
      </c>
      <c r="E76" s="159"/>
      <c r="F76" s="160" t="s">
        <v>49</v>
      </c>
      <c r="G76" s="158" t="s">
        <v>48</v>
      </c>
      <c r="H76" s="159"/>
      <c r="I76" s="159"/>
      <c r="J76" s="161" t="s">
        <v>49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82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30" customHeight="1">
      <c r="A85" s="37"/>
      <c r="B85" s="38"/>
      <c r="C85" s="39"/>
      <c r="D85" s="39"/>
      <c r="E85" s="75" t="str">
        <f>E7</f>
        <v>ZUŠ Střezina - Divadlo Jesličky Josefa Tejkla - Výměna vybraných vnějších oken a dveří - Etapa II.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2" customHeight="1">
      <c r="A87" s="37"/>
      <c r="B87" s="38"/>
      <c r="C87" s="31" t="s">
        <v>20</v>
      </c>
      <c r="D87" s="39"/>
      <c r="E87" s="39"/>
      <c r="F87" s="26" t="str">
        <f>F10</f>
        <v xml:space="preserve"> </v>
      </c>
      <c r="G87" s="39"/>
      <c r="H87" s="39"/>
      <c r="I87" s="31" t="s">
        <v>22</v>
      </c>
      <c r="J87" s="78" t="str">
        <f>IF(J10="","",J10)</f>
        <v>18. 1. 2024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 xml:space="preserve"> </v>
      </c>
      <c r="G89" s="39"/>
      <c r="H89" s="39"/>
      <c r="I89" s="31" t="s">
        <v>29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15.15" customHeight="1">
      <c r="A90" s="37"/>
      <c r="B90" s="38"/>
      <c r="C90" s="31" t="s">
        <v>27</v>
      </c>
      <c r="D90" s="39"/>
      <c r="E90" s="39"/>
      <c r="F90" s="26" t="str">
        <f>IF(E16="","",E16)</f>
        <v>Vyplň údaj</v>
      </c>
      <c r="G90" s="39"/>
      <c r="H90" s="39"/>
      <c r="I90" s="31" t="s">
        <v>31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29.28" customHeight="1">
      <c r="A92" s="37"/>
      <c r="B92" s="38"/>
      <c r="C92" s="167" t="s">
        <v>83</v>
      </c>
      <c r="D92" s="168"/>
      <c r="E92" s="168"/>
      <c r="F92" s="168"/>
      <c r="G92" s="168"/>
      <c r="H92" s="168"/>
      <c r="I92" s="168"/>
      <c r="J92" s="169" t="s">
        <v>84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2.8" customHeight="1">
      <c r="A94" s="37"/>
      <c r="B94" s="38"/>
      <c r="C94" s="170" t="s">
        <v>85</v>
      </c>
      <c r="D94" s="39"/>
      <c r="E94" s="39"/>
      <c r="F94" s="39"/>
      <c r="G94" s="39"/>
      <c r="H94" s="39"/>
      <c r="I94" s="39"/>
      <c r="J94" s="109">
        <f>J125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86</v>
      </c>
    </row>
    <row r="95" hidden="1" s="9" customFormat="1" ht="24.96" customHeight="1">
      <c r="A95" s="9"/>
      <c r="B95" s="171"/>
      <c r="C95" s="172"/>
      <c r="D95" s="173" t="s">
        <v>87</v>
      </c>
      <c r="E95" s="174"/>
      <c r="F95" s="174"/>
      <c r="G95" s="174"/>
      <c r="H95" s="174"/>
      <c r="I95" s="174"/>
      <c r="J95" s="175">
        <f>J126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7"/>
      <c r="C96" s="178"/>
      <c r="D96" s="179" t="s">
        <v>88</v>
      </c>
      <c r="E96" s="180"/>
      <c r="F96" s="180"/>
      <c r="G96" s="180"/>
      <c r="H96" s="180"/>
      <c r="I96" s="180"/>
      <c r="J96" s="181">
        <f>J127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7"/>
      <c r="C97" s="178"/>
      <c r="D97" s="179" t="s">
        <v>89</v>
      </c>
      <c r="E97" s="180"/>
      <c r="F97" s="180"/>
      <c r="G97" s="180"/>
      <c r="H97" s="180"/>
      <c r="I97" s="180"/>
      <c r="J97" s="181">
        <f>J141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7"/>
      <c r="C98" s="178"/>
      <c r="D98" s="179" t="s">
        <v>90</v>
      </c>
      <c r="E98" s="180"/>
      <c r="F98" s="180"/>
      <c r="G98" s="180"/>
      <c r="H98" s="180"/>
      <c r="I98" s="180"/>
      <c r="J98" s="181">
        <f>J150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7"/>
      <c r="C99" s="178"/>
      <c r="D99" s="179" t="s">
        <v>91</v>
      </c>
      <c r="E99" s="180"/>
      <c r="F99" s="180"/>
      <c r="G99" s="180"/>
      <c r="H99" s="180"/>
      <c r="I99" s="180"/>
      <c r="J99" s="181">
        <f>J156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9" customFormat="1" ht="24.96" customHeight="1">
      <c r="A100" s="9"/>
      <c r="B100" s="171"/>
      <c r="C100" s="172"/>
      <c r="D100" s="173" t="s">
        <v>92</v>
      </c>
      <c r="E100" s="174"/>
      <c r="F100" s="174"/>
      <c r="G100" s="174"/>
      <c r="H100" s="174"/>
      <c r="I100" s="174"/>
      <c r="J100" s="175">
        <f>J158</f>
        <v>0</v>
      </c>
      <c r="K100" s="172"/>
      <c r="L100" s="176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10" customFormat="1" ht="19.92" customHeight="1">
      <c r="A101" s="10"/>
      <c r="B101" s="177"/>
      <c r="C101" s="178"/>
      <c r="D101" s="179" t="s">
        <v>93</v>
      </c>
      <c r="E101" s="180"/>
      <c r="F101" s="180"/>
      <c r="G101" s="180"/>
      <c r="H101" s="180"/>
      <c r="I101" s="180"/>
      <c r="J101" s="181">
        <f>J159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77"/>
      <c r="C102" s="178"/>
      <c r="D102" s="179" t="s">
        <v>94</v>
      </c>
      <c r="E102" s="180"/>
      <c r="F102" s="180"/>
      <c r="G102" s="180"/>
      <c r="H102" s="180"/>
      <c r="I102" s="180"/>
      <c r="J102" s="181">
        <f>J162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77"/>
      <c r="C103" s="178"/>
      <c r="D103" s="179" t="s">
        <v>95</v>
      </c>
      <c r="E103" s="180"/>
      <c r="F103" s="180"/>
      <c r="G103" s="180"/>
      <c r="H103" s="180"/>
      <c r="I103" s="180"/>
      <c r="J103" s="181">
        <f>J174</f>
        <v>0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7"/>
      <c r="C104" s="178"/>
      <c r="D104" s="179" t="s">
        <v>96</v>
      </c>
      <c r="E104" s="180"/>
      <c r="F104" s="180"/>
      <c r="G104" s="180"/>
      <c r="H104" s="180"/>
      <c r="I104" s="180"/>
      <c r="J104" s="181">
        <f>J191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77"/>
      <c r="C105" s="178"/>
      <c r="D105" s="179" t="s">
        <v>97</v>
      </c>
      <c r="E105" s="180"/>
      <c r="F105" s="180"/>
      <c r="G105" s="180"/>
      <c r="H105" s="180"/>
      <c r="I105" s="180"/>
      <c r="J105" s="181">
        <f>J199</f>
        <v>0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71"/>
      <c r="C106" s="172"/>
      <c r="D106" s="173" t="s">
        <v>98</v>
      </c>
      <c r="E106" s="174"/>
      <c r="F106" s="174"/>
      <c r="G106" s="174"/>
      <c r="H106" s="174"/>
      <c r="I106" s="174"/>
      <c r="J106" s="175">
        <f>J207</f>
        <v>0</v>
      </c>
      <c r="K106" s="172"/>
      <c r="L106" s="17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77"/>
      <c r="C107" s="178"/>
      <c r="D107" s="179" t="s">
        <v>99</v>
      </c>
      <c r="E107" s="180"/>
      <c r="F107" s="180"/>
      <c r="G107" s="180"/>
      <c r="H107" s="180"/>
      <c r="I107" s="180"/>
      <c r="J107" s="181">
        <f>J208</f>
        <v>0</v>
      </c>
      <c r="K107" s="178"/>
      <c r="L107" s="18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hidden="1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hidden="1"/>
    <row r="111" hidden="1"/>
    <row r="112" hidden="1"/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100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30" customHeight="1">
      <c r="A117" s="37"/>
      <c r="B117" s="38"/>
      <c r="C117" s="39"/>
      <c r="D117" s="39"/>
      <c r="E117" s="75" t="str">
        <f>E7</f>
        <v>ZUŠ Střezina - Divadlo Jesličky Josefa Tejkla - Výměna vybraných vnějších oken a dveří - Etapa II.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F10</f>
        <v xml:space="preserve"> </v>
      </c>
      <c r="G119" s="39"/>
      <c r="H119" s="39"/>
      <c r="I119" s="31" t="s">
        <v>22</v>
      </c>
      <c r="J119" s="78" t="str">
        <f>IF(J10="","",J10)</f>
        <v>18. 1. 2024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9"/>
      <c r="E121" s="39"/>
      <c r="F121" s="26" t="str">
        <f>E13</f>
        <v xml:space="preserve"> </v>
      </c>
      <c r="G121" s="39"/>
      <c r="H121" s="39"/>
      <c r="I121" s="31" t="s">
        <v>29</v>
      </c>
      <c r="J121" s="35" t="str">
        <f>E19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27</v>
      </c>
      <c r="D122" s="39"/>
      <c r="E122" s="39"/>
      <c r="F122" s="26" t="str">
        <f>IF(E16="","",E16)</f>
        <v>Vyplň údaj</v>
      </c>
      <c r="G122" s="39"/>
      <c r="H122" s="39"/>
      <c r="I122" s="31" t="s">
        <v>31</v>
      </c>
      <c r="J122" s="35" t="str">
        <f>E22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83"/>
      <c r="B124" s="184"/>
      <c r="C124" s="185" t="s">
        <v>101</v>
      </c>
      <c r="D124" s="186" t="s">
        <v>58</v>
      </c>
      <c r="E124" s="186" t="s">
        <v>54</v>
      </c>
      <c r="F124" s="186" t="s">
        <v>55</v>
      </c>
      <c r="G124" s="186" t="s">
        <v>102</v>
      </c>
      <c r="H124" s="186" t="s">
        <v>103</v>
      </c>
      <c r="I124" s="186" t="s">
        <v>104</v>
      </c>
      <c r="J124" s="186" t="s">
        <v>84</v>
      </c>
      <c r="K124" s="187" t="s">
        <v>105</v>
      </c>
      <c r="L124" s="188"/>
      <c r="M124" s="99" t="s">
        <v>1</v>
      </c>
      <c r="N124" s="100" t="s">
        <v>37</v>
      </c>
      <c r="O124" s="100" t="s">
        <v>106</v>
      </c>
      <c r="P124" s="100" t="s">
        <v>107</v>
      </c>
      <c r="Q124" s="100" t="s">
        <v>108</v>
      </c>
      <c r="R124" s="100" t="s">
        <v>109</v>
      </c>
      <c r="S124" s="100" t="s">
        <v>110</v>
      </c>
      <c r="T124" s="101" t="s">
        <v>111</v>
      </c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</row>
    <row r="125" s="2" customFormat="1" ht="22.8" customHeight="1">
      <c r="A125" s="37"/>
      <c r="B125" s="38"/>
      <c r="C125" s="106" t="s">
        <v>112</v>
      </c>
      <c r="D125" s="39"/>
      <c r="E125" s="39"/>
      <c r="F125" s="39"/>
      <c r="G125" s="39"/>
      <c r="H125" s="39"/>
      <c r="I125" s="39"/>
      <c r="J125" s="189">
        <f>BK125</f>
        <v>0</v>
      </c>
      <c r="K125" s="39"/>
      <c r="L125" s="43"/>
      <c r="M125" s="102"/>
      <c r="N125" s="190"/>
      <c r="O125" s="103"/>
      <c r="P125" s="191">
        <f>P126+P158+P207</f>
        <v>0</v>
      </c>
      <c r="Q125" s="103"/>
      <c r="R125" s="191">
        <f>R126+R158+R207</f>
        <v>0.78558800000000018</v>
      </c>
      <c r="S125" s="103"/>
      <c r="T125" s="192">
        <f>T126+T158+T207</f>
        <v>0.52410800000000002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72</v>
      </c>
      <c r="AU125" s="16" t="s">
        <v>86</v>
      </c>
      <c r="BK125" s="193">
        <f>BK126+BK158+BK207</f>
        <v>0</v>
      </c>
    </row>
    <row r="126" s="12" customFormat="1" ht="25.92" customHeight="1">
      <c r="A126" s="12"/>
      <c r="B126" s="194"/>
      <c r="C126" s="195"/>
      <c r="D126" s="196" t="s">
        <v>72</v>
      </c>
      <c r="E126" s="197" t="s">
        <v>113</v>
      </c>
      <c r="F126" s="197" t="s">
        <v>114</v>
      </c>
      <c r="G126" s="195"/>
      <c r="H126" s="195"/>
      <c r="I126" s="198"/>
      <c r="J126" s="199">
        <f>BK126</f>
        <v>0</v>
      </c>
      <c r="K126" s="195"/>
      <c r="L126" s="200"/>
      <c r="M126" s="201"/>
      <c r="N126" s="202"/>
      <c r="O126" s="202"/>
      <c r="P126" s="203">
        <f>P127+P141+P150+P156</f>
        <v>0</v>
      </c>
      <c r="Q126" s="202"/>
      <c r="R126" s="203">
        <f>R127+R141+R150+R156</f>
        <v>0.199548</v>
      </c>
      <c r="S126" s="202"/>
      <c r="T126" s="204">
        <f>T127+T141+T150+T156</f>
        <v>0.47333999999999998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5" t="s">
        <v>78</v>
      </c>
      <c r="AT126" s="206" t="s">
        <v>72</v>
      </c>
      <c r="AU126" s="206" t="s">
        <v>73</v>
      </c>
      <c r="AY126" s="205" t="s">
        <v>115</v>
      </c>
      <c r="BK126" s="207">
        <f>BK127+BK141+BK150+BK156</f>
        <v>0</v>
      </c>
    </row>
    <row r="127" s="12" customFormat="1" ht="22.8" customHeight="1">
      <c r="A127" s="12"/>
      <c r="B127" s="194"/>
      <c r="C127" s="195"/>
      <c r="D127" s="196" t="s">
        <v>72</v>
      </c>
      <c r="E127" s="208" t="s">
        <v>116</v>
      </c>
      <c r="F127" s="208" t="s">
        <v>117</v>
      </c>
      <c r="G127" s="195"/>
      <c r="H127" s="195"/>
      <c r="I127" s="198"/>
      <c r="J127" s="209">
        <f>BK127</f>
        <v>0</v>
      </c>
      <c r="K127" s="195"/>
      <c r="L127" s="200"/>
      <c r="M127" s="201"/>
      <c r="N127" s="202"/>
      <c r="O127" s="202"/>
      <c r="P127" s="203">
        <f>SUM(P128:P140)</f>
        <v>0</v>
      </c>
      <c r="Q127" s="202"/>
      <c r="R127" s="203">
        <f>SUM(R128:R140)</f>
        <v>0.19952800000000001</v>
      </c>
      <c r="S127" s="202"/>
      <c r="T127" s="204">
        <f>SUM(T128:T140)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5" t="s">
        <v>78</v>
      </c>
      <c r="AT127" s="206" t="s">
        <v>72</v>
      </c>
      <c r="AU127" s="206" t="s">
        <v>78</v>
      </c>
      <c r="AY127" s="205" t="s">
        <v>115</v>
      </c>
      <c r="BK127" s="207">
        <f>SUM(BK128:BK140)</f>
        <v>0</v>
      </c>
    </row>
    <row r="128" s="2" customFormat="1" ht="24.15" customHeight="1">
      <c r="A128" s="37"/>
      <c r="B128" s="38"/>
      <c r="C128" s="210" t="s">
        <v>78</v>
      </c>
      <c r="D128" s="210" t="s">
        <v>118</v>
      </c>
      <c r="E128" s="211" t="s">
        <v>119</v>
      </c>
      <c r="F128" s="212" t="s">
        <v>120</v>
      </c>
      <c r="G128" s="213" t="s">
        <v>121</v>
      </c>
      <c r="H128" s="214">
        <v>101.8</v>
      </c>
      <c r="I128" s="215"/>
      <c r="J128" s="216">
        <f>ROUND(I128*H128,2)</f>
        <v>0</v>
      </c>
      <c r="K128" s="212" t="s">
        <v>122</v>
      </c>
      <c r="L128" s="43"/>
      <c r="M128" s="217" t="s">
        <v>1</v>
      </c>
      <c r="N128" s="218" t="s">
        <v>38</v>
      </c>
      <c r="O128" s="90"/>
      <c r="P128" s="219">
        <f>O128*H128</f>
        <v>0</v>
      </c>
      <c r="Q128" s="219">
        <v>0.0015</v>
      </c>
      <c r="R128" s="219">
        <f>Q128*H128</f>
        <v>0.1527</v>
      </c>
      <c r="S128" s="219">
        <v>0</v>
      </c>
      <c r="T128" s="220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1" t="s">
        <v>123</v>
      </c>
      <c r="AT128" s="221" t="s">
        <v>118</v>
      </c>
      <c r="AU128" s="221" t="s">
        <v>80</v>
      </c>
      <c r="AY128" s="16" t="s">
        <v>115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6" t="s">
        <v>78</v>
      </c>
      <c r="BK128" s="222">
        <f>ROUND(I128*H128,2)</f>
        <v>0</v>
      </c>
      <c r="BL128" s="16" t="s">
        <v>123</v>
      </c>
      <c r="BM128" s="221" t="s">
        <v>124</v>
      </c>
    </row>
    <row r="129" s="13" customFormat="1">
      <c r="A129" s="13"/>
      <c r="B129" s="223"/>
      <c r="C129" s="224"/>
      <c r="D129" s="225" t="s">
        <v>125</v>
      </c>
      <c r="E129" s="226" t="s">
        <v>1</v>
      </c>
      <c r="F129" s="227" t="s">
        <v>126</v>
      </c>
      <c r="G129" s="224"/>
      <c r="H129" s="228">
        <v>62.799999999999997</v>
      </c>
      <c r="I129" s="229"/>
      <c r="J129" s="224"/>
      <c r="K129" s="224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125</v>
      </c>
      <c r="AU129" s="234" t="s">
        <v>80</v>
      </c>
      <c r="AV129" s="13" t="s">
        <v>80</v>
      </c>
      <c r="AW129" s="13" t="s">
        <v>30</v>
      </c>
      <c r="AX129" s="13" t="s">
        <v>73</v>
      </c>
      <c r="AY129" s="234" t="s">
        <v>115</v>
      </c>
    </row>
    <row r="130" s="13" customFormat="1">
      <c r="A130" s="13"/>
      <c r="B130" s="223"/>
      <c r="C130" s="224"/>
      <c r="D130" s="225" t="s">
        <v>125</v>
      </c>
      <c r="E130" s="226" t="s">
        <v>1</v>
      </c>
      <c r="F130" s="227" t="s">
        <v>127</v>
      </c>
      <c r="G130" s="224"/>
      <c r="H130" s="228">
        <v>20.399999999999999</v>
      </c>
      <c r="I130" s="229"/>
      <c r="J130" s="224"/>
      <c r="K130" s="224"/>
      <c r="L130" s="230"/>
      <c r="M130" s="231"/>
      <c r="N130" s="232"/>
      <c r="O130" s="232"/>
      <c r="P130" s="232"/>
      <c r="Q130" s="232"/>
      <c r="R130" s="232"/>
      <c r="S130" s="232"/>
      <c r="T130" s="23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4" t="s">
        <v>125</v>
      </c>
      <c r="AU130" s="234" t="s">
        <v>80</v>
      </c>
      <c r="AV130" s="13" t="s">
        <v>80</v>
      </c>
      <c r="AW130" s="13" t="s">
        <v>30</v>
      </c>
      <c r="AX130" s="13" t="s">
        <v>73</v>
      </c>
      <c r="AY130" s="234" t="s">
        <v>115</v>
      </c>
    </row>
    <row r="131" s="13" customFormat="1">
      <c r="A131" s="13"/>
      <c r="B131" s="223"/>
      <c r="C131" s="224"/>
      <c r="D131" s="225" t="s">
        <v>125</v>
      </c>
      <c r="E131" s="226" t="s">
        <v>1</v>
      </c>
      <c r="F131" s="227" t="s">
        <v>128</v>
      </c>
      <c r="G131" s="224"/>
      <c r="H131" s="228">
        <v>13.199999999999999</v>
      </c>
      <c r="I131" s="229"/>
      <c r="J131" s="224"/>
      <c r="K131" s="224"/>
      <c r="L131" s="230"/>
      <c r="M131" s="231"/>
      <c r="N131" s="232"/>
      <c r="O131" s="232"/>
      <c r="P131" s="232"/>
      <c r="Q131" s="232"/>
      <c r="R131" s="232"/>
      <c r="S131" s="232"/>
      <c r="T131" s="23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4" t="s">
        <v>125</v>
      </c>
      <c r="AU131" s="234" t="s">
        <v>80</v>
      </c>
      <c r="AV131" s="13" t="s">
        <v>80</v>
      </c>
      <c r="AW131" s="13" t="s">
        <v>30</v>
      </c>
      <c r="AX131" s="13" t="s">
        <v>73</v>
      </c>
      <c r="AY131" s="234" t="s">
        <v>115</v>
      </c>
    </row>
    <row r="132" s="13" customFormat="1">
      <c r="A132" s="13"/>
      <c r="B132" s="223"/>
      <c r="C132" s="224"/>
      <c r="D132" s="225" t="s">
        <v>125</v>
      </c>
      <c r="E132" s="226" t="s">
        <v>1</v>
      </c>
      <c r="F132" s="227" t="s">
        <v>129</v>
      </c>
      <c r="G132" s="224"/>
      <c r="H132" s="228">
        <v>5.4000000000000004</v>
      </c>
      <c r="I132" s="229"/>
      <c r="J132" s="224"/>
      <c r="K132" s="224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125</v>
      </c>
      <c r="AU132" s="234" t="s">
        <v>80</v>
      </c>
      <c r="AV132" s="13" t="s">
        <v>80</v>
      </c>
      <c r="AW132" s="13" t="s">
        <v>30</v>
      </c>
      <c r="AX132" s="13" t="s">
        <v>73</v>
      </c>
      <c r="AY132" s="234" t="s">
        <v>115</v>
      </c>
    </row>
    <row r="133" s="14" customFormat="1">
      <c r="A133" s="14"/>
      <c r="B133" s="235"/>
      <c r="C133" s="236"/>
      <c r="D133" s="225" t="s">
        <v>125</v>
      </c>
      <c r="E133" s="237" t="s">
        <v>1</v>
      </c>
      <c r="F133" s="238" t="s">
        <v>130</v>
      </c>
      <c r="G133" s="236"/>
      <c r="H133" s="239">
        <v>101.8</v>
      </c>
      <c r="I133" s="240"/>
      <c r="J133" s="236"/>
      <c r="K133" s="236"/>
      <c r="L133" s="241"/>
      <c r="M133" s="242"/>
      <c r="N133" s="243"/>
      <c r="O133" s="243"/>
      <c r="P133" s="243"/>
      <c r="Q133" s="243"/>
      <c r="R133" s="243"/>
      <c r="S133" s="243"/>
      <c r="T133" s="24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5" t="s">
        <v>125</v>
      </c>
      <c r="AU133" s="245" t="s">
        <v>80</v>
      </c>
      <c r="AV133" s="14" t="s">
        <v>123</v>
      </c>
      <c r="AW133" s="14" t="s">
        <v>30</v>
      </c>
      <c r="AX133" s="14" t="s">
        <v>78</v>
      </c>
      <c r="AY133" s="245" t="s">
        <v>115</v>
      </c>
    </row>
    <row r="134" s="2" customFormat="1" ht="24.15" customHeight="1">
      <c r="A134" s="37"/>
      <c r="B134" s="38"/>
      <c r="C134" s="210" t="s">
        <v>80</v>
      </c>
      <c r="D134" s="210" t="s">
        <v>118</v>
      </c>
      <c r="E134" s="211" t="s">
        <v>131</v>
      </c>
      <c r="F134" s="212" t="s">
        <v>132</v>
      </c>
      <c r="G134" s="213" t="s">
        <v>121</v>
      </c>
      <c r="H134" s="214">
        <v>101.8</v>
      </c>
      <c r="I134" s="215"/>
      <c r="J134" s="216">
        <f>ROUND(I134*H134,2)</f>
        <v>0</v>
      </c>
      <c r="K134" s="212" t="s">
        <v>122</v>
      </c>
      <c r="L134" s="43"/>
      <c r="M134" s="217" t="s">
        <v>1</v>
      </c>
      <c r="N134" s="218" t="s">
        <v>38</v>
      </c>
      <c r="O134" s="90"/>
      <c r="P134" s="219">
        <f>O134*H134</f>
        <v>0</v>
      </c>
      <c r="Q134" s="219">
        <v>0.00046000000000000001</v>
      </c>
      <c r="R134" s="219">
        <f>Q134*H134</f>
        <v>0.046828000000000002</v>
      </c>
      <c r="S134" s="219">
        <v>0</v>
      </c>
      <c r="T134" s="220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1" t="s">
        <v>123</v>
      </c>
      <c r="AT134" s="221" t="s">
        <v>118</v>
      </c>
      <c r="AU134" s="221" t="s">
        <v>80</v>
      </c>
      <c r="AY134" s="16" t="s">
        <v>115</v>
      </c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6" t="s">
        <v>78</v>
      </c>
      <c r="BK134" s="222">
        <f>ROUND(I134*H134,2)</f>
        <v>0</v>
      </c>
      <c r="BL134" s="16" t="s">
        <v>123</v>
      </c>
      <c r="BM134" s="221" t="s">
        <v>133</v>
      </c>
    </row>
    <row r="135" s="2" customFormat="1">
      <c r="A135" s="37"/>
      <c r="B135" s="38"/>
      <c r="C135" s="39"/>
      <c r="D135" s="225" t="s">
        <v>134</v>
      </c>
      <c r="E135" s="39"/>
      <c r="F135" s="246" t="s">
        <v>135</v>
      </c>
      <c r="G135" s="39"/>
      <c r="H135" s="39"/>
      <c r="I135" s="247"/>
      <c r="J135" s="39"/>
      <c r="K135" s="39"/>
      <c r="L135" s="43"/>
      <c r="M135" s="248"/>
      <c r="N135" s="249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6" t="s">
        <v>134</v>
      </c>
      <c r="AU135" s="16" t="s">
        <v>80</v>
      </c>
    </row>
    <row r="136" s="13" customFormat="1">
      <c r="A136" s="13"/>
      <c r="B136" s="223"/>
      <c r="C136" s="224"/>
      <c r="D136" s="225" t="s">
        <v>125</v>
      </c>
      <c r="E136" s="226" t="s">
        <v>1</v>
      </c>
      <c r="F136" s="227" t="s">
        <v>126</v>
      </c>
      <c r="G136" s="224"/>
      <c r="H136" s="228">
        <v>62.799999999999997</v>
      </c>
      <c r="I136" s="229"/>
      <c r="J136" s="224"/>
      <c r="K136" s="224"/>
      <c r="L136" s="230"/>
      <c r="M136" s="231"/>
      <c r="N136" s="232"/>
      <c r="O136" s="232"/>
      <c r="P136" s="232"/>
      <c r="Q136" s="232"/>
      <c r="R136" s="232"/>
      <c r="S136" s="232"/>
      <c r="T136" s="23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125</v>
      </c>
      <c r="AU136" s="234" t="s">
        <v>80</v>
      </c>
      <c r="AV136" s="13" t="s">
        <v>80</v>
      </c>
      <c r="AW136" s="13" t="s">
        <v>30</v>
      </c>
      <c r="AX136" s="13" t="s">
        <v>73</v>
      </c>
      <c r="AY136" s="234" t="s">
        <v>115</v>
      </c>
    </row>
    <row r="137" s="13" customFormat="1">
      <c r="A137" s="13"/>
      <c r="B137" s="223"/>
      <c r="C137" s="224"/>
      <c r="D137" s="225" t="s">
        <v>125</v>
      </c>
      <c r="E137" s="226" t="s">
        <v>1</v>
      </c>
      <c r="F137" s="227" t="s">
        <v>127</v>
      </c>
      <c r="G137" s="224"/>
      <c r="H137" s="228">
        <v>20.399999999999999</v>
      </c>
      <c r="I137" s="229"/>
      <c r="J137" s="224"/>
      <c r="K137" s="224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125</v>
      </c>
      <c r="AU137" s="234" t="s">
        <v>80</v>
      </c>
      <c r="AV137" s="13" t="s">
        <v>80</v>
      </c>
      <c r="AW137" s="13" t="s">
        <v>30</v>
      </c>
      <c r="AX137" s="13" t="s">
        <v>73</v>
      </c>
      <c r="AY137" s="234" t="s">
        <v>115</v>
      </c>
    </row>
    <row r="138" s="13" customFormat="1">
      <c r="A138" s="13"/>
      <c r="B138" s="223"/>
      <c r="C138" s="224"/>
      <c r="D138" s="225" t="s">
        <v>125</v>
      </c>
      <c r="E138" s="226" t="s">
        <v>1</v>
      </c>
      <c r="F138" s="227" t="s">
        <v>128</v>
      </c>
      <c r="G138" s="224"/>
      <c r="H138" s="228">
        <v>13.199999999999999</v>
      </c>
      <c r="I138" s="229"/>
      <c r="J138" s="224"/>
      <c r="K138" s="224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125</v>
      </c>
      <c r="AU138" s="234" t="s">
        <v>80</v>
      </c>
      <c r="AV138" s="13" t="s">
        <v>80</v>
      </c>
      <c r="AW138" s="13" t="s">
        <v>30</v>
      </c>
      <c r="AX138" s="13" t="s">
        <v>73</v>
      </c>
      <c r="AY138" s="234" t="s">
        <v>115</v>
      </c>
    </row>
    <row r="139" s="13" customFormat="1">
      <c r="A139" s="13"/>
      <c r="B139" s="223"/>
      <c r="C139" s="224"/>
      <c r="D139" s="225" t="s">
        <v>125</v>
      </c>
      <c r="E139" s="226" t="s">
        <v>1</v>
      </c>
      <c r="F139" s="227" t="s">
        <v>129</v>
      </c>
      <c r="G139" s="224"/>
      <c r="H139" s="228">
        <v>5.4000000000000004</v>
      </c>
      <c r="I139" s="229"/>
      <c r="J139" s="224"/>
      <c r="K139" s="224"/>
      <c r="L139" s="230"/>
      <c r="M139" s="231"/>
      <c r="N139" s="232"/>
      <c r="O139" s="232"/>
      <c r="P139" s="232"/>
      <c r="Q139" s="232"/>
      <c r="R139" s="232"/>
      <c r="S139" s="232"/>
      <c r="T139" s="23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4" t="s">
        <v>125</v>
      </c>
      <c r="AU139" s="234" t="s">
        <v>80</v>
      </c>
      <c r="AV139" s="13" t="s">
        <v>80</v>
      </c>
      <c r="AW139" s="13" t="s">
        <v>30</v>
      </c>
      <c r="AX139" s="13" t="s">
        <v>73</v>
      </c>
      <c r="AY139" s="234" t="s">
        <v>115</v>
      </c>
    </row>
    <row r="140" s="14" customFormat="1">
      <c r="A140" s="14"/>
      <c r="B140" s="235"/>
      <c r="C140" s="236"/>
      <c r="D140" s="225" t="s">
        <v>125</v>
      </c>
      <c r="E140" s="237" t="s">
        <v>1</v>
      </c>
      <c r="F140" s="238" t="s">
        <v>130</v>
      </c>
      <c r="G140" s="236"/>
      <c r="H140" s="239">
        <v>101.8</v>
      </c>
      <c r="I140" s="240"/>
      <c r="J140" s="236"/>
      <c r="K140" s="236"/>
      <c r="L140" s="241"/>
      <c r="M140" s="242"/>
      <c r="N140" s="243"/>
      <c r="O140" s="243"/>
      <c r="P140" s="243"/>
      <c r="Q140" s="243"/>
      <c r="R140" s="243"/>
      <c r="S140" s="243"/>
      <c r="T140" s="24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5" t="s">
        <v>125</v>
      </c>
      <c r="AU140" s="245" t="s">
        <v>80</v>
      </c>
      <c r="AV140" s="14" t="s">
        <v>123</v>
      </c>
      <c r="AW140" s="14" t="s">
        <v>30</v>
      </c>
      <c r="AX140" s="14" t="s">
        <v>78</v>
      </c>
      <c r="AY140" s="245" t="s">
        <v>115</v>
      </c>
    </row>
    <row r="141" s="12" customFormat="1" ht="22.8" customHeight="1">
      <c r="A141" s="12"/>
      <c r="B141" s="194"/>
      <c r="C141" s="195"/>
      <c r="D141" s="196" t="s">
        <v>72</v>
      </c>
      <c r="E141" s="208" t="s">
        <v>136</v>
      </c>
      <c r="F141" s="208" t="s">
        <v>137</v>
      </c>
      <c r="G141" s="195"/>
      <c r="H141" s="195"/>
      <c r="I141" s="198"/>
      <c r="J141" s="209">
        <f>BK141</f>
        <v>0</v>
      </c>
      <c r="K141" s="195"/>
      <c r="L141" s="200"/>
      <c r="M141" s="201"/>
      <c r="N141" s="202"/>
      <c r="O141" s="202"/>
      <c r="P141" s="203">
        <f>SUM(P142:P149)</f>
        <v>0</v>
      </c>
      <c r="Q141" s="202"/>
      <c r="R141" s="203">
        <f>SUM(R142:R149)</f>
        <v>2.0000000000000002E-05</v>
      </c>
      <c r="S141" s="202"/>
      <c r="T141" s="204">
        <f>SUM(T142:T149)</f>
        <v>0.47333999999999998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5" t="s">
        <v>78</v>
      </c>
      <c r="AT141" s="206" t="s">
        <v>72</v>
      </c>
      <c r="AU141" s="206" t="s">
        <v>78</v>
      </c>
      <c r="AY141" s="205" t="s">
        <v>115</v>
      </c>
      <c r="BK141" s="207">
        <f>SUM(BK142:BK149)</f>
        <v>0</v>
      </c>
    </row>
    <row r="142" s="2" customFormat="1" ht="44.25" customHeight="1">
      <c r="A142" s="37"/>
      <c r="B142" s="38"/>
      <c r="C142" s="210" t="s">
        <v>138</v>
      </c>
      <c r="D142" s="210" t="s">
        <v>118</v>
      </c>
      <c r="E142" s="211" t="s">
        <v>139</v>
      </c>
      <c r="F142" s="212" t="s">
        <v>140</v>
      </c>
      <c r="G142" s="213" t="s">
        <v>141</v>
      </c>
      <c r="H142" s="214">
        <v>1</v>
      </c>
      <c r="I142" s="215"/>
      <c r="J142" s="216">
        <f>ROUND(I142*H142,2)</f>
        <v>0</v>
      </c>
      <c r="K142" s="212" t="s">
        <v>1</v>
      </c>
      <c r="L142" s="43"/>
      <c r="M142" s="217" t="s">
        <v>1</v>
      </c>
      <c r="N142" s="218" t="s">
        <v>38</v>
      </c>
      <c r="O142" s="90"/>
      <c r="P142" s="219">
        <f>O142*H142</f>
        <v>0</v>
      </c>
      <c r="Q142" s="219">
        <v>1.0000000000000001E-05</v>
      </c>
      <c r="R142" s="219">
        <f>Q142*H142</f>
        <v>1.0000000000000001E-05</v>
      </c>
      <c r="S142" s="219">
        <v>0</v>
      </c>
      <c r="T142" s="220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1" t="s">
        <v>142</v>
      </c>
      <c r="AT142" s="221" t="s">
        <v>118</v>
      </c>
      <c r="AU142" s="221" t="s">
        <v>80</v>
      </c>
      <c r="AY142" s="16" t="s">
        <v>115</v>
      </c>
      <c r="BE142" s="222">
        <f>IF(N142="základní",J142,0)</f>
        <v>0</v>
      </c>
      <c r="BF142" s="222">
        <f>IF(N142="snížená",J142,0)</f>
        <v>0</v>
      </c>
      <c r="BG142" s="222">
        <f>IF(N142="zákl. přenesená",J142,0)</f>
        <v>0</v>
      </c>
      <c r="BH142" s="222">
        <f>IF(N142="sníž. přenesená",J142,0)</f>
        <v>0</v>
      </c>
      <c r="BI142" s="222">
        <f>IF(N142="nulová",J142,0)</f>
        <v>0</v>
      </c>
      <c r="BJ142" s="16" t="s">
        <v>78</v>
      </c>
      <c r="BK142" s="222">
        <f>ROUND(I142*H142,2)</f>
        <v>0</v>
      </c>
      <c r="BL142" s="16" t="s">
        <v>142</v>
      </c>
      <c r="BM142" s="221" t="s">
        <v>143</v>
      </c>
    </row>
    <row r="143" s="2" customFormat="1" ht="24.15" customHeight="1">
      <c r="A143" s="37"/>
      <c r="B143" s="38"/>
      <c r="C143" s="210" t="s">
        <v>123</v>
      </c>
      <c r="D143" s="210" t="s">
        <v>118</v>
      </c>
      <c r="E143" s="211" t="s">
        <v>144</v>
      </c>
      <c r="F143" s="212" t="s">
        <v>145</v>
      </c>
      <c r="G143" s="213" t="s">
        <v>141</v>
      </c>
      <c r="H143" s="214">
        <v>1</v>
      </c>
      <c r="I143" s="215"/>
      <c r="J143" s="216">
        <f>ROUND(I143*H143,2)</f>
        <v>0</v>
      </c>
      <c r="K143" s="212" t="s">
        <v>1</v>
      </c>
      <c r="L143" s="43"/>
      <c r="M143" s="217" t="s">
        <v>1</v>
      </c>
      <c r="N143" s="218" t="s">
        <v>38</v>
      </c>
      <c r="O143" s="90"/>
      <c r="P143" s="219">
        <f>O143*H143</f>
        <v>0</v>
      </c>
      <c r="Q143" s="219">
        <v>1.0000000000000001E-05</v>
      </c>
      <c r="R143" s="219">
        <f>Q143*H143</f>
        <v>1.0000000000000001E-05</v>
      </c>
      <c r="S143" s="219">
        <v>0</v>
      </c>
      <c r="T143" s="220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21" t="s">
        <v>142</v>
      </c>
      <c r="AT143" s="221" t="s">
        <v>118</v>
      </c>
      <c r="AU143" s="221" t="s">
        <v>80</v>
      </c>
      <c r="AY143" s="16" t="s">
        <v>115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16" t="s">
        <v>78</v>
      </c>
      <c r="BK143" s="222">
        <f>ROUND(I143*H143,2)</f>
        <v>0</v>
      </c>
      <c r="BL143" s="16" t="s">
        <v>142</v>
      </c>
      <c r="BM143" s="221" t="s">
        <v>146</v>
      </c>
    </row>
    <row r="144" s="2" customFormat="1" ht="24.15" customHeight="1">
      <c r="A144" s="37"/>
      <c r="B144" s="38"/>
      <c r="C144" s="210" t="s">
        <v>147</v>
      </c>
      <c r="D144" s="210" t="s">
        <v>118</v>
      </c>
      <c r="E144" s="211" t="s">
        <v>148</v>
      </c>
      <c r="F144" s="212" t="s">
        <v>149</v>
      </c>
      <c r="G144" s="213" t="s">
        <v>150</v>
      </c>
      <c r="H144" s="214">
        <v>2</v>
      </c>
      <c r="I144" s="215"/>
      <c r="J144" s="216">
        <f>ROUND(I144*H144,2)</f>
        <v>0</v>
      </c>
      <c r="K144" s="212" t="s">
        <v>122</v>
      </c>
      <c r="L144" s="43"/>
      <c r="M144" s="217" t="s">
        <v>1</v>
      </c>
      <c r="N144" s="218" t="s">
        <v>38</v>
      </c>
      <c r="O144" s="90"/>
      <c r="P144" s="219">
        <f>O144*H144</f>
        <v>0</v>
      </c>
      <c r="Q144" s="219">
        <v>0</v>
      </c>
      <c r="R144" s="219">
        <f>Q144*H144</f>
        <v>0</v>
      </c>
      <c r="S144" s="219">
        <v>0.024</v>
      </c>
      <c r="T144" s="220">
        <f>S144*H144</f>
        <v>0.048000000000000001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1" t="s">
        <v>142</v>
      </c>
      <c r="AT144" s="221" t="s">
        <v>118</v>
      </c>
      <c r="AU144" s="221" t="s">
        <v>80</v>
      </c>
      <c r="AY144" s="16" t="s">
        <v>115</v>
      </c>
      <c r="BE144" s="222">
        <f>IF(N144="základní",J144,0)</f>
        <v>0</v>
      </c>
      <c r="BF144" s="222">
        <f>IF(N144="snížená",J144,0)</f>
        <v>0</v>
      </c>
      <c r="BG144" s="222">
        <f>IF(N144="zákl. přenesená",J144,0)</f>
        <v>0</v>
      </c>
      <c r="BH144" s="222">
        <f>IF(N144="sníž. přenesená",J144,0)</f>
        <v>0</v>
      </c>
      <c r="BI144" s="222">
        <f>IF(N144="nulová",J144,0)</f>
        <v>0</v>
      </c>
      <c r="BJ144" s="16" t="s">
        <v>78</v>
      </c>
      <c r="BK144" s="222">
        <f>ROUND(I144*H144,2)</f>
        <v>0</v>
      </c>
      <c r="BL144" s="16" t="s">
        <v>142</v>
      </c>
      <c r="BM144" s="221" t="s">
        <v>151</v>
      </c>
    </row>
    <row r="145" s="13" customFormat="1">
      <c r="A145" s="13"/>
      <c r="B145" s="223"/>
      <c r="C145" s="224"/>
      <c r="D145" s="225" t="s">
        <v>125</v>
      </c>
      <c r="E145" s="226" t="s">
        <v>1</v>
      </c>
      <c r="F145" s="227" t="s">
        <v>152</v>
      </c>
      <c r="G145" s="224"/>
      <c r="H145" s="228">
        <v>2</v>
      </c>
      <c r="I145" s="229"/>
      <c r="J145" s="224"/>
      <c r="K145" s="224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125</v>
      </c>
      <c r="AU145" s="234" t="s">
        <v>80</v>
      </c>
      <c r="AV145" s="13" t="s">
        <v>80</v>
      </c>
      <c r="AW145" s="13" t="s">
        <v>30</v>
      </c>
      <c r="AX145" s="13" t="s">
        <v>78</v>
      </c>
      <c r="AY145" s="234" t="s">
        <v>115</v>
      </c>
    </row>
    <row r="146" s="2" customFormat="1" ht="21.75" customHeight="1">
      <c r="A146" s="37"/>
      <c r="B146" s="38"/>
      <c r="C146" s="210" t="s">
        <v>116</v>
      </c>
      <c r="D146" s="210" t="s">
        <v>118</v>
      </c>
      <c r="E146" s="211" t="s">
        <v>153</v>
      </c>
      <c r="F146" s="212" t="s">
        <v>154</v>
      </c>
      <c r="G146" s="213" t="s">
        <v>155</v>
      </c>
      <c r="H146" s="214">
        <v>2.3399999999999999</v>
      </c>
      <c r="I146" s="215"/>
      <c r="J146" s="216">
        <f>ROUND(I146*H146,2)</f>
        <v>0</v>
      </c>
      <c r="K146" s="212" t="s">
        <v>122</v>
      </c>
      <c r="L146" s="43"/>
      <c r="M146" s="217" t="s">
        <v>1</v>
      </c>
      <c r="N146" s="218" t="s">
        <v>38</v>
      </c>
      <c r="O146" s="90"/>
      <c r="P146" s="219">
        <f>O146*H146</f>
        <v>0</v>
      </c>
      <c r="Q146" s="219">
        <v>0</v>
      </c>
      <c r="R146" s="219">
        <f>Q146*H146</f>
        <v>0</v>
      </c>
      <c r="S146" s="219">
        <v>0.058999999999999997</v>
      </c>
      <c r="T146" s="220">
        <f>S146*H146</f>
        <v>0.13805999999999999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1" t="s">
        <v>123</v>
      </c>
      <c r="AT146" s="221" t="s">
        <v>118</v>
      </c>
      <c r="AU146" s="221" t="s">
        <v>80</v>
      </c>
      <c r="AY146" s="16" t="s">
        <v>115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6" t="s">
        <v>78</v>
      </c>
      <c r="BK146" s="222">
        <f>ROUND(I146*H146,2)</f>
        <v>0</v>
      </c>
      <c r="BL146" s="16" t="s">
        <v>123</v>
      </c>
      <c r="BM146" s="221" t="s">
        <v>156</v>
      </c>
    </row>
    <row r="147" s="13" customFormat="1">
      <c r="A147" s="13"/>
      <c r="B147" s="223"/>
      <c r="C147" s="224"/>
      <c r="D147" s="225" t="s">
        <v>125</v>
      </c>
      <c r="E147" s="226" t="s">
        <v>1</v>
      </c>
      <c r="F147" s="227" t="s">
        <v>157</v>
      </c>
      <c r="G147" s="224"/>
      <c r="H147" s="228">
        <v>2.3399999999999999</v>
      </c>
      <c r="I147" s="229"/>
      <c r="J147" s="224"/>
      <c r="K147" s="224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125</v>
      </c>
      <c r="AU147" s="234" t="s">
        <v>80</v>
      </c>
      <c r="AV147" s="13" t="s">
        <v>80</v>
      </c>
      <c r="AW147" s="13" t="s">
        <v>30</v>
      </c>
      <c r="AX147" s="13" t="s">
        <v>78</v>
      </c>
      <c r="AY147" s="234" t="s">
        <v>115</v>
      </c>
    </row>
    <row r="148" s="2" customFormat="1" ht="21.75" customHeight="1">
      <c r="A148" s="37"/>
      <c r="B148" s="38"/>
      <c r="C148" s="210" t="s">
        <v>158</v>
      </c>
      <c r="D148" s="210" t="s">
        <v>118</v>
      </c>
      <c r="E148" s="211" t="s">
        <v>159</v>
      </c>
      <c r="F148" s="212" t="s">
        <v>160</v>
      </c>
      <c r="G148" s="213" t="s">
        <v>155</v>
      </c>
      <c r="H148" s="214">
        <v>3.7799999999999998</v>
      </c>
      <c r="I148" s="215"/>
      <c r="J148" s="216">
        <f>ROUND(I148*H148,2)</f>
        <v>0</v>
      </c>
      <c r="K148" s="212" t="s">
        <v>122</v>
      </c>
      <c r="L148" s="43"/>
      <c r="M148" s="217" t="s">
        <v>1</v>
      </c>
      <c r="N148" s="218" t="s">
        <v>38</v>
      </c>
      <c r="O148" s="90"/>
      <c r="P148" s="219">
        <f>O148*H148</f>
        <v>0</v>
      </c>
      <c r="Q148" s="219">
        <v>0</v>
      </c>
      <c r="R148" s="219">
        <f>Q148*H148</f>
        <v>0</v>
      </c>
      <c r="S148" s="219">
        <v>0.075999999999999998</v>
      </c>
      <c r="T148" s="220">
        <f>S148*H148</f>
        <v>0.28727999999999998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1" t="s">
        <v>142</v>
      </c>
      <c r="AT148" s="221" t="s">
        <v>118</v>
      </c>
      <c r="AU148" s="221" t="s">
        <v>80</v>
      </c>
      <c r="AY148" s="16" t="s">
        <v>115</v>
      </c>
      <c r="BE148" s="222">
        <f>IF(N148="základní",J148,0)</f>
        <v>0</v>
      </c>
      <c r="BF148" s="222">
        <f>IF(N148="snížená",J148,0)</f>
        <v>0</v>
      </c>
      <c r="BG148" s="222">
        <f>IF(N148="zákl. přenesená",J148,0)</f>
        <v>0</v>
      </c>
      <c r="BH148" s="222">
        <f>IF(N148="sníž. přenesená",J148,0)</f>
        <v>0</v>
      </c>
      <c r="BI148" s="222">
        <f>IF(N148="nulová",J148,0)</f>
        <v>0</v>
      </c>
      <c r="BJ148" s="16" t="s">
        <v>78</v>
      </c>
      <c r="BK148" s="222">
        <f>ROUND(I148*H148,2)</f>
        <v>0</v>
      </c>
      <c r="BL148" s="16" t="s">
        <v>142</v>
      </c>
      <c r="BM148" s="221" t="s">
        <v>161</v>
      </c>
    </row>
    <row r="149" s="13" customFormat="1">
      <c r="A149" s="13"/>
      <c r="B149" s="223"/>
      <c r="C149" s="224"/>
      <c r="D149" s="225" t="s">
        <v>125</v>
      </c>
      <c r="E149" s="226" t="s">
        <v>1</v>
      </c>
      <c r="F149" s="227" t="s">
        <v>162</v>
      </c>
      <c r="G149" s="224"/>
      <c r="H149" s="228">
        <v>3.7799999999999998</v>
      </c>
      <c r="I149" s="229"/>
      <c r="J149" s="224"/>
      <c r="K149" s="224"/>
      <c r="L149" s="230"/>
      <c r="M149" s="231"/>
      <c r="N149" s="232"/>
      <c r="O149" s="232"/>
      <c r="P149" s="232"/>
      <c r="Q149" s="232"/>
      <c r="R149" s="232"/>
      <c r="S149" s="232"/>
      <c r="T149" s="23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4" t="s">
        <v>125</v>
      </c>
      <c r="AU149" s="234" t="s">
        <v>80</v>
      </c>
      <c r="AV149" s="13" t="s">
        <v>80</v>
      </c>
      <c r="AW149" s="13" t="s">
        <v>30</v>
      </c>
      <c r="AX149" s="13" t="s">
        <v>78</v>
      </c>
      <c r="AY149" s="234" t="s">
        <v>115</v>
      </c>
    </row>
    <row r="150" s="12" customFormat="1" ht="22.8" customHeight="1">
      <c r="A150" s="12"/>
      <c r="B150" s="194"/>
      <c r="C150" s="195"/>
      <c r="D150" s="196" t="s">
        <v>72</v>
      </c>
      <c r="E150" s="208" t="s">
        <v>163</v>
      </c>
      <c r="F150" s="208" t="s">
        <v>164</v>
      </c>
      <c r="G150" s="195"/>
      <c r="H150" s="195"/>
      <c r="I150" s="198"/>
      <c r="J150" s="209">
        <f>BK150</f>
        <v>0</v>
      </c>
      <c r="K150" s="195"/>
      <c r="L150" s="200"/>
      <c r="M150" s="201"/>
      <c r="N150" s="202"/>
      <c r="O150" s="202"/>
      <c r="P150" s="203">
        <f>SUM(P151:P155)</f>
        <v>0</v>
      </c>
      <c r="Q150" s="202"/>
      <c r="R150" s="203">
        <f>SUM(R151:R155)</f>
        <v>0</v>
      </c>
      <c r="S150" s="202"/>
      <c r="T150" s="204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05" t="s">
        <v>78</v>
      </c>
      <c r="AT150" s="206" t="s">
        <v>72</v>
      </c>
      <c r="AU150" s="206" t="s">
        <v>78</v>
      </c>
      <c r="AY150" s="205" t="s">
        <v>115</v>
      </c>
      <c r="BK150" s="207">
        <f>SUM(BK151:BK155)</f>
        <v>0</v>
      </c>
    </row>
    <row r="151" s="2" customFormat="1" ht="16.5" customHeight="1">
      <c r="A151" s="37"/>
      <c r="B151" s="38"/>
      <c r="C151" s="210" t="s">
        <v>165</v>
      </c>
      <c r="D151" s="210" t="s">
        <v>118</v>
      </c>
      <c r="E151" s="211" t="s">
        <v>166</v>
      </c>
      <c r="F151" s="212" t="s">
        <v>167</v>
      </c>
      <c r="G151" s="213" t="s">
        <v>141</v>
      </c>
      <c r="H151" s="214">
        <v>1</v>
      </c>
      <c r="I151" s="215"/>
      <c r="J151" s="216">
        <f>ROUND(I151*H151,2)</f>
        <v>0</v>
      </c>
      <c r="K151" s="212" t="s">
        <v>1</v>
      </c>
      <c r="L151" s="43"/>
      <c r="M151" s="217" t="s">
        <v>1</v>
      </c>
      <c r="N151" s="218" t="s">
        <v>38</v>
      </c>
      <c r="O151" s="90"/>
      <c r="P151" s="219">
        <f>O151*H151</f>
        <v>0</v>
      </c>
      <c r="Q151" s="219">
        <v>0</v>
      </c>
      <c r="R151" s="219">
        <f>Q151*H151</f>
        <v>0</v>
      </c>
      <c r="S151" s="219">
        <v>0</v>
      </c>
      <c r="T151" s="220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21" t="s">
        <v>123</v>
      </c>
      <c r="AT151" s="221" t="s">
        <v>118</v>
      </c>
      <c r="AU151" s="221" t="s">
        <v>80</v>
      </c>
      <c r="AY151" s="16" t="s">
        <v>115</v>
      </c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16" t="s">
        <v>78</v>
      </c>
      <c r="BK151" s="222">
        <f>ROUND(I151*H151,2)</f>
        <v>0</v>
      </c>
      <c r="BL151" s="16" t="s">
        <v>123</v>
      </c>
      <c r="BM151" s="221" t="s">
        <v>168</v>
      </c>
    </row>
    <row r="152" s="2" customFormat="1">
      <c r="A152" s="37"/>
      <c r="B152" s="38"/>
      <c r="C152" s="39"/>
      <c r="D152" s="225" t="s">
        <v>134</v>
      </c>
      <c r="E152" s="39"/>
      <c r="F152" s="246" t="s">
        <v>169</v>
      </c>
      <c r="G152" s="39"/>
      <c r="H152" s="39"/>
      <c r="I152" s="247"/>
      <c r="J152" s="39"/>
      <c r="K152" s="39"/>
      <c r="L152" s="43"/>
      <c r="M152" s="248"/>
      <c r="N152" s="249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134</v>
      </c>
      <c r="AU152" s="16" t="s">
        <v>80</v>
      </c>
    </row>
    <row r="153" s="2" customFormat="1" ht="24.15" customHeight="1">
      <c r="A153" s="37"/>
      <c r="B153" s="38"/>
      <c r="C153" s="210" t="s">
        <v>136</v>
      </c>
      <c r="D153" s="210" t="s">
        <v>118</v>
      </c>
      <c r="E153" s="211" t="s">
        <v>170</v>
      </c>
      <c r="F153" s="212" t="s">
        <v>171</v>
      </c>
      <c r="G153" s="213" t="s">
        <v>141</v>
      </c>
      <c r="H153" s="214">
        <v>1</v>
      </c>
      <c r="I153" s="215"/>
      <c r="J153" s="216">
        <f>ROUND(I153*H153,2)</f>
        <v>0</v>
      </c>
      <c r="K153" s="212" t="s">
        <v>1</v>
      </c>
      <c r="L153" s="43"/>
      <c r="M153" s="217" t="s">
        <v>1</v>
      </c>
      <c r="N153" s="218" t="s">
        <v>38</v>
      </c>
      <c r="O153" s="90"/>
      <c r="P153" s="219">
        <f>O153*H153</f>
        <v>0</v>
      </c>
      <c r="Q153" s="219">
        <v>0</v>
      </c>
      <c r="R153" s="219">
        <f>Q153*H153</f>
        <v>0</v>
      </c>
      <c r="S153" s="219">
        <v>0</v>
      </c>
      <c r="T153" s="220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21" t="s">
        <v>123</v>
      </c>
      <c r="AT153" s="221" t="s">
        <v>118</v>
      </c>
      <c r="AU153" s="221" t="s">
        <v>80</v>
      </c>
      <c r="AY153" s="16" t="s">
        <v>115</v>
      </c>
      <c r="BE153" s="222">
        <f>IF(N153="základní",J153,0)</f>
        <v>0</v>
      </c>
      <c r="BF153" s="222">
        <f>IF(N153="snížená",J153,0)</f>
        <v>0</v>
      </c>
      <c r="BG153" s="222">
        <f>IF(N153="zákl. přenesená",J153,0)</f>
        <v>0</v>
      </c>
      <c r="BH153" s="222">
        <f>IF(N153="sníž. přenesená",J153,0)</f>
        <v>0</v>
      </c>
      <c r="BI153" s="222">
        <f>IF(N153="nulová",J153,0)</f>
        <v>0</v>
      </c>
      <c r="BJ153" s="16" t="s">
        <v>78</v>
      </c>
      <c r="BK153" s="222">
        <f>ROUND(I153*H153,2)</f>
        <v>0</v>
      </c>
      <c r="BL153" s="16" t="s">
        <v>123</v>
      </c>
      <c r="BM153" s="221" t="s">
        <v>172</v>
      </c>
    </row>
    <row r="154" s="2" customFormat="1">
      <c r="A154" s="37"/>
      <c r="B154" s="38"/>
      <c r="C154" s="39"/>
      <c r="D154" s="225" t="s">
        <v>134</v>
      </c>
      <c r="E154" s="39"/>
      <c r="F154" s="246" t="s">
        <v>169</v>
      </c>
      <c r="G154" s="39"/>
      <c r="H154" s="39"/>
      <c r="I154" s="247"/>
      <c r="J154" s="39"/>
      <c r="K154" s="39"/>
      <c r="L154" s="43"/>
      <c r="M154" s="248"/>
      <c r="N154" s="249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6" t="s">
        <v>134</v>
      </c>
      <c r="AU154" s="16" t="s">
        <v>80</v>
      </c>
    </row>
    <row r="155" s="2" customFormat="1" ht="16.5" customHeight="1">
      <c r="A155" s="37"/>
      <c r="B155" s="38"/>
      <c r="C155" s="210" t="s">
        <v>173</v>
      </c>
      <c r="D155" s="210" t="s">
        <v>118</v>
      </c>
      <c r="E155" s="211" t="s">
        <v>174</v>
      </c>
      <c r="F155" s="212" t="s">
        <v>175</v>
      </c>
      <c r="G155" s="213" t="s">
        <v>141</v>
      </c>
      <c r="H155" s="214">
        <v>1</v>
      </c>
      <c r="I155" s="215"/>
      <c r="J155" s="216">
        <f>ROUND(I155*H155,2)</f>
        <v>0</v>
      </c>
      <c r="K155" s="212" t="s">
        <v>1</v>
      </c>
      <c r="L155" s="43"/>
      <c r="M155" s="217" t="s">
        <v>1</v>
      </c>
      <c r="N155" s="218" t="s">
        <v>38</v>
      </c>
      <c r="O155" s="90"/>
      <c r="P155" s="219">
        <f>O155*H155</f>
        <v>0</v>
      </c>
      <c r="Q155" s="219">
        <v>0</v>
      </c>
      <c r="R155" s="219">
        <f>Q155*H155</f>
        <v>0</v>
      </c>
      <c r="S155" s="219">
        <v>0</v>
      </c>
      <c r="T155" s="220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1" t="s">
        <v>123</v>
      </c>
      <c r="AT155" s="221" t="s">
        <v>118</v>
      </c>
      <c r="AU155" s="221" t="s">
        <v>80</v>
      </c>
      <c r="AY155" s="16" t="s">
        <v>115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16" t="s">
        <v>78</v>
      </c>
      <c r="BK155" s="222">
        <f>ROUND(I155*H155,2)</f>
        <v>0</v>
      </c>
      <c r="BL155" s="16" t="s">
        <v>123</v>
      </c>
      <c r="BM155" s="221" t="s">
        <v>176</v>
      </c>
    </row>
    <row r="156" s="12" customFormat="1" ht="22.8" customHeight="1">
      <c r="A156" s="12"/>
      <c r="B156" s="194"/>
      <c r="C156" s="195"/>
      <c r="D156" s="196" t="s">
        <v>72</v>
      </c>
      <c r="E156" s="208" t="s">
        <v>177</v>
      </c>
      <c r="F156" s="208" t="s">
        <v>178</v>
      </c>
      <c r="G156" s="195"/>
      <c r="H156" s="195"/>
      <c r="I156" s="198"/>
      <c r="J156" s="209">
        <f>BK156</f>
        <v>0</v>
      </c>
      <c r="K156" s="195"/>
      <c r="L156" s="200"/>
      <c r="M156" s="201"/>
      <c r="N156" s="202"/>
      <c r="O156" s="202"/>
      <c r="P156" s="203">
        <f>P157</f>
        <v>0</v>
      </c>
      <c r="Q156" s="202"/>
      <c r="R156" s="203">
        <f>R157</f>
        <v>0</v>
      </c>
      <c r="S156" s="202"/>
      <c r="T156" s="204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5" t="s">
        <v>78</v>
      </c>
      <c r="AT156" s="206" t="s">
        <v>72</v>
      </c>
      <c r="AU156" s="206" t="s">
        <v>78</v>
      </c>
      <c r="AY156" s="205" t="s">
        <v>115</v>
      </c>
      <c r="BK156" s="207">
        <f>BK157</f>
        <v>0</v>
      </c>
    </row>
    <row r="157" s="2" customFormat="1" ht="21.75" customHeight="1">
      <c r="A157" s="37"/>
      <c r="B157" s="38"/>
      <c r="C157" s="210" t="s">
        <v>179</v>
      </c>
      <c r="D157" s="210" t="s">
        <v>118</v>
      </c>
      <c r="E157" s="211" t="s">
        <v>180</v>
      </c>
      <c r="F157" s="212" t="s">
        <v>181</v>
      </c>
      <c r="G157" s="213" t="s">
        <v>182</v>
      </c>
      <c r="H157" s="214">
        <v>0.20000000000000001</v>
      </c>
      <c r="I157" s="215"/>
      <c r="J157" s="216">
        <f>ROUND(I157*H157,2)</f>
        <v>0</v>
      </c>
      <c r="K157" s="212" t="s">
        <v>122</v>
      </c>
      <c r="L157" s="43"/>
      <c r="M157" s="217" t="s">
        <v>1</v>
      </c>
      <c r="N157" s="218" t="s">
        <v>38</v>
      </c>
      <c r="O157" s="90"/>
      <c r="P157" s="219">
        <f>O157*H157</f>
        <v>0</v>
      </c>
      <c r="Q157" s="219">
        <v>0</v>
      </c>
      <c r="R157" s="219">
        <f>Q157*H157</f>
        <v>0</v>
      </c>
      <c r="S157" s="219">
        <v>0</v>
      </c>
      <c r="T157" s="220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21" t="s">
        <v>123</v>
      </c>
      <c r="AT157" s="221" t="s">
        <v>118</v>
      </c>
      <c r="AU157" s="221" t="s">
        <v>80</v>
      </c>
      <c r="AY157" s="16" t="s">
        <v>115</v>
      </c>
      <c r="BE157" s="222">
        <f>IF(N157="základní",J157,0)</f>
        <v>0</v>
      </c>
      <c r="BF157" s="222">
        <f>IF(N157="snížená",J157,0)</f>
        <v>0</v>
      </c>
      <c r="BG157" s="222">
        <f>IF(N157="zákl. přenesená",J157,0)</f>
        <v>0</v>
      </c>
      <c r="BH157" s="222">
        <f>IF(N157="sníž. přenesená",J157,0)</f>
        <v>0</v>
      </c>
      <c r="BI157" s="222">
        <f>IF(N157="nulová",J157,0)</f>
        <v>0</v>
      </c>
      <c r="BJ157" s="16" t="s">
        <v>78</v>
      </c>
      <c r="BK157" s="222">
        <f>ROUND(I157*H157,2)</f>
        <v>0</v>
      </c>
      <c r="BL157" s="16" t="s">
        <v>123</v>
      </c>
      <c r="BM157" s="221" t="s">
        <v>183</v>
      </c>
    </row>
    <row r="158" s="12" customFormat="1" ht="25.92" customHeight="1">
      <c r="A158" s="12"/>
      <c r="B158" s="194"/>
      <c r="C158" s="195"/>
      <c r="D158" s="196" t="s">
        <v>72</v>
      </c>
      <c r="E158" s="197" t="s">
        <v>184</v>
      </c>
      <c r="F158" s="197" t="s">
        <v>185</v>
      </c>
      <c r="G158" s="195"/>
      <c r="H158" s="195"/>
      <c r="I158" s="198"/>
      <c r="J158" s="199">
        <f>BK158</f>
        <v>0</v>
      </c>
      <c r="K158" s="195"/>
      <c r="L158" s="200"/>
      <c r="M158" s="201"/>
      <c r="N158" s="202"/>
      <c r="O158" s="202"/>
      <c r="P158" s="203">
        <f>P159+P162+P174+P191+P199</f>
        <v>0</v>
      </c>
      <c r="Q158" s="202"/>
      <c r="R158" s="203">
        <f>R159+R162+R174+R191+R199</f>
        <v>0.58604000000000012</v>
      </c>
      <c r="S158" s="202"/>
      <c r="T158" s="204">
        <f>T159+T162+T174+T191+T199</f>
        <v>0.050768000000000001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5" t="s">
        <v>80</v>
      </c>
      <c r="AT158" s="206" t="s">
        <v>72</v>
      </c>
      <c r="AU158" s="206" t="s">
        <v>73</v>
      </c>
      <c r="AY158" s="205" t="s">
        <v>115</v>
      </c>
      <c r="BK158" s="207">
        <f>BK159+BK162+BK174+BK191+BK199</f>
        <v>0</v>
      </c>
    </row>
    <row r="159" s="12" customFormat="1" ht="22.8" customHeight="1">
      <c r="A159" s="12"/>
      <c r="B159" s="194"/>
      <c r="C159" s="195"/>
      <c r="D159" s="196" t="s">
        <v>72</v>
      </c>
      <c r="E159" s="208" t="s">
        <v>186</v>
      </c>
      <c r="F159" s="208" t="s">
        <v>187</v>
      </c>
      <c r="G159" s="195"/>
      <c r="H159" s="195"/>
      <c r="I159" s="198"/>
      <c r="J159" s="209">
        <f>BK159</f>
        <v>0</v>
      </c>
      <c r="K159" s="195"/>
      <c r="L159" s="200"/>
      <c r="M159" s="201"/>
      <c r="N159" s="202"/>
      <c r="O159" s="202"/>
      <c r="P159" s="203">
        <f>SUM(P160:P161)</f>
        <v>0</v>
      </c>
      <c r="Q159" s="202"/>
      <c r="R159" s="203">
        <f>SUM(R160:R161)</f>
        <v>0</v>
      </c>
      <c r="S159" s="202"/>
      <c r="T159" s="204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5" t="s">
        <v>80</v>
      </c>
      <c r="AT159" s="206" t="s">
        <v>72</v>
      </c>
      <c r="AU159" s="206" t="s">
        <v>78</v>
      </c>
      <c r="AY159" s="205" t="s">
        <v>115</v>
      </c>
      <c r="BK159" s="207">
        <f>SUM(BK160:BK161)</f>
        <v>0</v>
      </c>
    </row>
    <row r="160" s="2" customFormat="1" ht="24.15" customHeight="1">
      <c r="A160" s="37"/>
      <c r="B160" s="38"/>
      <c r="C160" s="210" t="s">
        <v>8</v>
      </c>
      <c r="D160" s="210" t="s">
        <v>118</v>
      </c>
      <c r="E160" s="211" t="s">
        <v>188</v>
      </c>
      <c r="F160" s="212" t="s">
        <v>189</v>
      </c>
      <c r="G160" s="213" t="s">
        <v>141</v>
      </c>
      <c r="H160" s="214">
        <v>1</v>
      </c>
      <c r="I160" s="215"/>
      <c r="J160" s="216">
        <f>ROUND(I160*H160,2)</f>
        <v>0</v>
      </c>
      <c r="K160" s="212" t="s">
        <v>1</v>
      </c>
      <c r="L160" s="43"/>
      <c r="M160" s="217" t="s">
        <v>1</v>
      </c>
      <c r="N160" s="218" t="s">
        <v>38</v>
      </c>
      <c r="O160" s="90"/>
      <c r="P160" s="219">
        <f>O160*H160</f>
        <v>0</v>
      </c>
      <c r="Q160" s="219">
        <v>0</v>
      </c>
      <c r="R160" s="219">
        <f>Q160*H160</f>
        <v>0</v>
      </c>
      <c r="S160" s="219">
        <v>0</v>
      </c>
      <c r="T160" s="220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1" t="s">
        <v>142</v>
      </c>
      <c r="AT160" s="221" t="s">
        <v>118</v>
      </c>
      <c r="AU160" s="221" t="s">
        <v>80</v>
      </c>
      <c r="AY160" s="16" t="s">
        <v>115</v>
      </c>
      <c r="BE160" s="222">
        <f>IF(N160="základní",J160,0)</f>
        <v>0</v>
      </c>
      <c r="BF160" s="222">
        <f>IF(N160="snížená",J160,0)</f>
        <v>0</v>
      </c>
      <c r="BG160" s="222">
        <f>IF(N160="zákl. přenesená",J160,0)</f>
        <v>0</v>
      </c>
      <c r="BH160" s="222">
        <f>IF(N160="sníž. přenesená",J160,0)</f>
        <v>0</v>
      </c>
      <c r="BI160" s="222">
        <f>IF(N160="nulová",J160,0)</f>
        <v>0</v>
      </c>
      <c r="BJ160" s="16" t="s">
        <v>78</v>
      </c>
      <c r="BK160" s="222">
        <f>ROUND(I160*H160,2)</f>
        <v>0</v>
      </c>
      <c r="BL160" s="16" t="s">
        <v>142</v>
      </c>
      <c r="BM160" s="221" t="s">
        <v>190</v>
      </c>
    </row>
    <row r="161" s="2" customFormat="1">
      <c r="A161" s="37"/>
      <c r="B161" s="38"/>
      <c r="C161" s="39"/>
      <c r="D161" s="225" t="s">
        <v>134</v>
      </c>
      <c r="E161" s="39"/>
      <c r="F161" s="246" t="s">
        <v>191</v>
      </c>
      <c r="G161" s="39"/>
      <c r="H161" s="39"/>
      <c r="I161" s="247"/>
      <c r="J161" s="39"/>
      <c r="K161" s="39"/>
      <c r="L161" s="43"/>
      <c r="M161" s="248"/>
      <c r="N161" s="249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134</v>
      </c>
      <c r="AU161" s="16" t="s">
        <v>80</v>
      </c>
    </row>
    <row r="162" s="12" customFormat="1" ht="22.8" customHeight="1">
      <c r="A162" s="12"/>
      <c r="B162" s="194"/>
      <c r="C162" s="195"/>
      <c r="D162" s="196" t="s">
        <v>72</v>
      </c>
      <c r="E162" s="208" t="s">
        <v>192</v>
      </c>
      <c r="F162" s="208" t="s">
        <v>193</v>
      </c>
      <c r="G162" s="195"/>
      <c r="H162" s="195"/>
      <c r="I162" s="198"/>
      <c r="J162" s="209">
        <f>BK162</f>
        <v>0</v>
      </c>
      <c r="K162" s="195"/>
      <c r="L162" s="200"/>
      <c r="M162" s="201"/>
      <c r="N162" s="202"/>
      <c r="O162" s="202"/>
      <c r="P162" s="203">
        <f>SUM(P163:P173)</f>
        <v>0</v>
      </c>
      <c r="Q162" s="202"/>
      <c r="R162" s="203">
        <f>SUM(R163:R173)</f>
        <v>0.028295999999999998</v>
      </c>
      <c r="S162" s="202"/>
      <c r="T162" s="204">
        <f>SUM(T163:T173)</f>
        <v>0.050768000000000001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5" t="s">
        <v>80</v>
      </c>
      <c r="AT162" s="206" t="s">
        <v>72</v>
      </c>
      <c r="AU162" s="206" t="s">
        <v>78</v>
      </c>
      <c r="AY162" s="205" t="s">
        <v>115</v>
      </c>
      <c r="BK162" s="207">
        <f>SUM(BK163:BK173)</f>
        <v>0</v>
      </c>
    </row>
    <row r="163" s="2" customFormat="1" ht="16.5" customHeight="1">
      <c r="A163" s="37"/>
      <c r="B163" s="38"/>
      <c r="C163" s="210" t="s">
        <v>194</v>
      </c>
      <c r="D163" s="210" t="s">
        <v>118</v>
      </c>
      <c r="E163" s="211" t="s">
        <v>195</v>
      </c>
      <c r="F163" s="212" t="s">
        <v>196</v>
      </c>
      <c r="G163" s="213" t="s">
        <v>121</v>
      </c>
      <c r="H163" s="214">
        <v>30.399999999999999</v>
      </c>
      <c r="I163" s="215"/>
      <c r="J163" s="216">
        <f>ROUND(I163*H163,2)</f>
        <v>0</v>
      </c>
      <c r="K163" s="212" t="s">
        <v>122</v>
      </c>
      <c r="L163" s="43"/>
      <c r="M163" s="217" t="s">
        <v>1</v>
      </c>
      <c r="N163" s="218" t="s">
        <v>38</v>
      </c>
      <c r="O163" s="90"/>
      <c r="P163" s="219">
        <f>O163*H163</f>
        <v>0</v>
      </c>
      <c r="Q163" s="219">
        <v>0</v>
      </c>
      <c r="R163" s="219">
        <f>Q163*H163</f>
        <v>0</v>
      </c>
      <c r="S163" s="219">
        <v>0.00167</v>
      </c>
      <c r="T163" s="220">
        <f>S163*H163</f>
        <v>0.050768000000000001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1" t="s">
        <v>142</v>
      </c>
      <c r="AT163" s="221" t="s">
        <v>118</v>
      </c>
      <c r="AU163" s="221" t="s">
        <v>80</v>
      </c>
      <c r="AY163" s="16" t="s">
        <v>115</v>
      </c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16" t="s">
        <v>78</v>
      </c>
      <c r="BK163" s="222">
        <f>ROUND(I163*H163,2)</f>
        <v>0</v>
      </c>
      <c r="BL163" s="16" t="s">
        <v>142</v>
      </c>
      <c r="BM163" s="221" t="s">
        <v>197</v>
      </c>
    </row>
    <row r="164" s="13" customFormat="1">
      <c r="A164" s="13"/>
      <c r="B164" s="223"/>
      <c r="C164" s="224"/>
      <c r="D164" s="225" t="s">
        <v>125</v>
      </c>
      <c r="E164" s="226" t="s">
        <v>1</v>
      </c>
      <c r="F164" s="227" t="s">
        <v>198</v>
      </c>
      <c r="G164" s="224"/>
      <c r="H164" s="228">
        <v>23.800000000000001</v>
      </c>
      <c r="I164" s="229"/>
      <c r="J164" s="224"/>
      <c r="K164" s="224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125</v>
      </c>
      <c r="AU164" s="234" t="s">
        <v>80</v>
      </c>
      <c r="AV164" s="13" t="s">
        <v>80</v>
      </c>
      <c r="AW164" s="13" t="s">
        <v>30</v>
      </c>
      <c r="AX164" s="13" t="s">
        <v>73</v>
      </c>
      <c r="AY164" s="234" t="s">
        <v>115</v>
      </c>
    </row>
    <row r="165" s="13" customFormat="1">
      <c r="A165" s="13"/>
      <c r="B165" s="223"/>
      <c r="C165" s="224"/>
      <c r="D165" s="225" t="s">
        <v>125</v>
      </c>
      <c r="E165" s="226" t="s">
        <v>1</v>
      </c>
      <c r="F165" s="227" t="s">
        <v>199</v>
      </c>
      <c r="G165" s="224"/>
      <c r="H165" s="228">
        <v>4.2000000000000002</v>
      </c>
      <c r="I165" s="229"/>
      <c r="J165" s="224"/>
      <c r="K165" s="224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125</v>
      </c>
      <c r="AU165" s="234" t="s">
        <v>80</v>
      </c>
      <c r="AV165" s="13" t="s">
        <v>80</v>
      </c>
      <c r="AW165" s="13" t="s">
        <v>30</v>
      </c>
      <c r="AX165" s="13" t="s">
        <v>73</v>
      </c>
      <c r="AY165" s="234" t="s">
        <v>115</v>
      </c>
    </row>
    <row r="166" s="13" customFormat="1">
      <c r="A166" s="13"/>
      <c r="B166" s="223"/>
      <c r="C166" s="224"/>
      <c r="D166" s="225" t="s">
        <v>125</v>
      </c>
      <c r="E166" s="226" t="s">
        <v>1</v>
      </c>
      <c r="F166" s="227" t="s">
        <v>200</v>
      </c>
      <c r="G166" s="224"/>
      <c r="H166" s="228">
        <v>2.3999999999999999</v>
      </c>
      <c r="I166" s="229"/>
      <c r="J166" s="224"/>
      <c r="K166" s="224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125</v>
      </c>
      <c r="AU166" s="234" t="s">
        <v>80</v>
      </c>
      <c r="AV166" s="13" t="s">
        <v>80</v>
      </c>
      <c r="AW166" s="13" t="s">
        <v>30</v>
      </c>
      <c r="AX166" s="13" t="s">
        <v>73</v>
      </c>
      <c r="AY166" s="234" t="s">
        <v>115</v>
      </c>
    </row>
    <row r="167" s="14" customFormat="1">
      <c r="A167" s="14"/>
      <c r="B167" s="235"/>
      <c r="C167" s="236"/>
      <c r="D167" s="225" t="s">
        <v>125</v>
      </c>
      <c r="E167" s="237" t="s">
        <v>1</v>
      </c>
      <c r="F167" s="238" t="s">
        <v>130</v>
      </c>
      <c r="G167" s="236"/>
      <c r="H167" s="239">
        <v>30.399999999999999</v>
      </c>
      <c r="I167" s="240"/>
      <c r="J167" s="236"/>
      <c r="K167" s="236"/>
      <c r="L167" s="241"/>
      <c r="M167" s="242"/>
      <c r="N167" s="243"/>
      <c r="O167" s="243"/>
      <c r="P167" s="243"/>
      <c r="Q167" s="243"/>
      <c r="R167" s="243"/>
      <c r="S167" s="243"/>
      <c r="T167" s="24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5" t="s">
        <v>125</v>
      </c>
      <c r="AU167" s="245" t="s">
        <v>80</v>
      </c>
      <c r="AV167" s="14" t="s">
        <v>123</v>
      </c>
      <c r="AW167" s="14" t="s">
        <v>30</v>
      </c>
      <c r="AX167" s="14" t="s">
        <v>78</v>
      </c>
      <c r="AY167" s="245" t="s">
        <v>115</v>
      </c>
    </row>
    <row r="168" s="2" customFormat="1" ht="24.15" customHeight="1">
      <c r="A168" s="37"/>
      <c r="B168" s="38"/>
      <c r="C168" s="210" t="s">
        <v>201</v>
      </c>
      <c r="D168" s="210" t="s">
        <v>118</v>
      </c>
      <c r="E168" s="211" t="s">
        <v>202</v>
      </c>
      <c r="F168" s="212" t="s">
        <v>203</v>
      </c>
      <c r="G168" s="213" t="s">
        <v>121</v>
      </c>
      <c r="H168" s="214">
        <v>26.199999999999999</v>
      </c>
      <c r="I168" s="215"/>
      <c r="J168" s="216">
        <f>ROUND(I168*H168,2)</f>
        <v>0</v>
      </c>
      <c r="K168" s="212" t="s">
        <v>122</v>
      </c>
      <c r="L168" s="43"/>
      <c r="M168" s="217" t="s">
        <v>1</v>
      </c>
      <c r="N168" s="218" t="s">
        <v>38</v>
      </c>
      <c r="O168" s="90"/>
      <c r="P168" s="219">
        <f>O168*H168</f>
        <v>0</v>
      </c>
      <c r="Q168" s="219">
        <v>0.00108</v>
      </c>
      <c r="R168" s="219">
        <f>Q168*H168</f>
        <v>0.028295999999999998</v>
      </c>
      <c r="S168" s="219">
        <v>0</v>
      </c>
      <c r="T168" s="220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1" t="s">
        <v>142</v>
      </c>
      <c r="AT168" s="221" t="s">
        <v>118</v>
      </c>
      <c r="AU168" s="221" t="s">
        <v>80</v>
      </c>
      <c r="AY168" s="16" t="s">
        <v>115</v>
      </c>
      <c r="BE168" s="222">
        <f>IF(N168="základní",J168,0)</f>
        <v>0</v>
      </c>
      <c r="BF168" s="222">
        <f>IF(N168="snížená",J168,0)</f>
        <v>0</v>
      </c>
      <c r="BG168" s="222">
        <f>IF(N168="zákl. přenesená",J168,0)</f>
        <v>0</v>
      </c>
      <c r="BH168" s="222">
        <f>IF(N168="sníž. přenesená",J168,0)</f>
        <v>0</v>
      </c>
      <c r="BI168" s="222">
        <f>IF(N168="nulová",J168,0)</f>
        <v>0</v>
      </c>
      <c r="BJ168" s="16" t="s">
        <v>78</v>
      </c>
      <c r="BK168" s="222">
        <f>ROUND(I168*H168,2)</f>
        <v>0</v>
      </c>
      <c r="BL168" s="16" t="s">
        <v>142</v>
      </c>
      <c r="BM168" s="221" t="s">
        <v>204</v>
      </c>
    </row>
    <row r="169" s="2" customFormat="1">
      <c r="A169" s="37"/>
      <c r="B169" s="38"/>
      <c r="C169" s="39"/>
      <c r="D169" s="225" t="s">
        <v>134</v>
      </c>
      <c r="E169" s="39"/>
      <c r="F169" s="246" t="s">
        <v>205</v>
      </c>
      <c r="G169" s="39"/>
      <c r="H169" s="39"/>
      <c r="I169" s="247"/>
      <c r="J169" s="39"/>
      <c r="K169" s="39"/>
      <c r="L169" s="43"/>
      <c r="M169" s="248"/>
      <c r="N169" s="249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134</v>
      </c>
      <c r="AU169" s="16" t="s">
        <v>80</v>
      </c>
    </row>
    <row r="170" s="13" customFormat="1">
      <c r="A170" s="13"/>
      <c r="B170" s="223"/>
      <c r="C170" s="224"/>
      <c r="D170" s="225" t="s">
        <v>125</v>
      </c>
      <c r="E170" s="226" t="s">
        <v>1</v>
      </c>
      <c r="F170" s="227" t="s">
        <v>198</v>
      </c>
      <c r="G170" s="224"/>
      <c r="H170" s="228">
        <v>23.800000000000001</v>
      </c>
      <c r="I170" s="229"/>
      <c r="J170" s="224"/>
      <c r="K170" s="224"/>
      <c r="L170" s="230"/>
      <c r="M170" s="231"/>
      <c r="N170" s="232"/>
      <c r="O170" s="232"/>
      <c r="P170" s="232"/>
      <c r="Q170" s="232"/>
      <c r="R170" s="232"/>
      <c r="S170" s="232"/>
      <c r="T170" s="23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4" t="s">
        <v>125</v>
      </c>
      <c r="AU170" s="234" t="s">
        <v>80</v>
      </c>
      <c r="AV170" s="13" t="s">
        <v>80</v>
      </c>
      <c r="AW170" s="13" t="s">
        <v>30</v>
      </c>
      <c r="AX170" s="13" t="s">
        <v>73</v>
      </c>
      <c r="AY170" s="234" t="s">
        <v>115</v>
      </c>
    </row>
    <row r="171" s="13" customFormat="1">
      <c r="A171" s="13"/>
      <c r="B171" s="223"/>
      <c r="C171" s="224"/>
      <c r="D171" s="225" t="s">
        <v>125</v>
      </c>
      <c r="E171" s="226" t="s">
        <v>1</v>
      </c>
      <c r="F171" s="227" t="s">
        <v>200</v>
      </c>
      <c r="G171" s="224"/>
      <c r="H171" s="228">
        <v>2.3999999999999999</v>
      </c>
      <c r="I171" s="229"/>
      <c r="J171" s="224"/>
      <c r="K171" s="224"/>
      <c r="L171" s="230"/>
      <c r="M171" s="231"/>
      <c r="N171" s="232"/>
      <c r="O171" s="232"/>
      <c r="P171" s="232"/>
      <c r="Q171" s="232"/>
      <c r="R171" s="232"/>
      <c r="S171" s="232"/>
      <c r="T171" s="23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4" t="s">
        <v>125</v>
      </c>
      <c r="AU171" s="234" t="s">
        <v>80</v>
      </c>
      <c r="AV171" s="13" t="s">
        <v>80</v>
      </c>
      <c r="AW171" s="13" t="s">
        <v>30</v>
      </c>
      <c r="AX171" s="13" t="s">
        <v>73</v>
      </c>
      <c r="AY171" s="234" t="s">
        <v>115</v>
      </c>
    </row>
    <row r="172" s="14" customFormat="1">
      <c r="A172" s="14"/>
      <c r="B172" s="235"/>
      <c r="C172" s="236"/>
      <c r="D172" s="225" t="s">
        <v>125</v>
      </c>
      <c r="E172" s="237" t="s">
        <v>1</v>
      </c>
      <c r="F172" s="238" t="s">
        <v>130</v>
      </c>
      <c r="G172" s="236"/>
      <c r="H172" s="239">
        <v>26.199999999999999</v>
      </c>
      <c r="I172" s="240"/>
      <c r="J172" s="236"/>
      <c r="K172" s="236"/>
      <c r="L172" s="241"/>
      <c r="M172" s="242"/>
      <c r="N172" s="243"/>
      <c r="O172" s="243"/>
      <c r="P172" s="243"/>
      <c r="Q172" s="243"/>
      <c r="R172" s="243"/>
      <c r="S172" s="243"/>
      <c r="T172" s="24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5" t="s">
        <v>125</v>
      </c>
      <c r="AU172" s="245" t="s">
        <v>80</v>
      </c>
      <c r="AV172" s="14" t="s">
        <v>123</v>
      </c>
      <c r="AW172" s="14" t="s">
        <v>30</v>
      </c>
      <c r="AX172" s="14" t="s">
        <v>78</v>
      </c>
      <c r="AY172" s="245" t="s">
        <v>115</v>
      </c>
    </row>
    <row r="173" s="2" customFormat="1" ht="24.15" customHeight="1">
      <c r="A173" s="37"/>
      <c r="B173" s="38"/>
      <c r="C173" s="210" t="s">
        <v>206</v>
      </c>
      <c r="D173" s="210" t="s">
        <v>118</v>
      </c>
      <c r="E173" s="211" t="s">
        <v>207</v>
      </c>
      <c r="F173" s="212" t="s">
        <v>208</v>
      </c>
      <c r="G173" s="213" t="s">
        <v>182</v>
      </c>
      <c r="H173" s="214">
        <v>0.028000000000000001</v>
      </c>
      <c r="I173" s="215"/>
      <c r="J173" s="216">
        <f>ROUND(I173*H173,2)</f>
        <v>0</v>
      </c>
      <c r="K173" s="212" t="s">
        <v>122</v>
      </c>
      <c r="L173" s="43"/>
      <c r="M173" s="217" t="s">
        <v>1</v>
      </c>
      <c r="N173" s="218" t="s">
        <v>38</v>
      </c>
      <c r="O173" s="90"/>
      <c r="P173" s="219">
        <f>O173*H173</f>
        <v>0</v>
      </c>
      <c r="Q173" s="219">
        <v>0</v>
      </c>
      <c r="R173" s="219">
        <f>Q173*H173</f>
        <v>0</v>
      </c>
      <c r="S173" s="219">
        <v>0</v>
      </c>
      <c r="T173" s="220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1" t="s">
        <v>142</v>
      </c>
      <c r="AT173" s="221" t="s">
        <v>118</v>
      </c>
      <c r="AU173" s="221" t="s">
        <v>80</v>
      </c>
      <c r="AY173" s="16" t="s">
        <v>115</v>
      </c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6" t="s">
        <v>78</v>
      </c>
      <c r="BK173" s="222">
        <f>ROUND(I173*H173,2)</f>
        <v>0</v>
      </c>
      <c r="BL173" s="16" t="s">
        <v>142</v>
      </c>
      <c r="BM173" s="221" t="s">
        <v>209</v>
      </c>
    </row>
    <row r="174" s="12" customFormat="1" ht="22.8" customHeight="1">
      <c r="A174" s="12"/>
      <c r="B174" s="194"/>
      <c r="C174" s="195"/>
      <c r="D174" s="196" t="s">
        <v>72</v>
      </c>
      <c r="E174" s="208" t="s">
        <v>210</v>
      </c>
      <c r="F174" s="208" t="s">
        <v>211</v>
      </c>
      <c r="G174" s="195"/>
      <c r="H174" s="195"/>
      <c r="I174" s="198"/>
      <c r="J174" s="209">
        <f>BK174</f>
        <v>0</v>
      </c>
      <c r="K174" s="195"/>
      <c r="L174" s="200"/>
      <c r="M174" s="201"/>
      <c r="N174" s="202"/>
      <c r="O174" s="202"/>
      <c r="P174" s="203">
        <f>SUM(P175:P190)</f>
        <v>0</v>
      </c>
      <c r="Q174" s="202"/>
      <c r="R174" s="203">
        <f>SUM(R175:R190)</f>
        <v>0.49823000000000006</v>
      </c>
      <c r="S174" s="202"/>
      <c r="T174" s="204">
        <f>SUM(T175:T190)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05" t="s">
        <v>80</v>
      </c>
      <c r="AT174" s="206" t="s">
        <v>72</v>
      </c>
      <c r="AU174" s="206" t="s">
        <v>78</v>
      </c>
      <c r="AY174" s="205" t="s">
        <v>115</v>
      </c>
      <c r="BK174" s="207">
        <f>SUM(BK175:BK190)</f>
        <v>0</v>
      </c>
    </row>
    <row r="175" s="2" customFormat="1" ht="16.5" customHeight="1">
      <c r="A175" s="37"/>
      <c r="B175" s="38"/>
      <c r="C175" s="210" t="s">
        <v>142</v>
      </c>
      <c r="D175" s="210" t="s">
        <v>118</v>
      </c>
      <c r="E175" s="211" t="s">
        <v>212</v>
      </c>
      <c r="F175" s="212" t="s">
        <v>213</v>
      </c>
      <c r="G175" s="213" t="s">
        <v>214</v>
      </c>
      <c r="H175" s="214">
        <v>4</v>
      </c>
      <c r="I175" s="215"/>
      <c r="J175" s="216">
        <f>ROUND(I175*H175,2)</f>
        <v>0</v>
      </c>
      <c r="K175" s="212" t="s">
        <v>1</v>
      </c>
      <c r="L175" s="43"/>
      <c r="M175" s="217" t="s">
        <v>1</v>
      </c>
      <c r="N175" s="218" t="s">
        <v>38</v>
      </c>
      <c r="O175" s="90"/>
      <c r="P175" s="219">
        <f>O175*H175</f>
        <v>0</v>
      </c>
      <c r="Q175" s="219">
        <v>0</v>
      </c>
      <c r="R175" s="219">
        <f>Q175*H175</f>
        <v>0</v>
      </c>
      <c r="S175" s="219">
        <v>0</v>
      </c>
      <c r="T175" s="220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1" t="s">
        <v>142</v>
      </c>
      <c r="AT175" s="221" t="s">
        <v>118</v>
      </c>
      <c r="AU175" s="221" t="s">
        <v>80</v>
      </c>
      <c r="AY175" s="16" t="s">
        <v>115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16" t="s">
        <v>78</v>
      </c>
      <c r="BK175" s="222">
        <f>ROUND(I175*H175,2)</f>
        <v>0</v>
      </c>
      <c r="BL175" s="16" t="s">
        <v>142</v>
      </c>
      <c r="BM175" s="221" t="s">
        <v>215</v>
      </c>
    </row>
    <row r="176" s="2" customFormat="1" ht="21.75" customHeight="1">
      <c r="A176" s="37"/>
      <c r="B176" s="38"/>
      <c r="C176" s="210" t="s">
        <v>216</v>
      </c>
      <c r="D176" s="210" t="s">
        <v>118</v>
      </c>
      <c r="E176" s="211" t="s">
        <v>217</v>
      </c>
      <c r="F176" s="212" t="s">
        <v>218</v>
      </c>
      <c r="G176" s="213" t="s">
        <v>214</v>
      </c>
      <c r="H176" s="214">
        <v>2</v>
      </c>
      <c r="I176" s="215"/>
      <c r="J176" s="216">
        <f>ROUND(I176*H176,2)</f>
        <v>0</v>
      </c>
      <c r="K176" s="212" t="s">
        <v>1</v>
      </c>
      <c r="L176" s="43"/>
      <c r="M176" s="217" t="s">
        <v>1</v>
      </c>
      <c r="N176" s="218" t="s">
        <v>38</v>
      </c>
      <c r="O176" s="90"/>
      <c r="P176" s="219">
        <f>O176*H176</f>
        <v>0</v>
      </c>
      <c r="Q176" s="219">
        <v>0</v>
      </c>
      <c r="R176" s="219">
        <f>Q176*H176</f>
        <v>0</v>
      </c>
      <c r="S176" s="219">
        <v>0</v>
      </c>
      <c r="T176" s="220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21" t="s">
        <v>142</v>
      </c>
      <c r="AT176" s="221" t="s">
        <v>118</v>
      </c>
      <c r="AU176" s="221" t="s">
        <v>80</v>
      </c>
      <c r="AY176" s="16" t="s">
        <v>115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16" t="s">
        <v>78</v>
      </c>
      <c r="BK176" s="222">
        <f>ROUND(I176*H176,2)</f>
        <v>0</v>
      </c>
      <c r="BL176" s="16" t="s">
        <v>142</v>
      </c>
      <c r="BM176" s="221" t="s">
        <v>219</v>
      </c>
    </row>
    <row r="177" s="2" customFormat="1" ht="16.5" customHeight="1">
      <c r="A177" s="37"/>
      <c r="B177" s="38"/>
      <c r="C177" s="210" t="s">
        <v>220</v>
      </c>
      <c r="D177" s="210" t="s">
        <v>118</v>
      </c>
      <c r="E177" s="211" t="s">
        <v>221</v>
      </c>
      <c r="F177" s="212" t="s">
        <v>222</v>
      </c>
      <c r="G177" s="213" t="s">
        <v>214</v>
      </c>
      <c r="H177" s="214">
        <v>1</v>
      </c>
      <c r="I177" s="215"/>
      <c r="J177" s="216">
        <f>ROUND(I177*H177,2)</f>
        <v>0</v>
      </c>
      <c r="K177" s="212" t="s">
        <v>1</v>
      </c>
      <c r="L177" s="43"/>
      <c r="M177" s="217" t="s">
        <v>1</v>
      </c>
      <c r="N177" s="218" t="s">
        <v>38</v>
      </c>
      <c r="O177" s="90"/>
      <c r="P177" s="219">
        <f>O177*H177</f>
        <v>0</v>
      </c>
      <c r="Q177" s="219">
        <v>0</v>
      </c>
      <c r="R177" s="219">
        <f>Q177*H177</f>
        <v>0</v>
      </c>
      <c r="S177" s="219">
        <v>0</v>
      </c>
      <c r="T177" s="220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1" t="s">
        <v>142</v>
      </c>
      <c r="AT177" s="221" t="s">
        <v>118</v>
      </c>
      <c r="AU177" s="221" t="s">
        <v>80</v>
      </c>
      <c r="AY177" s="16" t="s">
        <v>115</v>
      </c>
      <c r="BE177" s="222">
        <f>IF(N177="základní",J177,0)</f>
        <v>0</v>
      </c>
      <c r="BF177" s="222">
        <f>IF(N177="snížená",J177,0)</f>
        <v>0</v>
      </c>
      <c r="BG177" s="222">
        <f>IF(N177="zákl. přenesená",J177,0)</f>
        <v>0</v>
      </c>
      <c r="BH177" s="222">
        <f>IF(N177="sníž. přenesená",J177,0)</f>
        <v>0</v>
      </c>
      <c r="BI177" s="222">
        <f>IF(N177="nulová",J177,0)</f>
        <v>0</v>
      </c>
      <c r="BJ177" s="16" t="s">
        <v>78</v>
      </c>
      <c r="BK177" s="222">
        <f>ROUND(I177*H177,2)</f>
        <v>0</v>
      </c>
      <c r="BL177" s="16" t="s">
        <v>142</v>
      </c>
      <c r="BM177" s="221" t="s">
        <v>223</v>
      </c>
    </row>
    <row r="178" s="2" customFormat="1" ht="16.5" customHeight="1">
      <c r="A178" s="37"/>
      <c r="B178" s="38"/>
      <c r="C178" s="210" t="s">
        <v>224</v>
      </c>
      <c r="D178" s="210" t="s">
        <v>118</v>
      </c>
      <c r="E178" s="211" t="s">
        <v>225</v>
      </c>
      <c r="F178" s="212" t="s">
        <v>226</v>
      </c>
      <c r="G178" s="213" t="s">
        <v>214</v>
      </c>
      <c r="H178" s="214">
        <v>4</v>
      </c>
      <c r="I178" s="215"/>
      <c r="J178" s="216">
        <f>ROUND(I178*H178,2)</f>
        <v>0</v>
      </c>
      <c r="K178" s="212" t="s">
        <v>1</v>
      </c>
      <c r="L178" s="43"/>
      <c r="M178" s="217" t="s">
        <v>1</v>
      </c>
      <c r="N178" s="218" t="s">
        <v>38</v>
      </c>
      <c r="O178" s="90"/>
      <c r="P178" s="219">
        <f>O178*H178</f>
        <v>0</v>
      </c>
      <c r="Q178" s="219">
        <v>0.00025999999999999998</v>
      </c>
      <c r="R178" s="219">
        <f>Q178*H178</f>
        <v>0.0010399999999999999</v>
      </c>
      <c r="S178" s="219">
        <v>0</v>
      </c>
      <c r="T178" s="220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21" t="s">
        <v>142</v>
      </c>
      <c r="AT178" s="221" t="s">
        <v>118</v>
      </c>
      <c r="AU178" s="221" t="s">
        <v>80</v>
      </c>
      <c r="AY178" s="16" t="s">
        <v>115</v>
      </c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16" t="s">
        <v>78</v>
      </c>
      <c r="BK178" s="222">
        <f>ROUND(I178*H178,2)</f>
        <v>0</v>
      </c>
      <c r="BL178" s="16" t="s">
        <v>142</v>
      </c>
      <c r="BM178" s="221" t="s">
        <v>227</v>
      </c>
    </row>
    <row r="179" s="2" customFormat="1" ht="16.5" customHeight="1">
      <c r="A179" s="37"/>
      <c r="B179" s="38"/>
      <c r="C179" s="250" t="s">
        <v>228</v>
      </c>
      <c r="D179" s="250" t="s">
        <v>229</v>
      </c>
      <c r="E179" s="251" t="s">
        <v>230</v>
      </c>
      <c r="F179" s="252" t="s">
        <v>231</v>
      </c>
      <c r="G179" s="253" t="s">
        <v>214</v>
      </c>
      <c r="H179" s="254">
        <v>4</v>
      </c>
      <c r="I179" s="255"/>
      <c r="J179" s="256">
        <f>ROUND(I179*H179,2)</f>
        <v>0</v>
      </c>
      <c r="K179" s="252" t="s">
        <v>1</v>
      </c>
      <c r="L179" s="257"/>
      <c r="M179" s="258" t="s">
        <v>1</v>
      </c>
      <c r="N179" s="259" t="s">
        <v>38</v>
      </c>
      <c r="O179" s="90"/>
      <c r="P179" s="219">
        <f>O179*H179</f>
        <v>0</v>
      </c>
      <c r="Q179" s="219">
        <v>0.029170000000000001</v>
      </c>
      <c r="R179" s="219">
        <f>Q179*H179</f>
        <v>0.11668000000000001</v>
      </c>
      <c r="S179" s="219">
        <v>0</v>
      </c>
      <c r="T179" s="220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21" t="s">
        <v>232</v>
      </c>
      <c r="AT179" s="221" t="s">
        <v>229</v>
      </c>
      <c r="AU179" s="221" t="s">
        <v>80</v>
      </c>
      <c r="AY179" s="16" t="s">
        <v>115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16" t="s">
        <v>78</v>
      </c>
      <c r="BK179" s="222">
        <f>ROUND(I179*H179,2)</f>
        <v>0</v>
      </c>
      <c r="BL179" s="16" t="s">
        <v>142</v>
      </c>
      <c r="BM179" s="221" t="s">
        <v>233</v>
      </c>
    </row>
    <row r="180" s="2" customFormat="1" ht="21.75" customHeight="1">
      <c r="A180" s="37"/>
      <c r="B180" s="38"/>
      <c r="C180" s="250" t="s">
        <v>7</v>
      </c>
      <c r="D180" s="250" t="s">
        <v>229</v>
      </c>
      <c r="E180" s="251" t="s">
        <v>234</v>
      </c>
      <c r="F180" s="252" t="s">
        <v>235</v>
      </c>
      <c r="G180" s="253" t="s">
        <v>236</v>
      </c>
      <c r="H180" s="254">
        <v>4</v>
      </c>
      <c r="I180" s="255"/>
      <c r="J180" s="256">
        <f>ROUND(I180*H180,2)</f>
        <v>0</v>
      </c>
      <c r="K180" s="252" t="s">
        <v>1</v>
      </c>
      <c r="L180" s="257"/>
      <c r="M180" s="258" t="s">
        <v>1</v>
      </c>
      <c r="N180" s="259" t="s">
        <v>38</v>
      </c>
      <c r="O180" s="90"/>
      <c r="P180" s="219">
        <f>O180*H180</f>
        <v>0</v>
      </c>
      <c r="Q180" s="219">
        <v>0.029170000000000001</v>
      </c>
      <c r="R180" s="219">
        <f>Q180*H180</f>
        <v>0.11668000000000001</v>
      </c>
      <c r="S180" s="219">
        <v>0</v>
      </c>
      <c r="T180" s="220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1" t="s">
        <v>232</v>
      </c>
      <c r="AT180" s="221" t="s">
        <v>229</v>
      </c>
      <c r="AU180" s="221" t="s">
        <v>80</v>
      </c>
      <c r="AY180" s="16" t="s">
        <v>115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16" t="s">
        <v>78</v>
      </c>
      <c r="BK180" s="222">
        <f>ROUND(I180*H180,2)</f>
        <v>0</v>
      </c>
      <c r="BL180" s="16" t="s">
        <v>142</v>
      </c>
      <c r="BM180" s="221" t="s">
        <v>237</v>
      </c>
    </row>
    <row r="181" s="2" customFormat="1" ht="24.15" customHeight="1">
      <c r="A181" s="37"/>
      <c r="B181" s="38"/>
      <c r="C181" s="210" t="s">
        <v>238</v>
      </c>
      <c r="D181" s="210" t="s">
        <v>118</v>
      </c>
      <c r="E181" s="211" t="s">
        <v>239</v>
      </c>
      <c r="F181" s="212" t="s">
        <v>240</v>
      </c>
      <c r="G181" s="213" t="s">
        <v>214</v>
      </c>
      <c r="H181" s="214">
        <v>2</v>
      </c>
      <c r="I181" s="215"/>
      <c r="J181" s="216">
        <f>ROUND(I181*H181,2)</f>
        <v>0</v>
      </c>
      <c r="K181" s="212" t="s">
        <v>1</v>
      </c>
      <c r="L181" s="43"/>
      <c r="M181" s="217" t="s">
        <v>1</v>
      </c>
      <c r="N181" s="218" t="s">
        <v>38</v>
      </c>
      <c r="O181" s="90"/>
      <c r="P181" s="219">
        <f>O181*H181</f>
        <v>0</v>
      </c>
      <c r="Q181" s="219">
        <v>0.00025999999999999998</v>
      </c>
      <c r="R181" s="219">
        <f>Q181*H181</f>
        <v>0.00051999999999999995</v>
      </c>
      <c r="S181" s="219">
        <v>0</v>
      </c>
      <c r="T181" s="220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21" t="s">
        <v>142</v>
      </c>
      <c r="AT181" s="221" t="s">
        <v>118</v>
      </c>
      <c r="AU181" s="221" t="s">
        <v>80</v>
      </c>
      <c r="AY181" s="16" t="s">
        <v>115</v>
      </c>
      <c r="BE181" s="222">
        <f>IF(N181="základní",J181,0)</f>
        <v>0</v>
      </c>
      <c r="BF181" s="222">
        <f>IF(N181="snížená",J181,0)</f>
        <v>0</v>
      </c>
      <c r="BG181" s="222">
        <f>IF(N181="zákl. přenesená",J181,0)</f>
        <v>0</v>
      </c>
      <c r="BH181" s="222">
        <f>IF(N181="sníž. přenesená",J181,0)</f>
        <v>0</v>
      </c>
      <c r="BI181" s="222">
        <f>IF(N181="nulová",J181,0)</f>
        <v>0</v>
      </c>
      <c r="BJ181" s="16" t="s">
        <v>78</v>
      </c>
      <c r="BK181" s="222">
        <f>ROUND(I181*H181,2)</f>
        <v>0</v>
      </c>
      <c r="BL181" s="16" t="s">
        <v>142</v>
      </c>
      <c r="BM181" s="221" t="s">
        <v>241</v>
      </c>
    </row>
    <row r="182" s="2" customFormat="1" ht="16.5" customHeight="1">
      <c r="A182" s="37"/>
      <c r="B182" s="38"/>
      <c r="C182" s="250" t="s">
        <v>242</v>
      </c>
      <c r="D182" s="250" t="s">
        <v>229</v>
      </c>
      <c r="E182" s="251" t="s">
        <v>243</v>
      </c>
      <c r="F182" s="252" t="s">
        <v>244</v>
      </c>
      <c r="G182" s="253" t="s">
        <v>214</v>
      </c>
      <c r="H182" s="254">
        <v>2</v>
      </c>
      <c r="I182" s="255"/>
      <c r="J182" s="256">
        <f>ROUND(I182*H182,2)</f>
        <v>0</v>
      </c>
      <c r="K182" s="252" t="s">
        <v>1</v>
      </c>
      <c r="L182" s="257"/>
      <c r="M182" s="258" t="s">
        <v>1</v>
      </c>
      <c r="N182" s="259" t="s">
        <v>38</v>
      </c>
      <c r="O182" s="90"/>
      <c r="P182" s="219">
        <f>O182*H182</f>
        <v>0</v>
      </c>
      <c r="Q182" s="219">
        <v>0.029170000000000001</v>
      </c>
      <c r="R182" s="219">
        <f>Q182*H182</f>
        <v>0.058340000000000003</v>
      </c>
      <c r="S182" s="219">
        <v>0</v>
      </c>
      <c r="T182" s="220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21" t="s">
        <v>232</v>
      </c>
      <c r="AT182" s="221" t="s">
        <v>229</v>
      </c>
      <c r="AU182" s="221" t="s">
        <v>80</v>
      </c>
      <c r="AY182" s="16" t="s">
        <v>115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16" t="s">
        <v>78</v>
      </c>
      <c r="BK182" s="222">
        <f>ROUND(I182*H182,2)</f>
        <v>0</v>
      </c>
      <c r="BL182" s="16" t="s">
        <v>142</v>
      </c>
      <c r="BM182" s="221" t="s">
        <v>245</v>
      </c>
    </row>
    <row r="183" s="2" customFormat="1" ht="24.15" customHeight="1">
      <c r="A183" s="37"/>
      <c r="B183" s="38"/>
      <c r="C183" s="250" t="s">
        <v>246</v>
      </c>
      <c r="D183" s="250" t="s">
        <v>229</v>
      </c>
      <c r="E183" s="251" t="s">
        <v>247</v>
      </c>
      <c r="F183" s="252" t="s">
        <v>248</v>
      </c>
      <c r="G183" s="253" t="s">
        <v>236</v>
      </c>
      <c r="H183" s="254">
        <v>2</v>
      </c>
      <c r="I183" s="255"/>
      <c r="J183" s="256">
        <f>ROUND(I183*H183,2)</f>
        <v>0</v>
      </c>
      <c r="K183" s="252" t="s">
        <v>1</v>
      </c>
      <c r="L183" s="257"/>
      <c r="M183" s="258" t="s">
        <v>1</v>
      </c>
      <c r="N183" s="259" t="s">
        <v>38</v>
      </c>
      <c r="O183" s="90"/>
      <c r="P183" s="219">
        <f>O183*H183</f>
        <v>0</v>
      </c>
      <c r="Q183" s="219">
        <v>0.029170000000000001</v>
      </c>
      <c r="R183" s="219">
        <f>Q183*H183</f>
        <v>0.058340000000000003</v>
      </c>
      <c r="S183" s="219">
        <v>0</v>
      </c>
      <c r="T183" s="220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1" t="s">
        <v>232</v>
      </c>
      <c r="AT183" s="221" t="s">
        <v>229</v>
      </c>
      <c r="AU183" s="221" t="s">
        <v>80</v>
      </c>
      <c r="AY183" s="16" t="s">
        <v>115</v>
      </c>
      <c r="BE183" s="222">
        <f>IF(N183="základní",J183,0)</f>
        <v>0</v>
      </c>
      <c r="BF183" s="222">
        <f>IF(N183="snížená",J183,0)</f>
        <v>0</v>
      </c>
      <c r="BG183" s="222">
        <f>IF(N183="zákl. přenesená",J183,0)</f>
        <v>0</v>
      </c>
      <c r="BH183" s="222">
        <f>IF(N183="sníž. přenesená",J183,0)</f>
        <v>0</v>
      </c>
      <c r="BI183" s="222">
        <f>IF(N183="nulová",J183,0)</f>
        <v>0</v>
      </c>
      <c r="BJ183" s="16" t="s">
        <v>78</v>
      </c>
      <c r="BK183" s="222">
        <f>ROUND(I183*H183,2)</f>
        <v>0</v>
      </c>
      <c r="BL183" s="16" t="s">
        <v>142</v>
      </c>
      <c r="BM183" s="221" t="s">
        <v>249</v>
      </c>
    </row>
    <row r="184" s="2" customFormat="1" ht="16.5" customHeight="1">
      <c r="A184" s="37"/>
      <c r="B184" s="38"/>
      <c r="C184" s="210" t="s">
        <v>250</v>
      </c>
      <c r="D184" s="210" t="s">
        <v>118</v>
      </c>
      <c r="E184" s="211" t="s">
        <v>251</v>
      </c>
      <c r="F184" s="212" t="s">
        <v>252</v>
      </c>
      <c r="G184" s="213" t="s">
        <v>214</v>
      </c>
      <c r="H184" s="214">
        <v>2</v>
      </c>
      <c r="I184" s="215"/>
      <c r="J184" s="216">
        <f>ROUND(I184*H184,2)</f>
        <v>0</v>
      </c>
      <c r="K184" s="212" t="s">
        <v>1</v>
      </c>
      <c r="L184" s="43"/>
      <c r="M184" s="217" t="s">
        <v>1</v>
      </c>
      <c r="N184" s="218" t="s">
        <v>38</v>
      </c>
      <c r="O184" s="90"/>
      <c r="P184" s="219">
        <f>O184*H184</f>
        <v>0</v>
      </c>
      <c r="Q184" s="219">
        <v>0.00025999999999999998</v>
      </c>
      <c r="R184" s="219">
        <f>Q184*H184</f>
        <v>0.00051999999999999995</v>
      </c>
      <c r="S184" s="219">
        <v>0</v>
      </c>
      <c r="T184" s="220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1" t="s">
        <v>142</v>
      </c>
      <c r="AT184" s="221" t="s">
        <v>118</v>
      </c>
      <c r="AU184" s="221" t="s">
        <v>80</v>
      </c>
      <c r="AY184" s="16" t="s">
        <v>115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16" t="s">
        <v>78</v>
      </c>
      <c r="BK184" s="222">
        <f>ROUND(I184*H184,2)</f>
        <v>0</v>
      </c>
      <c r="BL184" s="16" t="s">
        <v>142</v>
      </c>
      <c r="BM184" s="221" t="s">
        <v>253</v>
      </c>
    </row>
    <row r="185" s="2" customFormat="1" ht="16.5" customHeight="1">
      <c r="A185" s="37"/>
      <c r="B185" s="38"/>
      <c r="C185" s="250" t="s">
        <v>254</v>
      </c>
      <c r="D185" s="250" t="s">
        <v>229</v>
      </c>
      <c r="E185" s="251" t="s">
        <v>255</v>
      </c>
      <c r="F185" s="252" t="s">
        <v>256</v>
      </c>
      <c r="G185" s="253" t="s">
        <v>214</v>
      </c>
      <c r="H185" s="254">
        <v>2</v>
      </c>
      <c r="I185" s="255"/>
      <c r="J185" s="256">
        <f>ROUND(I185*H185,2)</f>
        <v>0</v>
      </c>
      <c r="K185" s="252" t="s">
        <v>1</v>
      </c>
      <c r="L185" s="257"/>
      <c r="M185" s="258" t="s">
        <v>1</v>
      </c>
      <c r="N185" s="259" t="s">
        <v>38</v>
      </c>
      <c r="O185" s="90"/>
      <c r="P185" s="219">
        <f>O185*H185</f>
        <v>0</v>
      </c>
      <c r="Q185" s="219">
        <v>0.029170000000000001</v>
      </c>
      <c r="R185" s="219">
        <f>Q185*H185</f>
        <v>0.058340000000000003</v>
      </c>
      <c r="S185" s="219">
        <v>0</v>
      </c>
      <c r="T185" s="220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1" t="s">
        <v>232</v>
      </c>
      <c r="AT185" s="221" t="s">
        <v>229</v>
      </c>
      <c r="AU185" s="221" t="s">
        <v>80</v>
      </c>
      <c r="AY185" s="16" t="s">
        <v>115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16" t="s">
        <v>78</v>
      </c>
      <c r="BK185" s="222">
        <f>ROUND(I185*H185,2)</f>
        <v>0</v>
      </c>
      <c r="BL185" s="16" t="s">
        <v>142</v>
      </c>
      <c r="BM185" s="221" t="s">
        <v>257</v>
      </c>
    </row>
    <row r="186" s="2" customFormat="1" ht="16.5" customHeight="1">
      <c r="A186" s="37"/>
      <c r="B186" s="38"/>
      <c r="C186" s="210" t="s">
        <v>258</v>
      </c>
      <c r="D186" s="210" t="s">
        <v>118</v>
      </c>
      <c r="E186" s="211" t="s">
        <v>259</v>
      </c>
      <c r="F186" s="212" t="s">
        <v>260</v>
      </c>
      <c r="G186" s="213" t="s">
        <v>214</v>
      </c>
      <c r="H186" s="214">
        <v>1</v>
      </c>
      <c r="I186" s="215"/>
      <c r="J186" s="216">
        <f>ROUND(I186*H186,2)</f>
        <v>0</v>
      </c>
      <c r="K186" s="212" t="s">
        <v>1</v>
      </c>
      <c r="L186" s="43"/>
      <c r="M186" s="217" t="s">
        <v>1</v>
      </c>
      <c r="N186" s="218" t="s">
        <v>38</v>
      </c>
      <c r="O186" s="90"/>
      <c r="P186" s="219">
        <f>O186*H186</f>
        <v>0</v>
      </c>
      <c r="Q186" s="219">
        <v>0.00025999999999999998</v>
      </c>
      <c r="R186" s="219">
        <f>Q186*H186</f>
        <v>0.00025999999999999998</v>
      </c>
      <c r="S186" s="219">
        <v>0</v>
      </c>
      <c r="T186" s="220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1" t="s">
        <v>142</v>
      </c>
      <c r="AT186" s="221" t="s">
        <v>118</v>
      </c>
      <c r="AU186" s="221" t="s">
        <v>80</v>
      </c>
      <c r="AY186" s="16" t="s">
        <v>115</v>
      </c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16" t="s">
        <v>78</v>
      </c>
      <c r="BK186" s="222">
        <f>ROUND(I186*H186,2)</f>
        <v>0</v>
      </c>
      <c r="BL186" s="16" t="s">
        <v>142</v>
      </c>
      <c r="BM186" s="221" t="s">
        <v>261</v>
      </c>
    </row>
    <row r="187" s="2" customFormat="1" ht="16.5" customHeight="1">
      <c r="A187" s="37"/>
      <c r="B187" s="38"/>
      <c r="C187" s="250" t="s">
        <v>262</v>
      </c>
      <c r="D187" s="250" t="s">
        <v>229</v>
      </c>
      <c r="E187" s="251" t="s">
        <v>263</v>
      </c>
      <c r="F187" s="252" t="s">
        <v>264</v>
      </c>
      <c r="G187" s="253" t="s">
        <v>214</v>
      </c>
      <c r="H187" s="254">
        <v>1</v>
      </c>
      <c r="I187" s="255"/>
      <c r="J187" s="256">
        <f>ROUND(I187*H187,2)</f>
        <v>0</v>
      </c>
      <c r="K187" s="252" t="s">
        <v>1</v>
      </c>
      <c r="L187" s="257"/>
      <c r="M187" s="258" t="s">
        <v>1</v>
      </c>
      <c r="N187" s="259" t="s">
        <v>38</v>
      </c>
      <c r="O187" s="90"/>
      <c r="P187" s="219">
        <f>O187*H187</f>
        <v>0</v>
      </c>
      <c r="Q187" s="219">
        <v>0.029170000000000001</v>
      </c>
      <c r="R187" s="219">
        <f>Q187*H187</f>
        <v>0.029170000000000001</v>
      </c>
      <c r="S187" s="219">
        <v>0</v>
      </c>
      <c r="T187" s="220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1" t="s">
        <v>232</v>
      </c>
      <c r="AT187" s="221" t="s">
        <v>229</v>
      </c>
      <c r="AU187" s="221" t="s">
        <v>80</v>
      </c>
      <c r="AY187" s="16" t="s">
        <v>115</v>
      </c>
      <c r="BE187" s="222">
        <f>IF(N187="základní",J187,0)</f>
        <v>0</v>
      </c>
      <c r="BF187" s="222">
        <f>IF(N187="snížená",J187,0)</f>
        <v>0</v>
      </c>
      <c r="BG187" s="222">
        <f>IF(N187="zákl. přenesená",J187,0)</f>
        <v>0</v>
      </c>
      <c r="BH187" s="222">
        <f>IF(N187="sníž. přenesená",J187,0)</f>
        <v>0</v>
      </c>
      <c r="BI187" s="222">
        <f>IF(N187="nulová",J187,0)</f>
        <v>0</v>
      </c>
      <c r="BJ187" s="16" t="s">
        <v>78</v>
      </c>
      <c r="BK187" s="222">
        <f>ROUND(I187*H187,2)</f>
        <v>0</v>
      </c>
      <c r="BL187" s="16" t="s">
        <v>142</v>
      </c>
      <c r="BM187" s="221" t="s">
        <v>265</v>
      </c>
    </row>
    <row r="188" s="2" customFormat="1" ht="16.5" customHeight="1">
      <c r="A188" s="37"/>
      <c r="B188" s="38"/>
      <c r="C188" s="250" t="s">
        <v>266</v>
      </c>
      <c r="D188" s="250" t="s">
        <v>229</v>
      </c>
      <c r="E188" s="251" t="s">
        <v>267</v>
      </c>
      <c r="F188" s="252" t="s">
        <v>268</v>
      </c>
      <c r="G188" s="253" t="s">
        <v>214</v>
      </c>
      <c r="H188" s="254">
        <v>1</v>
      </c>
      <c r="I188" s="255"/>
      <c r="J188" s="256">
        <f>ROUND(I188*H188,2)</f>
        <v>0</v>
      </c>
      <c r="K188" s="252" t="s">
        <v>1</v>
      </c>
      <c r="L188" s="257"/>
      <c r="M188" s="258" t="s">
        <v>1</v>
      </c>
      <c r="N188" s="259" t="s">
        <v>38</v>
      </c>
      <c r="O188" s="90"/>
      <c r="P188" s="219">
        <f>O188*H188</f>
        <v>0</v>
      </c>
      <c r="Q188" s="219">
        <v>0.029170000000000001</v>
      </c>
      <c r="R188" s="219">
        <f>Q188*H188</f>
        <v>0.029170000000000001</v>
      </c>
      <c r="S188" s="219">
        <v>0</v>
      </c>
      <c r="T188" s="220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1" t="s">
        <v>232</v>
      </c>
      <c r="AT188" s="221" t="s">
        <v>229</v>
      </c>
      <c r="AU188" s="221" t="s">
        <v>80</v>
      </c>
      <c r="AY188" s="16" t="s">
        <v>115</v>
      </c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16" t="s">
        <v>78</v>
      </c>
      <c r="BK188" s="222">
        <f>ROUND(I188*H188,2)</f>
        <v>0</v>
      </c>
      <c r="BL188" s="16" t="s">
        <v>142</v>
      </c>
      <c r="BM188" s="221" t="s">
        <v>269</v>
      </c>
    </row>
    <row r="189" s="2" customFormat="1" ht="16.5" customHeight="1">
      <c r="A189" s="37"/>
      <c r="B189" s="38"/>
      <c r="C189" s="250" t="s">
        <v>270</v>
      </c>
      <c r="D189" s="250" t="s">
        <v>229</v>
      </c>
      <c r="E189" s="251" t="s">
        <v>271</v>
      </c>
      <c r="F189" s="252" t="s">
        <v>272</v>
      </c>
      <c r="G189" s="253" t="s">
        <v>236</v>
      </c>
      <c r="H189" s="254">
        <v>1</v>
      </c>
      <c r="I189" s="255"/>
      <c r="J189" s="256">
        <f>ROUND(I189*H189,2)</f>
        <v>0</v>
      </c>
      <c r="K189" s="252" t="s">
        <v>1</v>
      </c>
      <c r="L189" s="257"/>
      <c r="M189" s="258" t="s">
        <v>1</v>
      </c>
      <c r="N189" s="259" t="s">
        <v>38</v>
      </c>
      <c r="O189" s="90"/>
      <c r="P189" s="219">
        <f>O189*H189</f>
        <v>0</v>
      </c>
      <c r="Q189" s="219">
        <v>0.029170000000000001</v>
      </c>
      <c r="R189" s="219">
        <f>Q189*H189</f>
        <v>0.029170000000000001</v>
      </c>
      <c r="S189" s="219">
        <v>0</v>
      </c>
      <c r="T189" s="220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1" t="s">
        <v>232</v>
      </c>
      <c r="AT189" s="221" t="s">
        <v>229</v>
      </c>
      <c r="AU189" s="221" t="s">
        <v>80</v>
      </c>
      <c r="AY189" s="16" t="s">
        <v>115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16" t="s">
        <v>78</v>
      </c>
      <c r="BK189" s="222">
        <f>ROUND(I189*H189,2)</f>
        <v>0</v>
      </c>
      <c r="BL189" s="16" t="s">
        <v>142</v>
      </c>
      <c r="BM189" s="221" t="s">
        <v>273</v>
      </c>
    </row>
    <row r="190" s="2" customFormat="1" ht="24.15" customHeight="1">
      <c r="A190" s="37"/>
      <c r="B190" s="38"/>
      <c r="C190" s="210" t="s">
        <v>274</v>
      </c>
      <c r="D190" s="210" t="s">
        <v>118</v>
      </c>
      <c r="E190" s="211" t="s">
        <v>275</v>
      </c>
      <c r="F190" s="212" t="s">
        <v>276</v>
      </c>
      <c r="G190" s="213" t="s">
        <v>141</v>
      </c>
      <c r="H190" s="214">
        <v>1</v>
      </c>
      <c r="I190" s="215"/>
      <c r="J190" s="216">
        <f>ROUND(I190*H190,2)</f>
        <v>0</v>
      </c>
      <c r="K190" s="212" t="s">
        <v>122</v>
      </c>
      <c r="L190" s="43"/>
      <c r="M190" s="217" t="s">
        <v>1</v>
      </c>
      <c r="N190" s="218" t="s">
        <v>38</v>
      </c>
      <c r="O190" s="90"/>
      <c r="P190" s="219">
        <f>O190*H190</f>
        <v>0</v>
      </c>
      <c r="Q190" s="219">
        <v>0</v>
      </c>
      <c r="R190" s="219">
        <f>Q190*H190</f>
        <v>0</v>
      </c>
      <c r="S190" s="219">
        <v>0</v>
      </c>
      <c r="T190" s="220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21" t="s">
        <v>142</v>
      </c>
      <c r="AT190" s="221" t="s">
        <v>118</v>
      </c>
      <c r="AU190" s="221" t="s">
        <v>80</v>
      </c>
      <c r="AY190" s="16" t="s">
        <v>115</v>
      </c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16" t="s">
        <v>78</v>
      </c>
      <c r="BK190" s="222">
        <f>ROUND(I190*H190,2)</f>
        <v>0</v>
      </c>
      <c r="BL190" s="16" t="s">
        <v>142</v>
      </c>
      <c r="BM190" s="221" t="s">
        <v>277</v>
      </c>
    </row>
    <row r="191" s="12" customFormat="1" ht="22.8" customHeight="1">
      <c r="A191" s="12"/>
      <c r="B191" s="194"/>
      <c r="C191" s="195"/>
      <c r="D191" s="196" t="s">
        <v>72</v>
      </c>
      <c r="E191" s="208" t="s">
        <v>278</v>
      </c>
      <c r="F191" s="208" t="s">
        <v>279</v>
      </c>
      <c r="G191" s="195"/>
      <c r="H191" s="195"/>
      <c r="I191" s="198"/>
      <c r="J191" s="209">
        <f>BK191</f>
        <v>0</v>
      </c>
      <c r="K191" s="195"/>
      <c r="L191" s="200"/>
      <c r="M191" s="201"/>
      <c r="N191" s="202"/>
      <c r="O191" s="202"/>
      <c r="P191" s="203">
        <f>SUM(P192:P198)</f>
        <v>0</v>
      </c>
      <c r="Q191" s="202"/>
      <c r="R191" s="203">
        <f>SUM(R192:R198)</f>
        <v>0.046116000000000004</v>
      </c>
      <c r="S191" s="202"/>
      <c r="T191" s="204">
        <f>SUM(T192:T198)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05" t="s">
        <v>80</v>
      </c>
      <c r="AT191" s="206" t="s">
        <v>72</v>
      </c>
      <c r="AU191" s="206" t="s">
        <v>78</v>
      </c>
      <c r="AY191" s="205" t="s">
        <v>115</v>
      </c>
      <c r="BK191" s="207">
        <f>SUM(BK192:BK198)</f>
        <v>0</v>
      </c>
    </row>
    <row r="192" s="2" customFormat="1" ht="37.8" customHeight="1">
      <c r="A192" s="37"/>
      <c r="B192" s="38"/>
      <c r="C192" s="210" t="s">
        <v>232</v>
      </c>
      <c r="D192" s="210" t="s">
        <v>118</v>
      </c>
      <c r="E192" s="211" t="s">
        <v>280</v>
      </c>
      <c r="F192" s="212" t="s">
        <v>281</v>
      </c>
      <c r="G192" s="213" t="s">
        <v>121</v>
      </c>
      <c r="H192" s="214">
        <v>5.4000000000000004</v>
      </c>
      <c r="I192" s="215"/>
      <c r="J192" s="216">
        <f>ROUND(I192*H192,2)</f>
        <v>0</v>
      </c>
      <c r="K192" s="212" t="s">
        <v>122</v>
      </c>
      <c r="L192" s="43"/>
      <c r="M192" s="217" t="s">
        <v>1</v>
      </c>
      <c r="N192" s="218" t="s">
        <v>38</v>
      </c>
      <c r="O192" s="90"/>
      <c r="P192" s="219">
        <f>O192*H192</f>
        <v>0</v>
      </c>
      <c r="Q192" s="219">
        <v>0.0012800000000000001</v>
      </c>
      <c r="R192" s="219">
        <f>Q192*H192</f>
        <v>0.0069120000000000006</v>
      </c>
      <c r="S192" s="219">
        <v>0</v>
      </c>
      <c r="T192" s="220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1" t="s">
        <v>142</v>
      </c>
      <c r="AT192" s="221" t="s">
        <v>118</v>
      </c>
      <c r="AU192" s="221" t="s">
        <v>80</v>
      </c>
      <c r="AY192" s="16" t="s">
        <v>115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16" t="s">
        <v>78</v>
      </c>
      <c r="BK192" s="222">
        <f>ROUND(I192*H192,2)</f>
        <v>0</v>
      </c>
      <c r="BL192" s="16" t="s">
        <v>142</v>
      </c>
      <c r="BM192" s="221" t="s">
        <v>282</v>
      </c>
    </row>
    <row r="193" s="13" customFormat="1">
      <c r="A193" s="13"/>
      <c r="B193" s="223"/>
      <c r="C193" s="224"/>
      <c r="D193" s="225" t="s">
        <v>125</v>
      </c>
      <c r="E193" s="226" t="s">
        <v>1</v>
      </c>
      <c r="F193" s="227" t="s">
        <v>283</v>
      </c>
      <c r="G193" s="224"/>
      <c r="H193" s="228">
        <v>4.2000000000000002</v>
      </c>
      <c r="I193" s="229"/>
      <c r="J193" s="224"/>
      <c r="K193" s="224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125</v>
      </c>
      <c r="AU193" s="234" t="s">
        <v>80</v>
      </c>
      <c r="AV193" s="13" t="s">
        <v>80</v>
      </c>
      <c r="AW193" s="13" t="s">
        <v>30</v>
      </c>
      <c r="AX193" s="13" t="s">
        <v>73</v>
      </c>
      <c r="AY193" s="234" t="s">
        <v>115</v>
      </c>
    </row>
    <row r="194" s="13" customFormat="1">
      <c r="A194" s="13"/>
      <c r="B194" s="223"/>
      <c r="C194" s="224"/>
      <c r="D194" s="225" t="s">
        <v>125</v>
      </c>
      <c r="E194" s="226" t="s">
        <v>1</v>
      </c>
      <c r="F194" s="227" t="s">
        <v>284</v>
      </c>
      <c r="G194" s="224"/>
      <c r="H194" s="228">
        <v>1.2</v>
      </c>
      <c r="I194" s="229"/>
      <c r="J194" s="224"/>
      <c r="K194" s="224"/>
      <c r="L194" s="230"/>
      <c r="M194" s="231"/>
      <c r="N194" s="232"/>
      <c r="O194" s="232"/>
      <c r="P194" s="232"/>
      <c r="Q194" s="232"/>
      <c r="R194" s="232"/>
      <c r="S194" s="232"/>
      <c r="T194" s="23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4" t="s">
        <v>125</v>
      </c>
      <c r="AU194" s="234" t="s">
        <v>80</v>
      </c>
      <c r="AV194" s="13" t="s">
        <v>80</v>
      </c>
      <c r="AW194" s="13" t="s">
        <v>30</v>
      </c>
      <c r="AX194" s="13" t="s">
        <v>73</v>
      </c>
      <c r="AY194" s="234" t="s">
        <v>115</v>
      </c>
    </row>
    <row r="195" s="14" customFormat="1">
      <c r="A195" s="14"/>
      <c r="B195" s="235"/>
      <c r="C195" s="236"/>
      <c r="D195" s="225" t="s">
        <v>125</v>
      </c>
      <c r="E195" s="237" t="s">
        <v>1</v>
      </c>
      <c r="F195" s="238" t="s">
        <v>130</v>
      </c>
      <c r="G195" s="236"/>
      <c r="H195" s="239">
        <v>5.4000000000000004</v>
      </c>
      <c r="I195" s="240"/>
      <c r="J195" s="236"/>
      <c r="K195" s="236"/>
      <c r="L195" s="241"/>
      <c r="M195" s="242"/>
      <c r="N195" s="243"/>
      <c r="O195" s="243"/>
      <c r="P195" s="243"/>
      <c r="Q195" s="243"/>
      <c r="R195" s="243"/>
      <c r="S195" s="243"/>
      <c r="T195" s="24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5" t="s">
        <v>125</v>
      </c>
      <c r="AU195" s="245" t="s">
        <v>80</v>
      </c>
      <c r="AV195" s="14" t="s">
        <v>123</v>
      </c>
      <c r="AW195" s="14" t="s">
        <v>30</v>
      </c>
      <c r="AX195" s="14" t="s">
        <v>78</v>
      </c>
      <c r="AY195" s="245" t="s">
        <v>115</v>
      </c>
    </row>
    <row r="196" s="2" customFormat="1" ht="37.8" customHeight="1">
      <c r="A196" s="37"/>
      <c r="B196" s="38"/>
      <c r="C196" s="250" t="s">
        <v>285</v>
      </c>
      <c r="D196" s="250" t="s">
        <v>229</v>
      </c>
      <c r="E196" s="251" t="s">
        <v>286</v>
      </c>
      <c r="F196" s="252" t="s">
        <v>287</v>
      </c>
      <c r="G196" s="253" t="s">
        <v>121</v>
      </c>
      <c r="H196" s="254">
        <v>5.9400000000000004</v>
      </c>
      <c r="I196" s="255"/>
      <c r="J196" s="256">
        <f>ROUND(I196*H196,2)</f>
        <v>0</v>
      </c>
      <c r="K196" s="252" t="s">
        <v>122</v>
      </c>
      <c r="L196" s="257"/>
      <c r="M196" s="258" t="s">
        <v>1</v>
      </c>
      <c r="N196" s="259" t="s">
        <v>38</v>
      </c>
      <c r="O196" s="90"/>
      <c r="P196" s="219">
        <f>O196*H196</f>
        <v>0</v>
      </c>
      <c r="Q196" s="219">
        <v>0.0066</v>
      </c>
      <c r="R196" s="219">
        <f>Q196*H196</f>
        <v>0.039204000000000003</v>
      </c>
      <c r="S196" s="219">
        <v>0</v>
      </c>
      <c r="T196" s="220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21" t="s">
        <v>232</v>
      </c>
      <c r="AT196" s="221" t="s">
        <v>229</v>
      </c>
      <c r="AU196" s="221" t="s">
        <v>80</v>
      </c>
      <c r="AY196" s="16" t="s">
        <v>115</v>
      </c>
      <c r="BE196" s="222">
        <f>IF(N196="základní",J196,0)</f>
        <v>0</v>
      </c>
      <c r="BF196" s="222">
        <f>IF(N196="snížená",J196,0)</f>
        <v>0</v>
      </c>
      <c r="BG196" s="222">
        <f>IF(N196="zákl. přenesená",J196,0)</f>
        <v>0</v>
      </c>
      <c r="BH196" s="222">
        <f>IF(N196="sníž. přenesená",J196,0)</f>
        <v>0</v>
      </c>
      <c r="BI196" s="222">
        <f>IF(N196="nulová",J196,0)</f>
        <v>0</v>
      </c>
      <c r="BJ196" s="16" t="s">
        <v>78</v>
      </c>
      <c r="BK196" s="222">
        <f>ROUND(I196*H196,2)</f>
        <v>0</v>
      </c>
      <c r="BL196" s="16" t="s">
        <v>142</v>
      </c>
      <c r="BM196" s="221" t="s">
        <v>288</v>
      </c>
    </row>
    <row r="197" s="13" customFormat="1">
      <c r="A197" s="13"/>
      <c r="B197" s="223"/>
      <c r="C197" s="224"/>
      <c r="D197" s="225" t="s">
        <v>125</v>
      </c>
      <c r="E197" s="224"/>
      <c r="F197" s="227" t="s">
        <v>289</v>
      </c>
      <c r="G197" s="224"/>
      <c r="H197" s="228">
        <v>5.9400000000000004</v>
      </c>
      <c r="I197" s="229"/>
      <c r="J197" s="224"/>
      <c r="K197" s="224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125</v>
      </c>
      <c r="AU197" s="234" t="s">
        <v>80</v>
      </c>
      <c r="AV197" s="13" t="s">
        <v>80</v>
      </c>
      <c r="AW197" s="13" t="s">
        <v>4</v>
      </c>
      <c r="AX197" s="13" t="s">
        <v>78</v>
      </c>
      <c r="AY197" s="234" t="s">
        <v>115</v>
      </c>
    </row>
    <row r="198" s="2" customFormat="1" ht="24.15" customHeight="1">
      <c r="A198" s="37"/>
      <c r="B198" s="38"/>
      <c r="C198" s="210" t="s">
        <v>290</v>
      </c>
      <c r="D198" s="210" t="s">
        <v>118</v>
      </c>
      <c r="E198" s="211" t="s">
        <v>291</v>
      </c>
      <c r="F198" s="212" t="s">
        <v>292</v>
      </c>
      <c r="G198" s="213" t="s">
        <v>182</v>
      </c>
      <c r="H198" s="214">
        <v>0.045999999999999999</v>
      </c>
      <c r="I198" s="215"/>
      <c r="J198" s="216">
        <f>ROUND(I198*H198,2)</f>
        <v>0</v>
      </c>
      <c r="K198" s="212" t="s">
        <v>122</v>
      </c>
      <c r="L198" s="43"/>
      <c r="M198" s="217" t="s">
        <v>1</v>
      </c>
      <c r="N198" s="218" t="s">
        <v>38</v>
      </c>
      <c r="O198" s="90"/>
      <c r="P198" s="219">
        <f>O198*H198</f>
        <v>0</v>
      </c>
      <c r="Q198" s="219">
        <v>0</v>
      </c>
      <c r="R198" s="219">
        <f>Q198*H198</f>
        <v>0</v>
      </c>
      <c r="S198" s="219">
        <v>0</v>
      </c>
      <c r="T198" s="220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1" t="s">
        <v>142</v>
      </c>
      <c r="AT198" s="221" t="s">
        <v>118</v>
      </c>
      <c r="AU198" s="221" t="s">
        <v>80</v>
      </c>
      <c r="AY198" s="16" t="s">
        <v>115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16" t="s">
        <v>78</v>
      </c>
      <c r="BK198" s="222">
        <f>ROUND(I198*H198,2)</f>
        <v>0</v>
      </c>
      <c r="BL198" s="16" t="s">
        <v>142</v>
      </c>
      <c r="BM198" s="221" t="s">
        <v>293</v>
      </c>
    </row>
    <row r="199" s="12" customFormat="1" ht="22.8" customHeight="1">
      <c r="A199" s="12"/>
      <c r="B199" s="194"/>
      <c r="C199" s="195"/>
      <c r="D199" s="196" t="s">
        <v>72</v>
      </c>
      <c r="E199" s="208" t="s">
        <v>294</v>
      </c>
      <c r="F199" s="208" t="s">
        <v>295</v>
      </c>
      <c r="G199" s="195"/>
      <c r="H199" s="195"/>
      <c r="I199" s="198"/>
      <c r="J199" s="209">
        <f>BK199</f>
        <v>0</v>
      </c>
      <c r="K199" s="195"/>
      <c r="L199" s="200"/>
      <c r="M199" s="201"/>
      <c r="N199" s="202"/>
      <c r="O199" s="202"/>
      <c r="P199" s="203">
        <f>SUM(P200:P206)</f>
        <v>0</v>
      </c>
      <c r="Q199" s="202"/>
      <c r="R199" s="203">
        <f>SUM(R200:R206)</f>
        <v>0.013398</v>
      </c>
      <c r="S199" s="202"/>
      <c r="T199" s="204">
        <f>SUM(T200:T206)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5" t="s">
        <v>80</v>
      </c>
      <c r="AT199" s="206" t="s">
        <v>72</v>
      </c>
      <c r="AU199" s="206" t="s">
        <v>78</v>
      </c>
      <c r="AY199" s="205" t="s">
        <v>115</v>
      </c>
      <c r="BK199" s="207">
        <f>SUM(BK200:BK206)</f>
        <v>0</v>
      </c>
    </row>
    <row r="200" s="2" customFormat="1" ht="24.15" customHeight="1">
      <c r="A200" s="37"/>
      <c r="B200" s="38"/>
      <c r="C200" s="210" t="s">
        <v>296</v>
      </c>
      <c r="D200" s="210" t="s">
        <v>118</v>
      </c>
      <c r="E200" s="211" t="s">
        <v>297</v>
      </c>
      <c r="F200" s="212" t="s">
        <v>298</v>
      </c>
      <c r="G200" s="213" t="s">
        <v>155</v>
      </c>
      <c r="H200" s="214">
        <v>46.200000000000003</v>
      </c>
      <c r="I200" s="215"/>
      <c r="J200" s="216">
        <f>ROUND(I200*H200,2)</f>
        <v>0</v>
      </c>
      <c r="K200" s="212" t="s">
        <v>122</v>
      </c>
      <c r="L200" s="43"/>
      <c r="M200" s="217" t="s">
        <v>1</v>
      </c>
      <c r="N200" s="218" t="s">
        <v>38</v>
      </c>
      <c r="O200" s="90"/>
      <c r="P200" s="219">
        <f>O200*H200</f>
        <v>0</v>
      </c>
      <c r="Q200" s="219">
        <v>0.00029</v>
      </c>
      <c r="R200" s="219">
        <f>Q200*H200</f>
        <v>0.013398</v>
      </c>
      <c r="S200" s="219">
        <v>0</v>
      </c>
      <c r="T200" s="220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1" t="s">
        <v>142</v>
      </c>
      <c r="AT200" s="221" t="s">
        <v>118</v>
      </c>
      <c r="AU200" s="221" t="s">
        <v>80</v>
      </c>
      <c r="AY200" s="16" t="s">
        <v>115</v>
      </c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16" t="s">
        <v>78</v>
      </c>
      <c r="BK200" s="222">
        <f>ROUND(I200*H200,2)</f>
        <v>0</v>
      </c>
      <c r="BL200" s="16" t="s">
        <v>142</v>
      </c>
      <c r="BM200" s="221" t="s">
        <v>299</v>
      </c>
    </row>
    <row r="201" s="2" customFormat="1">
      <c r="A201" s="37"/>
      <c r="B201" s="38"/>
      <c r="C201" s="39"/>
      <c r="D201" s="225" t="s">
        <v>134</v>
      </c>
      <c r="E201" s="39"/>
      <c r="F201" s="246" t="s">
        <v>300</v>
      </c>
      <c r="G201" s="39"/>
      <c r="H201" s="39"/>
      <c r="I201" s="247"/>
      <c r="J201" s="39"/>
      <c r="K201" s="39"/>
      <c r="L201" s="43"/>
      <c r="M201" s="248"/>
      <c r="N201" s="249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134</v>
      </c>
      <c r="AU201" s="16" t="s">
        <v>80</v>
      </c>
    </row>
    <row r="202" s="13" customFormat="1">
      <c r="A202" s="13"/>
      <c r="B202" s="223"/>
      <c r="C202" s="224"/>
      <c r="D202" s="225" t="s">
        <v>125</v>
      </c>
      <c r="E202" s="226" t="s">
        <v>1</v>
      </c>
      <c r="F202" s="227" t="s">
        <v>301</v>
      </c>
      <c r="G202" s="224"/>
      <c r="H202" s="228">
        <v>19.199999999999999</v>
      </c>
      <c r="I202" s="229"/>
      <c r="J202" s="224"/>
      <c r="K202" s="224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125</v>
      </c>
      <c r="AU202" s="234" t="s">
        <v>80</v>
      </c>
      <c r="AV202" s="13" t="s">
        <v>80</v>
      </c>
      <c r="AW202" s="13" t="s">
        <v>30</v>
      </c>
      <c r="AX202" s="13" t="s">
        <v>73</v>
      </c>
      <c r="AY202" s="234" t="s">
        <v>115</v>
      </c>
    </row>
    <row r="203" s="13" customFormat="1">
      <c r="A203" s="13"/>
      <c r="B203" s="223"/>
      <c r="C203" s="224"/>
      <c r="D203" s="225" t="s">
        <v>125</v>
      </c>
      <c r="E203" s="226" t="s">
        <v>1</v>
      </c>
      <c r="F203" s="227" t="s">
        <v>302</v>
      </c>
      <c r="G203" s="224"/>
      <c r="H203" s="228">
        <v>23.399999999999999</v>
      </c>
      <c r="I203" s="229"/>
      <c r="J203" s="224"/>
      <c r="K203" s="224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125</v>
      </c>
      <c r="AU203" s="234" t="s">
        <v>80</v>
      </c>
      <c r="AV203" s="13" t="s">
        <v>80</v>
      </c>
      <c r="AW203" s="13" t="s">
        <v>30</v>
      </c>
      <c r="AX203" s="13" t="s">
        <v>73</v>
      </c>
      <c r="AY203" s="234" t="s">
        <v>115</v>
      </c>
    </row>
    <row r="204" s="13" customFormat="1">
      <c r="A204" s="13"/>
      <c r="B204" s="223"/>
      <c r="C204" s="224"/>
      <c r="D204" s="225" t="s">
        <v>125</v>
      </c>
      <c r="E204" s="226" t="s">
        <v>1</v>
      </c>
      <c r="F204" s="227" t="s">
        <v>303</v>
      </c>
      <c r="G204" s="224"/>
      <c r="H204" s="228">
        <v>1.98</v>
      </c>
      <c r="I204" s="229"/>
      <c r="J204" s="224"/>
      <c r="K204" s="224"/>
      <c r="L204" s="230"/>
      <c r="M204" s="231"/>
      <c r="N204" s="232"/>
      <c r="O204" s="232"/>
      <c r="P204" s="232"/>
      <c r="Q204" s="232"/>
      <c r="R204" s="232"/>
      <c r="S204" s="232"/>
      <c r="T204" s="23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4" t="s">
        <v>125</v>
      </c>
      <c r="AU204" s="234" t="s">
        <v>80</v>
      </c>
      <c r="AV204" s="13" t="s">
        <v>80</v>
      </c>
      <c r="AW204" s="13" t="s">
        <v>30</v>
      </c>
      <c r="AX204" s="13" t="s">
        <v>73</v>
      </c>
      <c r="AY204" s="234" t="s">
        <v>115</v>
      </c>
    </row>
    <row r="205" s="13" customFormat="1">
      <c r="A205" s="13"/>
      <c r="B205" s="223"/>
      <c r="C205" s="224"/>
      <c r="D205" s="225" t="s">
        <v>125</v>
      </c>
      <c r="E205" s="226" t="s">
        <v>1</v>
      </c>
      <c r="F205" s="227" t="s">
        <v>304</v>
      </c>
      <c r="G205" s="224"/>
      <c r="H205" s="228">
        <v>1.6200000000000001</v>
      </c>
      <c r="I205" s="229"/>
      <c r="J205" s="224"/>
      <c r="K205" s="224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125</v>
      </c>
      <c r="AU205" s="234" t="s">
        <v>80</v>
      </c>
      <c r="AV205" s="13" t="s">
        <v>80</v>
      </c>
      <c r="AW205" s="13" t="s">
        <v>30</v>
      </c>
      <c r="AX205" s="13" t="s">
        <v>73</v>
      </c>
      <c r="AY205" s="234" t="s">
        <v>115</v>
      </c>
    </row>
    <row r="206" s="14" customFormat="1">
      <c r="A206" s="14"/>
      <c r="B206" s="235"/>
      <c r="C206" s="236"/>
      <c r="D206" s="225" t="s">
        <v>125</v>
      </c>
      <c r="E206" s="237" t="s">
        <v>1</v>
      </c>
      <c r="F206" s="238" t="s">
        <v>130</v>
      </c>
      <c r="G206" s="236"/>
      <c r="H206" s="239">
        <v>46.199999999999989</v>
      </c>
      <c r="I206" s="240"/>
      <c r="J206" s="236"/>
      <c r="K206" s="236"/>
      <c r="L206" s="241"/>
      <c r="M206" s="242"/>
      <c r="N206" s="243"/>
      <c r="O206" s="243"/>
      <c r="P206" s="243"/>
      <c r="Q206" s="243"/>
      <c r="R206" s="243"/>
      <c r="S206" s="243"/>
      <c r="T206" s="24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5" t="s">
        <v>125</v>
      </c>
      <c r="AU206" s="245" t="s">
        <v>80</v>
      </c>
      <c r="AV206" s="14" t="s">
        <v>123</v>
      </c>
      <c r="AW206" s="14" t="s">
        <v>30</v>
      </c>
      <c r="AX206" s="14" t="s">
        <v>78</v>
      </c>
      <c r="AY206" s="245" t="s">
        <v>115</v>
      </c>
    </row>
    <row r="207" s="12" customFormat="1" ht="25.92" customHeight="1">
      <c r="A207" s="12"/>
      <c r="B207" s="194"/>
      <c r="C207" s="195"/>
      <c r="D207" s="196" t="s">
        <v>72</v>
      </c>
      <c r="E207" s="197" t="s">
        <v>305</v>
      </c>
      <c r="F207" s="197" t="s">
        <v>306</v>
      </c>
      <c r="G207" s="195"/>
      <c r="H207" s="195"/>
      <c r="I207" s="198"/>
      <c r="J207" s="199">
        <f>BK207</f>
        <v>0</v>
      </c>
      <c r="K207" s="195"/>
      <c r="L207" s="200"/>
      <c r="M207" s="201"/>
      <c r="N207" s="202"/>
      <c r="O207" s="202"/>
      <c r="P207" s="203">
        <f>P208</f>
        <v>0</v>
      </c>
      <c r="Q207" s="202"/>
      <c r="R207" s="203">
        <f>R208</f>
        <v>0</v>
      </c>
      <c r="S207" s="202"/>
      <c r="T207" s="204">
        <f>T208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5" t="s">
        <v>147</v>
      </c>
      <c r="AT207" s="206" t="s">
        <v>72</v>
      </c>
      <c r="AU207" s="206" t="s">
        <v>73</v>
      </c>
      <c r="AY207" s="205" t="s">
        <v>115</v>
      </c>
      <c r="BK207" s="207">
        <f>BK208</f>
        <v>0</v>
      </c>
    </row>
    <row r="208" s="12" customFormat="1" ht="22.8" customHeight="1">
      <c r="A208" s="12"/>
      <c r="B208" s="194"/>
      <c r="C208" s="195"/>
      <c r="D208" s="196" t="s">
        <v>72</v>
      </c>
      <c r="E208" s="208" t="s">
        <v>307</v>
      </c>
      <c r="F208" s="208" t="s">
        <v>308</v>
      </c>
      <c r="G208" s="195"/>
      <c r="H208" s="195"/>
      <c r="I208" s="198"/>
      <c r="J208" s="209">
        <f>BK208</f>
        <v>0</v>
      </c>
      <c r="K208" s="195"/>
      <c r="L208" s="200"/>
      <c r="M208" s="201"/>
      <c r="N208" s="202"/>
      <c r="O208" s="202"/>
      <c r="P208" s="203">
        <f>SUM(P209:P210)</f>
        <v>0</v>
      </c>
      <c r="Q208" s="202"/>
      <c r="R208" s="203">
        <f>SUM(R209:R210)</f>
        <v>0</v>
      </c>
      <c r="S208" s="202"/>
      <c r="T208" s="204">
        <f>SUM(T209:T210)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05" t="s">
        <v>147</v>
      </c>
      <c r="AT208" s="206" t="s">
        <v>72</v>
      </c>
      <c r="AU208" s="206" t="s">
        <v>78</v>
      </c>
      <c r="AY208" s="205" t="s">
        <v>115</v>
      </c>
      <c r="BK208" s="207">
        <f>SUM(BK209:BK210)</f>
        <v>0</v>
      </c>
    </row>
    <row r="209" s="2" customFormat="1" ht="16.5" customHeight="1">
      <c r="A209" s="37"/>
      <c r="B209" s="38"/>
      <c r="C209" s="210" t="s">
        <v>309</v>
      </c>
      <c r="D209" s="210" t="s">
        <v>118</v>
      </c>
      <c r="E209" s="211" t="s">
        <v>310</v>
      </c>
      <c r="F209" s="212" t="s">
        <v>308</v>
      </c>
      <c r="G209" s="213" t="s">
        <v>141</v>
      </c>
      <c r="H209" s="214">
        <v>1</v>
      </c>
      <c r="I209" s="215"/>
      <c r="J209" s="216">
        <f>ROUND(I209*H209,2)</f>
        <v>0</v>
      </c>
      <c r="K209" s="212" t="s">
        <v>122</v>
      </c>
      <c r="L209" s="43"/>
      <c r="M209" s="217" t="s">
        <v>1</v>
      </c>
      <c r="N209" s="218" t="s">
        <v>38</v>
      </c>
      <c r="O209" s="90"/>
      <c r="P209" s="219">
        <f>O209*H209</f>
        <v>0</v>
      </c>
      <c r="Q209" s="219">
        <v>0</v>
      </c>
      <c r="R209" s="219">
        <f>Q209*H209</f>
        <v>0</v>
      </c>
      <c r="S209" s="219">
        <v>0</v>
      </c>
      <c r="T209" s="220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1" t="s">
        <v>311</v>
      </c>
      <c r="AT209" s="221" t="s">
        <v>118</v>
      </c>
      <c r="AU209" s="221" t="s">
        <v>80</v>
      </c>
      <c r="AY209" s="16" t="s">
        <v>115</v>
      </c>
      <c r="BE209" s="222">
        <f>IF(N209="základní",J209,0)</f>
        <v>0</v>
      </c>
      <c r="BF209" s="222">
        <f>IF(N209="snížená",J209,0)</f>
        <v>0</v>
      </c>
      <c r="BG209" s="222">
        <f>IF(N209="zákl. přenesená",J209,0)</f>
        <v>0</v>
      </c>
      <c r="BH209" s="222">
        <f>IF(N209="sníž. přenesená",J209,0)</f>
        <v>0</v>
      </c>
      <c r="BI209" s="222">
        <f>IF(N209="nulová",J209,0)</f>
        <v>0</v>
      </c>
      <c r="BJ209" s="16" t="s">
        <v>78</v>
      </c>
      <c r="BK209" s="222">
        <f>ROUND(I209*H209,2)</f>
        <v>0</v>
      </c>
      <c r="BL209" s="16" t="s">
        <v>311</v>
      </c>
      <c r="BM209" s="221" t="s">
        <v>312</v>
      </c>
    </row>
    <row r="210" s="2" customFormat="1" ht="16.5" customHeight="1">
      <c r="A210" s="37"/>
      <c r="B210" s="38"/>
      <c r="C210" s="210" t="s">
        <v>313</v>
      </c>
      <c r="D210" s="210" t="s">
        <v>118</v>
      </c>
      <c r="E210" s="211" t="s">
        <v>314</v>
      </c>
      <c r="F210" s="212" t="s">
        <v>315</v>
      </c>
      <c r="G210" s="213" t="s">
        <v>141</v>
      </c>
      <c r="H210" s="214">
        <v>1</v>
      </c>
      <c r="I210" s="215"/>
      <c r="J210" s="216">
        <f>ROUND(I210*H210,2)</f>
        <v>0</v>
      </c>
      <c r="K210" s="212" t="s">
        <v>1</v>
      </c>
      <c r="L210" s="43"/>
      <c r="M210" s="260" t="s">
        <v>1</v>
      </c>
      <c r="N210" s="261" t="s">
        <v>38</v>
      </c>
      <c r="O210" s="262"/>
      <c r="P210" s="263">
        <f>O210*H210</f>
        <v>0</v>
      </c>
      <c r="Q210" s="263">
        <v>0</v>
      </c>
      <c r="R210" s="263">
        <f>Q210*H210</f>
        <v>0</v>
      </c>
      <c r="S210" s="263">
        <v>0</v>
      </c>
      <c r="T210" s="264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21" t="s">
        <v>311</v>
      </c>
      <c r="AT210" s="221" t="s">
        <v>118</v>
      </c>
      <c r="AU210" s="221" t="s">
        <v>80</v>
      </c>
      <c r="AY210" s="16" t="s">
        <v>115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16" t="s">
        <v>78</v>
      </c>
      <c r="BK210" s="222">
        <f>ROUND(I210*H210,2)</f>
        <v>0</v>
      </c>
      <c r="BL210" s="16" t="s">
        <v>311</v>
      </c>
      <c r="BM210" s="221" t="s">
        <v>316</v>
      </c>
    </row>
    <row r="211" s="2" customFormat="1" ht="6.96" customHeight="1">
      <c r="A211" s="37"/>
      <c r="B211" s="65"/>
      <c r="C211" s="66"/>
      <c r="D211" s="66"/>
      <c r="E211" s="66"/>
      <c r="F211" s="66"/>
      <c r="G211" s="66"/>
      <c r="H211" s="66"/>
      <c r="I211" s="66"/>
      <c r="J211" s="66"/>
      <c r="K211" s="66"/>
      <c r="L211" s="43"/>
      <c r="M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</row>
  </sheetData>
  <sheetProtection sheet="1" autoFilter="0" formatColumns="0" formatRows="0" objects="1" scenarios="1" spinCount="100000" saltValue="FG7DqhpMujlFz778+iHihYQuSavhi7fkaxyl6MM93vqSOt3If4ea+5ym6BSQOeuBiV6mnqnbpRzWV9W9NDr2Mg==" hashValue="NbtpbibRqDQ5KgHFs1+prfIeMC3136ZNOM/V7LDOq97AZjRzWOutBDk5gcf91rdQzyC5S/+TlNz65kltDixXaA==" algorithmName="SHA-512" password="CC35"/>
  <autoFilter ref="C124:K210"/>
  <mergeCells count="6">
    <mergeCell ref="E7:H7"/>
    <mergeCell ref="E16:H16"/>
    <mergeCell ref="E25:H25"/>
    <mergeCell ref="E85:H8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Václav Lédl</dc:creator>
  <cp:lastModifiedBy>Václav Lédl</cp:lastModifiedBy>
  <dcterms:created xsi:type="dcterms:W3CDTF">2024-01-22T07:44:16Z</dcterms:created>
  <dcterms:modified xsi:type="dcterms:W3CDTF">2024-01-22T07:44:18Z</dcterms:modified>
</cp:coreProperties>
</file>