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85" windowWidth="24615" windowHeight="12975"/>
  </bookViews>
  <sheets>
    <sheet name="Rekapitulace stavby" sheetId="1" r:id="rId1"/>
    <sheet name="000 - VEDLEJŠÍ ROZPOČTOVÉ..." sheetId="2" r:id="rId2"/>
    <sheet name="SO 101.1 - Zemní práce" sheetId="3" r:id="rId3"/>
    <sheet name="SO 101.2 - Opěrná zeď" sheetId="4" r:id="rId4"/>
    <sheet name="Pokyny pro vyplnění" sheetId="5" r:id="rId5"/>
  </sheets>
  <definedNames>
    <definedName name="_xlnm._FilterDatabase" localSheetId="1" hidden="1">'000 - VEDLEJŠÍ ROZPOČTOVÉ...'!$C$78:$K$92</definedName>
    <definedName name="_xlnm._FilterDatabase" localSheetId="2" hidden="1">'SO 101.1 - Zemní práce'!$C$95:$K$317</definedName>
    <definedName name="_xlnm._FilterDatabase" localSheetId="3" hidden="1">'SO 101.2 - Opěrná zeď'!$C$91:$K$154</definedName>
    <definedName name="_xlnm.Print_Titles" localSheetId="1">'000 - VEDLEJŠÍ ROZPOČTOVÉ...'!$78:$78</definedName>
    <definedName name="_xlnm.Print_Titles" localSheetId="0">'Rekapitulace stavby'!$49:$49</definedName>
    <definedName name="_xlnm.Print_Titles" localSheetId="2">'SO 101.1 - Zemní práce'!$95:$95</definedName>
    <definedName name="_xlnm.Print_Titles" localSheetId="3">'SO 101.2 - Opěrná zeď'!$91:$91</definedName>
    <definedName name="_xlnm.Print_Area" localSheetId="1">'000 - VEDLEJŠÍ ROZPOČTOVÉ...'!$C$4:$J$36,'000 - VEDLEJŠÍ ROZPOČTOVÉ...'!$C$42:$J$60,'000 - VEDLEJŠÍ ROZPOČTOVÉ...'!$C$66:$K$92</definedName>
    <definedName name="_xlnm.Print_Area" localSheetId="4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stavby'!$C$39:$AQ$57</definedName>
    <definedName name="_xlnm.Print_Area" localSheetId="2">'SO 101.1 - Zemní práce'!$C$4:$J$40,'SO 101.1 - Zemní práce'!$C$46:$J$73,'SO 101.1 - Zemní práce'!$C$79:$K$317</definedName>
    <definedName name="_xlnm.Print_Area" localSheetId="3">'SO 101.2 - Opěrná zeď'!$C$4:$J$40,'SO 101.2 - Opěrná zeď'!$C$46:$J$69,'SO 101.2 - Opěrná zeď'!$C$75:$K$154</definedName>
  </definedNames>
  <calcPr calcId="144525"/>
</workbook>
</file>

<file path=xl/calcChain.xml><?xml version="1.0" encoding="utf-8"?>
<calcChain xmlns="http://schemas.openxmlformats.org/spreadsheetml/2006/main">
  <c r="AY56" i="1" l="1"/>
  <c r="AX56" i="1"/>
  <c r="BI154" i="4"/>
  <c r="BH154" i="4"/>
  <c r="BG154" i="4"/>
  <c r="BF154" i="4"/>
  <c r="BE154" i="4"/>
  <c r="T154" i="4"/>
  <c r="T153" i="4" s="1"/>
  <c r="R154" i="4"/>
  <c r="R153" i="4" s="1"/>
  <c r="P154" i="4"/>
  <c r="P153" i="4" s="1"/>
  <c r="BK154" i="4"/>
  <c r="BK153" i="4" s="1"/>
  <c r="J153" i="4" s="1"/>
  <c r="J68" i="4" s="1"/>
  <c r="J154" i="4"/>
  <c r="BI127" i="4"/>
  <c r="BH127" i="4"/>
  <c r="BG127" i="4"/>
  <c r="BF127" i="4"/>
  <c r="BE127" i="4"/>
  <c r="T127" i="4"/>
  <c r="T126" i="4" s="1"/>
  <c r="R127" i="4"/>
  <c r="R126" i="4" s="1"/>
  <c r="P127" i="4"/>
  <c r="P126" i="4" s="1"/>
  <c r="BK127" i="4"/>
  <c r="BK126" i="4" s="1"/>
  <c r="J126" i="4" s="1"/>
  <c r="J67" i="4" s="1"/>
  <c r="J127" i="4"/>
  <c r="BI124" i="4"/>
  <c r="BH124" i="4"/>
  <c r="BG124" i="4"/>
  <c r="BF124" i="4"/>
  <c r="T124" i="4"/>
  <c r="R124" i="4"/>
  <c r="P124" i="4"/>
  <c r="BK124" i="4"/>
  <c r="J124" i="4"/>
  <c r="BE124" i="4" s="1"/>
  <c r="BI115" i="4"/>
  <c r="BH115" i="4"/>
  <c r="BG115" i="4"/>
  <c r="BF115" i="4"/>
  <c r="BE115" i="4"/>
  <c r="T115" i="4"/>
  <c r="R115" i="4"/>
  <c r="P115" i="4"/>
  <c r="BK115" i="4"/>
  <c r="J115" i="4"/>
  <c r="BI114" i="4"/>
  <c r="BH114" i="4"/>
  <c r="BG114" i="4"/>
  <c r="BF114" i="4"/>
  <c r="BE114" i="4"/>
  <c r="T114" i="4"/>
  <c r="R114" i="4"/>
  <c r="P114" i="4"/>
  <c r="BK114" i="4"/>
  <c r="J114" i="4"/>
  <c r="BI110" i="4"/>
  <c r="BH110" i="4"/>
  <c r="BG110" i="4"/>
  <c r="BF110" i="4"/>
  <c r="BE110" i="4"/>
  <c r="T110" i="4"/>
  <c r="R110" i="4"/>
  <c r="P110" i="4"/>
  <c r="BK110" i="4"/>
  <c r="J110" i="4"/>
  <c r="BI109" i="4"/>
  <c r="BH109" i="4"/>
  <c r="BG109" i="4"/>
  <c r="BF109" i="4"/>
  <c r="T109" i="4"/>
  <c r="R109" i="4"/>
  <c r="P109" i="4"/>
  <c r="BK109" i="4"/>
  <c r="J109" i="4"/>
  <c r="BE109" i="4" s="1"/>
  <c r="BI104" i="4"/>
  <c r="BH104" i="4"/>
  <c r="BG104" i="4"/>
  <c r="BF104" i="4"/>
  <c r="BE104" i="4"/>
  <c r="T104" i="4"/>
  <c r="R104" i="4"/>
  <c r="P104" i="4"/>
  <c r="BK104" i="4"/>
  <c r="J104" i="4"/>
  <c r="BI103" i="4"/>
  <c r="BH103" i="4"/>
  <c r="BG103" i="4"/>
  <c r="BF103" i="4"/>
  <c r="BE103" i="4"/>
  <c r="T103" i="4"/>
  <c r="R103" i="4"/>
  <c r="P103" i="4"/>
  <c r="BK103" i="4"/>
  <c r="J103" i="4"/>
  <c r="BI100" i="4"/>
  <c r="BH100" i="4"/>
  <c r="BG100" i="4"/>
  <c r="BF100" i="4"/>
  <c r="BE100" i="4"/>
  <c r="T100" i="4"/>
  <c r="R100" i="4"/>
  <c r="P100" i="4"/>
  <c r="BK100" i="4"/>
  <c r="J100" i="4"/>
  <c r="BI99" i="4"/>
  <c r="BH99" i="4"/>
  <c r="BG99" i="4"/>
  <c r="BF99" i="4"/>
  <c r="T99" i="4"/>
  <c r="R99" i="4"/>
  <c r="P99" i="4"/>
  <c r="BK99" i="4"/>
  <c r="J99" i="4"/>
  <c r="BE99" i="4" s="1"/>
  <c r="BI95" i="4"/>
  <c r="F38" i="4" s="1"/>
  <c r="BD56" i="1" s="1"/>
  <c r="BH95" i="4"/>
  <c r="F37" i="4" s="1"/>
  <c r="BC56" i="1" s="1"/>
  <c r="BG95" i="4"/>
  <c r="F36" i="4" s="1"/>
  <c r="BB56" i="1" s="1"/>
  <c r="BF95" i="4"/>
  <c r="J35" i="4" s="1"/>
  <c r="AW56" i="1" s="1"/>
  <c r="BE95" i="4"/>
  <c r="J34" i="4" s="1"/>
  <c r="AV56" i="1" s="1"/>
  <c r="AT56" i="1" s="1"/>
  <c r="T95" i="4"/>
  <c r="T94" i="4" s="1"/>
  <c r="R95" i="4"/>
  <c r="R94" i="4" s="1"/>
  <c r="R93" i="4" s="1"/>
  <c r="R92" i="4" s="1"/>
  <c r="P95" i="4"/>
  <c r="P94" i="4" s="1"/>
  <c r="BK95" i="4"/>
  <c r="BK94" i="4" s="1"/>
  <c r="J95" i="4"/>
  <c r="J88" i="4"/>
  <c r="F88" i="4"/>
  <c r="F86" i="4"/>
  <c r="E84" i="4"/>
  <c r="J59" i="4"/>
  <c r="F59" i="4"/>
  <c r="F57" i="4"/>
  <c r="E55" i="4"/>
  <c r="J22" i="4"/>
  <c r="E22" i="4"/>
  <c r="F60" i="4" s="1"/>
  <c r="J21" i="4"/>
  <c r="J16" i="4"/>
  <c r="J57" i="4" s="1"/>
  <c r="E7" i="4"/>
  <c r="E49" i="4" s="1"/>
  <c r="T316" i="3"/>
  <c r="BK316" i="3"/>
  <c r="J316" i="3" s="1"/>
  <c r="J72" i="3" s="1"/>
  <c r="T314" i="3"/>
  <c r="R314" i="3"/>
  <c r="BK301" i="3"/>
  <c r="J301" i="3" s="1"/>
  <c r="J69" i="3" s="1"/>
  <c r="BK285" i="3"/>
  <c r="J285" i="3" s="1"/>
  <c r="J67" i="3" s="1"/>
  <c r="AY55" i="1"/>
  <c r="AX55" i="1"/>
  <c r="BI317" i="3"/>
  <c r="BH317" i="3"/>
  <c r="BG317" i="3"/>
  <c r="BF317" i="3"/>
  <c r="BE317" i="3"/>
  <c r="T317" i="3"/>
  <c r="R317" i="3"/>
  <c r="R316" i="3" s="1"/>
  <c r="P317" i="3"/>
  <c r="P316" i="3" s="1"/>
  <c r="BK317" i="3"/>
  <c r="J317" i="3"/>
  <c r="BI315" i="3"/>
  <c r="BH315" i="3"/>
  <c r="BG315" i="3"/>
  <c r="BF315" i="3"/>
  <c r="T315" i="3"/>
  <c r="R315" i="3"/>
  <c r="P315" i="3"/>
  <c r="P314" i="3" s="1"/>
  <c r="BK315" i="3"/>
  <c r="BK314" i="3" s="1"/>
  <c r="J314" i="3" s="1"/>
  <c r="J71" i="3" s="1"/>
  <c r="J315" i="3"/>
  <c r="BE315" i="3" s="1"/>
  <c r="BI313" i="3"/>
  <c r="BH313" i="3"/>
  <c r="BG313" i="3"/>
  <c r="BF313" i="3"/>
  <c r="BE313" i="3"/>
  <c r="T313" i="3"/>
  <c r="R313" i="3"/>
  <c r="P313" i="3"/>
  <c r="BK313" i="3"/>
  <c r="J313" i="3"/>
  <c r="BI311" i="3"/>
  <c r="BH311" i="3"/>
  <c r="BG311" i="3"/>
  <c r="BF311" i="3"/>
  <c r="BE311" i="3"/>
  <c r="T311" i="3"/>
  <c r="R311" i="3"/>
  <c r="R309" i="3" s="1"/>
  <c r="P311" i="3"/>
  <c r="P309" i="3" s="1"/>
  <c r="BK311" i="3"/>
  <c r="J311" i="3"/>
  <c r="BI310" i="3"/>
  <c r="BH310" i="3"/>
  <c r="BG310" i="3"/>
  <c r="BF310" i="3"/>
  <c r="BE310" i="3"/>
  <c r="T310" i="3"/>
  <c r="T309" i="3" s="1"/>
  <c r="R310" i="3"/>
  <c r="P310" i="3"/>
  <c r="BK310" i="3"/>
  <c r="BK309" i="3" s="1"/>
  <c r="J309" i="3" s="1"/>
  <c r="J70" i="3" s="1"/>
  <c r="J310" i="3"/>
  <c r="BI302" i="3"/>
  <c r="BH302" i="3"/>
  <c r="BG302" i="3"/>
  <c r="BF302" i="3"/>
  <c r="T302" i="3"/>
  <c r="T301" i="3" s="1"/>
  <c r="R302" i="3"/>
  <c r="R301" i="3" s="1"/>
  <c r="P302" i="3"/>
  <c r="P301" i="3" s="1"/>
  <c r="BK302" i="3"/>
  <c r="J302" i="3"/>
  <c r="BE302" i="3" s="1"/>
  <c r="BI295" i="3"/>
  <c r="BH295" i="3"/>
  <c r="BG295" i="3"/>
  <c r="BF295" i="3"/>
  <c r="BE295" i="3"/>
  <c r="T295" i="3"/>
  <c r="R295" i="3"/>
  <c r="R288" i="3" s="1"/>
  <c r="P295" i="3"/>
  <c r="P288" i="3" s="1"/>
  <c r="BK295" i="3"/>
  <c r="J295" i="3"/>
  <c r="BI289" i="3"/>
  <c r="BH289" i="3"/>
  <c r="BG289" i="3"/>
  <c r="BF289" i="3"/>
  <c r="BE289" i="3"/>
  <c r="T289" i="3"/>
  <c r="T288" i="3" s="1"/>
  <c r="R289" i="3"/>
  <c r="P289" i="3"/>
  <c r="BK289" i="3"/>
  <c r="BK288" i="3" s="1"/>
  <c r="J288" i="3" s="1"/>
  <c r="J68" i="3" s="1"/>
  <c r="J289" i="3"/>
  <c r="BI286" i="3"/>
  <c r="BH286" i="3"/>
  <c r="BG286" i="3"/>
  <c r="BF286" i="3"/>
  <c r="T286" i="3"/>
  <c r="T285" i="3" s="1"/>
  <c r="R286" i="3"/>
  <c r="R285" i="3" s="1"/>
  <c r="P286" i="3"/>
  <c r="P285" i="3" s="1"/>
  <c r="BK286" i="3"/>
  <c r="J286" i="3"/>
  <c r="BE286" i="3" s="1"/>
  <c r="BI283" i="3"/>
  <c r="BH283" i="3"/>
  <c r="BG283" i="3"/>
  <c r="BF283" i="3"/>
  <c r="BE283" i="3"/>
  <c r="T283" i="3"/>
  <c r="R283" i="3"/>
  <c r="P283" i="3"/>
  <c r="BK283" i="3"/>
  <c r="J283" i="3"/>
  <c r="BI279" i="3"/>
  <c r="BH279" i="3"/>
  <c r="BG279" i="3"/>
  <c r="BF279" i="3"/>
  <c r="BE279" i="3"/>
  <c r="T279" i="3"/>
  <c r="R279" i="3"/>
  <c r="P279" i="3"/>
  <c r="BK279" i="3"/>
  <c r="J279" i="3"/>
  <c r="BI276" i="3"/>
  <c r="BH276" i="3"/>
  <c r="BG276" i="3"/>
  <c r="BF276" i="3"/>
  <c r="BE276" i="3"/>
  <c r="T276" i="3"/>
  <c r="R276" i="3"/>
  <c r="P276" i="3"/>
  <c r="BK276" i="3"/>
  <c r="J276" i="3"/>
  <c r="BI271" i="3"/>
  <c r="BH271" i="3"/>
  <c r="BG271" i="3"/>
  <c r="BF271" i="3"/>
  <c r="BE271" i="3"/>
  <c r="T271" i="3"/>
  <c r="R271" i="3"/>
  <c r="P271" i="3"/>
  <c r="BK271" i="3"/>
  <c r="J271" i="3"/>
  <c r="BI260" i="3"/>
  <c r="BH260" i="3"/>
  <c r="BG260" i="3"/>
  <c r="BF260" i="3"/>
  <c r="BE260" i="3"/>
  <c r="T260" i="3"/>
  <c r="R260" i="3"/>
  <c r="P260" i="3"/>
  <c r="BK260" i="3"/>
  <c r="J260" i="3"/>
  <c r="BI247" i="3"/>
  <c r="BH247" i="3"/>
  <c r="BG247" i="3"/>
  <c r="BF247" i="3"/>
  <c r="BE247" i="3"/>
  <c r="T247" i="3"/>
  <c r="R247" i="3"/>
  <c r="P247" i="3"/>
  <c r="BK247" i="3"/>
  <c r="J247" i="3"/>
  <c r="BI216" i="3"/>
  <c r="BH216" i="3"/>
  <c r="BG216" i="3"/>
  <c r="BF216" i="3"/>
  <c r="BE216" i="3"/>
  <c r="T216" i="3"/>
  <c r="R216" i="3"/>
  <c r="P216" i="3"/>
  <c r="BK216" i="3"/>
  <c r="J216" i="3"/>
  <c r="BI184" i="3"/>
  <c r="BH184" i="3"/>
  <c r="BG184" i="3"/>
  <c r="BF184" i="3"/>
  <c r="BE184" i="3"/>
  <c r="T184" i="3"/>
  <c r="R184" i="3"/>
  <c r="P184" i="3"/>
  <c r="BK184" i="3"/>
  <c r="J184" i="3"/>
  <c r="BI181" i="3"/>
  <c r="BH181" i="3"/>
  <c r="BG181" i="3"/>
  <c r="BF181" i="3"/>
  <c r="BE181" i="3"/>
  <c r="T181" i="3"/>
  <c r="R181" i="3"/>
  <c r="P181" i="3"/>
  <c r="BK181" i="3"/>
  <c r="J181" i="3"/>
  <c r="BI176" i="3"/>
  <c r="BH176" i="3"/>
  <c r="BG176" i="3"/>
  <c r="BF176" i="3"/>
  <c r="BE176" i="3"/>
  <c r="T176" i="3"/>
  <c r="R176" i="3"/>
  <c r="P176" i="3"/>
  <c r="BK176" i="3"/>
  <c r="J176" i="3"/>
  <c r="BI172" i="3"/>
  <c r="BH172" i="3"/>
  <c r="BG172" i="3"/>
  <c r="BF172" i="3"/>
  <c r="BE172" i="3"/>
  <c r="T172" i="3"/>
  <c r="R172" i="3"/>
  <c r="P172" i="3"/>
  <c r="BK172" i="3"/>
  <c r="J172" i="3"/>
  <c r="BI148" i="3"/>
  <c r="BH148" i="3"/>
  <c r="BG148" i="3"/>
  <c r="BF148" i="3"/>
  <c r="BE148" i="3"/>
  <c r="T148" i="3"/>
  <c r="R148" i="3"/>
  <c r="P148" i="3"/>
  <c r="BK148" i="3"/>
  <c r="J148" i="3"/>
  <c r="BI140" i="3"/>
  <c r="BH140" i="3"/>
  <c r="BG140" i="3"/>
  <c r="BF140" i="3"/>
  <c r="BE140" i="3"/>
  <c r="T140" i="3"/>
  <c r="R140" i="3"/>
  <c r="P140" i="3"/>
  <c r="BK140" i="3"/>
  <c r="J140" i="3"/>
  <c r="BI128" i="3"/>
  <c r="BH128" i="3"/>
  <c r="BG128" i="3"/>
  <c r="BF128" i="3"/>
  <c r="BE128" i="3"/>
  <c r="T128" i="3"/>
  <c r="R128" i="3"/>
  <c r="P128" i="3"/>
  <c r="BK128" i="3"/>
  <c r="J128" i="3"/>
  <c r="BI112" i="3"/>
  <c r="BH112" i="3"/>
  <c r="BG112" i="3"/>
  <c r="BF112" i="3"/>
  <c r="BE112" i="3"/>
  <c r="T112" i="3"/>
  <c r="R112" i="3"/>
  <c r="P112" i="3"/>
  <c r="BK112" i="3"/>
  <c r="J112" i="3"/>
  <c r="BI107" i="3"/>
  <c r="BH107" i="3"/>
  <c r="BG107" i="3"/>
  <c r="BF107" i="3"/>
  <c r="BE107" i="3"/>
  <c r="T107" i="3"/>
  <c r="R107" i="3"/>
  <c r="P107" i="3"/>
  <c r="BK107" i="3"/>
  <c r="J107" i="3"/>
  <c r="BI103" i="3"/>
  <c r="BH103" i="3"/>
  <c r="BG103" i="3"/>
  <c r="BF103" i="3"/>
  <c r="J35" i="3" s="1"/>
  <c r="AW55" i="1" s="1"/>
  <c r="BE103" i="3"/>
  <c r="T103" i="3"/>
  <c r="R103" i="3"/>
  <c r="R98" i="3" s="1"/>
  <c r="R97" i="3" s="1"/>
  <c r="R96" i="3" s="1"/>
  <c r="P103" i="3"/>
  <c r="P98" i="3" s="1"/>
  <c r="BK103" i="3"/>
  <c r="J103" i="3"/>
  <c r="BI99" i="3"/>
  <c r="F38" i="3" s="1"/>
  <c r="BD55" i="1" s="1"/>
  <c r="BD54" i="1" s="1"/>
  <c r="BD53" i="1" s="1"/>
  <c r="BH99" i="3"/>
  <c r="F37" i="3" s="1"/>
  <c r="BC55" i="1" s="1"/>
  <c r="BC54" i="1" s="1"/>
  <c r="BG99" i="3"/>
  <c r="F36" i="3" s="1"/>
  <c r="BB55" i="1" s="1"/>
  <c r="BB54" i="1" s="1"/>
  <c r="BF99" i="3"/>
  <c r="F35" i="3" s="1"/>
  <c r="BA55" i="1" s="1"/>
  <c r="BE99" i="3"/>
  <c r="J34" i="3" s="1"/>
  <c r="AV55" i="1" s="1"/>
  <c r="AT55" i="1" s="1"/>
  <c r="T99" i="3"/>
  <c r="T98" i="3" s="1"/>
  <c r="R99" i="3"/>
  <c r="P99" i="3"/>
  <c r="BK99" i="3"/>
  <c r="BK98" i="3" s="1"/>
  <c r="J99" i="3"/>
  <c r="J92" i="3"/>
  <c r="F92" i="3"/>
  <c r="F90" i="3"/>
  <c r="E88" i="3"/>
  <c r="E82" i="3"/>
  <c r="J59" i="3"/>
  <c r="F59" i="3"/>
  <c r="F57" i="3"/>
  <c r="E55" i="3"/>
  <c r="E49" i="3"/>
  <c r="J22" i="3"/>
  <c r="E22" i="3"/>
  <c r="F60" i="3" s="1"/>
  <c r="J21" i="3"/>
  <c r="J16" i="3"/>
  <c r="J57" i="3" s="1"/>
  <c r="E7" i="3"/>
  <c r="AY52" i="1"/>
  <c r="AX52" i="1"/>
  <c r="BI92" i="2"/>
  <c r="BH92" i="2"/>
  <c r="BG92" i="2"/>
  <c r="BF92" i="2"/>
  <c r="BE92" i="2"/>
  <c r="T92" i="2"/>
  <c r="R92" i="2"/>
  <c r="P92" i="2"/>
  <c r="BK92" i="2"/>
  <c r="J92" i="2"/>
  <c r="BI91" i="2"/>
  <c r="BH91" i="2"/>
  <c r="BG91" i="2"/>
  <c r="BF91" i="2"/>
  <c r="BE91" i="2"/>
  <c r="T91" i="2"/>
  <c r="R91" i="2"/>
  <c r="P91" i="2"/>
  <c r="BK91" i="2"/>
  <c r="J91" i="2"/>
  <c r="BI90" i="2"/>
  <c r="BH90" i="2"/>
  <c r="BG90" i="2"/>
  <c r="BF90" i="2"/>
  <c r="BE90" i="2"/>
  <c r="T90" i="2"/>
  <c r="R90" i="2"/>
  <c r="P90" i="2"/>
  <c r="BK90" i="2"/>
  <c r="J90" i="2"/>
  <c r="BI89" i="2"/>
  <c r="BH89" i="2"/>
  <c r="BG89" i="2"/>
  <c r="BF89" i="2"/>
  <c r="BE89" i="2"/>
  <c r="T89" i="2"/>
  <c r="R89" i="2"/>
  <c r="P89" i="2"/>
  <c r="BK89" i="2"/>
  <c r="J89" i="2"/>
  <c r="BI88" i="2"/>
  <c r="BH88" i="2"/>
  <c r="BG88" i="2"/>
  <c r="BF88" i="2"/>
  <c r="BE88" i="2"/>
  <c r="T88" i="2"/>
  <c r="R88" i="2"/>
  <c r="P88" i="2"/>
  <c r="BK88" i="2"/>
  <c r="J88" i="2"/>
  <c r="BI87" i="2"/>
  <c r="BH87" i="2"/>
  <c r="BG87" i="2"/>
  <c r="BF87" i="2"/>
  <c r="BE87" i="2"/>
  <c r="T87" i="2"/>
  <c r="R87" i="2"/>
  <c r="P87" i="2"/>
  <c r="P85" i="2" s="1"/>
  <c r="BK87" i="2"/>
  <c r="J87" i="2"/>
  <c r="BI86" i="2"/>
  <c r="BH86" i="2"/>
  <c r="BG86" i="2"/>
  <c r="BF86" i="2"/>
  <c r="BE86" i="2"/>
  <c r="T86" i="2"/>
  <c r="T85" i="2" s="1"/>
  <c r="R86" i="2"/>
  <c r="R85" i="2" s="1"/>
  <c r="P86" i="2"/>
  <c r="BK86" i="2"/>
  <c r="BK85" i="2" s="1"/>
  <c r="J85" i="2" s="1"/>
  <c r="J59" i="2" s="1"/>
  <c r="J86" i="2"/>
  <c r="BI84" i="2"/>
  <c r="BH84" i="2"/>
  <c r="BG84" i="2"/>
  <c r="BF84" i="2"/>
  <c r="T84" i="2"/>
  <c r="R84" i="2"/>
  <c r="P84" i="2"/>
  <c r="BK84" i="2"/>
  <c r="J84" i="2"/>
  <c r="BE84" i="2" s="1"/>
  <c r="BI83" i="2"/>
  <c r="F34" i="2" s="1"/>
  <c r="BD52" i="1" s="1"/>
  <c r="BH83" i="2"/>
  <c r="BG83" i="2"/>
  <c r="BF83" i="2"/>
  <c r="J31" i="2" s="1"/>
  <c r="AW52" i="1" s="1"/>
  <c r="T83" i="2"/>
  <c r="R83" i="2"/>
  <c r="P83" i="2"/>
  <c r="BK83" i="2"/>
  <c r="BK81" i="2" s="1"/>
  <c r="J83" i="2"/>
  <c r="BE83" i="2" s="1"/>
  <c r="BI82" i="2"/>
  <c r="BH82" i="2"/>
  <c r="F33" i="2" s="1"/>
  <c r="BC52" i="1" s="1"/>
  <c r="BG82" i="2"/>
  <c r="F32" i="2" s="1"/>
  <c r="BB52" i="1" s="1"/>
  <c r="BF82" i="2"/>
  <c r="T82" i="2"/>
  <c r="T81" i="2" s="1"/>
  <c r="R82" i="2"/>
  <c r="R81" i="2" s="1"/>
  <c r="R80" i="2" s="1"/>
  <c r="R79" i="2" s="1"/>
  <c r="P82" i="2"/>
  <c r="P81" i="2" s="1"/>
  <c r="BK82" i="2"/>
  <c r="J82" i="2"/>
  <c r="BE82" i="2" s="1"/>
  <c r="J75" i="2"/>
  <c r="F75" i="2"/>
  <c r="J73" i="2"/>
  <c r="F73" i="2"/>
  <c r="E71" i="2"/>
  <c r="J51" i="2"/>
  <c r="F51" i="2"/>
  <c r="F49" i="2"/>
  <c r="E47" i="2"/>
  <c r="E45" i="2"/>
  <c r="J18" i="2"/>
  <c r="E18" i="2"/>
  <c r="F52" i="2" s="1"/>
  <c r="J17" i="2"/>
  <c r="J12" i="2"/>
  <c r="J49" i="2" s="1"/>
  <c r="E7" i="2"/>
  <c r="E69" i="2" s="1"/>
  <c r="AS54" i="1"/>
  <c r="AS53" i="1" s="1"/>
  <c r="AS51" i="1" s="1"/>
  <c r="L47" i="1"/>
  <c r="AM46" i="1"/>
  <c r="L46" i="1"/>
  <c r="AM44" i="1"/>
  <c r="L44" i="1"/>
  <c r="L42" i="1"/>
  <c r="L41" i="1"/>
  <c r="J30" i="2" l="1"/>
  <c r="AV52" i="1" s="1"/>
  <c r="AT52" i="1" s="1"/>
  <c r="F30" i="2"/>
  <c r="AZ52" i="1" s="1"/>
  <c r="BA54" i="1"/>
  <c r="BD51" i="1"/>
  <c r="W30" i="1" s="1"/>
  <c r="AX54" i="1"/>
  <c r="BB53" i="1"/>
  <c r="AX53" i="1" s="1"/>
  <c r="BB51" i="1"/>
  <c r="BK97" i="3"/>
  <c r="J98" i="3"/>
  <c r="J66" i="3" s="1"/>
  <c r="BK93" i="4"/>
  <c r="J94" i="4"/>
  <c r="J66" i="4" s="1"/>
  <c r="BC51" i="1"/>
  <c r="P80" i="2"/>
  <c r="P79" i="2" s="1"/>
  <c r="AU52" i="1" s="1"/>
  <c r="J81" i="2"/>
  <c r="J58" i="2" s="1"/>
  <c r="BK80" i="2"/>
  <c r="P93" i="4"/>
  <c r="P92" i="4" s="1"/>
  <c r="AU56" i="1" s="1"/>
  <c r="AY54" i="1"/>
  <c r="BC53" i="1"/>
  <c r="AY53" i="1" s="1"/>
  <c r="T80" i="2"/>
  <c r="T79" i="2" s="1"/>
  <c r="T97" i="3"/>
  <c r="T96" i="3" s="1"/>
  <c r="P97" i="3"/>
  <c r="P96" i="3" s="1"/>
  <c r="AU55" i="1" s="1"/>
  <c r="AU54" i="1" s="1"/>
  <c r="AU53" i="1" s="1"/>
  <c r="T93" i="4"/>
  <c r="T92" i="4" s="1"/>
  <c r="F76" i="2"/>
  <c r="J90" i="3"/>
  <c r="E78" i="4"/>
  <c r="F31" i="2"/>
  <c r="BA52" i="1" s="1"/>
  <c r="F34" i="3"/>
  <c r="AZ55" i="1" s="1"/>
  <c r="AZ54" i="1" s="1"/>
  <c r="F93" i="3"/>
  <c r="J86" i="4"/>
  <c r="F34" i="4"/>
  <c r="AZ56" i="1" s="1"/>
  <c r="F35" i="4"/>
  <c r="BA56" i="1" s="1"/>
  <c r="F89" i="4"/>
  <c r="AY51" i="1" l="1"/>
  <c r="W29" i="1"/>
  <c r="AW54" i="1"/>
  <c r="BA53" i="1"/>
  <c r="AW53" i="1" s="1"/>
  <c r="BA51" i="1"/>
  <c r="BK92" i="4"/>
  <c r="J92" i="4" s="1"/>
  <c r="J93" i="4"/>
  <c r="J65" i="4" s="1"/>
  <c r="AZ51" i="1"/>
  <c r="BK96" i="3"/>
  <c r="J96" i="3" s="1"/>
  <c r="J97" i="3"/>
  <c r="J65" i="3" s="1"/>
  <c r="AV54" i="1"/>
  <c r="AT54" i="1" s="1"/>
  <c r="AZ53" i="1"/>
  <c r="AV53" i="1" s="1"/>
  <c r="AT53" i="1" s="1"/>
  <c r="BK79" i="2"/>
  <c r="J79" i="2" s="1"/>
  <c r="J80" i="2"/>
  <c r="J57" i="2" s="1"/>
  <c r="AX51" i="1"/>
  <c r="W28" i="1"/>
  <c r="AU51" i="1"/>
  <c r="J64" i="3" l="1"/>
  <c r="J31" i="3"/>
  <c r="W26" i="1"/>
  <c r="AV51" i="1"/>
  <c r="J64" i="4"/>
  <c r="J31" i="4"/>
  <c r="J27" i="2"/>
  <c r="J56" i="2"/>
  <c r="AW51" i="1"/>
  <c r="AK27" i="1" s="1"/>
  <c r="W27" i="1"/>
  <c r="J36" i="2" l="1"/>
  <c r="AG52" i="1"/>
  <c r="AG56" i="1"/>
  <c r="AN56" i="1" s="1"/>
  <c r="J40" i="4"/>
  <c r="AK26" i="1"/>
  <c r="AT51" i="1"/>
  <c r="J40" i="3"/>
  <c r="AG55" i="1"/>
  <c r="AN52" i="1" l="1"/>
  <c r="AN55" i="1"/>
  <c r="AG54" i="1"/>
  <c r="AG53" i="1" l="1"/>
  <c r="AN54" i="1"/>
  <c r="AN53" i="1" l="1"/>
  <c r="AG51" i="1"/>
  <c r="AK23" i="1" l="1"/>
  <c r="AK32" i="1" s="1"/>
  <c r="AN51" i="1"/>
</calcChain>
</file>

<file path=xl/sharedStrings.xml><?xml version="1.0" encoding="utf-8"?>
<sst xmlns="http://schemas.openxmlformats.org/spreadsheetml/2006/main" count="4006" uniqueCount="598">
  <si>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</si>
  <si>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</si>
  <si>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</si>
  <si>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</si>
  <si>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</si>
  <si>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</si>
  <si>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</si>
  <si>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{212999d6-b553-4eda-956a-618883481049}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</si>
  <si>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</si>
  <si>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</si>
  <si>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</si>
  <si>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</si>
  <si>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</si>
  <si>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</si>
  <si>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</si>
  <si>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</si>
  <si>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_18107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</si>
  <si>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</si>
  <si>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</si>
  <si>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EHC CZECH s.r.o. – PI Kanov, pobočka Ostrov</t>
  </si>
  <si>
    <t>KSO:</t>
  </si>
  <si>
    <t/>
  </si>
  <si>
    <t>CC-CZ:</t>
  </si>
  <si>
    <t>Místo:</t>
  </si>
  <si>
    <t>č. parcelní 2308/11, Obec:Ostrov</t>
  </si>
  <si>
    <t>Datum:</t>
  </si>
  <si>
    <t>1. 2. 2018</t>
  </si>
  <si>
    <t>Zadavatel:</t>
  </si>
  <si>
    <t>IČ:</t>
  </si>
  <si>
    <t>27970345</t>
  </si>
  <si>
    <t>EHC CZECH s.r.o., Závodní 278, 36018 Karlovy Vary</t>
  </si>
  <si>
    <t>DIČ:</t>
  </si>
  <si>
    <t>CZ27970345</t>
  </si>
  <si>
    <t>Uchazeč:</t>
  </si>
  <si>
    <t>Vyplň údaj</t>
  </si>
  <si>
    <t>Projektant:</t>
  </si>
  <si>
    <t>03186741</t>
  </si>
  <si>
    <t>INDBau DESIGN s.r.o.,Houškova 1187/25, 32600 Plzeň</t>
  </si>
  <si>
    <t>CZ03186741</t>
  </si>
  <si>
    <t>True</t>
  </si>
  <si>
    <t>Poznámka:</t>
  </si>
  <si>
    <t xml:space="preserve">UPOZORNĚNÍ: Součástí jednotlivých položek soupisu prací jsou i veškeré údaje a souvislosti uvedené v přiložené projektové (zadávací) dokumentaci vč. výkresů - bez nich nelze stanovit cenu prací!_x000D__x000D_
_x000D__x000D_
Soupis prací je sestaven za využití položek cenové soustavy ÚRS. Cenové a technické podmínky položek Cenové soustavy ÚRS, které nejsou uvedeny v soupisu prací (tzv. úvodní část katalogů) jsou neomezeně dálkově k dispozici na www.cs-urs.cz. Položky soupisu prací, které nemají ve sloupci "Cenová soustava" uveden žádný údaj, nepocházejí z cenové soustavy ÚRS. _x000D__x000D_
_x000D__x000D_
V ceně je zahrnuta dodávka, montáž, doprava, veškeré pomocné práce, veškeré montážní a jiné pomůcky a zařízení potřebné k provedení díla, likvidace odpadu a přebytečného materiálu, apod., dále uvedení zařízení do provozu, dokumentace skutečného provedení, v případě potřeby realizační a výrobní dokumentace._x000D__x000D__x000D_
V ceně jsou zahrnuty objekty zařízení staveniště včetně oplocení staveniště – umístění po dohodě se stavebníkem._x000D__x000D__x000D_
V ceně jsou zahrnuty náklady na staveništní energie._x000D__x000D_
Při zpracování nabídky je nutné vycházet ze všech částí dokumentace (technické zprávy, výkresové dokumentace a výkazu výměr). Povinností dodavatele je překontrolovat specifikaci materiálu a na případný chybějící materiál nebo výkony upozornit, aby mohly být doceněny. Součástí ceny musí být veškeré náklady, aby cena byla konečná a zahrnovala celou dodávku a montáž akce. Dodávka akce se předpokládá včetně dopravy na stavbu a místo určení, kompletní montáže, veškerého souvisejícího doplňkového, podružného a montážního materiálu tak, aby celá dodávka stavby byla funkční a splňovala všechny předpisy, které se na ni vztahují._x000D__x000D__x000D_
Pokud jsou ve výkazu výměr předdefinovány vzorce, dodavatel je ale zodpovědný za jejich překontrolování a za správné uvedení jednotkových i celkových cen._x000D__x000D__x000D_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</si>
  <si>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</si>
  <si>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</si>
  <si>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</si>
  <si>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</si>
  <si>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</si>
  <si>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</si>
  <si>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</si>
  <si>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</si>
  <si>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</si>
  <si>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</si>
  <si>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</si>
  <si>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</si>
  <si>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</si>
  <si>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</si>
  <si>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</si>
  <si>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</si>
  <si>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</si>
  <si>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</si>
  <si>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</si>
  <si>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</si>
  <si>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</si>
  <si>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</si>
  <si>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</si>
  <si>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</si>
  <si>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</si>
  <si>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</si>
  <si>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</si>
  <si>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</si>
  <si>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</si>
  <si>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</si>
  <si>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</si>
  <si>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</si>
  <si>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</si>
  <si>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</si>
  <si>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</si>
  <si>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</si>
  <si>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</si>
  <si>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</si>
  <si>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</si>
  <si>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000</t>
  </si>
  <si>
    <t>VEDLEJŠÍ ROZPOČTOVÉ NÁKLADY</t>
  </si>
  <si>
    <t>STA</t>
  </si>
  <si>
    <t>1</t>
  </si>
  <si>
    <t>{f502bef5-f815-4f6a-9984-4d22fd1bd314}</t>
  </si>
  <si>
    <t>2</t>
  </si>
  <si>
    <t>1.</t>
  </si>
  <si>
    <t>Příprava území</t>
  </si>
  <si>
    <t>{1f184b59-ed6c-4d17-be2b-49566790e56a}</t>
  </si>
  <si>
    <t>SO 101</t>
  </si>
  <si>
    <t>Hrubé terénní úpravy a opěrné zdi</t>
  </si>
  <si>
    <t>Soupis</t>
  </si>
  <si>
    <t>{18234ef8-48a8-40ee-8436-885503674c72}</t>
  </si>
  <si>
    <t>SO 101.1</t>
  </si>
  <si>
    <t>Zemní práce</t>
  </si>
  <si>
    <t>3</t>
  </si>
  <si>
    <t>{18eeb23c-c892-4fbc-bee8-82d64fb00286}</t>
  </si>
  <si>
    <t>SO 101.2</t>
  </si>
  <si>
    <t>Opěrná zeď</t>
  </si>
  <si>
    <t>{07ddf2c6-62ea-4065-93b4-83edfec3c436}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</si>
  <si>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</si>
  <si>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</si>
  <si>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</si>
  <si>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</si>
  <si>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</si>
  <si>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</si>
  <si>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</si>
  <si>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000 - VEDLEJŠÍ ROZPOČTOVÉ NÁKLADY</t>
  </si>
  <si>
    <t>REKAPITULACE ČLENĚNÍ SOUPISU PRACÍ</t>
  </si>
  <si>
    <t>Kód dílu - Popis</t>
  </si>
  <si>
    <t>Cena celkem [CZK]</t>
  </si>
  <si>
    <t>Náklady soupisu celkem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</si>
  <si>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</si>
  <si>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</si>
  <si>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</si>
  <si>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</si>
  <si>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</si>
  <si>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</si>
  <si>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</si>
  <si>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</si>
  <si>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</si>
  <si>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</si>
  <si>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</si>
  <si>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</si>
  <si>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</si>
  <si>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</si>
  <si>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</si>
  <si>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</si>
  <si>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</si>
  <si>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</si>
  <si>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</si>
  <si>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</si>
  <si>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</si>
  <si>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</si>
  <si>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</si>
  <si>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</si>
  <si>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</si>
  <si>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012203000</t>
  </si>
  <si>
    <t>Geodetické práce při provádění stavby</t>
  </si>
  <si>
    <t>kč</t>
  </si>
  <si>
    <t>CS ÚRS 2017 01</t>
  </si>
  <si>
    <t>1024</t>
  </si>
  <si>
    <t>-1917980576</t>
  </si>
  <si>
    <t>012303000</t>
  </si>
  <si>
    <t>Geodetické práce po výstavbě</t>
  </si>
  <si>
    <t>-677256304</t>
  </si>
  <si>
    <t>013254000</t>
  </si>
  <si>
    <t>Dokumentace skutečného provedení stavby</t>
  </si>
  <si>
    <t>-897203480</t>
  </si>
  <si>
    <t>VRN3</t>
  </si>
  <si>
    <t>Zařízení staveniště</t>
  </si>
  <si>
    <t>4</t>
  </si>
  <si>
    <t>032103000</t>
  </si>
  <si>
    <t>Náklady na stavební buňky</t>
  </si>
  <si>
    <t>-1431699701</t>
  </si>
  <si>
    <t>032403000</t>
  </si>
  <si>
    <t>Provizorní komunikace</t>
  </si>
  <si>
    <t>-530176255</t>
  </si>
  <si>
    <t>6</t>
  </si>
  <si>
    <t>034103000</t>
  </si>
  <si>
    <t>Energie pro zařízení staveniště</t>
  </si>
  <si>
    <t>914573501</t>
  </si>
  <si>
    <t>7</t>
  </si>
  <si>
    <t>034203000</t>
  </si>
  <si>
    <t>Oplocení staveniště</t>
  </si>
  <si>
    <t>-1053991810</t>
  </si>
  <si>
    <t>8</t>
  </si>
  <si>
    <t>034403000</t>
  </si>
  <si>
    <t>Dopravní značení na staveništi</t>
  </si>
  <si>
    <t>-296565031</t>
  </si>
  <si>
    <t>9</t>
  </si>
  <si>
    <t>035103001</t>
  </si>
  <si>
    <t>Pronájem ploch</t>
  </si>
  <si>
    <t>2135871891</t>
  </si>
  <si>
    <t>10</t>
  </si>
  <si>
    <t>039103000</t>
  </si>
  <si>
    <t>Rozebrání, bourání a odvoz zařízení staveniště</t>
  </si>
  <si>
    <t>1287334025</t>
  </si>
  <si>
    <t>1. - Příprava území</t>
  </si>
  <si>
    <t>Soupis:</t>
  </si>
  <si>
    <t>SO 101 - Hrubé terénní úpravy a opěrné zdi</t>
  </si>
  <si>
    <t>Úroveň 3:</t>
  </si>
  <si>
    <t>SO 101.1 - Zemní práce</t>
  </si>
  <si>
    <t>HSV - Práce a dodávky HSV</t>
  </si>
  <si>
    <t xml:space="preserve">    0100 - Zemní práce</t>
  </si>
  <si>
    <t xml:space="preserve">    0110 - Přípravné práce</t>
  </si>
  <si>
    <t xml:space="preserve">    0210 - Úprava podloží</t>
  </si>
  <si>
    <t xml:space="preserve">    0910 - Doplňující práce</t>
  </si>
  <si>
    <t xml:space="preserve">    0970 - Ostatní bourací práce</t>
  </si>
  <si>
    <t xml:space="preserve">    0990 - Přesun hmot HSV</t>
  </si>
  <si>
    <t xml:space="preserve">    0991 - Ostatní práce HSV</t>
  </si>
  <si>
    <t>HSV</t>
  </si>
  <si>
    <t>Práce a dodávky HSV</t>
  </si>
  <si>
    <t>0100</t>
  </si>
  <si>
    <t>C11120-1101/00</t>
  </si>
  <si>
    <t>Odstranění křovin i s kořeny celkové plochy do 1000 m2 Odstranění náletových zemin.</t>
  </si>
  <si>
    <t>m2</t>
  </si>
  <si>
    <t>VV</t>
  </si>
  <si>
    <t>dle výkazu výměr</t>
  </si>
  <si>
    <t>700,0</t>
  </si>
  <si>
    <t>Součet</t>
  </si>
  <si>
    <t>C12220-1102/00</t>
  </si>
  <si>
    <t>Odkopávky a prokopávky nezapažené v hornině tř. 3 objem do 1000 m3 DEPONIE (zemina podobná  ornici)</t>
  </si>
  <si>
    <t>m3</t>
  </si>
  <si>
    <t>zemina podobná ornici</t>
  </si>
  <si>
    <t>900,0</t>
  </si>
  <si>
    <t>C12220-1109/00</t>
  </si>
  <si>
    <t>Příplatek za lepivost u odkopávek v hornině tř. 1 až 3 100% lepivost.</t>
  </si>
  <si>
    <t>C13120-1104/00</t>
  </si>
  <si>
    <t>Hloubení jam nezapažených v hornině tř. 3 objemu přes 5000 m3 z 50%</t>
  </si>
  <si>
    <t>škvára s úlomky cihel a kamenů</t>
  </si>
  <si>
    <t>2675,0</t>
  </si>
  <si>
    <t>směs hlíny, škváry a úlomky komunál. odpadu (igelit,sklo,hadry,železa, porcelán)</t>
  </si>
  <si>
    <t>1420,0</t>
  </si>
  <si>
    <t>hlinito-kamenitá navážka</t>
  </si>
  <si>
    <t>540,0*0,50</t>
  </si>
  <si>
    <t>výměna aktivní vrstvy</t>
  </si>
  <si>
    <t>850,0</t>
  </si>
  <si>
    <t>155,0</t>
  </si>
  <si>
    <t>100,0*0,50</t>
  </si>
  <si>
    <t>Mezisoučet</t>
  </si>
  <si>
    <t>C13120-1109/00</t>
  </si>
  <si>
    <t>Příplatek za lepivost u hloubení jam nezapažených v hornině tř. 3 z 50%</t>
  </si>
  <si>
    <t>1420,0*0,50</t>
  </si>
  <si>
    <t>155,0*0,50</t>
  </si>
  <si>
    <t>C13130-1102/00</t>
  </si>
  <si>
    <t>Hloubení jam nezapažených v hornině tř. 4 objemu do 1000 m3 z 50%</t>
  </si>
  <si>
    <t>12</t>
  </si>
  <si>
    <t>C16110-1101/00</t>
  </si>
  <si>
    <t>Svislé přemístění výkopku z horniny tř. 1 až 4 hl výkopu do 2,5 m</t>
  </si>
  <si>
    <t>14</t>
  </si>
  <si>
    <t>2675,0*0,03</t>
  </si>
  <si>
    <t>1420,0*0,03</t>
  </si>
  <si>
    <t>540,0*0,50*0,03</t>
  </si>
  <si>
    <t>850,0*0,03</t>
  </si>
  <si>
    <t>155,0*0,03</t>
  </si>
  <si>
    <t>100,0*0,50*0,03</t>
  </si>
  <si>
    <t>tř.zeminy 4</t>
  </si>
  <si>
    <t>540,0*0,50*0,08</t>
  </si>
  <si>
    <t>100,0*0,50*0,08</t>
  </si>
  <si>
    <t>C16230-1101/00</t>
  </si>
  <si>
    <t>Vodorovné přemístění do 500 m výkopku z horniny tř. 1 až 4 do 250m Směs hlíny a škváry-část výkopu. Vodorovné přemístění výkopku nadeponii.</t>
  </si>
  <si>
    <t>16</t>
  </si>
  <si>
    <t>deponie</t>
  </si>
  <si>
    <t>1020</t>
  </si>
  <si>
    <t>C17120-1201/00</t>
  </si>
  <si>
    <t>Uložení sypaniny na skládky Deponie.</t>
  </si>
  <si>
    <t>18</t>
  </si>
  <si>
    <t>mezideponie</t>
  </si>
  <si>
    <t>C16230-1501/00</t>
  </si>
  <si>
    <t>Vodorovné přemístění křovin do 5 km D kmene do 100 mm Přemístění křovin pro dočasné přesazení.</t>
  </si>
  <si>
    <t>20</t>
  </si>
  <si>
    <t>11</t>
  </si>
  <si>
    <t>C16270-1105/00</t>
  </si>
  <si>
    <t>Vodorovné přemístění do 10000 m výkopku z horniny tř. 1 až 4 Vodorovné přemístěn veškerých zemin na skládku (nevhodné zeminy).</t>
  </si>
  <si>
    <t>22</t>
  </si>
  <si>
    <t>nezapažená jáma v hor.tř.3 přes 5000m3</t>
  </si>
  <si>
    <t>směs hlíny, škváry a úlomky komunál. odpadu (igelit,sklo,hadry,železa, porcelán</t>
  </si>
  <si>
    <t>odpočet</t>
  </si>
  <si>
    <t>zemina podobná ornici, hlinito-kamenitá navážka</t>
  </si>
  <si>
    <t>část výkopu</t>
  </si>
  <si>
    <t>-1020,0</t>
  </si>
  <si>
    <t>nezapažena jáma tř.4 do 1000m3</t>
  </si>
  <si>
    <t>hlinito kamenitá navážka</t>
  </si>
  <si>
    <t>C16270-1109/00</t>
  </si>
  <si>
    <t>Příplatek k vodorovnému přemístění výkopku z horniny tř. 1 až 4 ZKD 1000 m přes 10000 m do 26km Skládka Činov.</t>
  </si>
  <si>
    <t>24</t>
  </si>
  <si>
    <t>900,0*16</t>
  </si>
  <si>
    <t>2675,0*16</t>
  </si>
  <si>
    <t>1420,0*16</t>
  </si>
  <si>
    <t>540,0*0,50*16</t>
  </si>
  <si>
    <t>850,0*16</t>
  </si>
  <si>
    <t>155,0*16</t>
  </si>
  <si>
    <t>100,0*0,50*16</t>
  </si>
  <si>
    <t>-1020,0*16</t>
  </si>
  <si>
    <t>100,0*0,50 *16</t>
  </si>
  <si>
    <t>13</t>
  </si>
  <si>
    <t>C16270-2199/00</t>
  </si>
  <si>
    <t>Poplatek za skládku zeminy Průměrná hmotnost uvažována 1,600t/m3.</t>
  </si>
  <si>
    <t>t</t>
  </si>
  <si>
    <t>26</t>
  </si>
  <si>
    <t>900,0*1,600</t>
  </si>
  <si>
    <t>540,0*1,600</t>
  </si>
  <si>
    <t>100,0*1,600</t>
  </si>
  <si>
    <t>-1020,0*1,600</t>
  </si>
  <si>
    <t>C16270-2199/00R</t>
  </si>
  <si>
    <t>28</t>
  </si>
  <si>
    <t>2675,0*1,600</t>
  </si>
  <si>
    <t>1420,0*1,600</t>
  </si>
  <si>
    <t>850,0*1,600</t>
  </si>
  <si>
    <t>155,0*1,600</t>
  </si>
  <si>
    <t>C17110-1111/00</t>
  </si>
  <si>
    <t>Uložení sypaniny z hornin nesoudržných sypkých s vlhkostí l(d) 0,9 v aktivní zóně. Nakupované kamenivo + zaválcované</t>
  </si>
  <si>
    <t>30</t>
  </si>
  <si>
    <t>1105,0</t>
  </si>
  <si>
    <t>00000-2005</t>
  </si>
  <si>
    <t>Dodávka vhodných lehce zhutnitelných materiálů z nesoudržných zemin do aktivní zóny,vč.dopravy</t>
  </si>
  <si>
    <t>32</t>
  </si>
  <si>
    <t>1105,0*1,01*1,10</t>
  </si>
  <si>
    <t>17</t>
  </si>
  <si>
    <t>C17110-1112/00</t>
  </si>
  <si>
    <t>Uložení sypaniny z hornin nesoudržných sypkých s vlhkostí l(d) pod 0,9 mimo aktivní zónu. Nakupované kamenivo + zaválcované</t>
  </si>
  <si>
    <t>34</t>
  </si>
  <si>
    <t>1980,0</t>
  </si>
  <si>
    <t>M</t>
  </si>
  <si>
    <t>00000-2006</t>
  </si>
  <si>
    <t>Dodávka vhodných lehce zhutnitelných materiálů z nesoudržných zemin mimo aktivní zónu,vč.dopravy</t>
  </si>
  <si>
    <t>-289319002</t>
  </si>
  <si>
    <t>1980,0*1,01*1,10</t>
  </si>
  <si>
    <t>0110</t>
  </si>
  <si>
    <t>Přípravné práce</t>
  </si>
  <si>
    <t>19</t>
  </si>
  <si>
    <t>C11310-6241/00</t>
  </si>
  <si>
    <t>Rozebrání vozovek ze silničních dílců</t>
  </si>
  <si>
    <t>38</t>
  </si>
  <si>
    <t>230</t>
  </si>
  <si>
    <t>0210</t>
  </si>
  <si>
    <t>Úprava podloží</t>
  </si>
  <si>
    <t>C21590-1101/00</t>
  </si>
  <si>
    <t>Zhutnění podloží z hornin soudržných do 92% PS nebo nesoudržných sypkých I(d) do 0,8 Nad úrovní násypu-úroveń HTÚ=-0,50m.</t>
  </si>
  <si>
    <t>42</t>
  </si>
  <si>
    <t>dle v.č.D.1.2</t>
  </si>
  <si>
    <t>(1,0*2+72,0)*(1,0*2+24,0)</t>
  </si>
  <si>
    <t>(2,0+53,0+1,0)*(35,90-24,0)</t>
  </si>
  <si>
    <t>(1,0*2+42,0)*(48,0-35,90)</t>
  </si>
  <si>
    <t>C21590-1101/00.1</t>
  </si>
  <si>
    <t>Zhutnění podloží z hornin soudržných do 92% PS nebo nesoudržných sypkých I(d) do 0,8 Pod násypem. Modul přetvárnosti min.60Mpa (doporučeno 70 až 80MP)</t>
  </si>
  <si>
    <t>44</t>
  </si>
  <si>
    <t>0910</t>
  </si>
  <si>
    <t>Doplňující práce</t>
  </si>
  <si>
    <t>C91972-1</t>
  </si>
  <si>
    <t>Geomříž pro stabilizaci podkladu tuhá trojosá z PP Tensar TriAx TX 160</t>
  </si>
  <si>
    <t>46</t>
  </si>
  <si>
    <t>232-201,25+70,40*1,15</t>
  </si>
  <si>
    <t>69/300</t>
  </si>
  <si>
    <t>21120/300</t>
  </si>
  <si>
    <t>dle v.č.D.1.5</t>
  </si>
  <si>
    <t>3500,0</t>
  </si>
  <si>
    <t>0970</t>
  </si>
  <si>
    <t>Ostatní bourací práce</t>
  </si>
  <si>
    <t>23</t>
  </si>
  <si>
    <t>C97908-4216/00</t>
  </si>
  <si>
    <t>Vodorovná doprava vybouraných hmot po suchu do 5 km Vzdálenost dodatečně určí dodavatel.</t>
  </si>
  <si>
    <t>48</t>
  </si>
  <si>
    <t>C97908-4219/00</t>
  </si>
  <si>
    <t>Příplatek ZKD 5 km u vodorovné dopravy vybouraných hmot po suchu do 25km Skládkovné neuvažováno.</t>
  </si>
  <si>
    <t>50</t>
  </si>
  <si>
    <t>93,84*4</t>
  </si>
  <si>
    <t>25</t>
  </si>
  <si>
    <t>C97908-7213/00</t>
  </si>
  <si>
    <t>Nakládání na dopravní prostředky pro vodorovnou dopravu vybouraných hmot</t>
  </si>
  <si>
    <t>52</t>
  </si>
  <si>
    <t>0990</t>
  </si>
  <si>
    <t>Přesun hmot HSV</t>
  </si>
  <si>
    <t>C99822-2011/00</t>
  </si>
  <si>
    <t>Přesun hmot pro plochy s krytem z kameniva</t>
  </si>
  <si>
    <t>54</t>
  </si>
  <si>
    <t>0991</t>
  </si>
  <si>
    <t>Ostatní práce HSV</t>
  </si>
  <si>
    <t>27</t>
  </si>
  <si>
    <t>Pol1</t>
  </si>
  <si>
    <t>D+M zkouška hutnění</t>
  </si>
  <si>
    <t>kus</t>
  </si>
  <si>
    <t>56</t>
  </si>
  <si>
    <t>SO 101.2 - Opěrná zeď</t>
  </si>
  <si>
    <t xml:space="preserve">    0460 - Opěrné zdí z kamene</t>
  </si>
  <si>
    <t>C13120-1102/00</t>
  </si>
  <si>
    <t>Hloubení jam nezapažených v hornině tř. 3 objemu do 1000 m3 z 50%</t>
  </si>
  <si>
    <t>38,0*13,5</t>
  </si>
  <si>
    <t>C16110-1102/00</t>
  </si>
  <si>
    <t>Svislé přemístění výkopku z horniny tř. 1 až 4 hl výkopu do 4 m</t>
  </si>
  <si>
    <t>513,0*0,16</t>
  </si>
  <si>
    <t>Vodorovné přemístění do 500 m výkopku z horniny tř. 1 až 4 do 250m Zemina pro zásyp-bez vytlačené zemíny pilotami a hlavami pilot-na mezideponii a zpět</t>
  </si>
  <si>
    <t>C16710-1102/00</t>
  </si>
  <si>
    <t>Nakládání výkopku z hornin tř. 1 až 4 přes 100 m3 Z mezideponie pro zásyp.</t>
  </si>
  <si>
    <t>z mezideponie pro zásyp</t>
  </si>
  <si>
    <t>38,0*11,50</t>
  </si>
  <si>
    <t>Uložení sypaniny na skládky Mezideponie.</t>
  </si>
  <si>
    <t>C17410-1101/00</t>
  </si>
  <si>
    <t>Zásyp jam, šachet rýh nebo kolem objektů sypaninou se zhutněním</t>
  </si>
  <si>
    <t>Vodorovné přemístění do 10000 m výkopku z horniny tř. 1 až 4 Vodorovné přemístění nevhodných zemin na skládku.</t>
  </si>
  <si>
    <t>výkop</t>
  </si>
  <si>
    <t>38,0*13,50*16</t>
  </si>
  <si>
    <t>zásypy</t>
  </si>
  <si>
    <t>-38,50*11,50*16</t>
  </si>
  <si>
    <t>17 05 04</t>
  </si>
  <si>
    <t>Skládkovné Zemina a kamení neuvedné pod číslem 17 05 03 Průměrná hmotnost uvažována 1,600/m3.</t>
  </si>
  <si>
    <t>76,0*1,600</t>
  </si>
  <si>
    <t>0460</t>
  </si>
  <si>
    <t>Opěrné zdí z kamene</t>
  </si>
  <si>
    <t>C46151-1111/00</t>
  </si>
  <si>
    <t>Opevnění z lomového kamene do drátěných košů gabionů zpracované na místě</t>
  </si>
  <si>
    <t>řez 1-1´</t>
  </si>
  <si>
    <t>z.s.406,20m</t>
  </si>
  <si>
    <t>6,0*2,0*1,0</t>
  </si>
  <si>
    <t>6,0*1,50*2,0</t>
  </si>
  <si>
    <t>6,0*(1,50-0,50)*1,0</t>
  </si>
  <si>
    <t>6,0*(1,50-0,50*2)*0,50</t>
  </si>
  <si>
    <t>řez 2-2´</t>
  </si>
  <si>
    <t>z.s.407,20m</t>
  </si>
  <si>
    <t>(24,0-6,0)*1,50*2,0</t>
  </si>
  <si>
    <t>(24,0-6,0)*(1,50-0,50)*1,0</t>
  </si>
  <si>
    <t>(24,0-6,0)*(1,50-0,50*2)*0,50</t>
  </si>
  <si>
    <t>řez 3-3´,4-4´</t>
  </si>
  <si>
    <t>9,0*1,50*2,0</t>
  </si>
  <si>
    <t>9,0*(1,50-0,50)*1,0</t>
  </si>
  <si>
    <t>9,0*(1,50-0,50*2)*0,50</t>
  </si>
  <si>
    <t>řez 5-5´</t>
  </si>
  <si>
    <t>z.s.408,20m</t>
  </si>
  <si>
    <t>2,0*1,50*1,0</t>
  </si>
  <si>
    <t>2,0*(1,50-0,50)*1,0</t>
  </si>
  <si>
    <t>2,0*(1,50-0,50*2)*0,50</t>
  </si>
  <si>
    <t>z.s.409,20m</t>
  </si>
  <si>
    <t>C99815-1111/00</t>
  </si>
  <si>
    <t>Přesun hmot pro  objekty pozemní různé zděné z kamene v do 10 m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</si>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</sst>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0000A8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b/>
      <sz val="10"/>
      <color rgb="FF003366"/>
      <name val="Trebuchet MS"/>
    </font>
    <font>
      <sz val="10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42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15" fillId="3" borderId="0" xfId="0" applyFont="1" applyFill="1" applyAlignment="1" applyProtection="1">
      <alignment horizontal="left" vertical="center"/>
    </xf>
    <xf numFmtId="0" fontId="16" fillId="3" borderId="0" xfId="1" applyFont="1" applyFill="1" applyAlignment="1" applyProtection="1">
      <alignment vertical="center"/>
    </xf>
    <xf numFmtId="0" fontId="50" fillId="3" borderId="0" xfId="1" applyFill="1"/>
    <xf numFmtId="0" fontId="0" fillId="3" borderId="0" xfId="0" applyFill="1"/>
    <xf numFmtId="0" fontId="14" fillId="3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7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20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2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7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center" wrapText="1"/>
    </xf>
    <xf numFmtId="0" fontId="20" fillId="0" borderId="21" xfId="0" applyFont="1" applyBorder="1" applyAlignment="1" applyProtection="1">
      <alignment horizontal="center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4" fillId="0" borderId="18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4" fontId="24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1" fillId="0" borderId="18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5" xfId="0" applyFont="1" applyBorder="1" applyAlignment="1">
      <alignment vertical="center"/>
    </xf>
    <xf numFmtId="4" fontId="33" fillId="0" borderId="18" xfId="0" applyNumberFormat="1" applyFont="1" applyBorder="1" applyAlignment="1" applyProtection="1">
      <alignment vertical="center"/>
    </xf>
    <xf numFmtId="4" fontId="33" fillId="0" borderId="0" xfId="0" applyNumberFormat="1" applyFont="1" applyBorder="1" applyAlignment="1" applyProtection="1">
      <alignment vertical="center"/>
    </xf>
    <xf numFmtId="166" fontId="33" fillId="0" borderId="0" xfId="0" applyNumberFormat="1" applyFont="1" applyBorder="1" applyAlignment="1" applyProtection="1">
      <alignment vertical="center"/>
    </xf>
    <xf numFmtId="4" fontId="33" fillId="0" borderId="19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3" fillId="0" borderId="23" xfId="0" applyNumberFormat="1" applyFont="1" applyBorder="1" applyAlignment="1" applyProtection="1">
      <alignment vertical="center"/>
    </xf>
    <xf numFmtId="4" fontId="33" fillId="0" borderId="24" xfId="0" applyNumberFormat="1" applyFont="1" applyBorder="1" applyAlignment="1" applyProtection="1">
      <alignment vertical="center"/>
    </xf>
    <xf numFmtId="166" fontId="33" fillId="0" borderId="24" xfId="0" applyNumberFormat="1" applyFont="1" applyBorder="1" applyAlignment="1" applyProtection="1">
      <alignment vertical="center"/>
    </xf>
    <xf numFmtId="4" fontId="33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5" fillId="3" borderId="0" xfId="0" applyFont="1" applyFill="1" applyAlignment="1">
      <alignment vertical="center"/>
    </xf>
    <xf numFmtId="0" fontId="15" fillId="3" borderId="0" xfId="0" applyFont="1" applyFill="1" applyAlignment="1">
      <alignment horizontal="left" vertical="center"/>
    </xf>
    <xf numFmtId="0" fontId="34" fillId="3" borderId="0" xfId="1" applyFont="1" applyFill="1" applyAlignment="1">
      <alignment vertical="center"/>
    </xf>
    <xf numFmtId="0" fontId="5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35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4" fontId="7" fillId="0" borderId="24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6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5" fillId="0" borderId="0" xfId="0" applyNumberFormat="1" applyFont="1" applyAlignment="1" applyProtection="1"/>
    <xf numFmtId="166" fontId="37" fillId="0" borderId="16" xfId="0" applyNumberFormat="1" applyFont="1" applyBorder="1" applyAlignment="1" applyProtection="1"/>
    <xf numFmtId="166" fontId="37" fillId="0" borderId="17" xfId="0" applyNumberFormat="1" applyFont="1" applyBorder="1" applyAlignment="1" applyProtection="1"/>
    <xf numFmtId="4" fontId="38" fillId="0" borderId="0" xfId="0" applyNumberFormat="1" applyFont="1" applyAlignment="1">
      <alignment vertical="center"/>
    </xf>
    <xf numFmtId="0" fontId="8" fillId="0" borderId="5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5" xfId="0" applyFont="1" applyBorder="1" applyAlignment="1"/>
    <xf numFmtId="0" fontId="8" fillId="0" borderId="18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9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8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4" fontId="7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Protection="1"/>
    <xf numFmtId="0" fontId="0" fillId="0" borderId="5" xfId="0" applyBorder="1"/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9" fillId="0" borderId="0" xfId="0" applyFont="1" applyAlignment="1" applyProtection="1">
      <alignment horizontal="left" vertical="center"/>
    </xf>
    <xf numFmtId="0" fontId="40" fillId="0" borderId="0" xfId="0" applyFont="1" applyAlignment="1" applyProtection="1">
      <alignment horizontal="left" vertical="center"/>
    </xf>
    <xf numFmtId="0" fontId="40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5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39" fillId="0" borderId="0" xfId="0" applyFont="1" applyBorder="1" applyAlignment="1" applyProtection="1">
      <alignment horizontal="left" vertical="center"/>
    </xf>
    <xf numFmtId="0" fontId="41" fillId="0" borderId="0" xfId="0" applyFont="1" applyBorder="1" applyAlignment="1" applyProtection="1">
      <alignment horizontal="left" vertical="center"/>
    </xf>
    <xf numFmtId="0" fontId="41" fillId="0" borderId="0" xfId="0" applyFont="1" applyBorder="1" applyAlignment="1" applyProtection="1">
      <alignment horizontal="left" vertical="center" wrapText="1"/>
    </xf>
    <xf numFmtId="167" fontId="11" fillId="0" borderId="0" xfId="0" applyNumberFormat="1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5" xfId="0" applyFont="1" applyBorder="1" applyAlignment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 wrapText="1"/>
    </xf>
    <xf numFmtId="167" fontId="10" fillId="0" borderId="0" xfId="0" applyNumberFormat="1" applyFont="1" applyBorder="1" applyAlignment="1" applyProtection="1">
      <alignment vertical="center"/>
    </xf>
    <xf numFmtId="0" fontId="12" fillId="0" borderId="5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 wrapText="1"/>
    </xf>
    <xf numFmtId="167" fontId="12" fillId="0" borderId="0" xfId="0" applyNumberFormat="1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5" xfId="0" applyFont="1" applyBorder="1" applyAlignment="1">
      <alignment vertical="center"/>
    </xf>
    <xf numFmtId="0" fontId="12" fillId="0" borderId="18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9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2" fillId="0" borderId="28" xfId="0" applyFont="1" applyBorder="1" applyAlignment="1" applyProtection="1">
      <alignment horizontal="center" vertical="center"/>
    </xf>
    <xf numFmtId="49" fontId="42" fillId="0" borderId="28" xfId="0" applyNumberFormat="1" applyFont="1" applyBorder="1" applyAlignment="1" applyProtection="1">
      <alignment horizontal="left" vertical="center" wrapText="1"/>
    </xf>
    <xf numFmtId="0" fontId="42" fillId="0" borderId="28" xfId="0" applyFont="1" applyBorder="1" applyAlignment="1" applyProtection="1">
      <alignment horizontal="left" vertical="center" wrapText="1"/>
    </xf>
    <xf numFmtId="0" fontId="42" fillId="0" borderId="28" xfId="0" applyFont="1" applyBorder="1" applyAlignment="1" applyProtection="1">
      <alignment horizontal="center" vertical="center" wrapText="1"/>
    </xf>
    <xf numFmtId="167" fontId="42" fillId="0" borderId="28" xfId="0" applyNumberFormat="1" applyFont="1" applyBorder="1" applyAlignment="1" applyProtection="1">
      <alignment vertical="center"/>
    </xf>
    <xf numFmtId="4" fontId="42" fillId="4" borderId="28" xfId="0" applyNumberFormat="1" applyFont="1" applyFill="1" applyBorder="1" applyAlignment="1" applyProtection="1">
      <alignment vertical="center"/>
      <protection locked="0"/>
    </xf>
    <xf numFmtId="4" fontId="42" fillId="0" borderId="28" xfId="0" applyNumberFormat="1" applyFont="1" applyBorder="1" applyAlignment="1" applyProtection="1">
      <alignment vertical="center"/>
    </xf>
    <xf numFmtId="0" fontId="42" fillId="0" borderId="5" xfId="0" applyFont="1" applyBorder="1" applyAlignment="1">
      <alignment vertical="center"/>
    </xf>
    <xf numFmtId="0" fontId="42" fillId="4" borderId="28" xfId="0" applyFont="1" applyFill="1" applyBorder="1" applyAlignment="1" applyProtection="1">
      <alignment horizontal="left" vertical="center"/>
      <protection locked="0"/>
    </xf>
    <xf numFmtId="0" fontId="42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horizontal="left" vertical="center"/>
    </xf>
    <xf numFmtId="0" fontId="4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43" fillId="0" borderId="29" xfId="0" applyFont="1" applyBorder="1" applyAlignment="1" applyProtection="1">
      <alignment vertical="center" wrapText="1"/>
      <protection locked="0"/>
    </xf>
    <xf numFmtId="0" fontId="43" fillId="0" borderId="30" xfId="0" applyFont="1" applyBorder="1" applyAlignment="1" applyProtection="1">
      <alignment vertical="center" wrapText="1"/>
      <protection locked="0"/>
    </xf>
    <xf numFmtId="0" fontId="43" fillId="0" borderId="31" xfId="0" applyFont="1" applyBorder="1" applyAlignment="1" applyProtection="1">
      <alignment vertical="center" wrapText="1"/>
      <protection locked="0"/>
    </xf>
    <xf numFmtId="0" fontId="43" fillId="0" borderId="32" xfId="0" applyFont="1" applyBorder="1" applyAlignment="1" applyProtection="1">
      <alignment horizontal="center" vertical="center" wrapText="1"/>
      <protection locked="0"/>
    </xf>
    <xf numFmtId="0" fontId="43" fillId="0" borderId="33" xfId="0" applyFont="1" applyBorder="1" applyAlignment="1" applyProtection="1">
      <alignment horizontal="center" vertical="center" wrapText="1"/>
      <protection locked="0"/>
    </xf>
    <xf numFmtId="0" fontId="43" fillId="0" borderId="32" xfId="0" applyFont="1" applyBorder="1" applyAlignment="1" applyProtection="1">
      <alignment vertical="center" wrapText="1"/>
      <protection locked="0"/>
    </xf>
    <xf numFmtId="0" fontId="43" fillId="0" borderId="33" xfId="0" applyFont="1" applyBorder="1" applyAlignment="1" applyProtection="1">
      <alignment vertical="center" wrapText="1"/>
      <protection locked="0"/>
    </xf>
    <xf numFmtId="0" fontId="45" fillId="0" borderId="1" xfId="0" applyFont="1" applyBorder="1" applyAlignment="1" applyProtection="1">
      <alignment horizontal="left" vertical="center" wrapText="1"/>
      <protection locked="0"/>
    </xf>
    <xf numFmtId="0" fontId="46" fillId="0" borderId="1" xfId="0" applyFont="1" applyBorder="1" applyAlignment="1" applyProtection="1">
      <alignment horizontal="left" vertical="center" wrapText="1"/>
      <protection locked="0"/>
    </xf>
    <xf numFmtId="0" fontId="46" fillId="0" borderId="32" xfId="0" applyFont="1" applyBorder="1" applyAlignment="1" applyProtection="1">
      <alignment vertical="center" wrapText="1"/>
      <protection locked="0"/>
    </xf>
    <xf numFmtId="0" fontId="46" fillId="0" borderId="1" xfId="0" applyFont="1" applyBorder="1" applyAlignment="1" applyProtection="1">
      <alignment vertical="center" wrapText="1"/>
      <protection locked="0"/>
    </xf>
    <xf numFmtId="0" fontId="46" fillId="0" borderId="1" xfId="0" applyFont="1" applyBorder="1" applyAlignment="1" applyProtection="1">
      <alignment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49" fontId="46" fillId="0" borderId="1" xfId="0" applyNumberFormat="1" applyFont="1" applyBorder="1" applyAlignment="1" applyProtection="1">
      <alignment vertical="center" wrapText="1"/>
      <protection locked="0"/>
    </xf>
    <xf numFmtId="0" fontId="43" fillId="0" borderId="35" xfId="0" applyFont="1" applyBorder="1" applyAlignment="1" applyProtection="1">
      <alignment vertical="center" wrapText="1"/>
      <protection locked="0"/>
    </xf>
    <xf numFmtId="0" fontId="47" fillId="0" borderId="34" xfId="0" applyFont="1" applyBorder="1" applyAlignment="1" applyProtection="1">
      <alignment vertical="center" wrapText="1"/>
      <protection locked="0"/>
    </xf>
    <xf numFmtId="0" fontId="43" fillId="0" borderId="36" xfId="0" applyFont="1" applyBorder="1" applyAlignment="1" applyProtection="1">
      <alignment vertical="center" wrapText="1"/>
      <protection locked="0"/>
    </xf>
    <xf numFmtId="0" fontId="43" fillId="0" borderId="1" xfId="0" applyFont="1" applyBorder="1" applyAlignment="1" applyProtection="1">
      <alignment vertical="top"/>
      <protection locked="0"/>
    </xf>
    <xf numFmtId="0" fontId="43" fillId="0" borderId="0" xfId="0" applyFont="1" applyAlignment="1" applyProtection="1">
      <alignment vertical="top"/>
      <protection locked="0"/>
    </xf>
    <xf numFmtId="0" fontId="43" fillId="0" borderId="29" xfId="0" applyFont="1" applyBorder="1" applyAlignment="1" applyProtection="1">
      <alignment horizontal="left" vertical="center"/>
      <protection locked="0"/>
    </xf>
    <xf numFmtId="0" fontId="43" fillId="0" borderId="30" xfId="0" applyFont="1" applyBorder="1" applyAlignment="1" applyProtection="1">
      <alignment horizontal="left" vertical="center"/>
      <protection locked="0"/>
    </xf>
    <xf numFmtId="0" fontId="43" fillId="0" borderId="31" xfId="0" applyFont="1" applyBorder="1" applyAlignment="1" applyProtection="1">
      <alignment horizontal="left" vertical="center"/>
      <protection locked="0"/>
    </xf>
    <xf numFmtId="0" fontId="43" fillId="0" borderId="32" xfId="0" applyFont="1" applyBorder="1" applyAlignment="1" applyProtection="1">
      <alignment horizontal="left" vertical="center"/>
      <protection locked="0"/>
    </xf>
    <xf numFmtId="0" fontId="43" fillId="0" borderId="33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8" fillId="0" borderId="0" xfId="0" applyFont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center" vertical="center"/>
      <protection locked="0"/>
    </xf>
    <xf numFmtId="0" fontId="48" fillId="0" borderId="34" xfId="0" applyFont="1" applyBorder="1" applyAlignment="1" applyProtection="1">
      <alignment horizontal="left" vertical="center"/>
      <protection locked="0"/>
    </xf>
    <xf numFmtId="0" fontId="49" fillId="0" borderId="1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center" vertical="center"/>
      <protection locked="0"/>
    </xf>
    <xf numFmtId="0" fontId="46" fillId="0" borderId="32" xfId="0" applyFont="1" applyBorder="1" applyAlignment="1" applyProtection="1">
      <alignment horizontal="left" vertical="center"/>
      <protection locked="0"/>
    </xf>
    <xf numFmtId="0" fontId="46" fillId="2" borderId="1" xfId="0" applyFont="1" applyFill="1" applyBorder="1" applyAlignment="1" applyProtection="1">
      <alignment horizontal="left" vertical="center"/>
      <protection locked="0"/>
    </xf>
    <xf numFmtId="0" fontId="46" fillId="2" borderId="1" xfId="0" applyFont="1" applyFill="1" applyBorder="1" applyAlignment="1" applyProtection="1">
      <alignment horizontal="center" vertical="center"/>
      <protection locked="0"/>
    </xf>
    <xf numFmtId="0" fontId="43" fillId="0" borderId="35" xfId="0" applyFont="1" applyBorder="1" applyAlignment="1" applyProtection="1">
      <alignment horizontal="left" vertical="center"/>
      <protection locked="0"/>
    </xf>
    <xf numFmtId="0" fontId="47" fillId="0" borderId="34" xfId="0" applyFont="1" applyBorder="1" applyAlignment="1" applyProtection="1">
      <alignment horizontal="left" vertical="center"/>
      <protection locked="0"/>
    </xf>
    <xf numFmtId="0" fontId="43" fillId="0" borderId="36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left" vertical="center"/>
      <protection locked="0"/>
    </xf>
    <xf numFmtId="0" fontId="48" fillId="0" borderId="1" xfId="0" applyFont="1" applyBorder="1" applyAlignment="1" applyProtection="1">
      <alignment horizontal="left" vertical="center"/>
      <protection locked="0"/>
    </xf>
    <xf numFmtId="0" fontId="46" fillId="0" borderId="34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 wrapText="1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43" fillId="0" borderId="29" xfId="0" applyFont="1" applyBorder="1" applyAlignment="1" applyProtection="1">
      <alignment horizontal="left" vertical="center" wrapText="1"/>
      <protection locked="0"/>
    </xf>
    <xf numFmtId="0" fontId="43" fillId="0" borderId="30" xfId="0" applyFont="1" applyBorder="1" applyAlignment="1" applyProtection="1">
      <alignment horizontal="left" vertical="center" wrapText="1"/>
      <protection locked="0"/>
    </xf>
    <xf numFmtId="0" fontId="43" fillId="0" borderId="31" xfId="0" applyFont="1" applyBorder="1" applyAlignment="1" applyProtection="1">
      <alignment horizontal="left" vertical="center" wrapText="1"/>
      <protection locked="0"/>
    </xf>
    <xf numFmtId="0" fontId="43" fillId="0" borderId="32" xfId="0" applyFont="1" applyBorder="1" applyAlignment="1" applyProtection="1">
      <alignment horizontal="left" vertical="center" wrapText="1"/>
      <protection locked="0"/>
    </xf>
    <xf numFmtId="0" fontId="43" fillId="0" borderId="33" xfId="0" applyFont="1" applyBorder="1" applyAlignment="1" applyProtection="1">
      <alignment horizontal="left" vertical="center" wrapText="1"/>
      <protection locked="0"/>
    </xf>
    <xf numFmtId="0" fontId="48" fillId="0" borderId="32" xfId="0" applyFont="1" applyBorder="1" applyAlignment="1" applyProtection="1">
      <alignment horizontal="left" vertical="center" wrapText="1"/>
      <protection locked="0"/>
    </xf>
    <xf numFmtId="0" fontId="48" fillId="0" borderId="33" xfId="0" applyFont="1" applyBorder="1" applyAlignment="1" applyProtection="1">
      <alignment horizontal="left" vertical="center" wrapText="1"/>
      <protection locked="0"/>
    </xf>
    <xf numFmtId="0" fontId="46" fillId="0" borderId="32" xfId="0" applyFont="1" applyBorder="1" applyAlignment="1" applyProtection="1">
      <alignment horizontal="left" vertical="center" wrapText="1"/>
      <protection locked="0"/>
    </xf>
    <xf numFmtId="0" fontId="46" fillId="0" borderId="33" xfId="0" applyFont="1" applyBorder="1" applyAlignment="1" applyProtection="1">
      <alignment horizontal="left" vertical="center" wrapText="1"/>
      <protection locked="0"/>
    </xf>
    <xf numFmtId="0" fontId="46" fillId="0" borderId="33" xfId="0" applyFont="1" applyBorder="1" applyAlignment="1" applyProtection="1">
      <alignment horizontal="left" vertical="center"/>
      <protection locked="0"/>
    </xf>
    <xf numFmtId="0" fontId="46" fillId="0" borderId="35" xfId="0" applyFont="1" applyBorder="1" applyAlignment="1" applyProtection="1">
      <alignment horizontal="left" vertical="center" wrapText="1"/>
      <protection locked="0"/>
    </xf>
    <xf numFmtId="0" fontId="46" fillId="0" borderId="34" xfId="0" applyFont="1" applyBorder="1" applyAlignment="1" applyProtection="1">
      <alignment horizontal="left" vertical="center" wrapText="1"/>
      <protection locked="0"/>
    </xf>
    <xf numFmtId="0" fontId="46" fillId="0" borderId="36" xfId="0" applyFont="1" applyBorder="1" applyAlignment="1" applyProtection="1">
      <alignment horizontal="left" vertical="center" wrapText="1"/>
      <protection locked="0"/>
    </xf>
    <xf numFmtId="0" fontId="46" fillId="0" borderId="1" xfId="0" applyFont="1" applyBorder="1" applyAlignment="1" applyProtection="1">
      <alignment horizontal="left" vertical="top"/>
      <protection locked="0"/>
    </xf>
    <xf numFmtId="0" fontId="46" fillId="0" borderId="1" xfId="0" applyFont="1" applyBorder="1" applyAlignment="1" applyProtection="1">
      <alignment horizontal="center" vertical="top"/>
      <protection locked="0"/>
    </xf>
    <xf numFmtId="0" fontId="46" fillId="0" borderId="35" xfId="0" applyFont="1" applyBorder="1" applyAlignment="1" applyProtection="1">
      <alignment horizontal="left" vertical="center"/>
      <protection locked="0"/>
    </xf>
    <xf numFmtId="0" fontId="46" fillId="0" borderId="36" xfId="0" applyFont="1" applyBorder="1" applyAlignment="1" applyProtection="1">
      <alignment horizontal="left" vertical="center"/>
      <protection locked="0"/>
    </xf>
    <xf numFmtId="0" fontId="48" fillId="0" borderId="0" xfId="0" applyFont="1" applyAlignment="1" applyProtection="1">
      <alignment vertical="center"/>
      <protection locked="0"/>
    </xf>
    <xf numFmtId="0" fontId="45" fillId="0" borderId="1" xfId="0" applyFont="1" applyBorder="1" applyAlignment="1" applyProtection="1">
      <alignment vertical="center"/>
      <protection locked="0"/>
    </xf>
    <xf numFmtId="0" fontId="48" fillId="0" borderId="34" xfId="0" applyFont="1" applyBorder="1" applyAlignment="1" applyProtection="1">
      <alignment vertical="center"/>
      <protection locked="0"/>
    </xf>
    <xf numFmtId="0" fontId="45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6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5" fillId="0" borderId="34" xfId="0" applyFont="1" applyBorder="1" applyAlignment="1" applyProtection="1">
      <alignment horizontal="left"/>
      <protection locked="0"/>
    </xf>
    <xf numFmtId="0" fontId="48" fillId="0" borderId="34" xfId="0" applyFont="1" applyBorder="1" applyAlignment="1" applyProtection="1">
      <protection locked="0"/>
    </xf>
    <xf numFmtId="0" fontId="43" fillId="0" borderId="32" xfId="0" applyFont="1" applyBorder="1" applyAlignment="1" applyProtection="1">
      <alignment vertical="top"/>
      <protection locked="0"/>
    </xf>
    <xf numFmtId="0" fontId="43" fillId="0" borderId="33" xfId="0" applyFont="1" applyBorder="1" applyAlignment="1" applyProtection="1">
      <alignment vertical="top"/>
      <protection locked="0"/>
    </xf>
    <xf numFmtId="0" fontId="43" fillId="0" borderId="1" xfId="0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left" vertical="top"/>
      <protection locked="0"/>
    </xf>
    <xf numFmtId="0" fontId="43" fillId="0" borderId="35" xfId="0" applyFont="1" applyBorder="1" applyAlignment="1" applyProtection="1">
      <alignment vertical="top"/>
      <protection locked="0"/>
    </xf>
    <xf numFmtId="0" fontId="43" fillId="0" borderId="34" xfId="0" applyFont="1" applyBorder="1" applyAlignment="1" applyProtection="1">
      <alignment vertical="top"/>
      <protection locked="0"/>
    </xf>
    <xf numFmtId="0" fontId="43" fillId="0" borderId="36" xfId="0" applyFont="1" applyBorder="1" applyAlignment="1" applyProtection="1">
      <alignment vertical="top"/>
      <protection locked="0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2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9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4" fontId="29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7" fillId="0" borderId="0" xfId="0" applyNumberFormat="1" applyFont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0" fillId="0" borderId="0" xfId="0"/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 wrapText="1"/>
    </xf>
    <xf numFmtId="0" fontId="2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4" fillId="3" borderId="0" xfId="1" applyFont="1" applyFill="1" applyAlignment="1">
      <alignment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46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top"/>
      <protection locked="0"/>
    </xf>
    <xf numFmtId="0" fontId="45" fillId="0" borderId="34" xfId="0" applyFont="1" applyBorder="1" applyAlignment="1" applyProtection="1">
      <alignment horizontal="left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49" fontId="46" fillId="0" borderId="1" xfId="0" applyNumberFormat="1" applyFont="1" applyBorder="1" applyAlignment="1" applyProtection="1">
      <alignment horizontal="left" vertical="center" wrapText="1"/>
      <protection locked="0"/>
    </xf>
    <xf numFmtId="0" fontId="46" fillId="0" borderId="1" xfId="0" applyFont="1" applyBorder="1" applyAlignment="1" applyProtection="1">
      <alignment horizontal="left" vertical="center" wrapText="1"/>
      <protection locked="0"/>
    </xf>
    <xf numFmtId="0" fontId="45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8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7" t="s">
        <v>0</v>
      </c>
      <c r="B1" s="18"/>
      <c r="C1" s="18"/>
      <c r="D1" s="19" t="s">
        <v>1</v>
      </c>
      <c r="E1" s="18"/>
      <c r="F1" s="18"/>
      <c r="G1" s="18"/>
      <c r="H1" s="18"/>
      <c r="I1" s="18"/>
      <c r="J1" s="18"/>
      <c r="K1" s="20" t="s">
        <v>2</v>
      </c>
      <c r="L1" s="20"/>
      <c r="M1" s="20"/>
      <c r="N1" s="20"/>
      <c r="O1" s="20"/>
      <c r="P1" s="20"/>
      <c r="Q1" s="20"/>
      <c r="R1" s="20"/>
      <c r="S1" s="20"/>
      <c r="T1" s="18"/>
      <c r="U1" s="18"/>
      <c r="V1" s="18"/>
      <c r="W1" s="20" t="s">
        <v>3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1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3" t="s">
        <v>4</v>
      </c>
      <c r="BB1" s="23" t="s">
        <v>5</v>
      </c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T1" s="24" t="s">
        <v>6</v>
      </c>
      <c r="BU1" s="24" t="s">
        <v>6</v>
      </c>
      <c r="BV1" s="24" t="s">
        <v>7</v>
      </c>
    </row>
    <row r="2" spans="1:74" ht="36.950000000000003" customHeight="1">
      <c r="AR2" s="403"/>
      <c r="AS2" s="403"/>
      <c r="AT2" s="403"/>
      <c r="AU2" s="403"/>
      <c r="AV2" s="403"/>
      <c r="AW2" s="403"/>
      <c r="AX2" s="403"/>
      <c r="AY2" s="403"/>
      <c r="AZ2" s="403"/>
      <c r="BA2" s="403"/>
      <c r="BB2" s="403"/>
      <c r="BC2" s="403"/>
      <c r="BD2" s="403"/>
      <c r="BE2" s="403"/>
      <c r="BS2" s="25" t="s">
        <v>8</v>
      </c>
      <c r="BT2" s="25" t="s">
        <v>9</v>
      </c>
    </row>
    <row r="3" spans="1:74" ht="6.95" customHeight="1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8"/>
      <c r="BS3" s="25" t="s">
        <v>8</v>
      </c>
      <c r="BT3" s="25" t="s">
        <v>10</v>
      </c>
    </row>
    <row r="4" spans="1:74" ht="36.950000000000003" customHeight="1">
      <c r="B4" s="29"/>
      <c r="C4" s="30"/>
      <c r="D4" s="31" t="s">
        <v>11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2"/>
      <c r="AS4" s="33" t="s">
        <v>12</v>
      </c>
      <c r="BE4" s="34" t="s">
        <v>13</v>
      </c>
      <c r="BS4" s="25" t="s">
        <v>14</v>
      </c>
    </row>
    <row r="5" spans="1:74" ht="14.45" customHeight="1">
      <c r="B5" s="29"/>
      <c r="C5" s="30"/>
      <c r="D5" s="35" t="s">
        <v>15</v>
      </c>
      <c r="E5" s="30"/>
      <c r="F5" s="30"/>
      <c r="G5" s="30"/>
      <c r="H5" s="30"/>
      <c r="I5" s="30"/>
      <c r="J5" s="30"/>
      <c r="K5" s="363" t="s">
        <v>16</v>
      </c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0"/>
      <c r="AQ5" s="32"/>
      <c r="BE5" s="361" t="s">
        <v>17</v>
      </c>
      <c r="BS5" s="25" t="s">
        <v>8</v>
      </c>
    </row>
    <row r="6" spans="1:74" ht="36.950000000000003" customHeight="1">
      <c r="B6" s="29"/>
      <c r="C6" s="30"/>
      <c r="D6" s="37" t="s">
        <v>18</v>
      </c>
      <c r="E6" s="30"/>
      <c r="F6" s="30"/>
      <c r="G6" s="30"/>
      <c r="H6" s="30"/>
      <c r="I6" s="30"/>
      <c r="J6" s="30"/>
      <c r="K6" s="365" t="s">
        <v>19</v>
      </c>
      <c r="L6" s="364"/>
      <c r="M6" s="364"/>
      <c r="N6" s="364"/>
      <c r="O6" s="364"/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4"/>
      <c r="AB6" s="364"/>
      <c r="AC6" s="364"/>
      <c r="AD6" s="364"/>
      <c r="AE6" s="364"/>
      <c r="AF6" s="364"/>
      <c r="AG6" s="364"/>
      <c r="AH6" s="364"/>
      <c r="AI6" s="364"/>
      <c r="AJ6" s="364"/>
      <c r="AK6" s="364"/>
      <c r="AL6" s="364"/>
      <c r="AM6" s="364"/>
      <c r="AN6" s="364"/>
      <c r="AO6" s="364"/>
      <c r="AP6" s="30"/>
      <c r="AQ6" s="32"/>
      <c r="BE6" s="362"/>
      <c r="BS6" s="25" t="s">
        <v>8</v>
      </c>
    </row>
    <row r="7" spans="1:74" ht="14.45" customHeight="1">
      <c r="B7" s="29"/>
      <c r="C7" s="30"/>
      <c r="D7" s="38" t="s">
        <v>20</v>
      </c>
      <c r="E7" s="30"/>
      <c r="F7" s="30"/>
      <c r="G7" s="30"/>
      <c r="H7" s="30"/>
      <c r="I7" s="30"/>
      <c r="J7" s="30"/>
      <c r="K7" s="36" t="s">
        <v>21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8" t="s">
        <v>22</v>
      </c>
      <c r="AL7" s="30"/>
      <c r="AM7" s="30"/>
      <c r="AN7" s="36" t="s">
        <v>21</v>
      </c>
      <c r="AO7" s="30"/>
      <c r="AP7" s="30"/>
      <c r="AQ7" s="32"/>
      <c r="BE7" s="362"/>
      <c r="BS7" s="25" t="s">
        <v>8</v>
      </c>
    </row>
    <row r="8" spans="1:74" ht="14.45" customHeight="1">
      <c r="B8" s="29"/>
      <c r="C8" s="30"/>
      <c r="D8" s="38" t="s">
        <v>23</v>
      </c>
      <c r="E8" s="30"/>
      <c r="F8" s="30"/>
      <c r="G8" s="30"/>
      <c r="H8" s="30"/>
      <c r="I8" s="30"/>
      <c r="J8" s="30"/>
      <c r="K8" s="36" t="s">
        <v>24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8" t="s">
        <v>25</v>
      </c>
      <c r="AL8" s="30"/>
      <c r="AM8" s="30"/>
      <c r="AN8" s="39" t="s">
        <v>26</v>
      </c>
      <c r="AO8" s="30"/>
      <c r="AP8" s="30"/>
      <c r="AQ8" s="32"/>
      <c r="BE8" s="362"/>
      <c r="BS8" s="25" t="s">
        <v>8</v>
      </c>
    </row>
    <row r="9" spans="1:74" ht="14.45" customHeight="1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2"/>
      <c r="BE9" s="362"/>
      <c r="BS9" s="25" t="s">
        <v>8</v>
      </c>
    </row>
    <row r="10" spans="1:74" ht="14.45" customHeight="1">
      <c r="B10" s="29"/>
      <c r="C10" s="30"/>
      <c r="D10" s="38" t="s">
        <v>27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8" t="s">
        <v>28</v>
      </c>
      <c r="AL10" s="30"/>
      <c r="AM10" s="30"/>
      <c r="AN10" s="36" t="s">
        <v>29</v>
      </c>
      <c r="AO10" s="30"/>
      <c r="AP10" s="30"/>
      <c r="AQ10" s="32"/>
      <c r="BE10" s="362"/>
      <c r="BS10" s="25" t="s">
        <v>8</v>
      </c>
    </row>
    <row r="11" spans="1:74" ht="18.399999999999999" customHeight="1">
      <c r="B11" s="29"/>
      <c r="C11" s="30"/>
      <c r="D11" s="30"/>
      <c r="E11" s="36" t="s">
        <v>30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8" t="s">
        <v>31</v>
      </c>
      <c r="AL11" s="30"/>
      <c r="AM11" s="30"/>
      <c r="AN11" s="36" t="s">
        <v>32</v>
      </c>
      <c r="AO11" s="30"/>
      <c r="AP11" s="30"/>
      <c r="AQ11" s="32"/>
      <c r="BE11" s="362"/>
      <c r="BS11" s="25" t="s">
        <v>8</v>
      </c>
    </row>
    <row r="12" spans="1:74" ht="6.95" customHeight="1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2"/>
      <c r="BE12" s="362"/>
      <c r="BS12" s="25" t="s">
        <v>8</v>
      </c>
    </row>
    <row r="13" spans="1:74" ht="14.45" customHeight="1">
      <c r="B13" s="29"/>
      <c r="C13" s="30"/>
      <c r="D13" s="38" t="s">
        <v>33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8" t="s">
        <v>28</v>
      </c>
      <c r="AL13" s="30"/>
      <c r="AM13" s="30"/>
      <c r="AN13" s="40" t="s">
        <v>34</v>
      </c>
      <c r="AO13" s="30"/>
      <c r="AP13" s="30"/>
      <c r="AQ13" s="32"/>
      <c r="BE13" s="362"/>
      <c r="BS13" s="25" t="s">
        <v>8</v>
      </c>
    </row>
    <row r="14" spans="1:74">
      <c r="B14" s="29"/>
      <c r="C14" s="30"/>
      <c r="D14" s="30"/>
      <c r="E14" s="366" t="s">
        <v>34</v>
      </c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  <c r="AH14" s="367"/>
      <c r="AI14" s="367"/>
      <c r="AJ14" s="367"/>
      <c r="AK14" s="38" t="s">
        <v>31</v>
      </c>
      <c r="AL14" s="30"/>
      <c r="AM14" s="30"/>
      <c r="AN14" s="40" t="s">
        <v>34</v>
      </c>
      <c r="AO14" s="30"/>
      <c r="AP14" s="30"/>
      <c r="AQ14" s="32"/>
      <c r="BE14" s="362"/>
      <c r="BS14" s="25" t="s">
        <v>8</v>
      </c>
    </row>
    <row r="15" spans="1:74" ht="6.9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2"/>
      <c r="BE15" s="362"/>
      <c r="BS15" s="25" t="s">
        <v>6</v>
      </c>
    </row>
    <row r="16" spans="1:74" ht="14.45" customHeight="1">
      <c r="B16" s="29"/>
      <c r="C16" s="30"/>
      <c r="D16" s="38" t="s">
        <v>35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8" t="s">
        <v>28</v>
      </c>
      <c r="AL16" s="30"/>
      <c r="AM16" s="30"/>
      <c r="AN16" s="36" t="s">
        <v>36</v>
      </c>
      <c r="AO16" s="30"/>
      <c r="AP16" s="30"/>
      <c r="AQ16" s="32"/>
      <c r="BE16" s="362"/>
      <c r="BS16" s="25" t="s">
        <v>6</v>
      </c>
    </row>
    <row r="17" spans="2:71" ht="18.399999999999999" customHeight="1">
      <c r="B17" s="29"/>
      <c r="C17" s="30"/>
      <c r="D17" s="30"/>
      <c r="E17" s="36" t="s">
        <v>37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8" t="s">
        <v>31</v>
      </c>
      <c r="AL17" s="30"/>
      <c r="AM17" s="30"/>
      <c r="AN17" s="36" t="s">
        <v>38</v>
      </c>
      <c r="AO17" s="30"/>
      <c r="AP17" s="30"/>
      <c r="AQ17" s="32"/>
      <c r="BE17" s="362"/>
      <c r="BS17" s="25" t="s">
        <v>39</v>
      </c>
    </row>
    <row r="18" spans="2:71" ht="6.95" customHeight="1"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2"/>
      <c r="BE18" s="362"/>
      <c r="BS18" s="25" t="s">
        <v>8</v>
      </c>
    </row>
    <row r="19" spans="2:71" ht="14.45" customHeight="1">
      <c r="B19" s="29"/>
      <c r="C19" s="30"/>
      <c r="D19" s="38" t="s">
        <v>40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2"/>
      <c r="BE19" s="362"/>
      <c r="BS19" s="25" t="s">
        <v>8</v>
      </c>
    </row>
    <row r="20" spans="2:71" ht="291" customHeight="1">
      <c r="B20" s="29"/>
      <c r="C20" s="30"/>
      <c r="D20" s="30"/>
      <c r="E20" s="368" t="s">
        <v>41</v>
      </c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0"/>
      <c r="AP20" s="30"/>
      <c r="AQ20" s="32"/>
      <c r="BE20" s="362"/>
      <c r="BS20" s="25" t="s">
        <v>39</v>
      </c>
    </row>
    <row r="21" spans="2:71" ht="6.95" customHeight="1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2"/>
      <c r="BE21" s="362"/>
    </row>
    <row r="22" spans="2:71" ht="6.95" customHeight="1">
      <c r="B22" s="29"/>
      <c r="C22" s="3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30"/>
      <c r="AQ22" s="32"/>
      <c r="BE22" s="362"/>
    </row>
    <row r="23" spans="2:71" s="1" customFormat="1" ht="25.9" customHeight="1">
      <c r="B23" s="42"/>
      <c r="C23" s="43"/>
      <c r="D23" s="44" t="s">
        <v>42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369">
        <f>ROUND(AG51,2)</f>
        <v>0</v>
      </c>
      <c r="AL23" s="370"/>
      <c r="AM23" s="370"/>
      <c r="AN23" s="370"/>
      <c r="AO23" s="370"/>
      <c r="AP23" s="43"/>
      <c r="AQ23" s="46"/>
      <c r="BE23" s="362"/>
    </row>
    <row r="24" spans="2:71" s="1" customFormat="1" ht="6.95" customHeight="1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6"/>
      <c r="BE24" s="362"/>
    </row>
    <row r="25" spans="2:71" s="1" customFormat="1" ht="13.5"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371" t="s">
        <v>43</v>
      </c>
      <c r="M25" s="371"/>
      <c r="N25" s="371"/>
      <c r="O25" s="371"/>
      <c r="P25" s="43"/>
      <c r="Q25" s="43"/>
      <c r="R25" s="43"/>
      <c r="S25" s="43"/>
      <c r="T25" s="43"/>
      <c r="U25" s="43"/>
      <c r="V25" s="43"/>
      <c r="W25" s="371" t="s">
        <v>44</v>
      </c>
      <c r="X25" s="371"/>
      <c r="Y25" s="371"/>
      <c r="Z25" s="371"/>
      <c r="AA25" s="371"/>
      <c r="AB25" s="371"/>
      <c r="AC25" s="371"/>
      <c r="AD25" s="371"/>
      <c r="AE25" s="371"/>
      <c r="AF25" s="43"/>
      <c r="AG25" s="43"/>
      <c r="AH25" s="43"/>
      <c r="AI25" s="43"/>
      <c r="AJ25" s="43"/>
      <c r="AK25" s="371" t="s">
        <v>45</v>
      </c>
      <c r="AL25" s="371"/>
      <c r="AM25" s="371"/>
      <c r="AN25" s="371"/>
      <c r="AO25" s="371"/>
      <c r="AP25" s="43"/>
      <c r="AQ25" s="46"/>
      <c r="BE25" s="362"/>
    </row>
    <row r="26" spans="2:71" s="2" customFormat="1" ht="14.45" customHeight="1">
      <c r="B26" s="48"/>
      <c r="C26" s="49"/>
      <c r="D26" s="50" t="s">
        <v>46</v>
      </c>
      <c r="E26" s="49"/>
      <c r="F26" s="50" t="s">
        <v>47</v>
      </c>
      <c r="G26" s="49"/>
      <c r="H26" s="49"/>
      <c r="I26" s="49"/>
      <c r="J26" s="49"/>
      <c r="K26" s="49"/>
      <c r="L26" s="372">
        <v>0.21</v>
      </c>
      <c r="M26" s="373"/>
      <c r="N26" s="373"/>
      <c r="O26" s="373"/>
      <c r="P26" s="49"/>
      <c r="Q26" s="49"/>
      <c r="R26" s="49"/>
      <c r="S26" s="49"/>
      <c r="T26" s="49"/>
      <c r="U26" s="49"/>
      <c r="V26" s="49"/>
      <c r="W26" s="374">
        <f>ROUND(AZ51,2)</f>
        <v>0</v>
      </c>
      <c r="X26" s="373"/>
      <c r="Y26" s="373"/>
      <c r="Z26" s="373"/>
      <c r="AA26" s="373"/>
      <c r="AB26" s="373"/>
      <c r="AC26" s="373"/>
      <c r="AD26" s="373"/>
      <c r="AE26" s="373"/>
      <c r="AF26" s="49"/>
      <c r="AG26" s="49"/>
      <c r="AH26" s="49"/>
      <c r="AI26" s="49"/>
      <c r="AJ26" s="49"/>
      <c r="AK26" s="374">
        <f>ROUND(AV51,2)</f>
        <v>0</v>
      </c>
      <c r="AL26" s="373"/>
      <c r="AM26" s="373"/>
      <c r="AN26" s="373"/>
      <c r="AO26" s="373"/>
      <c r="AP26" s="49"/>
      <c r="AQ26" s="51"/>
      <c r="BE26" s="362"/>
    </row>
    <row r="27" spans="2:71" s="2" customFormat="1" ht="14.45" customHeight="1">
      <c r="B27" s="48"/>
      <c r="C27" s="49"/>
      <c r="D27" s="49"/>
      <c r="E27" s="49"/>
      <c r="F27" s="50" t="s">
        <v>48</v>
      </c>
      <c r="G27" s="49"/>
      <c r="H27" s="49"/>
      <c r="I27" s="49"/>
      <c r="J27" s="49"/>
      <c r="K27" s="49"/>
      <c r="L27" s="372">
        <v>0.15</v>
      </c>
      <c r="M27" s="373"/>
      <c r="N27" s="373"/>
      <c r="O27" s="373"/>
      <c r="P27" s="49"/>
      <c r="Q27" s="49"/>
      <c r="R27" s="49"/>
      <c r="S27" s="49"/>
      <c r="T27" s="49"/>
      <c r="U27" s="49"/>
      <c r="V27" s="49"/>
      <c r="W27" s="374">
        <f>ROUND(BA51,2)</f>
        <v>0</v>
      </c>
      <c r="X27" s="373"/>
      <c r="Y27" s="373"/>
      <c r="Z27" s="373"/>
      <c r="AA27" s="373"/>
      <c r="AB27" s="373"/>
      <c r="AC27" s="373"/>
      <c r="AD27" s="373"/>
      <c r="AE27" s="373"/>
      <c r="AF27" s="49"/>
      <c r="AG27" s="49"/>
      <c r="AH27" s="49"/>
      <c r="AI27" s="49"/>
      <c r="AJ27" s="49"/>
      <c r="AK27" s="374">
        <f>ROUND(AW51,2)</f>
        <v>0</v>
      </c>
      <c r="AL27" s="373"/>
      <c r="AM27" s="373"/>
      <c r="AN27" s="373"/>
      <c r="AO27" s="373"/>
      <c r="AP27" s="49"/>
      <c r="AQ27" s="51"/>
      <c r="BE27" s="362"/>
    </row>
    <row r="28" spans="2:71" s="2" customFormat="1" ht="14.45" hidden="1" customHeight="1">
      <c r="B28" s="48"/>
      <c r="C28" s="49"/>
      <c r="D28" s="49"/>
      <c r="E28" s="49"/>
      <c r="F28" s="50" t="s">
        <v>49</v>
      </c>
      <c r="G28" s="49"/>
      <c r="H28" s="49"/>
      <c r="I28" s="49"/>
      <c r="J28" s="49"/>
      <c r="K28" s="49"/>
      <c r="L28" s="372">
        <v>0.21</v>
      </c>
      <c r="M28" s="373"/>
      <c r="N28" s="373"/>
      <c r="O28" s="373"/>
      <c r="P28" s="49"/>
      <c r="Q28" s="49"/>
      <c r="R28" s="49"/>
      <c r="S28" s="49"/>
      <c r="T28" s="49"/>
      <c r="U28" s="49"/>
      <c r="V28" s="49"/>
      <c r="W28" s="374">
        <f>ROUND(BB51,2)</f>
        <v>0</v>
      </c>
      <c r="X28" s="373"/>
      <c r="Y28" s="373"/>
      <c r="Z28" s="373"/>
      <c r="AA28" s="373"/>
      <c r="AB28" s="373"/>
      <c r="AC28" s="373"/>
      <c r="AD28" s="373"/>
      <c r="AE28" s="373"/>
      <c r="AF28" s="49"/>
      <c r="AG28" s="49"/>
      <c r="AH28" s="49"/>
      <c r="AI28" s="49"/>
      <c r="AJ28" s="49"/>
      <c r="AK28" s="374">
        <v>0</v>
      </c>
      <c r="AL28" s="373"/>
      <c r="AM28" s="373"/>
      <c r="AN28" s="373"/>
      <c r="AO28" s="373"/>
      <c r="AP28" s="49"/>
      <c r="AQ28" s="51"/>
      <c r="BE28" s="362"/>
    </row>
    <row r="29" spans="2:71" s="2" customFormat="1" ht="14.45" hidden="1" customHeight="1">
      <c r="B29" s="48"/>
      <c r="C29" s="49"/>
      <c r="D29" s="49"/>
      <c r="E29" s="49"/>
      <c r="F29" s="50" t="s">
        <v>50</v>
      </c>
      <c r="G29" s="49"/>
      <c r="H29" s="49"/>
      <c r="I29" s="49"/>
      <c r="J29" s="49"/>
      <c r="K29" s="49"/>
      <c r="L29" s="372">
        <v>0.15</v>
      </c>
      <c r="M29" s="373"/>
      <c r="N29" s="373"/>
      <c r="O29" s="373"/>
      <c r="P29" s="49"/>
      <c r="Q29" s="49"/>
      <c r="R29" s="49"/>
      <c r="S29" s="49"/>
      <c r="T29" s="49"/>
      <c r="U29" s="49"/>
      <c r="V29" s="49"/>
      <c r="W29" s="374">
        <f>ROUND(BC51,2)</f>
        <v>0</v>
      </c>
      <c r="X29" s="373"/>
      <c r="Y29" s="373"/>
      <c r="Z29" s="373"/>
      <c r="AA29" s="373"/>
      <c r="AB29" s="373"/>
      <c r="AC29" s="373"/>
      <c r="AD29" s="373"/>
      <c r="AE29" s="373"/>
      <c r="AF29" s="49"/>
      <c r="AG29" s="49"/>
      <c r="AH29" s="49"/>
      <c r="AI29" s="49"/>
      <c r="AJ29" s="49"/>
      <c r="AK29" s="374">
        <v>0</v>
      </c>
      <c r="AL29" s="373"/>
      <c r="AM29" s="373"/>
      <c r="AN29" s="373"/>
      <c r="AO29" s="373"/>
      <c r="AP29" s="49"/>
      <c r="AQ29" s="51"/>
      <c r="BE29" s="362"/>
    </row>
    <row r="30" spans="2:71" s="2" customFormat="1" ht="14.45" hidden="1" customHeight="1">
      <c r="B30" s="48"/>
      <c r="C30" s="49"/>
      <c r="D30" s="49"/>
      <c r="E30" s="49"/>
      <c r="F30" s="50" t="s">
        <v>51</v>
      </c>
      <c r="G30" s="49"/>
      <c r="H30" s="49"/>
      <c r="I30" s="49"/>
      <c r="J30" s="49"/>
      <c r="K30" s="49"/>
      <c r="L30" s="372">
        <v>0</v>
      </c>
      <c r="M30" s="373"/>
      <c r="N30" s="373"/>
      <c r="O30" s="373"/>
      <c r="P30" s="49"/>
      <c r="Q30" s="49"/>
      <c r="R30" s="49"/>
      <c r="S30" s="49"/>
      <c r="T30" s="49"/>
      <c r="U30" s="49"/>
      <c r="V30" s="49"/>
      <c r="W30" s="374">
        <f>ROUND(BD51,2)</f>
        <v>0</v>
      </c>
      <c r="X30" s="373"/>
      <c r="Y30" s="373"/>
      <c r="Z30" s="373"/>
      <c r="AA30" s="373"/>
      <c r="AB30" s="373"/>
      <c r="AC30" s="373"/>
      <c r="AD30" s="373"/>
      <c r="AE30" s="373"/>
      <c r="AF30" s="49"/>
      <c r="AG30" s="49"/>
      <c r="AH30" s="49"/>
      <c r="AI30" s="49"/>
      <c r="AJ30" s="49"/>
      <c r="AK30" s="374">
        <v>0</v>
      </c>
      <c r="AL30" s="373"/>
      <c r="AM30" s="373"/>
      <c r="AN30" s="373"/>
      <c r="AO30" s="373"/>
      <c r="AP30" s="49"/>
      <c r="AQ30" s="51"/>
      <c r="BE30" s="362"/>
    </row>
    <row r="31" spans="2:71" s="1" customFormat="1" ht="6.95" customHeight="1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6"/>
      <c r="BE31" s="362"/>
    </row>
    <row r="32" spans="2:71" s="1" customFormat="1" ht="25.9" customHeight="1">
      <c r="B32" s="42"/>
      <c r="C32" s="52"/>
      <c r="D32" s="53" t="s">
        <v>52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5" t="s">
        <v>53</v>
      </c>
      <c r="U32" s="54"/>
      <c r="V32" s="54"/>
      <c r="W32" s="54"/>
      <c r="X32" s="375" t="s">
        <v>54</v>
      </c>
      <c r="Y32" s="376"/>
      <c r="Z32" s="376"/>
      <c r="AA32" s="376"/>
      <c r="AB32" s="376"/>
      <c r="AC32" s="54"/>
      <c r="AD32" s="54"/>
      <c r="AE32" s="54"/>
      <c r="AF32" s="54"/>
      <c r="AG32" s="54"/>
      <c r="AH32" s="54"/>
      <c r="AI32" s="54"/>
      <c r="AJ32" s="54"/>
      <c r="AK32" s="377">
        <f>SUM(AK23:AK30)</f>
        <v>0</v>
      </c>
      <c r="AL32" s="376"/>
      <c r="AM32" s="376"/>
      <c r="AN32" s="376"/>
      <c r="AO32" s="378"/>
      <c r="AP32" s="52"/>
      <c r="AQ32" s="56"/>
      <c r="BE32" s="362"/>
    </row>
    <row r="33" spans="2:56" s="1" customFormat="1" ht="6.95" customHeight="1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6"/>
    </row>
    <row r="34" spans="2:56" s="1" customFormat="1" ht="6.95" customHeight="1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9"/>
    </row>
    <row r="38" spans="2:56" s="1" customFormat="1" ht="6.95" customHeight="1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2"/>
    </row>
    <row r="39" spans="2:56" s="1" customFormat="1" ht="36.950000000000003" customHeight="1">
      <c r="B39" s="42"/>
      <c r="C39" s="63" t="s">
        <v>55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2"/>
    </row>
    <row r="40" spans="2:56" s="1" customFormat="1" ht="6.95" customHeight="1">
      <c r="B40" s="42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2"/>
    </row>
    <row r="41" spans="2:56" s="3" customFormat="1" ht="14.45" customHeight="1">
      <c r="B41" s="65"/>
      <c r="C41" s="66" t="s">
        <v>15</v>
      </c>
      <c r="D41" s="67"/>
      <c r="E41" s="67"/>
      <c r="F41" s="67"/>
      <c r="G41" s="67"/>
      <c r="H41" s="67"/>
      <c r="I41" s="67"/>
      <c r="J41" s="67"/>
      <c r="K41" s="67"/>
      <c r="L41" s="67" t="str">
        <f>K5</f>
        <v>_18107</v>
      </c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8"/>
    </row>
    <row r="42" spans="2:56" s="4" customFormat="1" ht="36.950000000000003" customHeight="1">
      <c r="B42" s="69"/>
      <c r="C42" s="70" t="s">
        <v>18</v>
      </c>
      <c r="D42" s="71"/>
      <c r="E42" s="71"/>
      <c r="F42" s="71"/>
      <c r="G42" s="71"/>
      <c r="H42" s="71"/>
      <c r="I42" s="71"/>
      <c r="J42" s="71"/>
      <c r="K42" s="71"/>
      <c r="L42" s="379" t="str">
        <f>K6</f>
        <v>EHC CZECH s.r.o. – PI Kanov, pobočka Ostrov</v>
      </c>
      <c r="M42" s="380"/>
      <c r="N42" s="380"/>
      <c r="O42" s="380"/>
      <c r="P42" s="380"/>
      <c r="Q42" s="380"/>
      <c r="R42" s="380"/>
      <c r="S42" s="380"/>
      <c r="T42" s="380"/>
      <c r="U42" s="380"/>
      <c r="V42" s="380"/>
      <c r="W42" s="380"/>
      <c r="X42" s="380"/>
      <c r="Y42" s="380"/>
      <c r="Z42" s="380"/>
      <c r="AA42" s="380"/>
      <c r="AB42" s="380"/>
      <c r="AC42" s="380"/>
      <c r="AD42" s="380"/>
      <c r="AE42" s="380"/>
      <c r="AF42" s="380"/>
      <c r="AG42" s="380"/>
      <c r="AH42" s="380"/>
      <c r="AI42" s="380"/>
      <c r="AJ42" s="380"/>
      <c r="AK42" s="380"/>
      <c r="AL42" s="380"/>
      <c r="AM42" s="380"/>
      <c r="AN42" s="380"/>
      <c r="AO42" s="380"/>
      <c r="AP42" s="71"/>
      <c r="AQ42" s="71"/>
      <c r="AR42" s="72"/>
    </row>
    <row r="43" spans="2:56" s="1" customFormat="1" ht="6.95" customHeight="1">
      <c r="B43" s="42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2"/>
    </row>
    <row r="44" spans="2:56" s="1" customFormat="1">
      <c r="B44" s="42"/>
      <c r="C44" s="66" t="s">
        <v>23</v>
      </c>
      <c r="D44" s="64"/>
      <c r="E44" s="64"/>
      <c r="F44" s="64"/>
      <c r="G44" s="64"/>
      <c r="H44" s="64"/>
      <c r="I44" s="64"/>
      <c r="J44" s="64"/>
      <c r="K44" s="64"/>
      <c r="L44" s="73" t="str">
        <f>IF(K8="","",K8)</f>
        <v>č. parcelní 2308/11, Obec:Ostrov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6" t="s">
        <v>25</v>
      </c>
      <c r="AJ44" s="64"/>
      <c r="AK44" s="64"/>
      <c r="AL44" s="64"/>
      <c r="AM44" s="381" t="str">
        <f>IF(AN8= "","",AN8)</f>
        <v>1. 2. 2018</v>
      </c>
      <c r="AN44" s="381"/>
      <c r="AO44" s="64"/>
      <c r="AP44" s="64"/>
      <c r="AQ44" s="64"/>
      <c r="AR44" s="62"/>
    </row>
    <row r="45" spans="2:56" s="1" customFormat="1" ht="6.95" customHeight="1">
      <c r="B45" s="42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2"/>
    </row>
    <row r="46" spans="2:56" s="1" customFormat="1">
      <c r="B46" s="42"/>
      <c r="C46" s="66" t="s">
        <v>27</v>
      </c>
      <c r="D46" s="64"/>
      <c r="E46" s="64"/>
      <c r="F46" s="64"/>
      <c r="G46" s="64"/>
      <c r="H46" s="64"/>
      <c r="I46" s="64"/>
      <c r="J46" s="64"/>
      <c r="K46" s="64"/>
      <c r="L46" s="67" t="str">
        <f>IF(E11= "","",E11)</f>
        <v>EHC CZECH s.r.o., Závodní 278, 36018 Karlovy Vary</v>
      </c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6" t="s">
        <v>35</v>
      </c>
      <c r="AJ46" s="64"/>
      <c r="AK46" s="64"/>
      <c r="AL46" s="64"/>
      <c r="AM46" s="382" t="str">
        <f>IF(E17="","",E17)</f>
        <v>INDBau DESIGN s.r.o.,Houškova 1187/25, 32600 Plzeň</v>
      </c>
      <c r="AN46" s="382"/>
      <c r="AO46" s="382"/>
      <c r="AP46" s="382"/>
      <c r="AQ46" s="64"/>
      <c r="AR46" s="62"/>
      <c r="AS46" s="383" t="s">
        <v>56</v>
      </c>
      <c r="AT46" s="384"/>
      <c r="AU46" s="75"/>
      <c r="AV46" s="75"/>
      <c r="AW46" s="75"/>
      <c r="AX46" s="75"/>
      <c r="AY46" s="75"/>
      <c r="AZ46" s="75"/>
      <c r="BA46" s="75"/>
      <c r="BB46" s="75"/>
      <c r="BC46" s="75"/>
      <c r="BD46" s="76"/>
    </row>
    <row r="47" spans="2:56" s="1" customFormat="1">
      <c r="B47" s="42"/>
      <c r="C47" s="66" t="s">
        <v>33</v>
      </c>
      <c r="D47" s="64"/>
      <c r="E47" s="64"/>
      <c r="F47" s="64"/>
      <c r="G47" s="64"/>
      <c r="H47" s="64"/>
      <c r="I47" s="64"/>
      <c r="J47" s="64"/>
      <c r="K47" s="64"/>
      <c r="L47" s="67" t="str">
        <f>IF(E14= "Vyplň údaj","",E14)</f>
        <v/>
      </c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2"/>
      <c r="AS47" s="385"/>
      <c r="AT47" s="386"/>
      <c r="AU47" s="77"/>
      <c r="AV47" s="77"/>
      <c r="AW47" s="77"/>
      <c r="AX47" s="77"/>
      <c r="AY47" s="77"/>
      <c r="AZ47" s="77"/>
      <c r="BA47" s="77"/>
      <c r="BB47" s="77"/>
      <c r="BC47" s="77"/>
      <c r="BD47" s="78"/>
    </row>
    <row r="48" spans="2:56" s="1" customFormat="1" ht="10.9" customHeight="1">
      <c r="B48" s="42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2"/>
      <c r="AS48" s="387"/>
      <c r="AT48" s="388"/>
      <c r="AU48" s="43"/>
      <c r="AV48" s="43"/>
      <c r="AW48" s="43"/>
      <c r="AX48" s="43"/>
      <c r="AY48" s="43"/>
      <c r="AZ48" s="43"/>
      <c r="BA48" s="43"/>
      <c r="BB48" s="43"/>
      <c r="BC48" s="43"/>
      <c r="BD48" s="79"/>
    </row>
    <row r="49" spans="1:91" s="1" customFormat="1" ht="29.25" customHeight="1">
      <c r="B49" s="42"/>
      <c r="C49" s="389" t="s">
        <v>57</v>
      </c>
      <c r="D49" s="390"/>
      <c r="E49" s="390"/>
      <c r="F49" s="390"/>
      <c r="G49" s="390"/>
      <c r="H49" s="80"/>
      <c r="I49" s="391" t="s">
        <v>58</v>
      </c>
      <c r="J49" s="390"/>
      <c r="K49" s="390"/>
      <c r="L49" s="390"/>
      <c r="M49" s="390"/>
      <c r="N49" s="390"/>
      <c r="O49" s="390"/>
      <c r="P49" s="390"/>
      <c r="Q49" s="390"/>
      <c r="R49" s="390"/>
      <c r="S49" s="390"/>
      <c r="T49" s="390"/>
      <c r="U49" s="390"/>
      <c r="V49" s="390"/>
      <c r="W49" s="390"/>
      <c r="X49" s="390"/>
      <c r="Y49" s="390"/>
      <c r="Z49" s="390"/>
      <c r="AA49" s="390"/>
      <c r="AB49" s="390"/>
      <c r="AC49" s="390"/>
      <c r="AD49" s="390"/>
      <c r="AE49" s="390"/>
      <c r="AF49" s="390"/>
      <c r="AG49" s="392" t="s">
        <v>59</v>
      </c>
      <c r="AH49" s="390"/>
      <c r="AI49" s="390"/>
      <c r="AJ49" s="390"/>
      <c r="AK49" s="390"/>
      <c r="AL49" s="390"/>
      <c r="AM49" s="390"/>
      <c r="AN49" s="391" t="s">
        <v>60</v>
      </c>
      <c r="AO49" s="390"/>
      <c r="AP49" s="390"/>
      <c r="AQ49" s="81" t="s">
        <v>61</v>
      </c>
      <c r="AR49" s="62"/>
      <c r="AS49" s="82" t="s">
        <v>62</v>
      </c>
      <c r="AT49" s="83" t="s">
        <v>63</v>
      </c>
      <c r="AU49" s="83" t="s">
        <v>64</v>
      </c>
      <c r="AV49" s="83" t="s">
        <v>65</v>
      </c>
      <c r="AW49" s="83" t="s">
        <v>66</v>
      </c>
      <c r="AX49" s="83" t="s">
        <v>67</v>
      </c>
      <c r="AY49" s="83" t="s">
        <v>68</v>
      </c>
      <c r="AZ49" s="83" t="s">
        <v>69</v>
      </c>
      <c r="BA49" s="83" t="s">
        <v>70</v>
      </c>
      <c r="BB49" s="83" t="s">
        <v>71</v>
      </c>
      <c r="BC49" s="83" t="s">
        <v>72</v>
      </c>
      <c r="BD49" s="84" t="s">
        <v>73</v>
      </c>
    </row>
    <row r="50" spans="1:91" s="1" customFormat="1" ht="10.9" customHeight="1">
      <c r="B50" s="4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2"/>
      <c r="AS50" s="85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7"/>
    </row>
    <row r="51" spans="1:91" s="4" customFormat="1" ht="32.450000000000003" customHeight="1">
      <c r="B51" s="69"/>
      <c r="C51" s="88" t="s">
        <v>74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401">
        <f>ROUND(AG52+AG53,2)</f>
        <v>0</v>
      </c>
      <c r="AH51" s="401"/>
      <c r="AI51" s="401"/>
      <c r="AJ51" s="401"/>
      <c r="AK51" s="401"/>
      <c r="AL51" s="401"/>
      <c r="AM51" s="401"/>
      <c r="AN51" s="402">
        <f t="shared" ref="AN51:AN56" si="0">SUM(AG51,AT51)</f>
        <v>0</v>
      </c>
      <c r="AO51" s="402"/>
      <c r="AP51" s="402"/>
      <c r="AQ51" s="90" t="s">
        <v>21</v>
      </c>
      <c r="AR51" s="72"/>
      <c r="AS51" s="91">
        <f>ROUND(AS52+AS53,2)</f>
        <v>0</v>
      </c>
      <c r="AT51" s="92">
        <f t="shared" ref="AT51:AT56" si="1">ROUND(SUM(AV51:AW51),2)</f>
        <v>0</v>
      </c>
      <c r="AU51" s="93">
        <f>ROUND(AU52+AU53,5)</f>
        <v>0</v>
      </c>
      <c r="AV51" s="92">
        <f>ROUND(AZ51*L26,2)</f>
        <v>0</v>
      </c>
      <c r="AW51" s="92">
        <f>ROUND(BA51*L27,2)</f>
        <v>0</v>
      </c>
      <c r="AX51" s="92">
        <f>ROUND(BB51*L26,2)</f>
        <v>0</v>
      </c>
      <c r="AY51" s="92">
        <f>ROUND(BC51*L27,2)</f>
        <v>0</v>
      </c>
      <c r="AZ51" s="92">
        <f>ROUND(AZ52+AZ53,2)</f>
        <v>0</v>
      </c>
      <c r="BA51" s="92">
        <f>ROUND(BA52+BA53,2)</f>
        <v>0</v>
      </c>
      <c r="BB51" s="92">
        <f>ROUND(BB52+BB53,2)</f>
        <v>0</v>
      </c>
      <c r="BC51" s="92">
        <f>ROUND(BC52+BC53,2)</f>
        <v>0</v>
      </c>
      <c r="BD51" s="94">
        <f>ROUND(BD52+BD53,2)</f>
        <v>0</v>
      </c>
      <c r="BS51" s="95" t="s">
        <v>75</v>
      </c>
      <c r="BT51" s="95" t="s">
        <v>76</v>
      </c>
      <c r="BU51" s="96" t="s">
        <v>77</v>
      </c>
      <c r="BV51" s="95" t="s">
        <v>78</v>
      </c>
      <c r="BW51" s="95" t="s">
        <v>7</v>
      </c>
      <c r="BX51" s="95" t="s">
        <v>79</v>
      </c>
      <c r="CL51" s="95" t="s">
        <v>21</v>
      </c>
    </row>
    <row r="52" spans="1:91" s="5" customFormat="1" ht="22.5" customHeight="1">
      <c r="A52" s="97" t="s">
        <v>80</v>
      </c>
      <c r="B52" s="98"/>
      <c r="C52" s="99"/>
      <c r="D52" s="395" t="s">
        <v>81</v>
      </c>
      <c r="E52" s="395"/>
      <c r="F52" s="395"/>
      <c r="G52" s="395"/>
      <c r="H52" s="395"/>
      <c r="I52" s="100"/>
      <c r="J52" s="395" t="s">
        <v>82</v>
      </c>
      <c r="K52" s="395"/>
      <c r="L52" s="395"/>
      <c r="M52" s="395"/>
      <c r="N52" s="395"/>
      <c r="O52" s="395"/>
      <c r="P52" s="395"/>
      <c r="Q52" s="395"/>
      <c r="R52" s="395"/>
      <c r="S52" s="395"/>
      <c r="T52" s="395"/>
      <c r="U52" s="395"/>
      <c r="V52" s="395"/>
      <c r="W52" s="395"/>
      <c r="X52" s="395"/>
      <c r="Y52" s="395"/>
      <c r="Z52" s="395"/>
      <c r="AA52" s="395"/>
      <c r="AB52" s="395"/>
      <c r="AC52" s="395"/>
      <c r="AD52" s="395"/>
      <c r="AE52" s="395"/>
      <c r="AF52" s="395"/>
      <c r="AG52" s="393">
        <f>'000 - VEDLEJŠÍ ROZPOČTOVÉ...'!J27</f>
        <v>0</v>
      </c>
      <c r="AH52" s="394"/>
      <c r="AI52" s="394"/>
      <c r="AJ52" s="394"/>
      <c r="AK52" s="394"/>
      <c r="AL52" s="394"/>
      <c r="AM52" s="394"/>
      <c r="AN52" s="393">
        <f t="shared" si="0"/>
        <v>0</v>
      </c>
      <c r="AO52" s="394"/>
      <c r="AP52" s="394"/>
      <c r="AQ52" s="101" t="s">
        <v>83</v>
      </c>
      <c r="AR52" s="102"/>
      <c r="AS52" s="103">
        <v>0</v>
      </c>
      <c r="AT52" s="104">
        <f t="shared" si="1"/>
        <v>0</v>
      </c>
      <c r="AU52" s="105">
        <f>'000 - VEDLEJŠÍ ROZPOČTOVÉ...'!P79</f>
        <v>0</v>
      </c>
      <c r="AV52" s="104">
        <f>'000 - VEDLEJŠÍ ROZPOČTOVÉ...'!J30</f>
        <v>0</v>
      </c>
      <c r="AW52" s="104">
        <f>'000 - VEDLEJŠÍ ROZPOČTOVÉ...'!J31</f>
        <v>0</v>
      </c>
      <c r="AX52" s="104">
        <f>'000 - VEDLEJŠÍ ROZPOČTOVÉ...'!J32</f>
        <v>0</v>
      </c>
      <c r="AY52" s="104">
        <f>'000 - VEDLEJŠÍ ROZPOČTOVÉ...'!J33</f>
        <v>0</v>
      </c>
      <c r="AZ52" s="104">
        <f>'000 - VEDLEJŠÍ ROZPOČTOVÉ...'!F30</f>
        <v>0</v>
      </c>
      <c r="BA52" s="104">
        <f>'000 - VEDLEJŠÍ ROZPOČTOVÉ...'!F31</f>
        <v>0</v>
      </c>
      <c r="BB52" s="104">
        <f>'000 - VEDLEJŠÍ ROZPOČTOVÉ...'!F32</f>
        <v>0</v>
      </c>
      <c r="BC52" s="104">
        <f>'000 - VEDLEJŠÍ ROZPOČTOVÉ...'!F33</f>
        <v>0</v>
      </c>
      <c r="BD52" s="106">
        <f>'000 - VEDLEJŠÍ ROZPOČTOVÉ...'!F34</f>
        <v>0</v>
      </c>
      <c r="BT52" s="107" t="s">
        <v>84</v>
      </c>
      <c r="BV52" s="107" t="s">
        <v>78</v>
      </c>
      <c r="BW52" s="107" t="s">
        <v>85</v>
      </c>
      <c r="BX52" s="107" t="s">
        <v>7</v>
      </c>
      <c r="CL52" s="107" t="s">
        <v>21</v>
      </c>
      <c r="CM52" s="107" t="s">
        <v>86</v>
      </c>
    </row>
    <row r="53" spans="1:91" s="5" customFormat="1" ht="22.5" customHeight="1">
      <c r="B53" s="98"/>
      <c r="C53" s="99"/>
      <c r="D53" s="395" t="s">
        <v>87</v>
      </c>
      <c r="E53" s="395"/>
      <c r="F53" s="395"/>
      <c r="G53" s="395"/>
      <c r="H53" s="395"/>
      <c r="I53" s="100"/>
      <c r="J53" s="395" t="s">
        <v>88</v>
      </c>
      <c r="K53" s="395"/>
      <c r="L53" s="395"/>
      <c r="M53" s="395"/>
      <c r="N53" s="395"/>
      <c r="O53" s="395"/>
      <c r="P53" s="395"/>
      <c r="Q53" s="395"/>
      <c r="R53" s="395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6">
        <f>ROUND(AG54,2)</f>
        <v>0</v>
      </c>
      <c r="AH53" s="394"/>
      <c r="AI53" s="394"/>
      <c r="AJ53" s="394"/>
      <c r="AK53" s="394"/>
      <c r="AL53" s="394"/>
      <c r="AM53" s="394"/>
      <c r="AN53" s="393">
        <f t="shared" si="0"/>
        <v>0</v>
      </c>
      <c r="AO53" s="394"/>
      <c r="AP53" s="394"/>
      <c r="AQ53" s="101" t="s">
        <v>83</v>
      </c>
      <c r="AR53" s="102"/>
      <c r="AS53" s="103">
        <f>ROUND(AS54,2)</f>
        <v>0</v>
      </c>
      <c r="AT53" s="104">
        <f t="shared" si="1"/>
        <v>0</v>
      </c>
      <c r="AU53" s="105">
        <f>ROUND(AU54,5)</f>
        <v>0</v>
      </c>
      <c r="AV53" s="104">
        <f>ROUND(AZ53*L26,2)</f>
        <v>0</v>
      </c>
      <c r="AW53" s="104">
        <f>ROUND(BA53*L27,2)</f>
        <v>0</v>
      </c>
      <c r="AX53" s="104">
        <f>ROUND(BB53*L26,2)</f>
        <v>0</v>
      </c>
      <c r="AY53" s="104">
        <f>ROUND(BC53*L27,2)</f>
        <v>0</v>
      </c>
      <c r="AZ53" s="104">
        <f>ROUND(AZ54,2)</f>
        <v>0</v>
      </c>
      <c r="BA53" s="104">
        <f>ROUND(BA54,2)</f>
        <v>0</v>
      </c>
      <c r="BB53" s="104">
        <f>ROUND(BB54,2)</f>
        <v>0</v>
      </c>
      <c r="BC53" s="104">
        <f>ROUND(BC54,2)</f>
        <v>0</v>
      </c>
      <c r="BD53" s="106">
        <f>ROUND(BD54,2)</f>
        <v>0</v>
      </c>
      <c r="BS53" s="107" t="s">
        <v>75</v>
      </c>
      <c r="BT53" s="107" t="s">
        <v>84</v>
      </c>
      <c r="BU53" s="107" t="s">
        <v>77</v>
      </c>
      <c r="BV53" s="107" t="s">
        <v>78</v>
      </c>
      <c r="BW53" s="107" t="s">
        <v>89</v>
      </c>
      <c r="BX53" s="107" t="s">
        <v>7</v>
      </c>
      <c r="CL53" s="107" t="s">
        <v>21</v>
      </c>
      <c r="CM53" s="107" t="s">
        <v>86</v>
      </c>
    </row>
    <row r="54" spans="1:91" s="6" customFormat="1" ht="22.5" customHeight="1">
      <c r="B54" s="108"/>
      <c r="C54" s="109"/>
      <c r="D54" s="109"/>
      <c r="E54" s="400" t="s">
        <v>90</v>
      </c>
      <c r="F54" s="400"/>
      <c r="G54" s="400"/>
      <c r="H54" s="400"/>
      <c r="I54" s="400"/>
      <c r="J54" s="109"/>
      <c r="K54" s="400" t="s">
        <v>91</v>
      </c>
      <c r="L54" s="400"/>
      <c r="M54" s="400"/>
      <c r="N54" s="400"/>
      <c r="O54" s="400"/>
      <c r="P54" s="400"/>
      <c r="Q54" s="400"/>
      <c r="R54" s="400"/>
      <c r="S54" s="400"/>
      <c r="T54" s="400"/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399">
        <f>ROUND(SUM(AG55:AG56),2)</f>
        <v>0</v>
      </c>
      <c r="AH54" s="398"/>
      <c r="AI54" s="398"/>
      <c r="AJ54" s="398"/>
      <c r="AK54" s="398"/>
      <c r="AL54" s="398"/>
      <c r="AM54" s="398"/>
      <c r="AN54" s="397">
        <f t="shared" si="0"/>
        <v>0</v>
      </c>
      <c r="AO54" s="398"/>
      <c r="AP54" s="398"/>
      <c r="AQ54" s="110" t="s">
        <v>92</v>
      </c>
      <c r="AR54" s="111"/>
      <c r="AS54" s="112">
        <f>ROUND(SUM(AS55:AS56),2)</f>
        <v>0</v>
      </c>
      <c r="AT54" s="113">
        <f t="shared" si="1"/>
        <v>0</v>
      </c>
      <c r="AU54" s="114">
        <f>ROUND(SUM(AU55:AU56),5)</f>
        <v>0</v>
      </c>
      <c r="AV54" s="113">
        <f>ROUND(AZ54*L26,2)</f>
        <v>0</v>
      </c>
      <c r="AW54" s="113">
        <f>ROUND(BA54*L27,2)</f>
        <v>0</v>
      </c>
      <c r="AX54" s="113">
        <f>ROUND(BB54*L26,2)</f>
        <v>0</v>
      </c>
      <c r="AY54" s="113">
        <f>ROUND(BC54*L27,2)</f>
        <v>0</v>
      </c>
      <c r="AZ54" s="113">
        <f>ROUND(SUM(AZ55:AZ56),2)</f>
        <v>0</v>
      </c>
      <c r="BA54" s="113">
        <f>ROUND(SUM(BA55:BA56),2)</f>
        <v>0</v>
      </c>
      <c r="BB54" s="113">
        <f>ROUND(SUM(BB55:BB56),2)</f>
        <v>0</v>
      </c>
      <c r="BC54" s="113">
        <f>ROUND(SUM(BC55:BC56),2)</f>
        <v>0</v>
      </c>
      <c r="BD54" s="115">
        <f>ROUND(SUM(BD55:BD56),2)</f>
        <v>0</v>
      </c>
      <c r="BS54" s="116" t="s">
        <v>75</v>
      </c>
      <c r="BT54" s="116" t="s">
        <v>86</v>
      </c>
      <c r="BU54" s="116" t="s">
        <v>77</v>
      </c>
      <c r="BV54" s="116" t="s">
        <v>78</v>
      </c>
      <c r="BW54" s="116" t="s">
        <v>93</v>
      </c>
      <c r="BX54" s="116" t="s">
        <v>89</v>
      </c>
      <c r="CL54" s="116" t="s">
        <v>21</v>
      </c>
    </row>
    <row r="55" spans="1:91" s="6" customFormat="1" ht="22.5" customHeight="1">
      <c r="A55" s="97" t="s">
        <v>80</v>
      </c>
      <c r="B55" s="108"/>
      <c r="C55" s="109"/>
      <c r="D55" s="109"/>
      <c r="E55" s="109"/>
      <c r="F55" s="400" t="s">
        <v>94</v>
      </c>
      <c r="G55" s="400"/>
      <c r="H55" s="400"/>
      <c r="I55" s="400"/>
      <c r="J55" s="400"/>
      <c r="K55" s="109"/>
      <c r="L55" s="400" t="s">
        <v>95</v>
      </c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397">
        <f>'SO 101.1 - Zemní práce'!J31</f>
        <v>0</v>
      </c>
      <c r="AH55" s="398"/>
      <c r="AI55" s="398"/>
      <c r="AJ55" s="398"/>
      <c r="AK55" s="398"/>
      <c r="AL55" s="398"/>
      <c r="AM55" s="398"/>
      <c r="AN55" s="397">
        <f t="shared" si="0"/>
        <v>0</v>
      </c>
      <c r="AO55" s="398"/>
      <c r="AP55" s="398"/>
      <c r="AQ55" s="110" t="s">
        <v>92</v>
      </c>
      <c r="AR55" s="111"/>
      <c r="AS55" s="112">
        <v>0</v>
      </c>
      <c r="AT55" s="113">
        <f t="shared" si="1"/>
        <v>0</v>
      </c>
      <c r="AU55" s="114">
        <f>'SO 101.1 - Zemní práce'!P96</f>
        <v>0</v>
      </c>
      <c r="AV55" s="113">
        <f>'SO 101.1 - Zemní práce'!J34</f>
        <v>0</v>
      </c>
      <c r="AW55" s="113">
        <f>'SO 101.1 - Zemní práce'!J35</f>
        <v>0</v>
      </c>
      <c r="AX55" s="113">
        <f>'SO 101.1 - Zemní práce'!J36</f>
        <v>0</v>
      </c>
      <c r="AY55" s="113">
        <f>'SO 101.1 - Zemní práce'!J37</f>
        <v>0</v>
      </c>
      <c r="AZ55" s="113">
        <f>'SO 101.1 - Zemní práce'!F34</f>
        <v>0</v>
      </c>
      <c r="BA55" s="113">
        <f>'SO 101.1 - Zemní práce'!F35</f>
        <v>0</v>
      </c>
      <c r="BB55" s="113">
        <f>'SO 101.1 - Zemní práce'!F36</f>
        <v>0</v>
      </c>
      <c r="BC55" s="113">
        <f>'SO 101.1 - Zemní práce'!F37</f>
        <v>0</v>
      </c>
      <c r="BD55" s="115">
        <f>'SO 101.1 - Zemní práce'!F38</f>
        <v>0</v>
      </c>
      <c r="BT55" s="116" t="s">
        <v>96</v>
      </c>
      <c r="BV55" s="116" t="s">
        <v>78</v>
      </c>
      <c r="BW55" s="116" t="s">
        <v>97</v>
      </c>
      <c r="BX55" s="116" t="s">
        <v>93</v>
      </c>
      <c r="CL55" s="116" t="s">
        <v>21</v>
      </c>
    </row>
    <row r="56" spans="1:91" s="6" customFormat="1" ht="22.5" customHeight="1">
      <c r="A56" s="97" t="s">
        <v>80</v>
      </c>
      <c r="B56" s="108"/>
      <c r="C56" s="109"/>
      <c r="D56" s="109"/>
      <c r="E56" s="109"/>
      <c r="F56" s="400" t="s">
        <v>98</v>
      </c>
      <c r="G56" s="400"/>
      <c r="H56" s="400"/>
      <c r="I56" s="400"/>
      <c r="J56" s="400"/>
      <c r="K56" s="109"/>
      <c r="L56" s="400" t="s">
        <v>99</v>
      </c>
      <c r="M56" s="400"/>
      <c r="N56" s="400"/>
      <c r="O56" s="400"/>
      <c r="P56" s="400"/>
      <c r="Q56" s="400"/>
      <c r="R56" s="400"/>
      <c r="S56" s="400"/>
      <c r="T56" s="400"/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397">
        <f>'SO 101.2 - Opěrná zeď'!J31</f>
        <v>0</v>
      </c>
      <c r="AH56" s="398"/>
      <c r="AI56" s="398"/>
      <c r="AJ56" s="398"/>
      <c r="AK56" s="398"/>
      <c r="AL56" s="398"/>
      <c r="AM56" s="398"/>
      <c r="AN56" s="397">
        <f t="shared" si="0"/>
        <v>0</v>
      </c>
      <c r="AO56" s="398"/>
      <c r="AP56" s="398"/>
      <c r="AQ56" s="110" t="s">
        <v>92</v>
      </c>
      <c r="AR56" s="111"/>
      <c r="AS56" s="117">
        <v>0</v>
      </c>
      <c r="AT56" s="118">
        <f t="shared" si="1"/>
        <v>0</v>
      </c>
      <c r="AU56" s="119">
        <f>'SO 101.2 - Opěrná zeď'!P92</f>
        <v>0</v>
      </c>
      <c r="AV56" s="118">
        <f>'SO 101.2 - Opěrná zeď'!J34</f>
        <v>0</v>
      </c>
      <c r="AW56" s="118">
        <f>'SO 101.2 - Opěrná zeď'!J35</f>
        <v>0</v>
      </c>
      <c r="AX56" s="118">
        <f>'SO 101.2 - Opěrná zeď'!J36</f>
        <v>0</v>
      </c>
      <c r="AY56" s="118">
        <f>'SO 101.2 - Opěrná zeď'!J37</f>
        <v>0</v>
      </c>
      <c r="AZ56" s="118">
        <f>'SO 101.2 - Opěrná zeď'!F34</f>
        <v>0</v>
      </c>
      <c r="BA56" s="118">
        <f>'SO 101.2 - Opěrná zeď'!F35</f>
        <v>0</v>
      </c>
      <c r="BB56" s="118">
        <f>'SO 101.2 - Opěrná zeď'!F36</f>
        <v>0</v>
      </c>
      <c r="BC56" s="118">
        <f>'SO 101.2 - Opěrná zeď'!F37</f>
        <v>0</v>
      </c>
      <c r="BD56" s="120">
        <f>'SO 101.2 - Opěrná zeď'!F38</f>
        <v>0</v>
      </c>
      <c r="BT56" s="116" t="s">
        <v>96</v>
      </c>
      <c r="BV56" s="116" t="s">
        <v>78</v>
      </c>
      <c r="BW56" s="116" t="s">
        <v>100</v>
      </c>
      <c r="BX56" s="116" t="s">
        <v>93</v>
      </c>
      <c r="CL56" s="116" t="s">
        <v>21</v>
      </c>
    </row>
    <row r="57" spans="1:91" s="1" customFormat="1" ht="30" customHeight="1">
      <c r="B57" s="42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2"/>
    </row>
    <row r="58" spans="1:91" s="1" customFormat="1" ht="6.95" customHeight="1">
      <c r="B58" s="57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62"/>
    </row>
  </sheetData>
  <sheetProtection password="CC35" sheet="1" objects="1" scenarios="1" formatCells="0" formatColumns="0" formatRows="0" sort="0" autoFilter="0"/>
  <mergeCells count="57">
    <mergeCell ref="AR2:BE2"/>
    <mergeCell ref="AN56:AP56"/>
    <mergeCell ref="AG56:AM56"/>
    <mergeCell ref="F56:J56"/>
    <mergeCell ref="L56:AF56"/>
    <mergeCell ref="AG51:AM51"/>
    <mergeCell ref="AN51:AP51"/>
    <mergeCell ref="AN54:AP54"/>
    <mergeCell ref="AG54:AM54"/>
    <mergeCell ref="E54:I54"/>
    <mergeCell ref="K54:AF54"/>
    <mergeCell ref="AN55:AP55"/>
    <mergeCell ref="AG55:AM55"/>
    <mergeCell ref="F55:J55"/>
    <mergeCell ref="L55:AF55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000 - VEDLEJŠÍ ROZPOČTOVÉ...'!C2" display="/"/>
    <hyperlink ref="A55" location="'SO 101.1 - Zemní práce'!C2" display="/"/>
    <hyperlink ref="A56" location="'SO 101.2 - Opěrná zeď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93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21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101</v>
      </c>
      <c r="G1" s="411" t="s">
        <v>102</v>
      </c>
      <c r="H1" s="411"/>
      <c r="I1" s="125"/>
      <c r="J1" s="124" t="s">
        <v>103</v>
      </c>
      <c r="K1" s="123" t="s">
        <v>104</v>
      </c>
      <c r="L1" s="124" t="s">
        <v>105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50000000000003" customHeight="1"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AT2" s="25" t="s">
        <v>85</v>
      </c>
    </row>
    <row r="3" spans="1:70" ht="6.95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86</v>
      </c>
    </row>
    <row r="4" spans="1:70" ht="36.950000000000003" customHeight="1">
      <c r="B4" s="29"/>
      <c r="C4" s="30"/>
      <c r="D4" s="31" t="s">
        <v>106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5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22.5" customHeight="1">
      <c r="B7" s="29"/>
      <c r="C7" s="30"/>
      <c r="D7" s="30"/>
      <c r="E7" s="404" t="str">
        <f>'Rekapitulace stavby'!K6</f>
        <v>EHC CZECH s.r.o. – PI Kanov, pobočka Ostrov</v>
      </c>
      <c r="F7" s="405"/>
      <c r="G7" s="405"/>
      <c r="H7" s="405"/>
      <c r="I7" s="127"/>
      <c r="J7" s="30"/>
      <c r="K7" s="32"/>
    </row>
    <row r="8" spans="1:70" s="1" customFormat="1">
      <c r="B8" s="42"/>
      <c r="C8" s="43"/>
      <c r="D8" s="38" t="s">
        <v>107</v>
      </c>
      <c r="E8" s="43"/>
      <c r="F8" s="43"/>
      <c r="G8" s="43"/>
      <c r="H8" s="43"/>
      <c r="I8" s="128"/>
      <c r="J8" s="43"/>
      <c r="K8" s="46"/>
    </row>
    <row r="9" spans="1:70" s="1" customFormat="1" ht="36.950000000000003" customHeight="1">
      <c r="B9" s="42"/>
      <c r="C9" s="43"/>
      <c r="D9" s="43"/>
      <c r="E9" s="406" t="s">
        <v>108</v>
      </c>
      <c r="F9" s="407"/>
      <c r="G9" s="407"/>
      <c r="H9" s="407"/>
      <c r="I9" s="128"/>
      <c r="J9" s="43"/>
      <c r="K9" s="46"/>
    </row>
    <row r="10" spans="1:70" s="1" customFormat="1" ht="13.5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5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21</v>
      </c>
      <c r="K11" s="46"/>
    </row>
    <row r="12" spans="1:70" s="1" customFormat="1" ht="14.45" customHeight="1">
      <c r="B12" s="42"/>
      <c r="C12" s="43"/>
      <c r="D12" s="38" t="s">
        <v>23</v>
      </c>
      <c r="E12" s="43"/>
      <c r="F12" s="36" t="s">
        <v>24</v>
      </c>
      <c r="G12" s="43"/>
      <c r="H12" s="43"/>
      <c r="I12" s="129" t="s">
        <v>25</v>
      </c>
      <c r="J12" s="130" t="str">
        <f>'Rekapitulace stavby'!AN8</f>
        <v>1. 2. 2018</v>
      </c>
      <c r="K12" s="46"/>
    </row>
    <row r="13" spans="1:70" s="1" customFormat="1" ht="10.9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5" customHeight="1">
      <c r="B14" s="42"/>
      <c r="C14" s="43"/>
      <c r="D14" s="38" t="s">
        <v>27</v>
      </c>
      <c r="E14" s="43"/>
      <c r="F14" s="43"/>
      <c r="G14" s="43"/>
      <c r="H14" s="43"/>
      <c r="I14" s="129" t="s">
        <v>28</v>
      </c>
      <c r="J14" s="36" t="s">
        <v>29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32</v>
      </c>
      <c r="K15" s="46"/>
    </row>
    <row r="16" spans="1:70" s="1" customFormat="1" ht="6.95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5" customHeight="1">
      <c r="B17" s="42"/>
      <c r="C17" s="43"/>
      <c r="D17" s="38" t="s">
        <v>33</v>
      </c>
      <c r="E17" s="43"/>
      <c r="F17" s="43"/>
      <c r="G17" s="43"/>
      <c r="H17" s="43"/>
      <c r="I17" s="129" t="s">
        <v>28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5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5" customHeight="1">
      <c r="B20" s="42"/>
      <c r="C20" s="43"/>
      <c r="D20" s="38" t="s">
        <v>35</v>
      </c>
      <c r="E20" s="43"/>
      <c r="F20" s="43"/>
      <c r="G20" s="43"/>
      <c r="H20" s="43"/>
      <c r="I20" s="129" t="s">
        <v>28</v>
      </c>
      <c r="J20" s="36" t="s">
        <v>36</v>
      </c>
      <c r="K20" s="46"/>
    </row>
    <row r="21" spans="2:11" s="1" customFormat="1" ht="18" customHeight="1">
      <c r="B21" s="42"/>
      <c r="C21" s="43"/>
      <c r="D21" s="43"/>
      <c r="E21" s="36" t="s">
        <v>37</v>
      </c>
      <c r="F21" s="43"/>
      <c r="G21" s="43"/>
      <c r="H21" s="43"/>
      <c r="I21" s="129" t="s">
        <v>31</v>
      </c>
      <c r="J21" s="36" t="s">
        <v>38</v>
      </c>
      <c r="K21" s="46"/>
    </row>
    <row r="22" spans="2:11" s="1" customFormat="1" ht="6.95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5" customHeight="1">
      <c r="B23" s="42"/>
      <c r="C23" s="43"/>
      <c r="D23" s="38" t="s">
        <v>40</v>
      </c>
      <c r="E23" s="43"/>
      <c r="F23" s="43"/>
      <c r="G23" s="43"/>
      <c r="H23" s="43"/>
      <c r="I23" s="128"/>
      <c r="J23" s="43"/>
      <c r="K23" s="46"/>
    </row>
    <row r="24" spans="2:11" s="7" customFormat="1" ht="319.5" customHeight="1">
      <c r="B24" s="131"/>
      <c r="C24" s="132"/>
      <c r="D24" s="132"/>
      <c r="E24" s="368" t="s">
        <v>41</v>
      </c>
      <c r="F24" s="368"/>
      <c r="G24" s="368"/>
      <c r="H24" s="368"/>
      <c r="I24" s="133"/>
      <c r="J24" s="132"/>
      <c r="K24" s="134"/>
    </row>
    <row r="25" spans="2:11" s="1" customFormat="1" ht="6.95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5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42</v>
      </c>
      <c r="E27" s="43"/>
      <c r="F27" s="43"/>
      <c r="G27" s="43"/>
      <c r="H27" s="43"/>
      <c r="I27" s="128"/>
      <c r="J27" s="138">
        <f>ROUND(J79,2)</f>
        <v>0</v>
      </c>
      <c r="K27" s="46"/>
    </row>
    <row r="28" spans="2:11" s="1" customFormat="1" ht="6.95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5" customHeight="1">
      <c r="B29" s="42"/>
      <c r="C29" s="43"/>
      <c r="D29" s="43"/>
      <c r="E29" s="43"/>
      <c r="F29" s="47" t="s">
        <v>44</v>
      </c>
      <c r="G29" s="43"/>
      <c r="H29" s="43"/>
      <c r="I29" s="139" t="s">
        <v>43</v>
      </c>
      <c r="J29" s="47" t="s">
        <v>45</v>
      </c>
      <c r="K29" s="46"/>
    </row>
    <row r="30" spans="2:11" s="1" customFormat="1" ht="14.45" customHeight="1">
      <c r="B30" s="42"/>
      <c r="C30" s="43"/>
      <c r="D30" s="50" t="s">
        <v>46</v>
      </c>
      <c r="E30" s="50" t="s">
        <v>47</v>
      </c>
      <c r="F30" s="140">
        <f>ROUND(SUM(BE79:BE92), 2)</f>
        <v>0</v>
      </c>
      <c r="G30" s="43"/>
      <c r="H30" s="43"/>
      <c r="I30" s="141">
        <v>0.21</v>
      </c>
      <c r="J30" s="140">
        <f>ROUND(ROUND((SUM(BE79:BE92)), 2)*I30, 2)</f>
        <v>0</v>
      </c>
      <c r="K30" s="46"/>
    </row>
    <row r="31" spans="2:11" s="1" customFormat="1" ht="14.45" customHeight="1">
      <c r="B31" s="42"/>
      <c r="C31" s="43"/>
      <c r="D31" s="43"/>
      <c r="E31" s="50" t="s">
        <v>48</v>
      </c>
      <c r="F31" s="140">
        <f>ROUND(SUM(BF79:BF92), 2)</f>
        <v>0</v>
      </c>
      <c r="G31" s="43"/>
      <c r="H31" s="43"/>
      <c r="I31" s="141">
        <v>0.15</v>
      </c>
      <c r="J31" s="140">
        <f>ROUND(ROUND((SUM(BF79:BF92)), 2)*I31, 2)</f>
        <v>0</v>
      </c>
      <c r="K31" s="46"/>
    </row>
    <row r="32" spans="2:11" s="1" customFormat="1" ht="14.45" hidden="1" customHeight="1">
      <c r="B32" s="42"/>
      <c r="C32" s="43"/>
      <c r="D32" s="43"/>
      <c r="E32" s="50" t="s">
        <v>49</v>
      </c>
      <c r="F32" s="140">
        <f>ROUND(SUM(BG79:BG92), 2)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5" hidden="1" customHeight="1">
      <c r="B33" s="42"/>
      <c r="C33" s="43"/>
      <c r="D33" s="43"/>
      <c r="E33" s="50" t="s">
        <v>50</v>
      </c>
      <c r="F33" s="140">
        <f>ROUND(SUM(BH79:BH92), 2)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5" hidden="1" customHeight="1">
      <c r="B34" s="42"/>
      <c r="C34" s="43"/>
      <c r="D34" s="43"/>
      <c r="E34" s="50" t="s">
        <v>51</v>
      </c>
      <c r="F34" s="140">
        <f>ROUND(SUM(BI79:BI92), 2)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5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52</v>
      </c>
      <c r="E36" s="80"/>
      <c r="F36" s="80"/>
      <c r="G36" s="144" t="s">
        <v>53</v>
      </c>
      <c r="H36" s="145" t="s">
        <v>54</v>
      </c>
      <c r="I36" s="146"/>
      <c r="J36" s="147">
        <f>SUM(J27:J34)</f>
        <v>0</v>
      </c>
      <c r="K36" s="148"/>
    </row>
    <row r="37" spans="2:11" s="1" customFormat="1" ht="14.45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5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50000000000003" customHeight="1">
      <c r="B42" s="42"/>
      <c r="C42" s="31" t="s">
        <v>109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5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5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22.5" customHeight="1">
      <c r="B45" s="42"/>
      <c r="C45" s="43"/>
      <c r="D45" s="43"/>
      <c r="E45" s="404" t="str">
        <f>E7</f>
        <v>EHC CZECH s.r.o. – PI Kanov, pobočka Ostrov</v>
      </c>
      <c r="F45" s="405"/>
      <c r="G45" s="405"/>
      <c r="H45" s="405"/>
      <c r="I45" s="128"/>
      <c r="J45" s="43"/>
      <c r="K45" s="46"/>
    </row>
    <row r="46" spans="2:11" s="1" customFormat="1" ht="14.45" customHeight="1">
      <c r="B46" s="42"/>
      <c r="C46" s="38" t="s">
        <v>107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23.25" customHeight="1">
      <c r="B47" s="42"/>
      <c r="C47" s="43"/>
      <c r="D47" s="43"/>
      <c r="E47" s="406" t="str">
        <f>E9</f>
        <v>000 - VEDLEJŠÍ ROZPOČTOVÉ NÁKLADY</v>
      </c>
      <c r="F47" s="407"/>
      <c r="G47" s="407"/>
      <c r="H47" s="407"/>
      <c r="I47" s="128"/>
      <c r="J47" s="43"/>
      <c r="K47" s="46"/>
    </row>
    <row r="48" spans="2:11" s="1" customFormat="1" ht="6.95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23</v>
      </c>
      <c r="D49" s="43"/>
      <c r="E49" s="43"/>
      <c r="F49" s="36" t="str">
        <f>F12</f>
        <v>č. parcelní 2308/11, Obec:Ostrov</v>
      </c>
      <c r="G49" s="43"/>
      <c r="H49" s="43"/>
      <c r="I49" s="129" t="s">
        <v>25</v>
      </c>
      <c r="J49" s="130" t="str">
        <f>IF(J12="","",J12)</f>
        <v>1. 2. 2018</v>
      </c>
      <c r="K49" s="46"/>
    </row>
    <row r="50" spans="2:47" s="1" customFormat="1" ht="6.95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>
      <c r="B51" s="42"/>
      <c r="C51" s="38" t="s">
        <v>27</v>
      </c>
      <c r="D51" s="43"/>
      <c r="E51" s="43"/>
      <c r="F51" s="36" t="str">
        <f>E15</f>
        <v>EHC CZECH s.r.o., Závodní 278, 36018 Karlovy Vary</v>
      </c>
      <c r="G51" s="43"/>
      <c r="H51" s="43"/>
      <c r="I51" s="129" t="s">
        <v>35</v>
      </c>
      <c r="J51" s="36" t="str">
        <f>E21</f>
        <v>INDBau DESIGN s.r.o.,Houškova 1187/25, 32600 Plzeň</v>
      </c>
      <c r="K51" s="46"/>
    </row>
    <row r="52" spans="2:47" s="1" customFormat="1" ht="14.45" customHeight="1">
      <c r="B52" s="42"/>
      <c r="C52" s="38" t="s">
        <v>33</v>
      </c>
      <c r="D52" s="43"/>
      <c r="E52" s="43"/>
      <c r="F52" s="36" t="str">
        <f>IF(E18="","",E18)</f>
        <v/>
      </c>
      <c r="G52" s="43"/>
      <c r="H52" s="43"/>
      <c r="I52" s="128"/>
      <c r="J52" s="43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110</v>
      </c>
      <c r="D54" s="142"/>
      <c r="E54" s="142"/>
      <c r="F54" s="142"/>
      <c r="G54" s="142"/>
      <c r="H54" s="142"/>
      <c r="I54" s="155"/>
      <c r="J54" s="156" t="s">
        <v>111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112</v>
      </c>
      <c r="D56" s="43"/>
      <c r="E56" s="43"/>
      <c r="F56" s="43"/>
      <c r="G56" s="43"/>
      <c r="H56" s="43"/>
      <c r="I56" s="128"/>
      <c r="J56" s="138">
        <f>J79</f>
        <v>0</v>
      </c>
      <c r="K56" s="46"/>
      <c r="AU56" s="25" t="s">
        <v>113</v>
      </c>
    </row>
    <row r="57" spans="2:47" s="8" customFormat="1" ht="24.95" customHeight="1">
      <c r="B57" s="159"/>
      <c r="C57" s="160"/>
      <c r="D57" s="161" t="s">
        <v>114</v>
      </c>
      <c r="E57" s="162"/>
      <c r="F57" s="162"/>
      <c r="G57" s="162"/>
      <c r="H57" s="162"/>
      <c r="I57" s="163"/>
      <c r="J57" s="164">
        <f>J80</f>
        <v>0</v>
      </c>
      <c r="K57" s="165"/>
    </row>
    <row r="58" spans="2:47" s="9" customFormat="1" ht="19.899999999999999" customHeight="1">
      <c r="B58" s="166"/>
      <c r="C58" s="167"/>
      <c r="D58" s="168" t="s">
        <v>115</v>
      </c>
      <c r="E58" s="169"/>
      <c r="F58" s="169"/>
      <c r="G58" s="169"/>
      <c r="H58" s="169"/>
      <c r="I58" s="170"/>
      <c r="J58" s="171">
        <f>J81</f>
        <v>0</v>
      </c>
      <c r="K58" s="172"/>
    </row>
    <row r="59" spans="2:47" s="9" customFormat="1" ht="19.899999999999999" customHeight="1">
      <c r="B59" s="166"/>
      <c r="C59" s="167"/>
      <c r="D59" s="168" t="s">
        <v>116</v>
      </c>
      <c r="E59" s="169"/>
      <c r="F59" s="169"/>
      <c r="G59" s="169"/>
      <c r="H59" s="169"/>
      <c r="I59" s="170"/>
      <c r="J59" s="171">
        <f>J85</f>
        <v>0</v>
      </c>
      <c r="K59" s="172"/>
    </row>
    <row r="60" spans="2:47" s="1" customFormat="1" ht="21.75" customHeight="1">
      <c r="B60" s="42"/>
      <c r="C60" s="43"/>
      <c r="D60" s="43"/>
      <c r="E60" s="43"/>
      <c r="F60" s="43"/>
      <c r="G60" s="43"/>
      <c r="H60" s="43"/>
      <c r="I60" s="128"/>
      <c r="J60" s="43"/>
      <c r="K60" s="46"/>
    </row>
    <row r="61" spans="2:47" s="1" customFormat="1" ht="6.95" customHeight="1">
      <c r="B61" s="57"/>
      <c r="C61" s="58"/>
      <c r="D61" s="58"/>
      <c r="E61" s="58"/>
      <c r="F61" s="58"/>
      <c r="G61" s="58"/>
      <c r="H61" s="58"/>
      <c r="I61" s="149"/>
      <c r="J61" s="58"/>
      <c r="K61" s="59"/>
    </row>
    <row r="65" spans="2:63" s="1" customFormat="1" ht="6.95" customHeight="1">
      <c r="B65" s="60"/>
      <c r="C65" s="61"/>
      <c r="D65" s="61"/>
      <c r="E65" s="61"/>
      <c r="F65" s="61"/>
      <c r="G65" s="61"/>
      <c r="H65" s="61"/>
      <c r="I65" s="152"/>
      <c r="J65" s="61"/>
      <c r="K65" s="61"/>
      <c r="L65" s="62"/>
    </row>
    <row r="66" spans="2:63" s="1" customFormat="1" ht="36.950000000000003" customHeight="1">
      <c r="B66" s="42"/>
      <c r="C66" s="63" t="s">
        <v>117</v>
      </c>
      <c r="D66" s="64"/>
      <c r="E66" s="64"/>
      <c r="F66" s="64"/>
      <c r="G66" s="64"/>
      <c r="H66" s="64"/>
      <c r="I66" s="173"/>
      <c r="J66" s="64"/>
      <c r="K66" s="64"/>
      <c r="L66" s="62"/>
    </row>
    <row r="67" spans="2:63" s="1" customFormat="1" ht="6.95" customHeight="1">
      <c r="B67" s="42"/>
      <c r="C67" s="64"/>
      <c r="D67" s="64"/>
      <c r="E67" s="64"/>
      <c r="F67" s="64"/>
      <c r="G67" s="64"/>
      <c r="H67" s="64"/>
      <c r="I67" s="173"/>
      <c r="J67" s="64"/>
      <c r="K67" s="64"/>
      <c r="L67" s="62"/>
    </row>
    <row r="68" spans="2:63" s="1" customFormat="1" ht="14.45" customHeight="1">
      <c r="B68" s="42"/>
      <c r="C68" s="66" t="s">
        <v>18</v>
      </c>
      <c r="D68" s="64"/>
      <c r="E68" s="64"/>
      <c r="F68" s="64"/>
      <c r="G68" s="64"/>
      <c r="H68" s="64"/>
      <c r="I68" s="173"/>
      <c r="J68" s="64"/>
      <c r="K68" s="64"/>
      <c r="L68" s="62"/>
    </row>
    <row r="69" spans="2:63" s="1" customFormat="1" ht="22.5" customHeight="1">
      <c r="B69" s="42"/>
      <c r="C69" s="64"/>
      <c r="D69" s="64"/>
      <c r="E69" s="408" t="str">
        <f>E7</f>
        <v>EHC CZECH s.r.o. – PI Kanov, pobočka Ostrov</v>
      </c>
      <c r="F69" s="409"/>
      <c r="G69" s="409"/>
      <c r="H69" s="409"/>
      <c r="I69" s="173"/>
      <c r="J69" s="64"/>
      <c r="K69" s="64"/>
      <c r="L69" s="62"/>
    </row>
    <row r="70" spans="2:63" s="1" customFormat="1" ht="14.45" customHeight="1">
      <c r="B70" s="42"/>
      <c r="C70" s="66" t="s">
        <v>107</v>
      </c>
      <c r="D70" s="64"/>
      <c r="E70" s="64"/>
      <c r="F70" s="64"/>
      <c r="G70" s="64"/>
      <c r="H70" s="64"/>
      <c r="I70" s="173"/>
      <c r="J70" s="64"/>
      <c r="K70" s="64"/>
      <c r="L70" s="62"/>
    </row>
    <row r="71" spans="2:63" s="1" customFormat="1" ht="23.25" customHeight="1">
      <c r="B71" s="42"/>
      <c r="C71" s="64"/>
      <c r="D71" s="64"/>
      <c r="E71" s="379" t="str">
        <f>E9</f>
        <v>000 - VEDLEJŠÍ ROZPOČTOVÉ NÁKLADY</v>
      </c>
      <c r="F71" s="410"/>
      <c r="G71" s="410"/>
      <c r="H71" s="410"/>
      <c r="I71" s="173"/>
      <c r="J71" s="64"/>
      <c r="K71" s="64"/>
      <c r="L71" s="62"/>
    </row>
    <row r="72" spans="2:63" s="1" customFormat="1" ht="6.95" customHeight="1">
      <c r="B72" s="42"/>
      <c r="C72" s="64"/>
      <c r="D72" s="64"/>
      <c r="E72" s="64"/>
      <c r="F72" s="64"/>
      <c r="G72" s="64"/>
      <c r="H72" s="64"/>
      <c r="I72" s="173"/>
      <c r="J72" s="64"/>
      <c r="K72" s="64"/>
      <c r="L72" s="62"/>
    </row>
    <row r="73" spans="2:63" s="1" customFormat="1" ht="18" customHeight="1">
      <c r="B73" s="42"/>
      <c r="C73" s="66" t="s">
        <v>23</v>
      </c>
      <c r="D73" s="64"/>
      <c r="E73" s="64"/>
      <c r="F73" s="174" t="str">
        <f>F12</f>
        <v>č. parcelní 2308/11, Obec:Ostrov</v>
      </c>
      <c r="G73" s="64"/>
      <c r="H73" s="64"/>
      <c r="I73" s="175" t="s">
        <v>25</v>
      </c>
      <c r="J73" s="74" t="str">
        <f>IF(J12="","",J12)</f>
        <v>1. 2. 2018</v>
      </c>
      <c r="K73" s="64"/>
      <c r="L73" s="62"/>
    </row>
    <row r="74" spans="2:63" s="1" customFormat="1" ht="6.95" customHeight="1">
      <c r="B74" s="42"/>
      <c r="C74" s="64"/>
      <c r="D74" s="64"/>
      <c r="E74" s="64"/>
      <c r="F74" s="64"/>
      <c r="G74" s="64"/>
      <c r="H74" s="64"/>
      <c r="I74" s="173"/>
      <c r="J74" s="64"/>
      <c r="K74" s="64"/>
      <c r="L74" s="62"/>
    </row>
    <row r="75" spans="2:63" s="1" customFormat="1">
      <c r="B75" s="42"/>
      <c r="C75" s="66" t="s">
        <v>27</v>
      </c>
      <c r="D75" s="64"/>
      <c r="E75" s="64"/>
      <c r="F75" s="174" t="str">
        <f>E15</f>
        <v>EHC CZECH s.r.o., Závodní 278, 36018 Karlovy Vary</v>
      </c>
      <c r="G75" s="64"/>
      <c r="H75" s="64"/>
      <c r="I75" s="175" t="s">
        <v>35</v>
      </c>
      <c r="J75" s="174" t="str">
        <f>E21</f>
        <v>INDBau DESIGN s.r.o.,Houškova 1187/25, 32600 Plzeň</v>
      </c>
      <c r="K75" s="64"/>
      <c r="L75" s="62"/>
    </row>
    <row r="76" spans="2:63" s="1" customFormat="1" ht="14.45" customHeight="1">
      <c r="B76" s="42"/>
      <c r="C76" s="66" t="s">
        <v>33</v>
      </c>
      <c r="D76" s="64"/>
      <c r="E76" s="64"/>
      <c r="F76" s="174" t="str">
        <f>IF(E18="","",E18)</f>
        <v/>
      </c>
      <c r="G76" s="64"/>
      <c r="H76" s="64"/>
      <c r="I76" s="173"/>
      <c r="J76" s="64"/>
      <c r="K76" s="64"/>
      <c r="L76" s="62"/>
    </row>
    <row r="77" spans="2:63" s="1" customFormat="1" ht="10.35" customHeight="1">
      <c r="B77" s="42"/>
      <c r="C77" s="64"/>
      <c r="D77" s="64"/>
      <c r="E77" s="64"/>
      <c r="F77" s="64"/>
      <c r="G77" s="64"/>
      <c r="H77" s="64"/>
      <c r="I77" s="173"/>
      <c r="J77" s="64"/>
      <c r="K77" s="64"/>
      <c r="L77" s="62"/>
    </row>
    <row r="78" spans="2:63" s="10" customFormat="1" ht="29.25" customHeight="1">
      <c r="B78" s="176"/>
      <c r="C78" s="177" t="s">
        <v>118</v>
      </c>
      <c r="D78" s="178" t="s">
        <v>61</v>
      </c>
      <c r="E78" s="178" t="s">
        <v>57</v>
      </c>
      <c r="F78" s="178" t="s">
        <v>119</v>
      </c>
      <c r="G78" s="178" t="s">
        <v>120</v>
      </c>
      <c r="H78" s="178" t="s">
        <v>121</v>
      </c>
      <c r="I78" s="179" t="s">
        <v>122</v>
      </c>
      <c r="J78" s="178" t="s">
        <v>111</v>
      </c>
      <c r="K78" s="180" t="s">
        <v>123</v>
      </c>
      <c r="L78" s="181"/>
      <c r="M78" s="82" t="s">
        <v>124</v>
      </c>
      <c r="N78" s="83" t="s">
        <v>46</v>
      </c>
      <c r="O78" s="83" t="s">
        <v>125</v>
      </c>
      <c r="P78" s="83" t="s">
        <v>126</v>
      </c>
      <c r="Q78" s="83" t="s">
        <v>127</v>
      </c>
      <c r="R78" s="83" t="s">
        <v>128</v>
      </c>
      <c r="S78" s="83" t="s">
        <v>129</v>
      </c>
      <c r="T78" s="84" t="s">
        <v>130</v>
      </c>
    </row>
    <row r="79" spans="2:63" s="1" customFormat="1" ht="29.25" customHeight="1">
      <c r="B79" s="42"/>
      <c r="C79" s="88" t="s">
        <v>112</v>
      </c>
      <c r="D79" s="64"/>
      <c r="E79" s="64"/>
      <c r="F79" s="64"/>
      <c r="G79" s="64"/>
      <c r="H79" s="64"/>
      <c r="I79" s="173"/>
      <c r="J79" s="182">
        <f>BK79</f>
        <v>0</v>
      </c>
      <c r="K79" s="64"/>
      <c r="L79" s="62"/>
      <c r="M79" s="85"/>
      <c r="N79" s="86"/>
      <c r="O79" s="86"/>
      <c r="P79" s="183">
        <f>P80</f>
        <v>0</v>
      </c>
      <c r="Q79" s="86"/>
      <c r="R79" s="183">
        <f>R80</f>
        <v>0</v>
      </c>
      <c r="S79" s="86"/>
      <c r="T79" s="184">
        <f>T80</f>
        <v>0</v>
      </c>
      <c r="AT79" s="25" t="s">
        <v>75</v>
      </c>
      <c r="AU79" s="25" t="s">
        <v>113</v>
      </c>
      <c r="BK79" s="185">
        <f>BK80</f>
        <v>0</v>
      </c>
    </row>
    <row r="80" spans="2:63" s="11" customFormat="1" ht="37.35" customHeight="1">
      <c r="B80" s="186"/>
      <c r="C80" s="187"/>
      <c r="D80" s="188" t="s">
        <v>75</v>
      </c>
      <c r="E80" s="189" t="s">
        <v>131</v>
      </c>
      <c r="F80" s="189" t="s">
        <v>132</v>
      </c>
      <c r="G80" s="187"/>
      <c r="H80" s="187"/>
      <c r="I80" s="190"/>
      <c r="J80" s="191">
        <f>BK80</f>
        <v>0</v>
      </c>
      <c r="K80" s="187"/>
      <c r="L80" s="192"/>
      <c r="M80" s="193"/>
      <c r="N80" s="194"/>
      <c r="O80" s="194"/>
      <c r="P80" s="195">
        <f>P81+P85</f>
        <v>0</v>
      </c>
      <c r="Q80" s="194"/>
      <c r="R80" s="195">
        <f>R81+R85</f>
        <v>0</v>
      </c>
      <c r="S80" s="194"/>
      <c r="T80" s="196">
        <f>T81+T85</f>
        <v>0</v>
      </c>
      <c r="AR80" s="197" t="s">
        <v>133</v>
      </c>
      <c r="AT80" s="198" t="s">
        <v>75</v>
      </c>
      <c r="AU80" s="198" t="s">
        <v>76</v>
      </c>
      <c r="AY80" s="197" t="s">
        <v>134</v>
      </c>
      <c r="BK80" s="199">
        <f>BK81+BK85</f>
        <v>0</v>
      </c>
    </row>
    <row r="81" spans="2:65" s="11" customFormat="1" ht="19.899999999999999" customHeight="1">
      <c r="B81" s="186"/>
      <c r="C81" s="187"/>
      <c r="D81" s="200" t="s">
        <v>75</v>
      </c>
      <c r="E81" s="201" t="s">
        <v>135</v>
      </c>
      <c r="F81" s="201" t="s">
        <v>136</v>
      </c>
      <c r="G81" s="187"/>
      <c r="H81" s="187"/>
      <c r="I81" s="190"/>
      <c r="J81" s="202">
        <f>BK81</f>
        <v>0</v>
      </c>
      <c r="K81" s="187"/>
      <c r="L81" s="192"/>
      <c r="M81" s="193"/>
      <c r="N81" s="194"/>
      <c r="O81" s="194"/>
      <c r="P81" s="195">
        <f>SUM(P82:P84)</f>
        <v>0</v>
      </c>
      <c r="Q81" s="194"/>
      <c r="R81" s="195">
        <f>SUM(R82:R84)</f>
        <v>0</v>
      </c>
      <c r="S81" s="194"/>
      <c r="T81" s="196">
        <f>SUM(T82:T84)</f>
        <v>0</v>
      </c>
      <c r="AR81" s="197" t="s">
        <v>133</v>
      </c>
      <c r="AT81" s="198" t="s">
        <v>75</v>
      </c>
      <c r="AU81" s="198" t="s">
        <v>84</v>
      </c>
      <c r="AY81" s="197" t="s">
        <v>134</v>
      </c>
      <c r="BK81" s="199">
        <f>SUM(BK82:BK84)</f>
        <v>0</v>
      </c>
    </row>
    <row r="82" spans="2:65" s="1" customFormat="1" ht="22.5" customHeight="1">
      <c r="B82" s="42"/>
      <c r="C82" s="203" t="s">
        <v>84</v>
      </c>
      <c r="D82" s="203" t="s">
        <v>137</v>
      </c>
      <c r="E82" s="204" t="s">
        <v>138</v>
      </c>
      <c r="F82" s="205" t="s">
        <v>139</v>
      </c>
      <c r="G82" s="206" t="s">
        <v>140</v>
      </c>
      <c r="H82" s="207">
        <v>1</v>
      </c>
      <c r="I82" s="208"/>
      <c r="J82" s="209">
        <f>ROUND(I82*H82,2)</f>
        <v>0</v>
      </c>
      <c r="K82" s="205" t="s">
        <v>141</v>
      </c>
      <c r="L82" s="62"/>
      <c r="M82" s="210" t="s">
        <v>21</v>
      </c>
      <c r="N82" s="211" t="s">
        <v>47</v>
      </c>
      <c r="O82" s="43"/>
      <c r="P82" s="212">
        <f>O82*H82</f>
        <v>0</v>
      </c>
      <c r="Q82" s="212">
        <v>0</v>
      </c>
      <c r="R82" s="212">
        <f>Q82*H82</f>
        <v>0</v>
      </c>
      <c r="S82" s="212">
        <v>0</v>
      </c>
      <c r="T82" s="213">
        <f>S82*H82</f>
        <v>0</v>
      </c>
      <c r="AR82" s="25" t="s">
        <v>142</v>
      </c>
      <c r="AT82" s="25" t="s">
        <v>137</v>
      </c>
      <c r="AU82" s="25" t="s">
        <v>86</v>
      </c>
      <c r="AY82" s="25" t="s">
        <v>134</v>
      </c>
      <c r="BE82" s="214">
        <f>IF(N82="základní",J82,0)</f>
        <v>0</v>
      </c>
      <c r="BF82" s="214">
        <f>IF(N82="snížená",J82,0)</f>
        <v>0</v>
      </c>
      <c r="BG82" s="214">
        <f>IF(N82="zákl. přenesená",J82,0)</f>
        <v>0</v>
      </c>
      <c r="BH82" s="214">
        <f>IF(N82="sníž. přenesená",J82,0)</f>
        <v>0</v>
      </c>
      <c r="BI82" s="214">
        <f>IF(N82="nulová",J82,0)</f>
        <v>0</v>
      </c>
      <c r="BJ82" s="25" t="s">
        <v>84</v>
      </c>
      <c r="BK82" s="214">
        <f>ROUND(I82*H82,2)</f>
        <v>0</v>
      </c>
      <c r="BL82" s="25" t="s">
        <v>142</v>
      </c>
      <c r="BM82" s="25" t="s">
        <v>143</v>
      </c>
    </row>
    <row r="83" spans="2:65" s="1" customFormat="1" ht="22.5" customHeight="1">
      <c r="B83" s="42"/>
      <c r="C83" s="203" t="s">
        <v>86</v>
      </c>
      <c r="D83" s="203" t="s">
        <v>137</v>
      </c>
      <c r="E83" s="204" t="s">
        <v>144</v>
      </c>
      <c r="F83" s="205" t="s">
        <v>145</v>
      </c>
      <c r="G83" s="206" t="s">
        <v>140</v>
      </c>
      <c r="H83" s="207">
        <v>1</v>
      </c>
      <c r="I83" s="208"/>
      <c r="J83" s="209">
        <f>ROUND(I83*H83,2)</f>
        <v>0</v>
      </c>
      <c r="K83" s="205" t="s">
        <v>141</v>
      </c>
      <c r="L83" s="62"/>
      <c r="M83" s="210" t="s">
        <v>21</v>
      </c>
      <c r="N83" s="211" t="s">
        <v>47</v>
      </c>
      <c r="O83" s="43"/>
      <c r="P83" s="212">
        <f>O83*H83</f>
        <v>0</v>
      </c>
      <c r="Q83" s="212">
        <v>0</v>
      </c>
      <c r="R83" s="212">
        <f>Q83*H83</f>
        <v>0</v>
      </c>
      <c r="S83" s="212">
        <v>0</v>
      </c>
      <c r="T83" s="213">
        <f>S83*H83</f>
        <v>0</v>
      </c>
      <c r="AR83" s="25" t="s">
        <v>142</v>
      </c>
      <c r="AT83" s="25" t="s">
        <v>137</v>
      </c>
      <c r="AU83" s="25" t="s">
        <v>86</v>
      </c>
      <c r="AY83" s="25" t="s">
        <v>134</v>
      </c>
      <c r="BE83" s="214">
        <f>IF(N83="základní",J83,0)</f>
        <v>0</v>
      </c>
      <c r="BF83" s="214">
        <f>IF(N83="snížená",J83,0)</f>
        <v>0</v>
      </c>
      <c r="BG83" s="214">
        <f>IF(N83="zákl. přenesená",J83,0)</f>
        <v>0</v>
      </c>
      <c r="BH83" s="214">
        <f>IF(N83="sníž. přenesená",J83,0)</f>
        <v>0</v>
      </c>
      <c r="BI83" s="214">
        <f>IF(N83="nulová",J83,0)</f>
        <v>0</v>
      </c>
      <c r="BJ83" s="25" t="s">
        <v>84</v>
      </c>
      <c r="BK83" s="214">
        <f>ROUND(I83*H83,2)</f>
        <v>0</v>
      </c>
      <c r="BL83" s="25" t="s">
        <v>142</v>
      </c>
      <c r="BM83" s="25" t="s">
        <v>146</v>
      </c>
    </row>
    <row r="84" spans="2:65" s="1" customFormat="1" ht="22.5" customHeight="1">
      <c r="B84" s="42"/>
      <c r="C84" s="203" t="s">
        <v>96</v>
      </c>
      <c r="D84" s="203" t="s">
        <v>137</v>
      </c>
      <c r="E84" s="204" t="s">
        <v>147</v>
      </c>
      <c r="F84" s="205" t="s">
        <v>148</v>
      </c>
      <c r="G84" s="206" t="s">
        <v>140</v>
      </c>
      <c r="H84" s="207">
        <v>1</v>
      </c>
      <c r="I84" s="208"/>
      <c r="J84" s="209">
        <f>ROUND(I84*H84,2)</f>
        <v>0</v>
      </c>
      <c r="K84" s="205" t="s">
        <v>141</v>
      </c>
      <c r="L84" s="62"/>
      <c r="M84" s="210" t="s">
        <v>21</v>
      </c>
      <c r="N84" s="211" t="s">
        <v>47</v>
      </c>
      <c r="O84" s="43"/>
      <c r="P84" s="212">
        <f>O84*H84</f>
        <v>0</v>
      </c>
      <c r="Q84" s="212">
        <v>0</v>
      </c>
      <c r="R84" s="212">
        <f>Q84*H84</f>
        <v>0</v>
      </c>
      <c r="S84" s="212">
        <v>0</v>
      </c>
      <c r="T84" s="213">
        <f>S84*H84</f>
        <v>0</v>
      </c>
      <c r="AR84" s="25" t="s">
        <v>142</v>
      </c>
      <c r="AT84" s="25" t="s">
        <v>137</v>
      </c>
      <c r="AU84" s="25" t="s">
        <v>86</v>
      </c>
      <c r="AY84" s="25" t="s">
        <v>134</v>
      </c>
      <c r="BE84" s="214">
        <f>IF(N84="základní",J84,0)</f>
        <v>0</v>
      </c>
      <c r="BF84" s="214">
        <f>IF(N84="snížená",J84,0)</f>
        <v>0</v>
      </c>
      <c r="BG84" s="214">
        <f>IF(N84="zákl. přenesená",J84,0)</f>
        <v>0</v>
      </c>
      <c r="BH84" s="214">
        <f>IF(N84="sníž. přenesená",J84,0)</f>
        <v>0</v>
      </c>
      <c r="BI84" s="214">
        <f>IF(N84="nulová",J84,0)</f>
        <v>0</v>
      </c>
      <c r="BJ84" s="25" t="s">
        <v>84</v>
      </c>
      <c r="BK84" s="214">
        <f>ROUND(I84*H84,2)</f>
        <v>0</v>
      </c>
      <c r="BL84" s="25" t="s">
        <v>142</v>
      </c>
      <c r="BM84" s="25" t="s">
        <v>149</v>
      </c>
    </row>
    <row r="85" spans="2:65" s="11" customFormat="1" ht="29.85" customHeight="1">
      <c r="B85" s="186"/>
      <c r="C85" s="187"/>
      <c r="D85" s="200" t="s">
        <v>75</v>
      </c>
      <c r="E85" s="201" t="s">
        <v>150</v>
      </c>
      <c r="F85" s="201" t="s">
        <v>151</v>
      </c>
      <c r="G85" s="187"/>
      <c r="H85" s="187"/>
      <c r="I85" s="190"/>
      <c r="J85" s="202">
        <f>BK85</f>
        <v>0</v>
      </c>
      <c r="K85" s="187"/>
      <c r="L85" s="192"/>
      <c r="M85" s="193"/>
      <c r="N85" s="194"/>
      <c r="O85" s="194"/>
      <c r="P85" s="195">
        <f>SUM(P86:P92)</f>
        <v>0</v>
      </c>
      <c r="Q85" s="194"/>
      <c r="R85" s="195">
        <f>SUM(R86:R92)</f>
        <v>0</v>
      </c>
      <c r="S85" s="194"/>
      <c r="T85" s="196">
        <f>SUM(T86:T92)</f>
        <v>0</v>
      </c>
      <c r="AR85" s="197" t="s">
        <v>133</v>
      </c>
      <c r="AT85" s="198" t="s">
        <v>75</v>
      </c>
      <c r="AU85" s="198" t="s">
        <v>84</v>
      </c>
      <c r="AY85" s="197" t="s">
        <v>134</v>
      </c>
      <c r="BK85" s="199">
        <f>SUM(BK86:BK92)</f>
        <v>0</v>
      </c>
    </row>
    <row r="86" spans="2:65" s="1" customFormat="1" ht="22.5" customHeight="1">
      <c r="B86" s="42"/>
      <c r="C86" s="203" t="s">
        <v>152</v>
      </c>
      <c r="D86" s="203" t="s">
        <v>137</v>
      </c>
      <c r="E86" s="204" t="s">
        <v>153</v>
      </c>
      <c r="F86" s="205" t="s">
        <v>154</v>
      </c>
      <c r="G86" s="206" t="s">
        <v>140</v>
      </c>
      <c r="H86" s="207">
        <v>1</v>
      </c>
      <c r="I86" s="208"/>
      <c r="J86" s="209">
        <f t="shared" ref="J86:J92" si="0">ROUND(I86*H86,2)</f>
        <v>0</v>
      </c>
      <c r="K86" s="205" t="s">
        <v>141</v>
      </c>
      <c r="L86" s="62"/>
      <c r="M86" s="210" t="s">
        <v>21</v>
      </c>
      <c r="N86" s="211" t="s">
        <v>47</v>
      </c>
      <c r="O86" s="43"/>
      <c r="P86" s="212">
        <f t="shared" ref="P86:P92" si="1">O86*H86</f>
        <v>0</v>
      </c>
      <c r="Q86" s="212">
        <v>0</v>
      </c>
      <c r="R86" s="212">
        <f t="shared" ref="R86:R92" si="2">Q86*H86</f>
        <v>0</v>
      </c>
      <c r="S86" s="212">
        <v>0</v>
      </c>
      <c r="T86" s="213">
        <f t="shared" ref="T86:T92" si="3">S86*H86</f>
        <v>0</v>
      </c>
      <c r="AR86" s="25" t="s">
        <v>142</v>
      </c>
      <c r="AT86" s="25" t="s">
        <v>137</v>
      </c>
      <c r="AU86" s="25" t="s">
        <v>86</v>
      </c>
      <c r="AY86" s="25" t="s">
        <v>134</v>
      </c>
      <c r="BE86" s="214">
        <f t="shared" ref="BE86:BE92" si="4">IF(N86="základní",J86,0)</f>
        <v>0</v>
      </c>
      <c r="BF86" s="214">
        <f t="shared" ref="BF86:BF92" si="5">IF(N86="snížená",J86,0)</f>
        <v>0</v>
      </c>
      <c r="BG86" s="214">
        <f t="shared" ref="BG86:BG92" si="6">IF(N86="zákl. přenesená",J86,0)</f>
        <v>0</v>
      </c>
      <c r="BH86" s="214">
        <f t="shared" ref="BH86:BH92" si="7">IF(N86="sníž. přenesená",J86,0)</f>
        <v>0</v>
      </c>
      <c r="BI86" s="214">
        <f t="shared" ref="BI86:BI92" si="8">IF(N86="nulová",J86,0)</f>
        <v>0</v>
      </c>
      <c r="BJ86" s="25" t="s">
        <v>84</v>
      </c>
      <c r="BK86" s="214">
        <f t="shared" ref="BK86:BK92" si="9">ROUND(I86*H86,2)</f>
        <v>0</v>
      </c>
      <c r="BL86" s="25" t="s">
        <v>142</v>
      </c>
      <c r="BM86" s="25" t="s">
        <v>155</v>
      </c>
    </row>
    <row r="87" spans="2:65" s="1" customFormat="1" ht="22.5" customHeight="1">
      <c r="B87" s="42"/>
      <c r="C87" s="203" t="s">
        <v>133</v>
      </c>
      <c r="D87" s="203" t="s">
        <v>137</v>
      </c>
      <c r="E87" s="204" t="s">
        <v>156</v>
      </c>
      <c r="F87" s="205" t="s">
        <v>157</v>
      </c>
      <c r="G87" s="206" t="s">
        <v>140</v>
      </c>
      <c r="H87" s="207">
        <v>1</v>
      </c>
      <c r="I87" s="208"/>
      <c r="J87" s="209">
        <f t="shared" si="0"/>
        <v>0</v>
      </c>
      <c r="K87" s="205" t="s">
        <v>141</v>
      </c>
      <c r="L87" s="62"/>
      <c r="M87" s="210" t="s">
        <v>21</v>
      </c>
      <c r="N87" s="211" t="s">
        <v>47</v>
      </c>
      <c r="O87" s="43"/>
      <c r="P87" s="212">
        <f t="shared" si="1"/>
        <v>0</v>
      </c>
      <c r="Q87" s="212">
        <v>0</v>
      </c>
      <c r="R87" s="212">
        <f t="shared" si="2"/>
        <v>0</v>
      </c>
      <c r="S87" s="212">
        <v>0</v>
      </c>
      <c r="T87" s="213">
        <f t="shared" si="3"/>
        <v>0</v>
      </c>
      <c r="AR87" s="25" t="s">
        <v>142</v>
      </c>
      <c r="AT87" s="25" t="s">
        <v>137</v>
      </c>
      <c r="AU87" s="25" t="s">
        <v>86</v>
      </c>
      <c r="AY87" s="25" t="s">
        <v>134</v>
      </c>
      <c r="BE87" s="214">
        <f t="shared" si="4"/>
        <v>0</v>
      </c>
      <c r="BF87" s="214">
        <f t="shared" si="5"/>
        <v>0</v>
      </c>
      <c r="BG87" s="214">
        <f t="shared" si="6"/>
        <v>0</v>
      </c>
      <c r="BH87" s="214">
        <f t="shared" si="7"/>
        <v>0</v>
      </c>
      <c r="BI87" s="214">
        <f t="shared" si="8"/>
        <v>0</v>
      </c>
      <c r="BJ87" s="25" t="s">
        <v>84</v>
      </c>
      <c r="BK87" s="214">
        <f t="shared" si="9"/>
        <v>0</v>
      </c>
      <c r="BL87" s="25" t="s">
        <v>142</v>
      </c>
      <c r="BM87" s="25" t="s">
        <v>158</v>
      </c>
    </row>
    <row r="88" spans="2:65" s="1" customFormat="1" ht="22.5" customHeight="1">
      <c r="B88" s="42"/>
      <c r="C88" s="203" t="s">
        <v>159</v>
      </c>
      <c r="D88" s="203" t="s">
        <v>137</v>
      </c>
      <c r="E88" s="204" t="s">
        <v>160</v>
      </c>
      <c r="F88" s="205" t="s">
        <v>161</v>
      </c>
      <c r="G88" s="206" t="s">
        <v>140</v>
      </c>
      <c r="H88" s="207">
        <v>1</v>
      </c>
      <c r="I88" s="208"/>
      <c r="J88" s="209">
        <f t="shared" si="0"/>
        <v>0</v>
      </c>
      <c r="K88" s="205" t="s">
        <v>141</v>
      </c>
      <c r="L88" s="62"/>
      <c r="M88" s="210" t="s">
        <v>21</v>
      </c>
      <c r="N88" s="211" t="s">
        <v>47</v>
      </c>
      <c r="O88" s="43"/>
      <c r="P88" s="212">
        <f t="shared" si="1"/>
        <v>0</v>
      </c>
      <c r="Q88" s="212">
        <v>0</v>
      </c>
      <c r="R88" s="212">
        <f t="shared" si="2"/>
        <v>0</v>
      </c>
      <c r="S88" s="212">
        <v>0</v>
      </c>
      <c r="T88" s="213">
        <f t="shared" si="3"/>
        <v>0</v>
      </c>
      <c r="AR88" s="25" t="s">
        <v>142</v>
      </c>
      <c r="AT88" s="25" t="s">
        <v>137</v>
      </c>
      <c r="AU88" s="25" t="s">
        <v>86</v>
      </c>
      <c r="AY88" s="25" t="s">
        <v>134</v>
      </c>
      <c r="BE88" s="214">
        <f t="shared" si="4"/>
        <v>0</v>
      </c>
      <c r="BF88" s="214">
        <f t="shared" si="5"/>
        <v>0</v>
      </c>
      <c r="BG88" s="214">
        <f t="shared" si="6"/>
        <v>0</v>
      </c>
      <c r="BH88" s="214">
        <f t="shared" si="7"/>
        <v>0</v>
      </c>
      <c r="BI88" s="214">
        <f t="shared" si="8"/>
        <v>0</v>
      </c>
      <c r="BJ88" s="25" t="s">
        <v>84</v>
      </c>
      <c r="BK88" s="214">
        <f t="shared" si="9"/>
        <v>0</v>
      </c>
      <c r="BL88" s="25" t="s">
        <v>142</v>
      </c>
      <c r="BM88" s="25" t="s">
        <v>162</v>
      </c>
    </row>
    <row r="89" spans="2:65" s="1" customFormat="1" ht="22.5" customHeight="1">
      <c r="B89" s="42"/>
      <c r="C89" s="203" t="s">
        <v>163</v>
      </c>
      <c r="D89" s="203" t="s">
        <v>137</v>
      </c>
      <c r="E89" s="204" t="s">
        <v>164</v>
      </c>
      <c r="F89" s="205" t="s">
        <v>165</v>
      </c>
      <c r="G89" s="206" t="s">
        <v>140</v>
      </c>
      <c r="H89" s="207">
        <v>1</v>
      </c>
      <c r="I89" s="208"/>
      <c r="J89" s="209">
        <f t="shared" si="0"/>
        <v>0</v>
      </c>
      <c r="K89" s="205" t="s">
        <v>141</v>
      </c>
      <c r="L89" s="62"/>
      <c r="M89" s="210" t="s">
        <v>21</v>
      </c>
      <c r="N89" s="211" t="s">
        <v>47</v>
      </c>
      <c r="O89" s="43"/>
      <c r="P89" s="212">
        <f t="shared" si="1"/>
        <v>0</v>
      </c>
      <c r="Q89" s="212">
        <v>0</v>
      </c>
      <c r="R89" s="212">
        <f t="shared" si="2"/>
        <v>0</v>
      </c>
      <c r="S89" s="212">
        <v>0</v>
      </c>
      <c r="T89" s="213">
        <f t="shared" si="3"/>
        <v>0</v>
      </c>
      <c r="AR89" s="25" t="s">
        <v>142</v>
      </c>
      <c r="AT89" s="25" t="s">
        <v>137</v>
      </c>
      <c r="AU89" s="25" t="s">
        <v>86</v>
      </c>
      <c r="AY89" s="25" t="s">
        <v>134</v>
      </c>
      <c r="BE89" s="214">
        <f t="shared" si="4"/>
        <v>0</v>
      </c>
      <c r="BF89" s="214">
        <f t="shared" si="5"/>
        <v>0</v>
      </c>
      <c r="BG89" s="214">
        <f t="shared" si="6"/>
        <v>0</v>
      </c>
      <c r="BH89" s="214">
        <f t="shared" si="7"/>
        <v>0</v>
      </c>
      <c r="BI89" s="214">
        <f t="shared" si="8"/>
        <v>0</v>
      </c>
      <c r="BJ89" s="25" t="s">
        <v>84</v>
      </c>
      <c r="BK89" s="214">
        <f t="shared" si="9"/>
        <v>0</v>
      </c>
      <c r="BL89" s="25" t="s">
        <v>142</v>
      </c>
      <c r="BM89" s="25" t="s">
        <v>166</v>
      </c>
    </row>
    <row r="90" spans="2:65" s="1" customFormat="1" ht="22.5" customHeight="1">
      <c r="B90" s="42"/>
      <c r="C90" s="203" t="s">
        <v>167</v>
      </c>
      <c r="D90" s="203" t="s">
        <v>137</v>
      </c>
      <c r="E90" s="204" t="s">
        <v>168</v>
      </c>
      <c r="F90" s="205" t="s">
        <v>169</v>
      </c>
      <c r="G90" s="206" t="s">
        <v>140</v>
      </c>
      <c r="H90" s="207">
        <v>1</v>
      </c>
      <c r="I90" s="208"/>
      <c r="J90" s="209">
        <f t="shared" si="0"/>
        <v>0</v>
      </c>
      <c r="K90" s="205" t="s">
        <v>141</v>
      </c>
      <c r="L90" s="62"/>
      <c r="M90" s="210" t="s">
        <v>21</v>
      </c>
      <c r="N90" s="211" t="s">
        <v>47</v>
      </c>
      <c r="O90" s="43"/>
      <c r="P90" s="212">
        <f t="shared" si="1"/>
        <v>0</v>
      </c>
      <c r="Q90" s="212">
        <v>0</v>
      </c>
      <c r="R90" s="212">
        <f t="shared" si="2"/>
        <v>0</v>
      </c>
      <c r="S90" s="212">
        <v>0</v>
      </c>
      <c r="T90" s="213">
        <f t="shared" si="3"/>
        <v>0</v>
      </c>
      <c r="AR90" s="25" t="s">
        <v>142</v>
      </c>
      <c r="AT90" s="25" t="s">
        <v>137</v>
      </c>
      <c r="AU90" s="25" t="s">
        <v>86</v>
      </c>
      <c r="AY90" s="25" t="s">
        <v>134</v>
      </c>
      <c r="BE90" s="214">
        <f t="shared" si="4"/>
        <v>0</v>
      </c>
      <c r="BF90" s="214">
        <f t="shared" si="5"/>
        <v>0</v>
      </c>
      <c r="BG90" s="214">
        <f t="shared" si="6"/>
        <v>0</v>
      </c>
      <c r="BH90" s="214">
        <f t="shared" si="7"/>
        <v>0</v>
      </c>
      <c r="BI90" s="214">
        <f t="shared" si="8"/>
        <v>0</v>
      </c>
      <c r="BJ90" s="25" t="s">
        <v>84</v>
      </c>
      <c r="BK90" s="214">
        <f t="shared" si="9"/>
        <v>0</v>
      </c>
      <c r="BL90" s="25" t="s">
        <v>142</v>
      </c>
      <c r="BM90" s="25" t="s">
        <v>170</v>
      </c>
    </row>
    <row r="91" spans="2:65" s="1" customFormat="1" ht="22.5" customHeight="1">
      <c r="B91" s="42"/>
      <c r="C91" s="203" t="s">
        <v>171</v>
      </c>
      <c r="D91" s="203" t="s">
        <v>137</v>
      </c>
      <c r="E91" s="204" t="s">
        <v>172</v>
      </c>
      <c r="F91" s="205" t="s">
        <v>173</v>
      </c>
      <c r="G91" s="206" t="s">
        <v>140</v>
      </c>
      <c r="H91" s="207">
        <v>1</v>
      </c>
      <c r="I91" s="208"/>
      <c r="J91" s="209">
        <f t="shared" si="0"/>
        <v>0</v>
      </c>
      <c r="K91" s="205" t="s">
        <v>141</v>
      </c>
      <c r="L91" s="62"/>
      <c r="M91" s="210" t="s">
        <v>21</v>
      </c>
      <c r="N91" s="211" t="s">
        <v>47</v>
      </c>
      <c r="O91" s="43"/>
      <c r="P91" s="212">
        <f t="shared" si="1"/>
        <v>0</v>
      </c>
      <c r="Q91" s="212">
        <v>0</v>
      </c>
      <c r="R91" s="212">
        <f t="shared" si="2"/>
        <v>0</v>
      </c>
      <c r="S91" s="212">
        <v>0</v>
      </c>
      <c r="T91" s="213">
        <f t="shared" si="3"/>
        <v>0</v>
      </c>
      <c r="AR91" s="25" t="s">
        <v>142</v>
      </c>
      <c r="AT91" s="25" t="s">
        <v>137</v>
      </c>
      <c r="AU91" s="25" t="s">
        <v>86</v>
      </c>
      <c r="AY91" s="25" t="s">
        <v>134</v>
      </c>
      <c r="BE91" s="214">
        <f t="shared" si="4"/>
        <v>0</v>
      </c>
      <c r="BF91" s="214">
        <f t="shared" si="5"/>
        <v>0</v>
      </c>
      <c r="BG91" s="214">
        <f t="shared" si="6"/>
        <v>0</v>
      </c>
      <c r="BH91" s="214">
        <f t="shared" si="7"/>
        <v>0</v>
      </c>
      <c r="BI91" s="214">
        <f t="shared" si="8"/>
        <v>0</v>
      </c>
      <c r="BJ91" s="25" t="s">
        <v>84</v>
      </c>
      <c r="BK91" s="214">
        <f t="shared" si="9"/>
        <v>0</v>
      </c>
      <c r="BL91" s="25" t="s">
        <v>142</v>
      </c>
      <c r="BM91" s="25" t="s">
        <v>174</v>
      </c>
    </row>
    <row r="92" spans="2:65" s="1" customFormat="1" ht="22.5" customHeight="1">
      <c r="B92" s="42"/>
      <c r="C92" s="203" t="s">
        <v>175</v>
      </c>
      <c r="D92" s="203" t="s">
        <v>137</v>
      </c>
      <c r="E92" s="204" t="s">
        <v>176</v>
      </c>
      <c r="F92" s="205" t="s">
        <v>177</v>
      </c>
      <c r="G92" s="206" t="s">
        <v>140</v>
      </c>
      <c r="H92" s="207">
        <v>1</v>
      </c>
      <c r="I92" s="208"/>
      <c r="J92" s="209">
        <f t="shared" si="0"/>
        <v>0</v>
      </c>
      <c r="K92" s="205" t="s">
        <v>141</v>
      </c>
      <c r="L92" s="62"/>
      <c r="M92" s="210" t="s">
        <v>21</v>
      </c>
      <c r="N92" s="215" t="s">
        <v>47</v>
      </c>
      <c r="O92" s="216"/>
      <c r="P92" s="217">
        <f t="shared" si="1"/>
        <v>0</v>
      </c>
      <c r="Q92" s="217">
        <v>0</v>
      </c>
      <c r="R92" s="217">
        <f t="shared" si="2"/>
        <v>0</v>
      </c>
      <c r="S92" s="217">
        <v>0</v>
      </c>
      <c r="T92" s="218">
        <f t="shared" si="3"/>
        <v>0</v>
      </c>
      <c r="AR92" s="25" t="s">
        <v>142</v>
      </c>
      <c r="AT92" s="25" t="s">
        <v>137</v>
      </c>
      <c r="AU92" s="25" t="s">
        <v>86</v>
      </c>
      <c r="AY92" s="25" t="s">
        <v>134</v>
      </c>
      <c r="BE92" s="214">
        <f t="shared" si="4"/>
        <v>0</v>
      </c>
      <c r="BF92" s="214">
        <f t="shared" si="5"/>
        <v>0</v>
      </c>
      <c r="BG92" s="214">
        <f t="shared" si="6"/>
        <v>0</v>
      </c>
      <c r="BH92" s="214">
        <f t="shared" si="7"/>
        <v>0</v>
      </c>
      <c r="BI92" s="214">
        <f t="shared" si="8"/>
        <v>0</v>
      </c>
      <c r="BJ92" s="25" t="s">
        <v>84</v>
      </c>
      <c r="BK92" s="214">
        <f t="shared" si="9"/>
        <v>0</v>
      </c>
      <c r="BL92" s="25" t="s">
        <v>142</v>
      </c>
      <c r="BM92" s="25" t="s">
        <v>178</v>
      </c>
    </row>
    <row r="93" spans="2:65" s="1" customFormat="1" ht="6.95" customHeight="1">
      <c r="B93" s="57"/>
      <c r="C93" s="58"/>
      <c r="D93" s="58"/>
      <c r="E93" s="58"/>
      <c r="F93" s="58"/>
      <c r="G93" s="58"/>
      <c r="H93" s="58"/>
      <c r="I93" s="149"/>
      <c r="J93" s="58"/>
      <c r="K93" s="58"/>
      <c r="L93" s="62"/>
    </row>
  </sheetData>
  <sheetProtection password="CC35" sheet="1" objects="1" scenarios="1" formatCells="0" formatColumns="0" formatRows="0" sort="0" autoFilter="0"/>
  <autoFilter ref="C78:K92"/>
  <mergeCells count="9">
    <mergeCell ref="E69:H69"/>
    <mergeCell ref="E71:H71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8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18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21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101</v>
      </c>
      <c r="G1" s="411" t="s">
        <v>102</v>
      </c>
      <c r="H1" s="411"/>
      <c r="I1" s="125"/>
      <c r="J1" s="124" t="s">
        <v>103</v>
      </c>
      <c r="K1" s="123" t="s">
        <v>104</v>
      </c>
      <c r="L1" s="124" t="s">
        <v>105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50000000000003" customHeight="1"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AT2" s="25" t="s">
        <v>97</v>
      </c>
    </row>
    <row r="3" spans="1:70" ht="6.95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86</v>
      </c>
    </row>
    <row r="4" spans="1:70" ht="36.950000000000003" customHeight="1">
      <c r="B4" s="29"/>
      <c r="C4" s="30"/>
      <c r="D4" s="31" t="s">
        <v>106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5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22.5" customHeight="1">
      <c r="B7" s="29"/>
      <c r="C7" s="30"/>
      <c r="D7" s="30"/>
      <c r="E7" s="404" t="str">
        <f>'Rekapitulace stavby'!K6</f>
        <v>EHC CZECH s.r.o. – PI Kanov, pobočka Ostrov</v>
      </c>
      <c r="F7" s="405"/>
      <c r="G7" s="405"/>
      <c r="H7" s="405"/>
      <c r="I7" s="127"/>
      <c r="J7" s="30"/>
      <c r="K7" s="32"/>
    </row>
    <row r="8" spans="1:70">
      <c r="B8" s="29"/>
      <c r="C8" s="30"/>
      <c r="D8" s="38" t="s">
        <v>107</v>
      </c>
      <c r="E8" s="30"/>
      <c r="F8" s="30"/>
      <c r="G8" s="30"/>
      <c r="H8" s="30"/>
      <c r="I8" s="127"/>
      <c r="J8" s="30"/>
      <c r="K8" s="32"/>
    </row>
    <row r="9" spans="1:70" ht="22.5" customHeight="1">
      <c r="B9" s="29"/>
      <c r="C9" s="30"/>
      <c r="D9" s="30"/>
      <c r="E9" s="404" t="s">
        <v>179</v>
      </c>
      <c r="F9" s="364"/>
      <c r="G9" s="364"/>
      <c r="H9" s="364"/>
      <c r="I9" s="127"/>
      <c r="J9" s="30"/>
      <c r="K9" s="32"/>
    </row>
    <row r="10" spans="1:70">
      <c r="B10" s="29"/>
      <c r="C10" s="30"/>
      <c r="D10" s="38" t="s">
        <v>180</v>
      </c>
      <c r="E10" s="30"/>
      <c r="F10" s="30"/>
      <c r="G10" s="30"/>
      <c r="H10" s="30"/>
      <c r="I10" s="127"/>
      <c r="J10" s="30"/>
      <c r="K10" s="32"/>
    </row>
    <row r="11" spans="1:70" s="1" customFormat="1" ht="22.5" customHeight="1">
      <c r="B11" s="42"/>
      <c r="C11" s="43"/>
      <c r="D11" s="43"/>
      <c r="E11" s="388" t="s">
        <v>181</v>
      </c>
      <c r="F11" s="407"/>
      <c r="G11" s="407"/>
      <c r="H11" s="407"/>
      <c r="I11" s="128"/>
      <c r="J11" s="43"/>
      <c r="K11" s="46"/>
    </row>
    <row r="12" spans="1:70" s="1" customFormat="1">
      <c r="B12" s="42"/>
      <c r="C12" s="43"/>
      <c r="D12" s="38" t="s">
        <v>182</v>
      </c>
      <c r="E12" s="43"/>
      <c r="F12" s="43"/>
      <c r="G12" s="43"/>
      <c r="H12" s="43"/>
      <c r="I12" s="128"/>
      <c r="J12" s="43"/>
      <c r="K12" s="46"/>
    </row>
    <row r="13" spans="1:70" s="1" customFormat="1" ht="36.950000000000003" customHeight="1">
      <c r="B13" s="42"/>
      <c r="C13" s="43"/>
      <c r="D13" s="43"/>
      <c r="E13" s="406" t="s">
        <v>183</v>
      </c>
      <c r="F13" s="407"/>
      <c r="G13" s="407"/>
      <c r="H13" s="407"/>
      <c r="I13" s="128"/>
      <c r="J13" s="43"/>
      <c r="K13" s="46"/>
    </row>
    <row r="14" spans="1:70" s="1" customFormat="1" ht="13.5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5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21</v>
      </c>
      <c r="K15" s="46"/>
    </row>
    <row r="16" spans="1:70" s="1" customFormat="1" ht="14.45" customHeight="1">
      <c r="B16" s="42"/>
      <c r="C16" s="43"/>
      <c r="D16" s="38" t="s">
        <v>23</v>
      </c>
      <c r="E16" s="43"/>
      <c r="F16" s="36" t="s">
        <v>24</v>
      </c>
      <c r="G16" s="43"/>
      <c r="H16" s="43"/>
      <c r="I16" s="129" t="s">
        <v>25</v>
      </c>
      <c r="J16" s="130" t="str">
        <f>'Rekapitulace stavby'!AN8</f>
        <v>1. 2. 2018</v>
      </c>
      <c r="K16" s="46"/>
    </row>
    <row r="17" spans="2:11" s="1" customFormat="1" ht="10.9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5" customHeight="1">
      <c r="B18" s="42"/>
      <c r="C18" s="43"/>
      <c r="D18" s="38" t="s">
        <v>27</v>
      </c>
      <c r="E18" s="43"/>
      <c r="F18" s="43"/>
      <c r="G18" s="43"/>
      <c r="H18" s="43"/>
      <c r="I18" s="129" t="s">
        <v>28</v>
      </c>
      <c r="J18" s="36" t="s">
        <v>29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32</v>
      </c>
      <c r="K19" s="46"/>
    </row>
    <row r="20" spans="2:11" s="1" customFormat="1" ht="6.95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5" customHeight="1">
      <c r="B21" s="42"/>
      <c r="C21" s="43"/>
      <c r="D21" s="38" t="s">
        <v>33</v>
      </c>
      <c r="E21" s="43"/>
      <c r="F21" s="43"/>
      <c r="G21" s="43"/>
      <c r="H21" s="43"/>
      <c r="I21" s="129" t="s">
        <v>28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5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5" customHeight="1">
      <c r="B24" s="42"/>
      <c r="C24" s="43"/>
      <c r="D24" s="38" t="s">
        <v>35</v>
      </c>
      <c r="E24" s="43"/>
      <c r="F24" s="43"/>
      <c r="G24" s="43"/>
      <c r="H24" s="43"/>
      <c r="I24" s="129" t="s">
        <v>28</v>
      </c>
      <c r="J24" s="36" t="s">
        <v>36</v>
      </c>
      <c r="K24" s="46"/>
    </row>
    <row r="25" spans="2:11" s="1" customFormat="1" ht="18" customHeight="1">
      <c r="B25" s="42"/>
      <c r="C25" s="43"/>
      <c r="D25" s="43"/>
      <c r="E25" s="36" t="s">
        <v>37</v>
      </c>
      <c r="F25" s="43"/>
      <c r="G25" s="43"/>
      <c r="H25" s="43"/>
      <c r="I25" s="129" t="s">
        <v>31</v>
      </c>
      <c r="J25" s="36" t="s">
        <v>38</v>
      </c>
      <c r="K25" s="46"/>
    </row>
    <row r="26" spans="2:11" s="1" customFormat="1" ht="6.95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5" customHeight="1">
      <c r="B27" s="42"/>
      <c r="C27" s="43"/>
      <c r="D27" s="38" t="s">
        <v>40</v>
      </c>
      <c r="E27" s="43"/>
      <c r="F27" s="43"/>
      <c r="G27" s="43"/>
      <c r="H27" s="43"/>
      <c r="I27" s="128"/>
      <c r="J27" s="43"/>
      <c r="K27" s="46"/>
    </row>
    <row r="28" spans="2:11" s="7" customFormat="1" ht="319.5" customHeight="1">
      <c r="B28" s="131"/>
      <c r="C28" s="132"/>
      <c r="D28" s="132"/>
      <c r="E28" s="368" t="s">
        <v>41</v>
      </c>
      <c r="F28" s="368"/>
      <c r="G28" s="368"/>
      <c r="H28" s="368"/>
      <c r="I28" s="133"/>
      <c r="J28" s="132"/>
      <c r="K28" s="134"/>
    </row>
    <row r="29" spans="2:11" s="1" customFormat="1" ht="6.95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5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42</v>
      </c>
      <c r="E31" s="43"/>
      <c r="F31" s="43"/>
      <c r="G31" s="43"/>
      <c r="H31" s="43"/>
      <c r="I31" s="128"/>
      <c r="J31" s="138">
        <f>ROUND(J96,2)</f>
        <v>0</v>
      </c>
      <c r="K31" s="46"/>
    </row>
    <row r="32" spans="2:11" s="1" customFormat="1" ht="6.95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5" customHeight="1">
      <c r="B33" s="42"/>
      <c r="C33" s="43"/>
      <c r="D33" s="43"/>
      <c r="E33" s="43"/>
      <c r="F33" s="47" t="s">
        <v>44</v>
      </c>
      <c r="G33" s="43"/>
      <c r="H33" s="43"/>
      <c r="I33" s="139" t="s">
        <v>43</v>
      </c>
      <c r="J33" s="47" t="s">
        <v>45</v>
      </c>
      <c r="K33" s="46"/>
    </row>
    <row r="34" spans="2:11" s="1" customFormat="1" ht="14.45" customHeight="1">
      <c r="B34" s="42"/>
      <c r="C34" s="43"/>
      <c r="D34" s="50" t="s">
        <v>46</v>
      </c>
      <c r="E34" s="50" t="s">
        <v>47</v>
      </c>
      <c r="F34" s="140">
        <f>ROUND(SUM(BE96:BE317), 2)</f>
        <v>0</v>
      </c>
      <c r="G34" s="43"/>
      <c r="H34" s="43"/>
      <c r="I34" s="141">
        <v>0.21</v>
      </c>
      <c r="J34" s="140">
        <f>ROUND(ROUND((SUM(BE96:BE317)), 2)*I34, 2)</f>
        <v>0</v>
      </c>
      <c r="K34" s="46"/>
    </row>
    <row r="35" spans="2:11" s="1" customFormat="1" ht="14.45" customHeight="1">
      <c r="B35" s="42"/>
      <c r="C35" s="43"/>
      <c r="D35" s="43"/>
      <c r="E35" s="50" t="s">
        <v>48</v>
      </c>
      <c r="F35" s="140">
        <f>ROUND(SUM(BF96:BF317), 2)</f>
        <v>0</v>
      </c>
      <c r="G35" s="43"/>
      <c r="H35" s="43"/>
      <c r="I35" s="141">
        <v>0.15</v>
      </c>
      <c r="J35" s="140">
        <f>ROUND(ROUND((SUM(BF96:BF317)), 2)*I35, 2)</f>
        <v>0</v>
      </c>
      <c r="K35" s="46"/>
    </row>
    <row r="36" spans="2:11" s="1" customFormat="1" ht="14.45" hidden="1" customHeight="1">
      <c r="B36" s="42"/>
      <c r="C36" s="43"/>
      <c r="D36" s="43"/>
      <c r="E36" s="50" t="s">
        <v>49</v>
      </c>
      <c r="F36" s="140">
        <f>ROUND(SUM(BG96:BG317), 2)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5" hidden="1" customHeight="1">
      <c r="B37" s="42"/>
      <c r="C37" s="43"/>
      <c r="D37" s="43"/>
      <c r="E37" s="50" t="s">
        <v>50</v>
      </c>
      <c r="F37" s="140">
        <f>ROUND(SUM(BH96:BH317), 2)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5" hidden="1" customHeight="1">
      <c r="B38" s="42"/>
      <c r="C38" s="43"/>
      <c r="D38" s="43"/>
      <c r="E38" s="50" t="s">
        <v>51</v>
      </c>
      <c r="F38" s="140">
        <f>ROUND(SUM(BI96:BI317), 2)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5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52</v>
      </c>
      <c r="E40" s="80"/>
      <c r="F40" s="80"/>
      <c r="G40" s="144" t="s">
        <v>53</v>
      </c>
      <c r="H40" s="145" t="s">
        <v>54</v>
      </c>
      <c r="I40" s="146"/>
      <c r="J40" s="147">
        <f>SUM(J31:J38)</f>
        <v>0</v>
      </c>
      <c r="K40" s="148"/>
    </row>
    <row r="41" spans="2:11" s="1" customFormat="1" ht="14.45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5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50000000000003" customHeight="1">
      <c r="B46" s="42"/>
      <c r="C46" s="31" t="s">
        <v>109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5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5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22.5" customHeight="1">
      <c r="B49" s="42"/>
      <c r="C49" s="43"/>
      <c r="D49" s="43"/>
      <c r="E49" s="404" t="str">
        <f>E7</f>
        <v>EHC CZECH s.r.o. – PI Kanov, pobočka Ostrov</v>
      </c>
      <c r="F49" s="405"/>
      <c r="G49" s="405"/>
      <c r="H49" s="405"/>
      <c r="I49" s="128"/>
      <c r="J49" s="43"/>
      <c r="K49" s="46"/>
    </row>
    <row r="50" spans="2:47">
      <c r="B50" s="29"/>
      <c r="C50" s="38" t="s">
        <v>107</v>
      </c>
      <c r="D50" s="30"/>
      <c r="E50" s="30"/>
      <c r="F50" s="30"/>
      <c r="G50" s="30"/>
      <c r="H50" s="30"/>
      <c r="I50" s="127"/>
      <c r="J50" s="30"/>
      <c r="K50" s="32"/>
    </row>
    <row r="51" spans="2:47" ht="22.5" customHeight="1">
      <c r="B51" s="29"/>
      <c r="C51" s="30"/>
      <c r="D51" s="30"/>
      <c r="E51" s="404" t="s">
        <v>179</v>
      </c>
      <c r="F51" s="364"/>
      <c r="G51" s="364"/>
      <c r="H51" s="364"/>
      <c r="I51" s="127"/>
      <c r="J51" s="30"/>
      <c r="K51" s="32"/>
    </row>
    <row r="52" spans="2:47">
      <c r="B52" s="29"/>
      <c r="C52" s="38" t="s">
        <v>180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22.5" customHeight="1">
      <c r="B53" s="42"/>
      <c r="C53" s="43"/>
      <c r="D53" s="43"/>
      <c r="E53" s="388" t="s">
        <v>181</v>
      </c>
      <c r="F53" s="407"/>
      <c r="G53" s="407"/>
      <c r="H53" s="407"/>
      <c r="I53" s="128"/>
      <c r="J53" s="43"/>
      <c r="K53" s="46"/>
    </row>
    <row r="54" spans="2:47" s="1" customFormat="1" ht="14.45" customHeight="1">
      <c r="B54" s="42"/>
      <c r="C54" s="38" t="s">
        <v>182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23.25" customHeight="1">
      <c r="B55" s="42"/>
      <c r="C55" s="43"/>
      <c r="D55" s="43"/>
      <c r="E55" s="406" t="str">
        <f>E13</f>
        <v>SO 101.1 - Zemní práce</v>
      </c>
      <c r="F55" s="407"/>
      <c r="G55" s="407"/>
      <c r="H55" s="407"/>
      <c r="I55" s="128"/>
      <c r="J55" s="43"/>
      <c r="K55" s="46"/>
    </row>
    <row r="56" spans="2:47" s="1" customFormat="1" ht="6.95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23</v>
      </c>
      <c r="D57" s="43"/>
      <c r="E57" s="43"/>
      <c r="F57" s="36" t="str">
        <f>F16</f>
        <v>č. parcelní 2308/11, Obec:Ostrov</v>
      </c>
      <c r="G57" s="43"/>
      <c r="H57" s="43"/>
      <c r="I57" s="129" t="s">
        <v>25</v>
      </c>
      <c r="J57" s="130" t="str">
        <f>IF(J16="","",J16)</f>
        <v>1. 2. 2018</v>
      </c>
      <c r="K57" s="46"/>
    </row>
    <row r="58" spans="2:47" s="1" customFormat="1" ht="6.95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>
      <c r="B59" s="42"/>
      <c r="C59" s="38" t="s">
        <v>27</v>
      </c>
      <c r="D59" s="43"/>
      <c r="E59" s="43"/>
      <c r="F59" s="36" t="str">
        <f>E19</f>
        <v>EHC CZECH s.r.o., Závodní 278, 36018 Karlovy Vary</v>
      </c>
      <c r="G59" s="43"/>
      <c r="H59" s="43"/>
      <c r="I59" s="129" t="s">
        <v>35</v>
      </c>
      <c r="J59" s="36" t="str">
        <f>E25</f>
        <v>INDBau DESIGN s.r.o.,Houškova 1187/25, 32600 Plzeň</v>
      </c>
      <c r="K59" s="46"/>
    </row>
    <row r="60" spans="2:47" s="1" customFormat="1" ht="14.45" customHeight="1">
      <c r="B60" s="42"/>
      <c r="C60" s="38" t="s">
        <v>33</v>
      </c>
      <c r="D60" s="43"/>
      <c r="E60" s="43"/>
      <c r="F60" s="36" t="str">
        <f>IF(E22="","",E22)</f>
        <v/>
      </c>
      <c r="G60" s="43"/>
      <c r="H60" s="43"/>
      <c r="I60" s="128"/>
      <c r="J60" s="43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110</v>
      </c>
      <c r="D62" s="142"/>
      <c r="E62" s="142"/>
      <c r="F62" s="142"/>
      <c r="G62" s="142"/>
      <c r="H62" s="142"/>
      <c r="I62" s="155"/>
      <c r="J62" s="156" t="s">
        <v>111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112</v>
      </c>
      <c r="D64" s="43"/>
      <c r="E64" s="43"/>
      <c r="F64" s="43"/>
      <c r="G64" s="43"/>
      <c r="H64" s="43"/>
      <c r="I64" s="128"/>
      <c r="J64" s="138">
        <f>J96</f>
        <v>0</v>
      </c>
      <c r="K64" s="46"/>
      <c r="AU64" s="25" t="s">
        <v>113</v>
      </c>
    </row>
    <row r="65" spans="2:12" s="8" customFormat="1" ht="24.95" customHeight="1">
      <c r="B65" s="159"/>
      <c r="C65" s="160"/>
      <c r="D65" s="161" t="s">
        <v>184</v>
      </c>
      <c r="E65" s="162"/>
      <c r="F65" s="162"/>
      <c r="G65" s="162"/>
      <c r="H65" s="162"/>
      <c r="I65" s="163"/>
      <c r="J65" s="164">
        <f>J97</f>
        <v>0</v>
      </c>
      <c r="K65" s="165"/>
    </row>
    <row r="66" spans="2:12" s="9" customFormat="1" ht="19.899999999999999" customHeight="1">
      <c r="B66" s="166"/>
      <c r="C66" s="167"/>
      <c r="D66" s="168" t="s">
        <v>185</v>
      </c>
      <c r="E66" s="169"/>
      <c r="F66" s="169"/>
      <c r="G66" s="169"/>
      <c r="H66" s="169"/>
      <c r="I66" s="170"/>
      <c r="J66" s="171">
        <f>J98</f>
        <v>0</v>
      </c>
      <c r="K66" s="172"/>
    </row>
    <row r="67" spans="2:12" s="9" customFormat="1" ht="19.899999999999999" customHeight="1">
      <c r="B67" s="166"/>
      <c r="C67" s="167"/>
      <c r="D67" s="168" t="s">
        <v>186</v>
      </c>
      <c r="E67" s="169"/>
      <c r="F67" s="169"/>
      <c r="G67" s="169"/>
      <c r="H67" s="169"/>
      <c r="I67" s="170"/>
      <c r="J67" s="171">
        <f>J285</f>
        <v>0</v>
      </c>
      <c r="K67" s="172"/>
    </row>
    <row r="68" spans="2:12" s="9" customFormat="1" ht="19.899999999999999" customHeight="1">
      <c r="B68" s="166"/>
      <c r="C68" s="167"/>
      <c r="D68" s="168" t="s">
        <v>187</v>
      </c>
      <c r="E68" s="169"/>
      <c r="F68" s="169"/>
      <c r="G68" s="169"/>
      <c r="H68" s="169"/>
      <c r="I68" s="170"/>
      <c r="J68" s="171">
        <f>J288</f>
        <v>0</v>
      </c>
      <c r="K68" s="172"/>
    </row>
    <row r="69" spans="2:12" s="9" customFormat="1" ht="19.899999999999999" customHeight="1">
      <c r="B69" s="166"/>
      <c r="C69" s="167"/>
      <c r="D69" s="168" t="s">
        <v>188</v>
      </c>
      <c r="E69" s="169"/>
      <c r="F69" s="169"/>
      <c r="G69" s="169"/>
      <c r="H69" s="169"/>
      <c r="I69" s="170"/>
      <c r="J69" s="171">
        <f>J301</f>
        <v>0</v>
      </c>
      <c r="K69" s="172"/>
    </row>
    <row r="70" spans="2:12" s="9" customFormat="1" ht="19.899999999999999" customHeight="1">
      <c r="B70" s="166"/>
      <c r="C70" s="167"/>
      <c r="D70" s="168" t="s">
        <v>189</v>
      </c>
      <c r="E70" s="169"/>
      <c r="F70" s="169"/>
      <c r="G70" s="169"/>
      <c r="H70" s="169"/>
      <c r="I70" s="170"/>
      <c r="J70" s="171">
        <f>J309</f>
        <v>0</v>
      </c>
      <c r="K70" s="172"/>
    </row>
    <row r="71" spans="2:12" s="9" customFormat="1" ht="19.899999999999999" customHeight="1">
      <c r="B71" s="166"/>
      <c r="C71" s="167"/>
      <c r="D71" s="168" t="s">
        <v>190</v>
      </c>
      <c r="E71" s="169"/>
      <c r="F71" s="169"/>
      <c r="G71" s="169"/>
      <c r="H71" s="169"/>
      <c r="I71" s="170"/>
      <c r="J71" s="171">
        <f>J314</f>
        <v>0</v>
      </c>
      <c r="K71" s="172"/>
    </row>
    <row r="72" spans="2:12" s="9" customFormat="1" ht="19.899999999999999" customHeight="1">
      <c r="B72" s="166"/>
      <c r="C72" s="167"/>
      <c r="D72" s="168" t="s">
        <v>191</v>
      </c>
      <c r="E72" s="169"/>
      <c r="F72" s="169"/>
      <c r="G72" s="169"/>
      <c r="H72" s="169"/>
      <c r="I72" s="170"/>
      <c r="J72" s="171">
        <f>J316</f>
        <v>0</v>
      </c>
      <c r="K72" s="172"/>
    </row>
    <row r="73" spans="2:12" s="1" customFormat="1" ht="21.75" customHeight="1">
      <c r="B73" s="42"/>
      <c r="C73" s="43"/>
      <c r="D73" s="43"/>
      <c r="E73" s="43"/>
      <c r="F73" s="43"/>
      <c r="G73" s="43"/>
      <c r="H73" s="43"/>
      <c r="I73" s="128"/>
      <c r="J73" s="43"/>
      <c r="K73" s="46"/>
    </row>
    <row r="74" spans="2:12" s="1" customFormat="1" ht="6.95" customHeight="1">
      <c r="B74" s="57"/>
      <c r="C74" s="58"/>
      <c r="D74" s="58"/>
      <c r="E74" s="58"/>
      <c r="F74" s="58"/>
      <c r="G74" s="58"/>
      <c r="H74" s="58"/>
      <c r="I74" s="149"/>
      <c r="J74" s="58"/>
      <c r="K74" s="59"/>
    </row>
    <row r="78" spans="2:12" s="1" customFormat="1" ht="6.95" customHeight="1">
      <c r="B78" s="60"/>
      <c r="C78" s="61"/>
      <c r="D78" s="61"/>
      <c r="E78" s="61"/>
      <c r="F78" s="61"/>
      <c r="G78" s="61"/>
      <c r="H78" s="61"/>
      <c r="I78" s="152"/>
      <c r="J78" s="61"/>
      <c r="K78" s="61"/>
      <c r="L78" s="62"/>
    </row>
    <row r="79" spans="2:12" s="1" customFormat="1" ht="36.950000000000003" customHeight="1">
      <c r="B79" s="42"/>
      <c r="C79" s="63" t="s">
        <v>117</v>
      </c>
      <c r="D79" s="64"/>
      <c r="E79" s="64"/>
      <c r="F79" s="64"/>
      <c r="G79" s="64"/>
      <c r="H79" s="64"/>
      <c r="I79" s="173"/>
      <c r="J79" s="64"/>
      <c r="K79" s="64"/>
      <c r="L79" s="62"/>
    </row>
    <row r="80" spans="2:12" s="1" customFormat="1" ht="6.95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3" s="1" customFormat="1" ht="14.45" customHeight="1">
      <c r="B81" s="42"/>
      <c r="C81" s="66" t="s">
        <v>18</v>
      </c>
      <c r="D81" s="64"/>
      <c r="E81" s="64"/>
      <c r="F81" s="64"/>
      <c r="G81" s="64"/>
      <c r="H81" s="64"/>
      <c r="I81" s="173"/>
      <c r="J81" s="64"/>
      <c r="K81" s="64"/>
      <c r="L81" s="62"/>
    </row>
    <row r="82" spans="2:63" s="1" customFormat="1" ht="22.5" customHeight="1">
      <c r="B82" s="42"/>
      <c r="C82" s="64"/>
      <c r="D82" s="64"/>
      <c r="E82" s="408" t="str">
        <f>E7</f>
        <v>EHC CZECH s.r.o. – PI Kanov, pobočka Ostrov</v>
      </c>
      <c r="F82" s="409"/>
      <c r="G82" s="409"/>
      <c r="H82" s="409"/>
      <c r="I82" s="173"/>
      <c r="J82" s="64"/>
      <c r="K82" s="64"/>
      <c r="L82" s="62"/>
    </row>
    <row r="83" spans="2:63">
      <c r="B83" s="29"/>
      <c r="C83" s="66" t="s">
        <v>107</v>
      </c>
      <c r="D83" s="219"/>
      <c r="E83" s="219"/>
      <c r="F83" s="219"/>
      <c r="G83" s="219"/>
      <c r="H83" s="219"/>
      <c r="J83" s="219"/>
      <c r="K83" s="219"/>
      <c r="L83" s="220"/>
    </row>
    <row r="84" spans="2:63" ht="22.5" customHeight="1">
      <c r="B84" s="29"/>
      <c r="C84" s="219"/>
      <c r="D84" s="219"/>
      <c r="E84" s="408" t="s">
        <v>179</v>
      </c>
      <c r="F84" s="413"/>
      <c r="G84" s="413"/>
      <c r="H84" s="413"/>
      <c r="J84" s="219"/>
      <c r="K84" s="219"/>
      <c r="L84" s="220"/>
    </row>
    <row r="85" spans="2:63">
      <c r="B85" s="29"/>
      <c r="C85" s="66" t="s">
        <v>180</v>
      </c>
      <c r="D85" s="219"/>
      <c r="E85" s="219"/>
      <c r="F85" s="219"/>
      <c r="G85" s="219"/>
      <c r="H85" s="219"/>
      <c r="J85" s="219"/>
      <c r="K85" s="219"/>
      <c r="L85" s="220"/>
    </row>
    <row r="86" spans="2:63" s="1" customFormat="1" ht="22.5" customHeight="1">
      <c r="B86" s="42"/>
      <c r="C86" s="64"/>
      <c r="D86" s="64"/>
      <c r="E86" s="412" t="s">
        <v>181</v>
      </c>
      <c r="F86" s="410"/>
      <c r="G86" s="410"/>
      <c r="H86" s="410"/>
      <c r="I86" s="173"/>
      <c r="J86" s="64"/>
      <c r="K86" s="64"/>
      <c r="L86" s="62"/>
    </row>
    <row r="87" spans="2:63" s="1" customFormat="1" ht="14.45" customHeight="1">
      <c r="B87" s="42"/>
      <c r="C87" s="66" t="s">
        <v>182</v>
      </c>
      <c r="D87" s="64"/>
      <c r="E87" s="64"/>
      <c r="F87" s="64"/>
      <c r="G87" s="64"/>
      <c r="H87" s="64"/>
      <c r="I87" s="173"/>
      <c r="J87" s="64"/>
      <c r="K87" s="64"/>
      <c r="L87" s="62"/>
    </row>
    <row r="88" spans="2:63" s="1" customFormat="1" ht="23.25" customHeight="1">
      <c r="B88" s="42"/>
      <c r="C88" s="64"/>
      <c r="D88" s="64"/>
      <c r="E88" s="379" t="str">
        <f>E13</f>
        <v>SO 101.1 - Zemní práce</v>
      </c>
      <c r="F88" s="410"/>
      <c r="G88" s="410"/>
      <c r="H88" s="410"/>
      <c r="I88" s="173"/>
      <c r="J88" s="64"/>
      <c r="K88" s="64"/>
      <c r="L88" s="62"/>
    </row>
    <row r="89" spans="2:63" s="1" customFormat="1" ht="6.95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63" s="1" customFormat="1" ht="18" customHeight="1">
      <c r="B90" s="42"/>
      <c r="C90" s="66" t="s">
        <v>23</v>
      </c>
      <c r="D90" s="64"/>
      <c r="E90" s="64"/>
      <c r="F90" s="174" t="str">
        <f>F16</f>
        <v>č. parcelní 2308/11, Obec:Ostrov</v>
      </c>
      <c r="G90" s="64"/>
      <c r="H90" s="64"/>
      <c r="I90" s="175" t="s">
        <v>25</v>
      </c>
      <c r="J90" s="74" t="str">
        <f>IF(J16="","",J16)</f>
        <v>1. 2. 2018</v>
      </c>
      <c r="K90" s="64"/>
      <c r="L90" s="62"/>
    </row>
    <row r="91" spans="2:63" s="1" customFormat="1" ht="6.95" customHeight="1">
      <c r="B91" s="42"/>
      <c r="C91" s="64"/>
      <c r="D91" s="64"/>
      <c r="E91" s="64"/>
      <c r="F91" s="64"/>
      <c r="G91" s="64"/>
      <c r="H91" s="64"/>
      <c r="I91" s="173"/>
      <c r="J91" s="64"/>
      <c r="K91" s="64"/>
      <c r="L91" s="62"/>
    </row>
    <row r="92" spans="2:63" s="1" customFormat="1">
      <c r="B92" s="42"/>
      <c r="C92" s="66" t="s">
        <v>27</v>
      </c>
      <c r="D92" s="64"/>
      <c r="E92" s="64"/>
      <c r="F92" s="174" t="str">
        <f>E19</f>
        <v>EHC CZECH s.r.o., Závodní 278, 36018 Karlovy Vary</v>
      </c>
      <c r="G92" s="64"/>
      <c r="H92" s="64"/>
      <c r="I92" s="175" t="s">
        <v>35</v>
      </c>
      <c r="J92" s="174" t="str">
        <f>E25</f>
        <v>INDBau DESIGN s.r.o.,Houškova 1187/25, 32600 Plzeň</v>
      </c>
      <c r="K92" s="64"/>
      <c r="L92" s="62"/>
    </row>
    <row r="93" spans="2:63" s="1" customFormat="1" ht="14.45" customHeight="1">
      <c r="B93" s="42"/>
      <c r="C93" s="66" t="s">
        <v>33</v>
      </c>
      <c r="D93" s="64"/>
      <c r="E93" s="64"/>
      <c r="F93" s="174" t="str">
        <f>IF(E22="","",E22)</f>
        <v/>
      </c>
      <c r="G93" s="64"/>
      <c r="H93" s="64"/>
      <c r="I93" s="173"/>
      <c r="J93" s="64"/>
      <c r="K93" s="64"/>
      <c r="L93" s="62"/>
    </row>
    <row r="94" spans="2:63" s="1" customFormat="1" ht="10.35" customHeight="1">
      <c r="B94" s="42"/>
      <c r="C94" s="64"/>
      <c r="D94" s="64"/>
      <c r="E94" s="64"/>
      <c r="F94" s="64"/>
      <c r="G94" s="64"/>
      <c r="H94" s="64"/>
      <c r="I94" s="173"/>
      <c r="J94" s="64"/>
      <c r="K94" s="64"/>
      <c r="L94" s="62"/>
    </row>
    <row r="95" spans="2:63" s="10" customFormat="1" ht="29.25" customHeight="1">
      <c r="B95" s="176"/>
      <c r="C95" s="177" t="s">
        <v>118</v>
      </c>
      <c r="D95" s="178" t="s">
        <v>61</v>
      </c>
      <c r="E95" s="178" t="s">
        <v>57</v>
      </c>
      <c r="F95" s="178" t="s">
        <v>119</v>
      </c>
      <c r="G95" s="178" t="s">
        <v>120</v>
      </c>
      <c r="H95" s="178" t="s">
        <v>121</v>
      </c>
      <c r="I95" s="179" t="s">
        <v>122</v>
      </c>
      <c r="J95" s="178" t="s">
        <v>111</v>
      </c>
      <c r="K95" s="180" t="s">
        <v>123</v>
      </c>
      <c r="L95" s="181"/>
      <c r="M95" s="82" t="s">
        <v>124</v>
      </c>
      <c r="N95" s="83" t="s">
        <v>46</v>
      </c>
      <c r="O95" s="83" t="s">
        <v>125</v>
      </c>
      <c r="P95" s="83" t="s">
        <v>126</v>
      </c>
      <c r="Q95" s="83" t="s">
        <v>127</v>
      </c>
      <c r="R95" s="83" t="s">
        <v>128</v>
      </c>
      <c r="S95" s="83" t="s">
        <v>129</v>
      </c>
      <c r="T95" s="84" t="s">
        <v>130</v>
      </c>
    </row>
    <row r="96" spans="2:63" s="1" customFormat="1" ht="29.25" customHeight="1">
      <c r="B96" s="42"/>
      <c r="C96" s="88" t="s">
        <v>112</v>
      </c>
      <c r="D96" s="64"/>
      <c r="E96" s="64"/>
      <c r="F96" s="64"/>
      <c r="G96" s="64"/>
      <c r="H96" s="64"/>
      <c r="I96" s="173"/>
      <c r="J96" s="182">
        <f>BK96</f>
        <v>0</v>
      </c>
      <c r="K96" s="64"/>
      <c r="L96" s="62"/>
      <c r="M96" s="85"/>
      <c r="N96" s="86"/>
      <c r="O96" s="86"/>
      <c r="P96" s="183">
        <f>P97</f>
        <v>0</v>
      </c>
      <c r="Q96" s="86"/>
      <c r="R96" s="183">
        <f>R97</f>
        <v>0</v>
      </c>
      <c r="S96" s="86"/>
      <c r="T96" s="184">
        <f>T97</f>
        <v>0</v>
      </c>
      <c r="AT96" s="25" t="s">
        <v>75</v>
      </c>
      <c r="AU96" s="25" t="s">
        <v>113</v>
      </c>
      <c r="BK96" s="185">
        <f>BK97</f>
        <v>0</v>
      </c>
    </row>
    <row r="97" spans="2:65" s="11" customFormat="1" ht="37.35" customHeight="1">
      <c r="B97" s="186"/>
      <c r="C97" s="187"/>
      <c r="D97" s="188" t="s">
        <v>75</v>
      </c>
      <c r="E97" s="189" t="s">
        <v>192</v>
      </c>
      <c r="F97" s="189" t="s">
        <v>193</v>
      </c>
      <c r="G97" s="187"/>
      <c r="H97" s="187"/>
      <c r="I97" s="190"/>
      <c r="J97" s="191">
        <f>BK97</f>
        <v>0</v>
      </c>
      <c r="K97" s="187"/>
      <c r="L97" s="192"/>
      <c r="M97" s="193"/>
      <c r="N97" s="194"/>
      <c r="O97" s="194"/>
      <c r="P97" s="195">
        <f>P98+P285+P288+P301+P309+P314+P316</f>
        <v>0</v>
      </c>
      <c r="Q97" s="194"/>
      <c r="R97" s="195">
        <f>R98+R285+R288+R301+R309+R314+R316</f>
        <v>0</v>
      </c>
      <c r="S97" s="194"/>
      <c r="T97" s="196">
        <f>T98+T285+T288+T301+T309+T314+T316</f>
        <v>0</v>
      </c>
      <c r="AR97" s="197" t="s">
        <v>84</v>
      </c>
      <c r="AT97" s="198" t="s">
        <v>75</v>
      </c>
      <c r="AU97" s="198" t="s">
        <v>76</v>
      </c>
      <c r="AY97" s="197" t="s">
        <v>134</v>
      </c>
      <c r="BK97" s="199">
        <f>BK98+BK285+BK288+BK301+BK309+BK314+BK316</f>
        <v>0</v>
      </c>
    </row>
    <row r="98" spans="2:65" s="11" customFormat="1" ht="19.899999999999999" customHeight="1">
      <c r="B98" s="186"/>
      <c r="C98" s="187"/>
      <c r="D98" s="200" t="s">
        <v>75</v>
      </c>
      <c r="E98" s="201" t="s">
        <v>194</v>
      </c>
      <c r="F98" s="201" t="s">
        <v>95</v>
      </c>
      <c r="G98" s="187"/>
      <c r="H98" s="187"/>
      <c r="I98" s="190"/>
      <c r="J98" s="202">
        <f>BK98</f>
        <v>0</v>
      </c>
      <c r="K98" s="187"/>
      <c r="L98" s="192"/>
      <c r="M98" s="193"/>
      <c r="N98" s="194"/>
      <c r="O98" s="194"/>
      <c r="P98" s="195">
        <f>SUM(P99:P284)</f>
        <v>0</v>
      </c>
      <c r="Q98" s="194"/>
      <c r="R98" s="195">
        <f>SUM(R99:R284)</f>
        <v>0</v>
      </c>
      <c r="S98" s="194"/>
      <c r="T98" s="196">
        <f>SUM(T99:T284)</f>
        <v>0</v>
      </c>
      <c r="AR98" s="197" t="s">
        <v>84</v>
      </c>
      <c r="AT98" s="198" t="s">
        <v>75</v>
      </c>
      <c r="AU98" s="198" t="s">
        <v>84</v>
      </c>
      <c r="AY98" s="197" t="s">
        <v>134</v>
      </c>
      <c r="BK98" s="199">
        <f>SUM(BK99:BK284)</f>
        <v>0</v>
      </c>
    </row>
    <row r="99" spans="2:65" s="1" customFormat="1" ht="22.5" customHeight="1">
      <c r="B99" s="42"/>
      <c r="C99" s="203" t="s">
        <v>84</v>
      </c>
      <c r="D99" s="203" t="s">
        <v>137</v>
      </c>
      <c r="E99" s="204" t="s">
        <v>195</v>
      </c>
      <c r="F99" s="205" t="s">
        <v>196</v>
      </c>
      <c r="G99" s="206" t="s">
        <v>197</v>
      </c>
      <c r="H99" s="207">
        <v>700</v>
      </c>
      <c r="I99" s="208"/>
      <c r="J99" s="209">
        <f>ROUND(I99*H99,2)</f>
        <v>0</v>
      </c>
      <c r="K99" s="205" t="s">
        <v>21</v>
      </c>
      <c r="L99" s="62"/>
      <c r="M99" s="210" t="s">
        <v>21</v>
      </c>
      <c r="N99" s="211" t="s">
        <v>47</v>
      </c>
      <c r="O99" s="43"/>
      <c r="P99" s="212">
        <f>O99*H99</f>
        <v>0</v>
      </c>
      <c r="Q99" s="212">
        <v>0</v>
      </c>
      <c r="R99" s="212">
        <f>Q99*H99</f>
        <v>0</v>
      </c>
      <c r="S99" s="212">
        <v>0</v>
      </c>
      <c r="T99" s="213">
        <f>S99*H99</f>
        <v>0</v>
      </c>
      <c r="AR99" s="25" t="s">
        <v>152</v>
      </c>
      <c r="AT99" s="25" t="s">
        <v>137</v>
      </c>
      <c r="AU99" s="25" t="s">
        <v>86</v>
      </c>
      <c r="AY99" s="25" t="s">
        <v>134</v>
      </c>
      <c r="BE99" s="214">
        <f>IF(N99="základní",J99,0)</f>
        <v>0</v>
      </c>
      <c r="BF99" s="214">
        <f>IF(N99="snížená",J99,0)</f>
        <v>0</v>
      </c>
      <c r="BG99" s="214">
        <f>IF(N99="zákl. přenesená",J99,0)</f>
        <v>0</v>
      </c>
      <c r="BH99" s="214">
        <f>IF(N99="sníž. přenesená",J99,0)</f>
        <v>0</v>
      </c>
      <c r="BI99" s="214">
        <f>IF(N99="nulová",J99,0)</f>
        <v>0</v>
      </c>
      <c r="BJ99" s="25" t="s">
        <v>84</v>
      </c>
      <c r="BK99" s="214">
        <f>ROUND(I99*H99,2)</f>
        <v>0</v>
      </c>
      <c r="BL99" s="25" t="s">
        <v>152</v>
      </c>
      <c r="BM99" s="25" t="s">
        <v>86</v>
      </c>
    </row>
    <row r="100" spans="2:65" s="12" customFormat="1" ht="13.5">
      <c r="B100" s="221"/>
      <c r="C100" s="222"/>
      <c r="D100" s="223" t="s">
        <v>198</v>
      </c>
      <c r="E100" s="224" t="s">
        <v>21</v>
      </c>
      <c r="F100" s="225" t="s">
        <v>199</v>
      </c>
      <c r="G100" s="222"/>
      <c r="H100" s="226" t="s">
        <v>21</v>
      </c>
      <c r="I100" s="227"/>
      <c r="J100" s="222"/>
      <c r="K100" s="222"/>
      <c r="L100" s="228"/>
      <c r="M100" s="229"/>
      <c r="N100" s="230"/>
      <c r="O100" s="230"/>
      <c r="P100" s="230"/>
      <c r="Q100" s="230"/>
      <c r="R100" s="230"/>
      <c r="S100" s="230"/>
      <c r="T100" s="231"/>
      <c r="AT100" s="232" t="s">
        <v>198</v>
      </c>
      <c r="AU100" s="232" t="s">
        <v>86</v>
      </c>
      <c r="AV100" s="12" t="s">
        <v>84</v>
      </c>
      <c r="AW100" s="12" t="s">
        <v>39</v>
      </c>
      <c r="AX100" s="12" t="s">
        <v>76</v>
      </c>
      <c r="AY100" s="232" t="s">
        <v>134</v>
      </c>
    </row>
    <row r="101" spans="2:65" s="13" customFormat="1" ht="13.5">
      <c r="B101" s="233"/>
      <c r="C101" s="234"/>
      <c r="D101" s="223" t="s">
        <v>198</v>
      </c>
      <c r="E101" s="235" t="s">
        <v>21</v>
      </c>
      <c r="F101" s="236" t="s">
        <v>200</v>
      </c>
      <c r="G101" s="234"/>
      <c r="H101" s="237">
        <v>700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AT101" s="243" t="s">
        <v>198</v>
      </c>
      <c r="AU101" s="243" t="s">
        <v>86</v>
      </c>
      <c r="AV101" s="13" t="s">
        <v>86</v>
      </c>
      <c r="AW101" s="13" t="s">
        <v>39</v>
      </c>
      <c r="AX101" s="13" t="s">
        <v>76</v>
      </c>
      <c r="AY101" s="243" t="s">
        <v>134</v>
      </c>
    </row>
    <row r="102" spans="2:65" s="14" customFormat="1" ht="13.5">
      <c r="B102" s="244"/>
      <c r="C102" s="245"/>
      <c r="D102" s="246" t="s">
        <v>198</v>
      </c>
      <c r="E102" s="247" t="s">
        <v>21</v>
      </c>
      <c r="F102" s="248" t="s">
        <v>201</v>
      </c>
      <c r="G102" s="245"/>
      <c r="H102" s="249">
        <v>700</v>
      </c>
      <c r="I102" s="250"/>
      <c r="J102" s="245"/>
      <c r="K102" s="245"/>
      <c r="L102" s="251"/>
      <c r="M102" s="252"/>
      <c r="N102" s="253"/>
      <c r="O102" s="253"/>
      <c r="P102" s="253"/>
      <c r="Q102" s="253"/>
      <c r="R102" s="253"/>
      <c r="S102" s="253"/>
      <c r="T102" s="254"/>
      <c r="AT102" s="255" t="s">
        <v>198</v>
      </c>
      <c r="AU102" s="255" t="s">
        <v>86</v>
      </c>
      <c r="AV102" s="14" t="s">
        <v>152</v>
      </c>
      <c r="AW102" s="14" t="s">
        <v>39</v>
      </c>
      <c r="AX102" s="14" t="s">
        <v>84</v>
      </c>
      <c r="AY102" s="255" t="s">
        <v>134</v>
      </c>
    </row>
    <row r="103" spans="2:65" s="1" customFormat="1" ht="31.5" customHeight="1">
      <c r="B103" s="42"/>
      <c r="C103" s="203" t="s">
        <v>86</v>
      </c>
      <c r="D103" s="203" t="s">
        <v>137</v>
      </c>
      <c r="E103" s="204" t="s">
        <v>202</v>
      </c>
      <c r="F103" s="205" t="s">
        <v>203</v>
      </c>
      <c r="G103" s="206" t="s">
        <v>204</v>
      </c>
      <c r="H103" s="207">
        <v>900</v>
      </c>
      <c r="I103" s="208"/>
      <c r="J103" s="209">
        <f>ROUND(I103*H103,2)</f>
        <v>0</v>
      </c>
      <c r="K103" s="205" t="s">
        <v>21</v>
      </c>
      <c r="L103" s="62"/>
      <c r="M103" s="210" t="s">
        <v>21</v>
      </c>
      <c r="N103" s="211" t="s">
        <v>47</v>
      </c>
      <c r="O103" s="43"/>
      <c r="P103" s="212">
        <f>O103*H103</f>
        <v>0</v>
      </c>
      <c r="Q103" s="212">
        <v>0</v>
      </c>
      <c r="R103" s="212">
        <f>Q103*H103</f>
        <v>0</v>
      </c>
      <c r="S103" s="212">
        <v>0</v>
      </c>
      <c r="T103" s="213">
        <f>S103*H103</f>
        <v>0</v>
      </c>
      <c r="AR103" s="25" t="s">
        <v>152</v>
      </c>
      <c r="AT103" s="25" t="s">
        <v>137</v>
      </c>
      <c r="AU103" s="25" t="s">
        <v>86</v>
      </c>
      <c r="AY103" s="25" t="s">
        <v>134</v>
      </c>
      <c r="BE103" s="214">
        <f>IF(N103="základní",J103,0)</f>
        <v>0</v>
      </c>
      <c r="BF103" s="214">
        <f>IF(N103="snížená",J103,0)</f>
        <v>0</v>
      </c>
      <c r="BG103" s="214">
        <f>IF(N103="zákl. přenesená",J103,0)</f>
        <v>0</v>
      </c>
      <c r="BH103" s="214">
        <f>IF(N103="sníž. přenesená",J103,0)</f>
        <v>0</v>
      </c>
      <c r="BI103" s="214">
        <f>IF(N103="nulová",J103,0)</f>
        <v>0</v>
      </c>
      <c r="BJ103" s="25" t="s">
        <v>84</v>
      </c>
      <c r="BK103" s="214">
        <f>ROUND(I103*H103,2)</f>
        <v>0</v>
      </c>
      <c r="BL103" s="25" t="s">
        <v>152</v>
      </c>
      <c r="BM103" s="25" t="s">
        <v>152</v>
      </c>
    </row>
    <row r="104" spans="2:65" s="12" customFormat="1" ht="13.5">
      <c r="B104" s="221"/>
      <c r="C104" s="222"/>
      <c r="D104" s="223" t="s">
        <v>198</v>
      </c>
      <c r="E104" s="224" t="s">
        <v>21</v>
      </c>
      <c r="F104" s="225" t="s">
        <v>199</v>
      </c>
      <c r="G104" s="222"/>
      <c r="H104" s="226" t="s">
        <v>21</v>
      </c>
      <c r="I104" s="227"/>
      <c r="J104" s="222"/>
      <c r="K104" s="222"/>
      <c r="L104" s="228"/>
      <c r="M104" s="229"/>
      <c r="N104" s="230"/>
      <c r="O104" s="230"/>
      <c r="P104" s="230"/>
      <c r="Q104" s="230"/>
      <c r="R104" s="230"/>
      <c r="S104" s="230"/>
      <c r="T104" s="231"/>
      <c r="AT104" s="232" t="s">
        <v>198</v>
      </c>
      <c r="AU104" s="232" t="s">
        <v>86</v>
      </c>
      <c r="AV104" s="12" t="s">
        <v>84</v>
      </c>
      <c r="AW104" s="12" t="s">
        <v>39</v>
      </c>
      <c r="AX104" s="12" t="s">
        <v>76</v>
      </c>
      <c r="AY104" s="232" t="s">
        <v>134</v>
      </c>
    </row>
    <row r="105" spans="2:65" s="12" customFormat="1" ht="13.5">
      <c r="B105" s="221"/>
      <c r="C105" s="222"/>
      <c r="D105" s="223" t="s">
        <v>198</v>
      </c>
      <c r="E105" s="224" t="s">
        <v>21</v>
      </c>
      <c r="F105" s="225" t="s">
        <v>205</v>
      </c>
      <c r="G105" s="222"/>
      <c r="H105" s="226" t="s">
        <v>21</v>
      </c>
      <c r="I105" s="227"/>
      <c r="J105" s="222"/>
      <c r="K105" s="222"/>
      <c r="L105" s="228"/>
      <c r="M105" s="229"/>
      <c r="N105" s="230"/>
      <c r="O105" s="230"/>
      <c r="P105" s="230"/>
      <c r="Q105" s="230"/>
      <c r="R105" s="230"/>
      <c r="S105" s="230"/>
      <c r="T105" s="231"/>
      <c r="AT105" s="232" t="s">
        <v>198</v>
      </c>
      <c r="AU105" s="232" t="s">
        <v>86</v>
      </c>
      <c r="AV105" s="12" t="s">
        <v>84</v>
      </c>
      <c r="AW105" s="12" t="s">
        <v>39</v>
      </c>
      <c r="AX105" s="12" t="s">
        <v>76</v>
      </c>
      <c r="AY105" s="232" t="s">
        <v>134</v>
      </c>
    </row>
    <row r="106" spans="2:65" s="13" customFormat="1" ht="13.5">
      <c r="B106" s="233"/>
      <c r="C106" s="234"/>
      <c r="D106" s="246" t="s">
        <v>198</v>
      </c>
      <c r="E106" s="256" t="s">
        <v>21</v>
      </c>
      <c r="F106" s="257" t="s">
        <v>206</v>
      </c>
      <c r="G106" s="234"/>
      <c r="H106" s="258">
        <v>900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AT106" s="243" t="s">
        <v>198</v>
      </c>
      <c r="AU106" s="243" t="s">
        <v>86</v>
      </c>
      <c r="AV106" s="13" t="s">
        <v>86</v>
      </c>
      <c r="AW106" s="13" t="s">
        <v>39</v>
      </c>
      <c r="AX106" s="13" t="s">
        <v>84</v>
      </c>
      <c r="AY106" s="243" t="s">
        <v>134</v>
      </c>
    </row>
    <row r="107" spans="2:65" s="1" customFormat="1" ht="22.5" customHeight="1">
      <c r="B107" s="42"/>
      <c r="C107" s="203" t="s">
        <v>96</v>
      </c>
      <c r="D107" s="203" t="s">
        <v>137</v>
      </c>
      <c r="E107" s="204" t="s">
        <v>207</v>
      </c>
      <c r="F107" s="205" t="s">
        <v>208</v>
      </c>
      <c r="G107" s="206" t="s">
        <v>204</v>
      </c>
      <c r="H107" s="207">
        <v>900</v>
      </c>
      <c r="I107" s="208"/>
      <c r="J107" s="209">
        <f>ROUND(I107*H107,2)</f>
        <v>0</v>
      </c>
      <c r="K107" s="205" t="s">
        <v>21</v>
      </c>
      <c r="L107" s="62"/>
      <c r="M107" s="210" t="s">
        <v>21</v>
      </c>
      <c r="N107" s="211" t="s">
        <v>47</v>
      </c>
      <c r="O107" s="43"/>
      <c r="P107" s="212">
        <f>O107*H107</f>
        <v>0</v>
      </c>
      <c r="Q107" s="212">
        <v>0</v>
      </c>
      <c r="R107" s="212">
        <f>Q107*H107</f>
        <v>0</v>
      </c>
      <c r="S107" s="212">
        <v>0</v>
      </c>
      <c r="T107" s="213">
        <f>S107*H107</f>
        <v>0</v>
      </c>
      <c r="AR107" s="25" t="s">
        <v>152</v>
      </c>
      <c r="AT107" s="25" t="s">
        <v>137</v>
      </c>
      <c r="AU107" s="25" t="s">
        <v>86</v>
      </c>
      <c r="AY107" s="25" t="s">
        <v>134</v>
      </c>
      <c r="BE107" s="214">
        <f>IF(N107="základní",J107,0)</f>
        <v>0</v>
      </c>
      <c r="BF107" s="214">
        <f>IF(N107="snížená",J107,0)</f>
        <v>0</v>
      </c>
      <c r="BG107" s="214">
        <f>IF(N107="zákl. přenesená",J107,0)</f>
        <v>0</v>
      </c>
      <c r="BH107" s="214">
        <f>IF(N107="sníž. přenesená",J107,0)</f>
        <v>0</v>
      </c>
      <c r="BI107" s="214">
        <f>IF(N107="nulová",J107,0)</f>
        <v>0</v>
      </c>
      <c r="BJ107" s="25" t="s">
        <v>84</v>
      </c>
      <c r="BK107" s="214">
        <f>ROUND(I107*H107,2)</f>
        <v>0</v>
      </c>
      <c r="BL107" s="25" t="s">
        <v>152</v>
      </c>
      <c r="BM107" s="25" t="s">
        <v>159</v>
      </c>
    </row>
    <row r="108" spans="2:65" s="12" customFormat="1" ht="13.5">
      <c r="B108" s="221"/>
      <c r="C108" s="222"/>
      <c r="D108" s="223" t="s">
        <v>198</v>
      </c>
      <c r="E108" s="224" t="s">
        <v>21</v>
      </c>
      <c r="F108" s="225" t="s">
        <v>199</v>
      </c>
      <c r="G108" s="222"/>
      <c r="H108" s="226" t="s">
        <v>21</v>
      </c>
      <c r="I108" s="227"/>
      <c r="J108" s="222"/>
      <c r="K108" s="222"/>
      <c r="L108" s="228"/>
      <c r="M108" s="229"/>
      <c r="N108" s="230"/>
      <c r="O108" s="230"/>
      <c r="P108" s="230"/>
      <c r="Q108" s="230"/>
      <c r="R108" s="230"/>
      <c r="S108" s="230"/>
      <c r="T108" s="231"/>
      <c r="AT108" s="232" t="s">
        <v>198</v>
      </c>
      <c r="AU108" s="232" t="s">
        <v>86</v>
      </c>
      <c r="AV108" s="12" t="s">
        <v>84</v>
      </c>
      <c r="AW108" s="12" t="s">
        <v>39</v>
      </c>
      <c r="AX108" s="12" t="s">
        <v>76</v>
      </c>
      <c r="AY108" s="232" t="s">
        <v>134</v>
      </c>
    </row>
    <row r="109" spans="2:65" s="12" customFormat="1" ht="13.5">
      <c r="B109" s="221"/>
      <c r="C109" s="222"/>
      <c r="D109" s="223" t="s">
        <v>198</v>
      </c>
      <c r="E109" s="224" t="s">
        <v>21</v>
      </c>
      <c r="F109" s="225" t="s">
        <v>205</v>
      </c>
      <c r="G109" s="222"/>
      <c r="H109" s="226" t="s">
        <v>21</v>
      </c>
      <c r="I109" s="227"/>
      <c r="J109" s="222"/>
      <c r="K109" s="222"/>
      <c r="L109" s="228"/>
      <c r="M109" s="229"/>
      <c r="N109" s="230"/>
      <c r="O109" s="230"/>
      <c r="P109" s="230"/>
      <c r="Q109" s="230"/>
      <c r="R109" s="230"/>
      <c r="S109" s="230"/>
      <c r="T109" s="231"/>
      <c r="AT109" s="232" t="s">
        <v>198</v>
      </c>
      <c r="AU109" s="232" t="s">
        <v>86</v>
      </c>
      <c r="AV109" s="12" t="s">
        <v>84</v>
      </c>
      <c r="AW109" s="12" t="s">
        <v>39</v>
      </c>
      <c r="AX109" s="12" t="s">
        <v>76</v>
      </c>
      <c r="AY109" s="232" t="s">
        <v>134</v>
      </c>
    </row>
    <row r="110" spans="2:65" s="13" customFormat="1" ht="13.5">
      <c r="B110" s="233"/>
      <c r="C110" s="234"/>
      <c r="D110" s="223" t="s">
        <v>198</v>
      </c>
      <c r="E110" s="235" t="s">
        <v>21</v>
      </c>
      <c r="F110" s="236" t="s">
        <v>206</v>
      </c>
      <c r="G110" s="234"/>
      <c r="H110" s="237">
        <v>900</v>
      </c>
      <c r="I110" s="238"/>
      <c r="J110" s="234"/>
      <c r="K110" s="234"/>
      <c r="L110" s="239"/>
      <c r="M110" s="240"/>
      <c r="N110" s="241"/>
      <c r="O110" s="241"/>
      <c r="P110" s="241"/>
      <c r="Q110" s="241"/>
      <c r="R110" s="241"/>
      <c r="S110" s="241"/>
      <c r="T110" s="242"/>
      <c r="AT110" s="243" t="s">
        <v>198</v>
      </c>
      <c r="AU110" s="243" t="s">
        <v>86</v>
      </c>
      <c r="AV110" s="13" t="s">
        <v>86</v>
      </c>
      <c r="AW110" s="13" t="s">
        <v>39</v>
      </c>
      <c r="AX110" s="13" t="s">
        <v>76</v>
      </c>
      <c r="AY110" s="243" t="s">
        <v>134</v>
      </c>
    </row>
    <row r="111" spans="2:65" s="14" customFormat="1" ht="13.5">
      <c r="B111" s="244"/>
      <c r="C111" s="245"/>
      <c r="D111" s="246" t="s">
        <v>198</v>
      </c>
      <c r="E111" s="247" t="s">
        <v>21</v>
      </c>
      <c r="F111" s="248" t="s">
        <v>201</v>
      </c>
      <c r="G111" s="245"/>
      <c r="H111" s="249">
        <v>900</v>
      </c>
      <c r="I111" s="250"/>
      <c r="J111" s="245"/>
      <c r="K111" s="245"/>
      <c r="L111" s="251"/>
      <c r="M111" s="252"/>
      <c r="N111" s="253"/>
      <c r="O111" s="253"/>
      <c r="P111" s="253"/>
      <c r="Q111" s="253"/>
      <c r="R111" s="253"/>
      <c r="S111" s="253"/>
      <c r="T111" s="254"/>
      <c r="AT111" s="255" t="s">
        <v>198</v>
      </c>
      <c r="AU111" s="255" t="s">
        <v>86</v>
      </c>
      <c r="AV111" s="14" t="s">
        <v>152</v>
      </c>
      <c r="AW111" s="14" t="s">
        <v>39</v>
      </c>
      <c r="AX111" s="14" t="s">
        <v>84</v>
      </c>
      <c r="AY111" s="255" t="s">
        <v>134</v>
      </c>
    </row>
    <row r="112" spans="2:65" s="1" customFormat="1" ht="22.5" customHeight="1">
      <c r="B112" s="42"/>
      <c r="C112" s="203" t="s">
        <v>152</v>
      </c>
      <c r="D112" s="203" t="s">
        <v>137</v>
      </c>
      <c r="E112" s="204" t="s">
        <v>209</v>
      </c>
      <c r="F112" s="205" t="s">
        <v>210</v>
      </c>
      <c r="G112" s="206" t="s">
        <v>204</v>
      </c>
      <c r="H112" s="207">
        <v>5420</v>
      </c>
      <c r="I112" s="208"/>
      <c r="J112" s="209">
        <f>ROUND(I112*H112,2)</f>
        <v>0</v>
      </c>
      <c r="K112" s="205" t="s">
        <v>21</v>
      </c>
      <c r="L112" s="62"/>
      <c r="M112" s="210" t="s">
        <v>21</v>
      </c>
      <c r="N112" s="211" t="s">
        <v>47</v>
      </c>
      <c r="O112" s="43"/>
      <c r="P112" s="212">
        <f>O112*H112</f>
        <v>0</v>
      </c>
      <c r="Q112" s="212">
        <v>0</v>
      </c>
      <c r="R112" s="212">
        <f>Q112*H112</f>
        <v>0</v>
      </c>
      <c r="S112" s="212">
        <v>0</v>
      </c>
      <c r="T112" s="213">
        <f>S112*H112</f>
        <v>0</v>
      </c>
      <c r="AR112" s="25" t="s">
        <v>152</v>
      </c>
      <c r="AT112" s="25" t="s">
        <v>137</v>
      </c>
      <c r="AU112" s="25" t="s">
        <v>86</v>
      </c>
      <c r="AY112" s="25" t="s">
        <v>134</v>
      </c>
      <c r="BE112" s="214">
        <f>IF(N112="základní",J112,0)</f>
        <v>0</v>
      </c>
      <c r="BF112" s="214">
        <f>IF(N112="snížená",J112,0)</f>
        <v>0</v>
      </c>
      <c r="BG112" s="214">
        <f>IF(N112="zákl. přenesená",J112,0)</f>
        <v>0</v>
      </c>
      <c r="BH112" s="214">
        <f>IF(N112="sníž. přenesená",J112,0)</f>
        <v>0</v>
      </c>
      <c r="BI112" s="214">
        <f>IF(N112="nulová",J112,0)</f>
        <v>0</v>
      </c>
      <c r="BJ112" s="25" t="s">
        <v>84</v>
      </c>
      <c r="BK112" s="214">
        <f>ROUND(I112*H112,2)</f>
        <v>0</v>
      </c>
      <c r="BL112" s="25" t="s">
        <v>152</v>
      </c>
      <c r="BM112" s="25" t="s">
        <v>167</v>
      </c>
    </row>
    <row r="113" spans="2:65" s="12" customFormat="1" ht="13.5">
      <c r="B113" s="221"/>
      <c r="C113" s="222"/>
      <c r="D113" s="223" t="s">
        <v>198</v>
      </c>
      <c r="E113" s="224" t="s">
        <v>21</v>
      </c>
      <c r="F113" s="225" t="s">
        <v>199</v>
      </c>
      <c r="G113" s="222"/>
      <c r="H113" s="226" t="s">
        <v>21</v>
      </c>
      <c r="I113" s="227"/>
      <c r="J113" s="222"/>
      <c r="K113" s="222"/>
      <c r="L113" s="228"/>
      <c r="M113" s="229"/>
      <c r="N113" s="230"/>
      <c r="O113" s="230"/>
      <c r="P113" s="230"/>
      <c r="Q113" s="230"/>
      <c r="R113" s="230"/>
      <c r="S113" s="230"/>
      <c r="T113" s="231"/>
      <c r="AT113" s="232" t="s">
        <v>198</v>
      </c>
      <c r="AU113" s="232" t="s">
        <v>86</v>
      </c>
      <c r="AV113" s="12" t="s">
        <v>84</v>
      </c>
      <c r="AW113" s="12" t="s">
        <v>39</v>
      </c>
      <c r="AX113" s="12" t="s">
        <v>76</v>
      </c>
      <c r="AY113" s="232" t="s">
        <v>134</v>
      </c>
    </row>
    <row r="114" spans="2:65" s="12" customFormat="1" ht="13.5">
      <c r="B114" s="221"/>
      <c r="C114" s="222"/>
      <c r="D114" s="223" t="s">
        <v>198</v>
      </c>
      <c r="E114" s="224" t="s">
        <v>21</v>
      </c>
      <c r="F114" s="225" t="s">
        <v>211</v>
      </c>
      <c r="G114" s="222"/>
      <c r="H114" s="226" t="s">
        <v>21</v>
      </c>
      <c r="I114" s="227"/>
      <c r="J114" s="222"/>
      <c r="K114" s="222"/>
      <c r="L114" s="228"/>
      <c r="M114" s="229"/>
      <c r="N114" s="230"/>
      <c r="O114" s="230"/>
      <c r="P114" s="230"/>
      <c r="Q114" s="230"/>
      <c r="R114" s="230"/>
      <c r="S114" s="230"/>
      <c r="T114" s="231"/>
      <c r="AT114" s="232" t="s">
        <v>198</v>
      </c>
      <c r="AU114" s="232" t="s">
        <v>86</v>
      </c>
      <c r="AV114" s="12" t="s">
        <v>84</v>
      </c>
      <c r="AW114" s="12" t="s">
        <v>39</v>
      </c>
      <c r="AX114" s="12" t="s">
        <v>76</v>
      </c>
      <c r="AY114" s="232" t="s">
        <v>134</v>
      </c>
    </row>
    <row r="115" spans="2:65" s="13" customFormat="1" ht="13.5">
      <c r="B115" s="233"/>
      <c r="C115" s="234"/>
      <c r="D115" s="223" t="s">
        <v>198</v>
      </c>
      <c r="E115" s="235" t="s">
        <v>21</v>
      </c>
      <c r="F115" s="236" t="s">
        <v>212</v>
      </c>
      <c r="G115" s="234"/>
      <c r="H115" s="237">
        <v>2675</v>
      </c>
      <c r="I115" s="238"/>
      <c r="J115" s="234"/>
      <c r="K115" s="234"/>
      <c r="L115" s="239"/>
      <c r="M115" s="240"/>
      <c r="N115" s="241"/>
      <c r="O115" s="241"/>
      <c r="P115" s="241"/>
      <c r="Q115" s="241"/>
      <c r="R115" s="241"/>
      <c r="S115" s="241"/>
      <c r="T115" s="242"/>
      <c r="AT115" s="243" t="s">
        <v>198</v>
      </c>
      <c r="AU115" s="243" t="s">
        <v>86</v>
      </c>
      <c r="AV115" s="13" t="s">
        <v>86</v>
      </c>
      <c r="AW115" s="13" t="s">
        <v>39</v>
      </c>
      <c r="AX115" s="13" t="s">
        <v>76</v>
      </c>
      <c r="AY115" s="243" t="s">
        <v>134</v>
      </c>
    </row>
    <row r="116" spans="2:65" s="12" customFormat="1" ht="13.5">
      <c r="B116" s="221"/>
      <c r="C116" s="222"/>
      <c r="D116" s="223" t="s">
        <v>198</v>
      </c>
      <c r="E116" s="224" t="s">
        <v>21</v>
      </c>
      <c r="F116" s="225" t="s">
        <v>213</v>
      </c>
      <c r="G116" s="222"/>
      <c r="H116" s="226" t="s">
        <v>21</v>
      </c>
      <c r="I116" s="227"/>
      <c r="J116" s="222"/>
      <c r="K116" s="222"/>
      <c r="L116" s="228"/>
      <c r="M116" s="229"/>
      <c r="N116" s="230"/>
      <c r="O116" s="230"/>
      <c r="P116" s="230"/>
      <c r="Q116" s="230"/>
      <c r="R116" s="230"/>
      <c r="S116" s="230"/>
      <c r="T116" s="231"/>
      <c r="AT116" s="232" t="s">
        <v>198</v>
      </c>
      <c r="AU116" s="232" t="s">
        <v>86</v>
      </c>
      <c r="AV116" s="12" t="s">
        <v>84</v>
      </c>
      <c r="AW116" s="12" t="s">
        <v>39</v>
      </c>
      <c r="AX116" s="12" t="s">
        <v>76</v>
      </c>
      <c r="AY116" s="232" t="s">
        <v>134</v>
      </c>
    </row>
    <row r="117" spans="2:65" s="13" customFormat="1" ht="13.5">
      <c r="B117" s="233"/>
      <c r="C117" s="234"/>
      <c r="D117" s="223" t="s">
        <v>198</v>
      </c>
      <c r="E117" s="235" t="s">
        <v>21</v>
      </c>
      <c r="F117" s="236" t="s">
        <v>214</v>
      </c>
      <c r="G117" s="234"/>
      <c r="H117" s="237">
        <v>1420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AT117" s="243" t="s">
        <v>198</v>
      </c>
      <c r="AU117" s="243" t="s">
        <v>86</v>
      </c>
      <c r="AV117" s="13" t="s">
        <v>86</v>
      </c>
      <c r="AW117" s="13" t="s">
        <v>39</v>
      </c>
      <c r="AX117" s="13" t="s">
        <v>76</v>
      </c>
      <c r="AY117" s="243" t="s">
        <v>134</v>
      </c>
    </row>
    <row r="118" spans="2:65" s="12" customFormat="1" ht="13.5">
      <c r="B118" s="221"/>
      <c r="C118" s="222"/>
      <c r="D118" s="223" t="s">
        <v>198</v>
      </c>
      <c r="E118" s="224" t="s">
        <v>21</v>
      </c>
      <c r="F118" s="225" t="s">
        <v>215</v>
      </c>
      <c r="G118" s="222"/>
      <c r="H118" s="226" t="s">
        <v>21</v>
      </c>
      <c r="I118" s="227"/>
      <c r="J118" s="222"/>
      <c r="K118" s="222"/>
      <c r="L118" s="228"/>
      <c r="M118" s="229"/>
      <c r="N118" s="230"/>
      <c r="O118" s="230"/>
      <c r="P118" s="230"/>
      <c r="Q118" s="230"/>
      <c r="R118" s="230"/>
      <c r="S118" s="230"/>
      <c r="T118" s="231"/>
      <c r="AT118" s="232" t="s">
        <v>198</v>
      </c>
      <c r="AU118" s="232" t="s">
        <v>86</v>
      </c>
      <c r="AV118" s="12" t="s">
        <v>84</v>
      </c>
      <c r="AW118" s="12" t="s">
        <v>39</v>
      </c>
      <c r="AX118" s="12" t="s">
        <v>76</v>
      </c>
      <c r="AY118" s="232" t="s">
        <v>134</v>
      </c>
    </row>
    <row r="119" spans="2:65" s="13" customFormat="1" ht="13.5">
      <c r="B119" s="233"/>
      <c r="C119" s="234"/>
      <c r="D119" s="223" t="s">
        <v>198</v>
      </c>
      <c r="E119" s="235" t="s">
        <v>21</v>
      </c>
      <c r="F119" s="236" t="s">
        <v>216</v>
      </c>
      <c r="G119" s="234"/>
      <c r="H119" s="237">
        <v>270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AT119" s="243" t="s">
        <v>198</v>
      </c>
      <c r="AU119" s="243" t="s">
        <v>86</v>
      </c>
      <c r="AV119" s="13" t="s">
        <v>86</v>
      </c>
      <c r="AW119" s="13" t="s">
        <v>39</v>
      </c>
      <c r="AX119" s="13" t="s">
        <v>76</v>
      </c>
      <c r="AY119" s="243" t="s">
        <v>134</v>
      </c>
    </row>
    <row r="120" spans="2:65" s="12" customFormat="1" ht="13.5">
      <c r="B120" s="221"/>
      <c r="C120" s="222"/>
      <c r="D120" s="223" t="s">
        <v>198</v>
      </c>
      <c r="E120" s="224" t="s">
        <v>21</v>
      </c>
      <c r="F120" s="225" t="s">
        <v>217</v>
      </c>
      <c r="G120" s="222"/>
      <c r="H120" s="226" t="s">
        <v>21</v>
      </c>
      <c r="I120" s="227"/>
      <c r="J120" s="222"/>
      <c r="K120" s="222"/>
      <c r="L120" s="228"/>
      <c r="M120" s="229"/>
      <c r="N120" s="230"/>
      <c r="O120" s="230"/>
      <c r="P120" s="230"/>
      <c r="Q120" s="230"/>
      <c r="R120" s="230"/>
      <c r="S120" s="230"/>
      <c r="T120" s="231"/>
      <c r="AT120" s="232" t="s">
        <v>198</v>
      </c>
      <c r="AU120" s="232" t="s">
        <v>86</v>
      </c>
      <c r="AV120" s="12" t="s">
        <v>84</v>
      </c>
      <c r="AW120" s="12" t="s">
        <v>39</v>
      </c>
      <c r="AX120" s="12" t="s">
        <v>76</v>
      </c>
      <c r="AY120" s="232" t="s">
        <v>134</v>
      </c>
    </row>
    <row r="121" spans="2:65" s="12" customFormat="1" ht="13.5">
      <c r="B121" s="221"/>
      <c r="C121" s="222"/>
      <c r="D121" s="223" t="s">
        <v>198</v>
      </c>
      <c r="E121" s="224" t="s">
        <v>21</v>
      </c>
      <c r="F121" s="225" t="s">
        <v>211</v>
      </c>
      <c r="G121" s="222"/>
      <c r="H121" s="226" t="s">
        <v>21</v>
      </c>
      <c r="I121" s="227"/>
      <c r="J121" s="222"/>
      <c r="K121" s="222"/>
      <c r="L121" s="228"/>
      <c r="M121" s="229"/>
      <c r="N121" s="230"/>
      <c r="O121" s="230"/>
      <c r="P121" s="230"/>
      <c r="Q121" s="230"/>
      <c r="R121" s="230"/>
      <c r="S121" s="230"/>
      <c r="T121" s="231"/>
      <c r="AT121" s="232" t="s">
        <v>198</v>
      </c>
      <c r="AU121" s="232" t="s">
        <v>86</v>
      </c>
      <c r="AV121" s="12" t="s">
        <v>84</v>
      </c>
      <c r="AW121" s="12" t="s">
        <v>39</v>
      </c>
      <c r="AX121" s="12" t="s">
        <v>76</v>
      </c>
      <c r="AY121" s="232" t="s">
        <v>134</v>
      </c>
    </row>
    <row r="122" spans="2:65" s="13" customFormat="1" ht="13.5">
      <c r="B122" s="233"/>
      <c r="C122" s="234"/>
      <c r="D122" s="223" t="s">
        <v>198</v>
      </c>
      <c r="E122" s="235" t="s">
        <v>21</v>
      </c>
      <c r="F122" s="236" t="s">
        <v>218</v>
      </c>
      <c r="G122" s="234"/>
      <c r="H122" s="237">
        <v>850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AT122" s="243" t="s">
        <v>198</v>
      </c>
      <c r="AU122" s="243" t="s">
        <v>86</v>
      </c>
      <c r="AV122" s="13" t="s">
        <v>86</v>
      </c>
      <c r="AW122" s="13" t="s">
        <v>39</v>
      </c>
      <c r="AX122" s="13" t="s">
        <v>76</v>
      </c>
      <c r="AY122" s="243" t="s">
        <v>134</v>
      </c>
    </row>
    <row r="123" spans="2:65" s="12" customFormat="1" ht="13.5">
      <c r="B123" s="221"/>
      <c r="C123" s="222"/>
      <c r="D123" s="223" t="s">
        <v>198</v>
      </c>
      <c r="E123" s="224" t="s">
        <v>21</v>
      </c>
      <c r="F123" s="225" t="s">
        <v>213</v>
      </c>
      <c r="G123" s="222"/>
      <c r="H123" s="226" t="s">
        <v>21</v>
      </c>
      <c r="I123" s="227"/>
      <c r="J123" s="222"/>
      <c r="K123" s="222"/>
      <c r="L123" s="228"/>
      <c r="M123" s="229"/>
      <c r="N123" s="230"/>
      <c r="O123" s="230"/>
      <c r="P123" s="230"/>
      <c r="Q123" s="230"/>
      <c r="R123" s="230"/>
      <c r="S123" s="230"/>
      <c r="T123" s="231"/>
      <c r="AT123" s="232" t="s">
        <v>198</v>
      </c>
      <c r="AU123" s="232" t="s">
        <v>86</v>
      </c>
      <c r="AV123" s="12" t="s">
        <v>84</v>
      </c>
      <c r="AW123" s="12" t="s">
        <v>39</v>
      </c>
      <c r="AX123" s="12" t="s">
        <v>76</v>
      </c>
      <c r="AY123" s="232" t="s">
        <v>134</v>
      </c>
    </row>
    <row r="124" spans="2:65" s="13" customFormat="1" ht="13.5">
      <c r="B124" s="233"/>
      <c r="C124" s="234"/>
      <c r="D124" s="223" t="s">
        <v>198</v>
      </c>
      <c r="E124" s="235" t="s">
        <v>21</v>
      </c>
      <c r="F124" s="236" t="s">
        <v>219</v>
      </c>
      <c r="G124" s="234"/>
      <c r="H124" s="237">
        <v>155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AT124" s="243" t="s">
        <v>198</v>
      </c>
      <c r="AU124" s="243" t="s">
        <v>86</v>
      </c>
      <c r="AV124" s="13" t="s">
        <v>86</v>
      </c>
      <c r="AW124" s="13" t="s">
        <v>39</v>
      </c>
      <c r="AX124" s="13" t="s">
        <v>76</v>
      </c>
      <c r="AY124" s="243" t="s">
        <v>134</v>
      </c>
    </row>
    <row r="125" spans="2:65" s="12" customFormat="1" ht="13.5">
      <c r="B125" s="221"/>
      <c r="C125" s="222"/>
      <c r="D125" s="223" t="s">
        <v>198</v>
      </c>
      <c r="E125" s="224" t="s">
        <v>21</v>
      </c>
      <c r="F125" s="225" t="s">
        <v>215</v>
      </c>
      <c r="G125" s="222"/>
      <c r="H125" s="226" t="s">
        <v>21</v>
      </c>
      <c r="I125" s="227"/>
      <c r="J125" s="222"/>
      <c r="K125" s="222"/>
      <c r="L125" s="228"/>
      <c r="M125" s="229"/>
      <c r="N125" s="230"/>
      <c r="O125" s="230"/>
      <c r="P125" s="230"/>
      <c r="Q125" s="230"/>
      <c r="R125" s="230"/>
      <c r="S125" s="230"/>
      <c r="T125" s="231"/>
      <c r="AT125" s="232" t="s">
        <v>198</v>
      </c>
      <c r="AU125" s="232" t="s">
        <v>86</v>
      </c>
      <c r="AV125" s="12" t="s">
        <v>84</v>
      </c>
      <c r="AW125" s="12" t="s">
        <v>39</v>
      </c>
      <c r="AX125" s="12" t="s">
        <v>76</v>
      </c>
      <c r="AY125" s="232" t="s">
        <v>134</v>
      </c>
    </row>
    <row r="126" spans="2:65" s="13" customFormat="1" ht="13.5">
      <c r="B126" s="233"/>
      <c r="C126" s="234"/>
      <c r="D126" s="223" t="s">
        <v>198</v>
      </c>
      <c r="E126" s="235" t="s">
        <v>21</v>
      </c>
      <c r="F126" s="236" t="s">
        <v>220</v>
      </c>
      <c r="G126" s="234"/>
      <c r="H126" s="237">
        <v>50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AT126" s="243" t="s">
        <v>198</v>
      </c>
      <c r="AU126" s="243" t="s">
        <v>86</v>
      </c>
      <c r="AV126" s="13" t="s">
        <v>86</v>
      </c>
      <c r="AW126" s="13" t="s">
        <v>39</v>
      </c>
      <c r="AX126" s="13" t="s">
        <v>76</v>
      </c>
      <c r="AY126" s="243" t="s">
        <v>134</v>
      </c>
    </row>
    <row r="127" spans="2:65" s="15" customFormat="1" ht="13.5">
      <c r="B127" s="259"/>
      <c r="C127" s="260"/>
      <c r="D127" s="246" t="s">
        <v>198</v>
      </c>
      <c r="E127" s="261" t="s">
        <v>21</v>
      </c>
      <c r="F127" s="262" t="s">
        <v>221</v>
      </c>
      <c r="G127" s="260"/>
      <c r="H127" s="263">
        <v>5420</v>
      </c>
      <c r="I127" s="264"/>
      <c r="J127" s="260"/>
      <c r="K127" s="260"/>
      <c r="L127" s="265"/>
      <c r="M127" s="266"/>
      <c r="N127" s="267"/>
      <c r="O127" s="267"/>
      <c r="P127" s="267"/>
      <c r="Q127" s="267"/>
      <c r="R127" s="267"/>
      <c r="S127" s="267"/>
      <c r="T127" s="268"/>
      <c r="AT127" s="269" t="s">
        <v>198</v>
      </c>
      <c r="AU127" s="269" t="s">
        <v>86</v>
      </c>
      <c r="AV127" s="15" t="s">
        <v>96</v>
      </c>
      <c r="AW127" s="15" t="s">
        <v>39</v>
      </c>
      <c r="AX127" s="15" t="s">
        <v>84</v>
      </c>
      <c r="AY127" s="269" t="s">
        <v>134</v>
      </c>
    </row>
    <row r="128" spans="2:65" s="1" customFormat="1" ht="22.5" customHeight="1">
      <c r="B128" s="42"/>
      <c r="C128" s="203" t="s">
        <v>133</v>
      </c>
      <c r="D128" s="203" t="s">
        <v>137</v>
      </c>
      <c r="E128" s="204" t="s">
        <v>222</v>
      </c>
      <c r="F128" s="205" t="s">
        <v>223</v>
      </c>
      <c r="G128" s="206" t="s">
        <v>204</v>
      </c>
      <c r="H128" s="207">
        <v>1107.5</v>
      </c>
      <c r="I128" s="208"/>
      <c r="J128" s="209">
        <f>ROUND(I128*H128,2)</f>
        <v>0</v>
      </c>
      <c r="K128" s="205" t="s">
        <v>21</v>
      </c>
      <c r="L128" s="62"/>
      <c r="M128" s="210" t="s">
        <v>21</v>
      </c>
      <c r="N128" s="211" t="s">
        <v>47</v>
      </c>
      <c r="O128" s="43"/>
      <c r="P128" s="212">
        <f>O128*H128</f>
        <v>0</v>
      </c>
      <c r="Q128" s="212">
        <v>0</v>
      </c>
      <c r="R128" s="212">
        <f>Q128*H128</f>
        <v>0</v>
      </c>
      <c r="S128" s="212">
        <v>0</v>
      </c>
      <c r="T128" s="213">
        <f>S128*H128</f>
        <v>0</v>
      </c>
      <c r="AR128" s="25" t="s">
        <v>152</v>
      </c>
      <c r="AT128" s="25" t="s">
        <v>137</v>
      </c>
      <c r="AU128" s="25" t="s">
        <v>86</v>
      </c>
      <c r="AY128" s="25" t="s">
        <v>134</v>
      </c>
      <c r="BE128" s="214">
        <f>IF(N128="základní",J128,0)</f>
        <v>0</v>
      </c>
      <c r="BF128" s="214">
        <f>IF(N128="snížená",J128,0)</f>
        <v>0</v>
      </c>
      <c r="BG128" s="214">
        <f>IF(N128="zákl. přenesená",J128,0)</f>
        <v>0</v>
      </c>
      <c r="BH128" s="214">
        <f>IF(N128="sníž. přenesená",J128,0)</f>
        <v>0</v>
      </c>
      <c r="BI128" s="214">
        <f>IF(N128="nulová",J128,0)</f>
        <v>0</v>
      </c>
      <c r="BJ128" s="25" t="s">
        <v>84</v>
      </c>
      <c r="BK128" s="214">
        <f>ROUND(I128*H128,2)</f>
        <v>0</v>
      </c>
      <c r="BL128" s="25" t="s">
        <v>152</v>
      </c>
      <c r="BM128" s="25" t="s">
        <v>175</v>
      </c>
    </row>
    <row r="129" spans="2:65" s="12" customFormat="1" ht="13.5">
      <c r="B129" s="221"/>
      <c r="C129" s="222"/>
      <c r="D129" s="223" t="s">
        <v>198</v>
      </c>
      <c r="E129" s="224" t="s">
        <v>21</v>
      </c>
      <c r="F129" s="225" t="s">
        <v>199</v>
      </c>
      <c r="G129" s="222"/>
      <c r="H129" s="226" t="s">
        <v>21</v>
      </c>
      <c r="I129" s="227"/>
      <c r="J129" s="222"/>
      <c r="K129" s="222"/>
      <c r="L129" s="228"/>
      <c r="M129" s="229"/>
      <c r="N129" s="230"/>
      <c r="O129" s="230"/>
      <c r="P129" s="230"/>
      <c r="Q129" s="230"/>
      <c r="R129" s="230"/>
      <c r="S129" s="230"/>
      <c r="T129" s="231"/>
      <c r="AT129" s="232" t="s">
        <v>198</v>
      </c>
      <c r="AU129" s="232" t="s">
        <v>86</v>
      </c>
      <c r="AV129" s="12" t="s">
        <v>84</v>
      </c>
      <c r="AW129" s="12" t="s">
        <v>39</v>
      </c>
      <c r="AX129" s="12" t="s">
        <v>76</v>
      </c>
      <c r="AY129" s="232" t="s">
        <v>134</v>
      </c>
    </row>
    <row r="130" spans="2:65" s="12" customFormat="1" ht="13.5">
      <c r="B130" s="221"/>
      <c r="C130" s="222"/>
      <c r="D130" s="223" t="s">
        <v>198</v>
      </c>
      <c r="E130" s="224" t="s">
        <v>21</v>
      </c>
      <c r="F130" s="225" t="s">
        <v>213</v>
      </c>
      <c r="G130" s="222"/>
      <c r="H130" s="226" t="s">
        <v>21</v>
      </c>
      <c r="I130" s="227"/>
      <c r="J130" s="222"/>
      <c r="K130" s="222"/>
      <c r="L130" s="228"/>
      <c r="M130" s="229"/>
      <c r="N130" s="230"/>
      <c r="O130" s="230"/>
      <c r="P130" s="230"/>
      <c r="Q130" s="230"/>
      <c r="R130" s="230"/>
      <c r="S130" s="230"/>
      <c r="T130" s="231"/>
      <c r="AT130" s="232" t="s">
        <v>198</v>
      </c>
      <c r="AU130" s="232" t="s">
        <v>86</v>
      </c>
      <c r="AV130" s="12" t="s">
        <v>84</v>
      </c>
      <c r="AW130" s="12" t="s">
        <v>39</v>
      </c>
      <c r="AX130" s="12" t="s">
        <v>76</v>
      </c>
      <c r="AY130" s="232" t="s">
        <v>134</v>
      </c>
    </row>
    <row r="131" spans="2:65" s="13" customFormat="1" ht="13.5">
      <c r="B131" s="233"/>
      <c r="C131" s="234"/>
      <c r="D131" s="223" t="s">
        <v>198</v>
      </c>
      <c r="E131" s="235" t="s">
        <v>21</v>
      </c>
      <c r="F131" s="236" t="s">
        <v>224</v>
      </c>
      <c r="G131" s="234"/>
      <c r="H131" s="237">
        <v>710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AT131" s="243" t="s">
        <v>198</v>
      </c>
      <c r="AU131" s="243" t="s">
        <v>86</v>
      </c>
      <c r="AV131" s="13" t="s">
        <v>86</v>
      </c>
      <c r="AW131" s="13" t="s">
        <v>39</v>
      </c>
      <c r="AX131" s="13" t="s">
        <v>76</v>
      </c>
      <c r="AY131" s="243" t="s">
        <v>134</v>
      </c>
    </row>
    <row r="132" spans="2:65" s="12" customFormat="1" ht="13.5">
      <c r="B132" s="221"/>
      <c r="C132" s="222"/>
      <c r="D132" s="223" t="s">
        <v>198</v>
      </c>
      <c r="E132" s="224" t="s">
        <v>21</v>
      </c>
      <c r="F132" s="225" t="s">
        <v>215</v>
      </c>
      <c r="G132" s="222"/>
      <c r="H132" s="226" t="s">
        <v>21</v>
      </c>
      <c r="I132" s="227"/>
      <c r="J132" s="222"/>
      <c r="K132" s="222"/>
      <c r="L132" s="228"/>
      <c r="M132" s="229"/>
      <c r="N132" s="230"/>
      <c r="O132" s="230"/>
      <c r="P132" s="230"/>
      <c r="Q132" s="230"/>
      <c r="R132" s="230"/>
      <c r="S132" s="230"/>
      <c r="T132" s="231"/>
      <c r="AT132" s="232" t="s">
        <v>198</v>
      </c>
      <c r="AU132" s="232" t="s">
        <v>86</v>
      </c>
      <c r="AV132" s="12" t="s">
        <v>84</v>
      </c>
      <c r="AW132" s="12" t="s">
        <v>39</v>
      </c>
      <c r="AX132" s="12" t="s">
        <v>76</v>
      </c>
      <c r="AY132" s="232" t="s">
        <v>134</v>
      </c>
    </row>
    <row r="133" spans="2:65" s="13" customFormat="1" ht="13.5">
      <c r="B133" s="233"/>
      <c r="C133" s="234"/>
      <c r="D133" s="223" t="s">
        <v>198</v>
      </c>
      <c r="E133" s="235" t="s">
        <v>21</v>
      </c>
      <c r="F133" s="236" t="s">
        <v>216</v>
      </c>
      <c r="G133" s="234"/>
      <c r="H133" s="237">
        <v>270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AT133" s="243" t="s">
        <v>198</v>
      </c>
      <c r="AU133" s="243" t="s">
        <v>86</v>
      </c>
      <c r="AV133" s="13" t="s">
        <v>86</v>
      </c>
      <c r="AW133" s="13" t="s">
        <v>39</v>
      </c>
      <c r="AX133" s="13" t="s">
        <v>76</v>
      </c>
      <c r="AY133" s="243" t="s">
        <v>134</v>
      </c>
    </row>
    <row r="134" spans="2:65" s="12" customFormat="1" ht="13.5">
      <c r="B134" s="221"/>
      <c r="C134" s="222"/>
      <c r="D134" s="223" t="s">
        <v>198</v>
      </c>
      <c r="E134" s="224" t="s">
        <v>21</v>
      </c>
      <c r="F134" s="225" t="s">
        <v>217</v>
      </c>
      <c r="G134" s="222"/>
      <c r="H134" s="226" t="s">
        <v>21</v>
      </c>
      <c r="I134" s="227"/>
      <c r="J134" s="222"/>
      <c r="K134" s="222"/>
      <c r="L134" s="228"/>
      <c r="M134" s="229"/>
      <c r="N134" s="230"/>
      <c r="O134" s="230"/>
      <c r="P134" s="230"/>
      <c r="Q134" s="230"/>
      <c r="R134" s="230"/>
      <c r="S134" s="230"/>
      <c r="T134" s="231"/>
      <c r="AT134" s="232" t="s">
        <v>198</v>
      </c>
      <c r="AU134" s="232" t="s">
        <v>86</v>
      </c>
      <c r="AV134" s="12" t="s">
        <v>84</v>
      </c>
      <c r="AW134" s="12" t="s">
        <v>39</v>
      </c>
      <c r="AX134" s="12" t="s">
        <v>76</v>
      </c>
      <c r="AY134" s="232" t="s">
        <v>134</v>
      </c>
    </row>
    <row r="135" spans="2:65" s="12" customFormat="1" ht="13.5">
      <c r="B135" s="221"/>
      <c r="C135" s="222"/>
      <c r="D135" s="223" t="s">
        <v>198</v>
      </c>
      <c r="E135" s="224" t="s">
        <v>21</v>
      </c>
      <c r="F135" s="225" t="s">
        <v>213</v>
      </c>
      <c r="G135" s="222"/>
      <c r="H135" s="226" t="s">
        <v>21</v>
      </c>
      <c r="I135" s="227"/>
      <c r="J135" s="222"/>
      <c r="K135" s="222"/>
      <c r="L135" s="228"/>
      <c r="M135" s="229"/>
      <c r="N135" s="230"/>
      <c r="O135" s="230"/>
      <c r="P135" s="230"/>
      <c r="Q135" s="230"/>
      <c r="R135" s="230"/>
      <c r="S135" s="230"/>
      <c r="T135" s="231"/>
      <c r="AT135" s="232" t="s">
        <v>198</v>
      </c>
      <c r="AU135" s="232" t="s">
        <v>86</v>
      </c>
      <c r="AV135" s="12" t="s">
        <v>84</v>
      </c>
      <c r="AW135" s="12" t="s">
        <v>39</v>
      </c>
      <c r="AX135" s="12" t="s">
        <v>76</v>
      </c>
      <c r="AY135" s="232" t="s">
        <v>134</v>
      </c>
    </row>
    <row r="136" spans="2:65" s="13" customFormat="1" ht="13.5">
      <c r="B136" s="233"/>
      <c r="C136" s="234"/>
      <c r="D136" s="223" t="s">
        <v>198</v>
      </c>
      <c r="E136" s="235" t="s">
        <v>21</v>
      </c>
      <c r="F136" s="236" t="s">
        <v>225</v>
      </c>
      <c r="G136" s="234"/>
      <c r="H136" s="237">
        <v>77.5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AT136" s="243" t="s">
        <v>198</v>
      </c>
      <c r="AU136" s="243" t="s">
        <v>86</v>
      </c>
      <c r="AV136" s="13" t="s">
        <v>86</v>
      </c>
      <c r="AW136" s="13" t="s">
        <v>39</v>
      </c>
      <c r="AX136" s="13" t="s">
        <v>76</v>
      </c>
      <c r="AY136" s="243" t="s">
        <v>134</v>
      </c>
    </row>
    <row r="137" spans="2:65" s="12" customFormat="1" ht="13.5">
      <c r="B137" s="221"/>
      <c r="C137" s="222"/>
      <c r="D137" s="223" t="s">
        <v>198</v>
      </c>
      <c r="E137" s="224" t="s">
        <v>21</v>
      </c>
      <c r="F137" s="225" t="s">
        <v>215</v>
      </c>
      <c r="G137" s="222"/>
      <c r="H137" s="226" t="s">
        <v>21</v>
      </c>
      <c r="I137" s="227"/>
      <c r="J137" s="222"/>
      <c r="K137" s="222"/>
      <c r="L137" s="228"/>
      <c r="M137" s="229"/>
      <c r="N137" s="230"/>
      <c r="O137" s="230"/>
      <c r="P137" s="230"/>
      <c r="Q137" s="230"/>
      <c r="R137" s="230"/>
      <c r="S137" s="230"/>
      <c r="T137" s="231"/>
      <c r="AT137" s="232" t="s">
        <v>198</v>
      </c>
      <c r="AU137" s="232" t="s">
        <v>86</v>
      </c>
      <c r="AV137" s="12" t="s">
        <v>84</v>
      </c>
      <c r="AW137" s="12" t="s">
        <v>39</v>
      </c>
      <c r="AX137" s="12" t="s">
        <v>76</v>
      </c>
      <c r="AY137" s="232" t="s">
        <v>134</v>
      </c>
    </row>
    <row r="138" spans="2:65" s="13" customFormat="1" ht="13.5">
      <c r="B138" s="233"/>
      <c r="C138" s="234"/>
      <c r="D138" s="223" t="s">
        <v>198</v>
      </c>
      <c r="E138" s="235" t="s">
        <v>21</v>
      </c>
      <c r="F138" s="236" t="s">
        <v>220</v>
      </c>
      <c r="G138" s="234"/>
      <c r="H138" s="237">
        <v>50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AT138" s="243" t="s">
        <v>198</v>
      </c>
      <c r="AU138" s="243" t="s">
        <v>86</v>
      </c>
      <c r="AV138" s="13" t="s">
        <v>86</v>
      </c>
      <c r="AW138" s="13" t="s">
        <v>39</v>
      </c>
      <c r="AX138" s="13" t="s">
        <v>76</v>
      </c>
      <c r="AY138" s="243" t="s">
        <v>134</v>
      </c>
    </row>
    <row r="139" spans="2:65" s="14" customFormat="1" ht="13.5">
      <c r="B139" s="244"/>
      <c r="C139" s="245"/>
      <c r="D139" s="246" t="s">
        <v>198</v>
      </c>
      <c r="E139" s="247" t="s">
        <v>21</v>
      </c>
      <c r="F139" s="248" t="s">
        <v>201</v>
      </c>
      <c r="G139" s="245"/>
      <c r="H139" s="249">
        <v>1107.5</v>
      </c>
      <c r="I139" s="250"/>
      <c r="J139" s="245"/>
      <c r="K139" s="245"/>
      <c r="L139" s="251"/>
      <c r="M139" s="252"/>
      <c r="N139" s="253"/>
      <c r="O139" s="253"/>
      <c r="P139" s="253"/>
      <c r="Q139" s="253"/>
      <c r="R139" s="253"/>
      <c r="S139" s="253"/>
      <c r="T139" s="254"/>
      <c r="AT139" s="255" t="s">
        <v>198</v>
      </c>
      <c r="AU139" s="255" t="s">
        <v>86</v>
      </c>
      <c r="AV139" s="14" t="s">
        <v>152</v>
      </c>
      <c r="AW139" s="14" t="s">
        <v>39</v>
      </c>
      <c r="AX139" s="14" t="s">
        <v>84</v>
      </c>
      <c r="AY139" s="255" t="s">
        <v>134</v>
      </c>
    </row>
    <row r="140" spans="2:65" s="1" customFormat="1" ht="22.5" customHeight="1">
      <c r="B140" s="42"/>
      <c r="C140" s="203" t="s">
        <v>159</v>
      </c>
      <c r="D140" s="203" t="s">
        <v>137</v>
      </c>
      <c r="E140" s="204" t="s">
        <v>226</v>
      </c>
      <c r="F140" s="205" t="s">
        <v>227</v>
      </c>
      <c r="G140" s="206" t="s">
        <v>204</v>
      </c>
      <c r="H140" s="207">
        <v>320</v>
      </c>
      <c r="I140" s="208"/>
      <c r="J140" s="209">
        <f>ROUND(I140*H140,2)</f>
        <v>0</v>
      </c>
      <c r="K140" s="205" t="s">
        <v>21</v>
      </c>
      <c r="L140" s="62"/>
      <c r="M140" s="210" t="s">
        <v>21</v>
      </c>
      <c r="N140" s="211" t="s">
        <v>47</v>
      </c>
      <c r="O140" s="43"/>
      <c r="P140" s="212">
        <f>O140*H140</f>
        <v>0</v>
      </c>
      <c r="Q140" s="212">
        <v>0</v>
      </c>
      <c r="R140" s="212">
        <f>Q140*H140</f>
        <v>0</v>
      </c>
      <c r="S140" s="212">
        <v>0</v>
      </c>
      <c r="T140" s="213">
        <f>S140*H140</f>
        <v>0</v>
      </c>
      <c r="AR140" s="25" t="s">
        <v>152</v>
      </c>
      <c r="AT140" s="25" t="s">
        <v>137</v>
      </c>
      <c r="AU140" s="25" t="s">
        <v>86</v>
      </c>
      <c r="AY140" s="25" t="s">
        <v>134</v>
      </c>
      <c r="BE140" s="214">
        <f>IF(N140="základní",J140,0)</f>
        <v>0</v>
      </c>
      <c r="BF140" s="214">
        <f>IF(N140="snížená",J140,0)</f>
        <v>0</v>
      </c>
      <c r="BG140" s="214">
        <f>IF(N140="zákl. přenesená",J140,0)</f>
        <v>0</v>
      </c>
      <c r="BH140" s="214">
        <f>IF(N140="sníž. přenesená",J140,0)</f>
        <v>0</v>
      </c>
      <c r="BI140" s="214">
        <f>IF(N140="nulová",J140,0)</f>
        <v>0</v>
      </c>
      <c r="BJ140" s="25" t="s">
        <v>84</v>
      </c>
      <c r="BK140" s="214">
        <f>ROUND(I140*H140,2)</f>
        <v>0</v>
      </c>
      <c r="BL140" s="25" t="s">
        <v>152</v>
      </c>
      <c r="BM140" s="25" t="s">
        <v>228</v>
      </c>
    </row>
    <row r="141" spans="2:65" s="12" customFormat="1" ht="13.5">
      <c r="B141" s="221"/>
      <c r="C141" s="222"/>
      <c r="D141" s="223" t="s">
        <v>198</v>
      </c>
      <c r="E141" s="224" t="s">
        <v>21</v>
      </c>
      <c r="F141" s="225" t="s">
        <v>199</v>
      </c>
      <c r="G141" s="222"/>
      <c r="H141" s="226" t="s">
        <v>21</v>
      </c>
      <c r="I141" s="227"/>
      <c r="J141" s="222"/>
      <c r="K141" s="222"/>
      <c r="L141" s="228"/>
      <c r="M141" s="229"/>
      <c r="N141" s="230"/>
      <c r="O141" s="230"/>
      <c r="P141" s="230"/>
      <c r="Q141" s="230"/>
      <c r="R141" s="230"/>
      <c r="S141" s="230"/>
      <c r="T141" s="231"/>
      <c r="AT141" s="232" t="s">
        <v>198</v>
      </c>
      <c r="AU141" s="232" t="s">
        <v>86</v>
      </c>
      <c r="AV141" s="12" t="s">
        <v>84</v>
      </c>
      <c r="AW141" s="12" t="s">
        <v>39</v>
      </c>
      <c r="AX141" s="12" t="s">
        <v>76</v>
      </c>
      <c r="AY141" s="232" t="s">
        <v>134</v>
      </c>
    </row>
    <row r="142" spans="2:65" s="12" customFormat="1" ht="13.5">
      <c r="B142" s="221"/>
      <c r="C142" s="222"/>
      <c r="D142" s="223" t="s">
        <v>198</v>
      </c>
      <c r="E142" s="224" t="s">
        <v>21</v>
      </c>
      <c r="F142" s="225" t="s">
        <v>215</v>
      </c>
      <c r="G142" s="222"/>
      <c r="H142" s="226" t="s">
        <v>21</v>
      </c>
      <c r="I142" s="227"/>
      <c r="J142" s="222"/>
      <c r="K142" s="222"/>
      <c r="L142" s="228"/>
      <c r="M142" s="229"/>
      <c r="N142" s="230"/>
      <c r="O142" s="230"/>
      <c r="P142" s="230"/>
      <c r="Q142" s="230"/>
      <c r="R142" s="230"/>
      <c r="S142" s="230"/>
      <c r="T142" s="231"/>
      <c r="AT142" s="232" t="s">
        <v>198</v>
      </c>
      <c r="AU142" s="232" t="s">
        <v>86</v>
      </c>
      <c r="AV142" s="12" t="s">
        <v>84</v>
      </c>
      <c r="AW142" s="12" t="s">
        <v>39</v>
      </c>
      <c r="AX142" s="12" t="s">
        <v>76</v>
      </c>
      <c r="AY142" s="232" t="s">
        <v>134</v>
      </c>
    </row>
    <row r="143" spans="2:65" s="13" customFormat="1" ht="13.5">
      <c r="B143" s="233"/>
      <c r="C143" s="234"/>
      <c r="D143" s="223" t="s">
        <v>198</v>
      </c>
      <c r="E143" s="235" t="s">
        <v>21</v>
      </c>
      <c r="F143" s="236" t="s">
        <v>216</v>
      </c>
      <c r="G143" s="234"/>
      <c r="H143" s="237">
        <v>270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AT143" s="243" t="s">
        <v>198</v>
      </c>
      <c r="AU143" s="243" t="s">
        <v>86</v>
      </c>
      <c r="AV143" s="13" t="s">
        <v>86</v>
      </c>
      <c r="AW143" s="13" t="s">
        <v>39</v>
      </c>
      <c r="AX143" s="13" t="s">
        <v>76</v>
      </c>
      <c r="AY143" s="243" t="s">
        <v>134</v>
      </c>
    </row>
    <row r="144" spans="2:65" s="12" customFormat="1" ht="13.5">
      <c r="B144" s="221"/>
      <c r="C144" s="222"/>
      <c r="D144" s="223" t="s">
        <v>198</v>
      </c>
      <c r="E144" s="224" t="s">
        <v>21</v>
      </c>
      <c r="F144" s="225" t="s">
        <v>217</v>
      </c>
      <c r="G144" s="222"/>
      <c r="H144" s="226" t="s">
        <v>21</v>
      </c>
      <c r="I144" s="227"/>
      <c r="J144" s="222"/>
      <c r="K144" s="222"/>
      <c r="L144" s="228"/>
      <c r="M144" s="229"/>
      <c r="N144" s="230"/>
      <c r="O144" s="230"/>
      <c r="P144" s="230"/>
      <c r="Q144" s="230"/>
      <c r="R144" s="230"/>
      <c r="S144" s="230"/>
      <c r="T144" s="231"/>
      <c r="AT144" s="232" t="s">
        <v>198</v>
      </c>
      <c r="AU144" s="232" t="s">
        <v>86</v>
      </c>
      <c r="AV144" s="12" t="s">
        <v>84</v>
      </c>
      <c r="AW144" s="12" t="s">
        <v>39</v>
      </c>
      <c r="AX144" s="12" t="s">
        <v>76</v>
      </c>
      <c r="AY144" s="232" t="s">
        <v>134</v>
      </c>
    </row>
    <row r="145" spans="2:65" s="12" customFormat="1" ht="13.5">
      <c r="B145" s="221"/>
      <c r="C145" s="222"/>
      <c r="D145" s="223" t="s">
        <v>198</v>
      </c>
      <c r="E145" s="224" t="s">
        <v>21</v>
      </c>
      <c r="F145" s="225" t="s">
        <v>215</v>
      </c>
      <c r="G145" s="222"/>
      <c r="H145" s="226" t="s">
        <v>21</v>
      </c>
      <c r="I145" s="227"/>
      <c r="J145" s="222"/>
      <c r="K145" s="222"/>
      <c r="L145" s="228"/>
      <c r="M145" s="229"/>
      <c r="N145" s="230"/>
      <c r="O145" s="230"/>
      <c r="P145" s="230"/>
      <c r="Q145" s="230"/>
      <c r="R145" s="230"/>
      <c r="S145" s="230"/>
      <c r="T145" s="231"/>
      <c r="AT145" s="232" t="s">
        <v>198</v>
      </c>
      <c r="AU145" s="232" t="s">
        <v>86</v>
      </c>
      <c r="AV145" s="12" t="s">
        <v>84</v>
      </c>
      <c r="AW145" s="12" t="s">
        <v>39</v>
      </c>
      <c r="AX145" s="12" t="s">
        <v>76</v>
      </c>
      <c r="AY145" s="232" t="s">
        <v>134</v>
      </c>
    </row>
    <row r="146" spans="2:65" s="13" customFormat="1" ht="13.5">
      <c r="B146" s="233"/>
      <c r="C146" s="234"/>
      <c r="D146" s="223" t="s">
        <v>198</v>
      </c>
      <c r="E146" s="235" t="s">
        <v>21</v>
      </c>
      <c r="F146" s="236" t="s">
        <v>220</v>
      </c>
      <c r="G146" s="234"/>
      <c r="H146" s="237">
        <v>50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AT146" s="243" t="s">
        <v>198</v>
      </c>
      <c r="AU146" s="243" t="s">
        <v>86</v>
      </c>
      <c r="AV146" s="13" t="s">
        <v>86</v>
      </c>
      <c r="AW146" s="13" t="s">
        <v>39</v>
      </c>
      <c r="AX146" s="13" t="s">
        <v>76</v>
      </c>
      <c r="AY146" s="243" t="s">
        <v>134</v>
      </c>
    </row>
    <row r="147" spans="2:65" s="14" customFormat="1" ht="13.5">
      <c r="B147" s="244"/>
      <c r="C147" s="245"/>
      <c r="D147" s="246" t="s">
        <v>198</v>
      </c>
      <c r="E147" s="247" t="s">
        <v>21</v>
      </c>
      <c r="F147" s="248" t="s">
        <v>201</v>
      </c>
      <c r="G147" s="245"/>
      <c r="H147" s="249">
        <v>320</v>
      </c>
      <c r="I147" s="250"/>
      <c r="J147" s="245"/>
      <c r="K147" s="245"/>
      <c r="L147" s="251"/>
      <c r="M147" s="252"/>
      <c r="N147" s="253"/>
      <c r="O147" s="253"/>
      <c r="P147" s="253"/>
      <c r="Q147" s="253"/>
      <c r="R147" s="253"/>
      <c r="S147" s="253"/>
      <c r="T147" s="254"/>
      <c r="AT147" s="255" t="s">
        <v>198</v>
      </c>
      <c r="AU147" s="255" t="s">
        <v>86</v>
      </c>
      <c r="AV147" s="14" t="s">
        <v>152</v>
      </c>
      <c r="AW147" s="14" t="s">
        <v>39</v>
      </c>
      <c r="AX147" s="14" t="s">
        <v>84</v>
      </c>
      <c r="AY147" s="255" t="s">
        <v>134</v>
      </c>
    </row>
    <row r="148" spans="2:65" s="1" customFormat="1" ht="22.5" customHeight="1">
      <c r="B148" s="42"/>
      <c r="C148" s="203" t="s">
        <v>163</v>
      </c>
      <c r="D148" s="203" t="s">
        <v>137</v>
      </c>
      <c r="E148" s="204" t="s">
        <v>229</v>
      </c>
      <c r="F148" s="205" t="s">
        <v>230</v>
      </c>
      <c r="G148" s="206" t="s">
        <v>204</v>
      </c>
      <c r="H148" s="207">
        <v>188.2</v>
      </c>
      <c r="I148" s="208"/>
      <c r="J148" s="209">
        <f>ROUND(I148*H148,2)</f>
        <v>0</v>
      </c>
      <c r="K148" s="205" t="s">
        <v>21</v>
      </c>
      <c r="L148" s="62"/>
      <c r="M148" s="210" t="s">
        <v>21</v>
      </c>
      <c r="N148" s="211" t="s">
        <v>47</v>
      </c>
      <c r="O148" s="43"/>
      <c r="P148" s="212">
        <f>O148*H148</f>
        <v>0</v>
      </c>
      <c r="Q148" s="212">
        <v>0</v>
      </c>
      <c r="R148" s="212">
        <f>Q148*H148</f>
        <v>0</v>
      </c>
      <c r="S148" s="212">
        <v>0</v>
      </c>
      <c r="T148" s="213">
        <f>S148*H148</f>
        <v>0</v>
      </c>
      <c r="AR148" s="25" t="s">
        <v>152</v>
      </c>
      <c r="AT148" s="25" t="s">
        <v>137</v>
      </c>
      <c r="AU148" s="25" t="s">
        <v>86</v>
      </c>
      <c r="AY148" s="25" t="s">
        <v>134</v>
      </c>
      <c r="BE148" s="214">
        <f>IF(N148="základní",J148,0)</f>
        <v>0</v>
      </c>
      <c r="BF148" s="214">
        <f>IF(N148="snížená",J148,0)</f>
        <v>0</v>
      </c>
      <c r="BG148" s="214">
        <f>IF(N148="zákl. přenesená",J148,0)</f>
        <v>0</v>
      </c>
      <c r="BH148" s="214">
        <f>IF(N148="sníž. přenesená",J148,0)</f>
        <v>0</v>
      </c>
      <c r="BI148" s="214">
        <f>IF(N148="nulová",J148,0)</f>
        <v>0</v>
      </c>
      <c r="BJ148" s="25" t="s">
        <v>84</v>
      </c>
      <c r="BK148" s="214">
        <f>ROUND(I148*H148,2)</f>
        <v>0</v>
      </c>
      <c r="BL148" s="25" t="s">
        <v>152</v>
      </c>
      <c r="BM148" s="25" t="s">
        <v>231</v>
      </c>
    </row>
    <row r="149" spans="2:65" s="13" customFormat="1" ht="13.5">
      <c r="B149" s="233"/>
      <c r="C149" s="234"/>
      <c r="D149" s="223" t="s">
        <v>198</v>
      </c>
      <c r="E149" s="235" t="s">
        <v>21</v>
      </c>
      <c r="F149" s="236" t="s">
        <v>21</v>
      </c>
      <c r="G149" s="234"/>
      <c r="H149" s="237">
        <v>0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AT149" s="243" t="s">
        <v>198</v>
      </c>
      <c r="AU149" s="243" t="s">
        <v>86</v>
      </c>
      <c r="AV149" s="13" t="s">
        <v>86</v>
      </c>
      <c r="AW149" s="13" t="s">
        <v>39</v>
      </c>
      <c r="AX149" s="13" t="s">
        <v>76</v>
      </c>
      <c r="AY149" s="243" t="s">
        <v>134</v>
      </c>
    </row>
    <row r="150" spans="2:65" s="12" customFormat="1" ht="13.5">
      <c r="B150" s="221"/>
      <c r="C150" s="222"/>
      <c r="D150" s="223" t="s">
        <v>198</v>
      </c>
      <c r="E150" s="224" t="s">
        <v>21</v>
      </c>
      <c r="F150" s="225" t="s">
        <v>199</v>
      </c>
      <c r="G150" s="222"/>
      <c r="H150" s="226" t="s">
        <v>21</v>
      </c>
      <c r="I150" s="227"/>
      <c r="J150" s="222"/>
      <c r="K150" s="222"/>
      <c r="L150" s="228"/>
      <c r="M150" s="229"/>
      <c r="N150" s="230"/>
      <c r="O150" s="230"/>
      <c r="P150" s="230"/>
      <c r="Q150" s="230"/>
      <c r="R150" s="230"/>
      <c r="S150" s="230"/>
      <c r="T150" s="231"/>
      <c r="AT150" s="232" t="s">
        <v>198</v>
      </c>
      <c r="AU150" s="232" t="s">
        <v>86</v>
      </c>
      <c r="AV150" s="12" t="s">
        <v>84</v>
      </c>
      <c r="AW150" s="12" t="s">
        <v>39</v>
      </c>
      <c r="AX150" s="12" t="s">
        <v>76</v>
      </c>
      <c r="AY150" s="232" t="s">
        <v>134</v>
      </c>
    </row>
    <row r="151" spans="2:65" s="12" customFormat="1" ht="13.5">
      <c r="B151" s="221"/>
      <c r="C151" s="222"/>
      <c r="D151" s="223" t="s">
        <v>198</v>
      </c>
      <c r="E151" s="224" t="s">
        <v>21</v>
      </c>
      <c r="F151" s="225" t="s">
        <v>211</v>
      </c>
      <c r="G151" s="222"/>
      <c r="H151" s="226" t="s">
        <v>21</v>
      </c>
      <c r="I151" s="227"/>
      <c r="J151" s="222"/>
      <c r="K151" s="222"/>
      <c r="L151" s="228"/>
      <c r="M151" s="229"/>
      <c r="N151" s="230"/>
      <c r="O151" s="230"/>
      <c r="P151" s="230"/>
      <c r="Q151" s="230"/>
      <c r="R151" s="230"/>
      <c r="S151" s="230"/>
      <c r="T151" s="231"/>
      <c r="AT151" s="232" t="s">
        <v>198</v>
      </c>
      <c r="AU151" s="232" t="s">
        <v>86</v>
      </c>
      <c r="AV151" s="12" t="s">
        <v>84</v>
      </c>
      <c r="AW151" s="12" t="s">
        <v>39</v>
      </c>
      <c r="AX151" s="12" t="s">
        <v>76</v>
      </c>
      <c r="AY151" s="232" t="s">
        <v>134</v>
      </c>
    </row>
    <row r="152" spans="2:65" s="13" customFormat="1" ht="13.5">
      <c r="B152" s="233"/>
      <c r="C152" s="234"/>
      <c r="D152" s="223" t="s">
        <v>198</v>
      </c>
      <c r="E152" s="235" t="s">
        <v>21</v>
      </c>
      <c r="F152" s="236" t="s">
        <v>232</v>
      </c>
      <c r="G152" s="234"/>
      <c r="H152" s="237">
        <v>80.25</v>
      </c>
      <c r="I152" s="238"/>
      <c r="J152" s="234"/>
      <c r="K152" s="234"/>
      <c r="L152" s="239"/>
      <c r="M152" s="240"/>
      <c r="N152" s="241"/>
      <c r="O152" s="241"/>
      <c r="P152" s="241"/>
      <c r="Q152" s="241"/>
      <c r="R152" s="241"/>
      <c r="S152" s="241"/>
      <c r="T152" s="242"/>
      <c r="AT152" s="243" t="s">
        <v>198</v>
      </c>
      <c r="AU152" s="243" t="s">
        <v>86</v>
      </c>
      <c r="AV152" s="13" t="s">
        <v>86</v>
      </c>
      <c r="AW152" s="13" t="s">
        <v>39</v>
      </c>
      <c r="AX152" s="13" t="s">
        <v>76</v>
      </c>
      <c r="AY152" s="243" t="s">
        <v>134</v>
      </c>
    </row>
    <row r="153" spans="2:65" s="12" customFormat="1" ht="13.5">
      <c r="B153" s="221"/>
      <c r="C153" s="222"/>
      <c r="D153" s="223" t="s">
        <v>198</v>
      </c>
      <c r="E153" s="224" t="s">
        <v>21</v>
      </c>
      <c r="F153" s="225" t="s">
        <v>213</v>
      </c>
      <c r="G153" s="222"/>
      <c r="H153" s="226" t="s">
        <v>21</v>
      </c>
      <c r="I153" s="227"/>
      <c r="J153" s="222"/>
      <c r="K153" s="222"/>
      <c r="L153" s="228"/>
      <c r="M153" s="229"/>
      <c r="N153" s="230"/>
      <c r="O153" s="230"/>
      <c r="P153" s="230"/>
      <c r="Q153" s="230"/>
      <c r="R153" s="230"/>
      <c r="S153" s="230"/>
      <c r="T153" s="231"/>
      <c r="AT153" s="232" t="s">
        <v>198</v>
      </c>
      <c r="AU153" s="232" t="s">
        <v>86</v>
      </c>
      <c r="AV153" s="12" t="s">
        <v>84</v>
      </c>
      <c r="AW153" s="12" t="s">
        <v>39</v>
      </c>
      <c r="AX153" s="12" t="s">
        <v>76</v>
      </c>
      <c r="AY153" s="232" t="s">
        <v>134</v>
      </c>
    </row>
    <row r="154" spans="2:65" s="13" customFormat="1" ht="13.5">
      <c r="B154" s="233"/>
      <c r="C154" s="234"/>
      <c r="D154" s="223" t="s">
        <v>198</v>
      </c>
      <c r="E154" s="235" t="s">
        <v>21</v>
      </c>
      <c r="F154" s="236" t="s">
        <v>233</v>
      </c>
      <c r="G154" s="234"/>
      <c r="H154" s="237">
        <v>42.6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AT154" s="243" t="s">
        <v>198</v>
      </c>
      <c r="AU154" s="243" t="s">
        <v>86</v>
      </c>
      <c r="AV154" s="13" t="s">
        <v>86</v>
      </c>
      <c r="AW154" s="13" t="s">
        <v>39</v>
      </c>
      <c r="AX154" s="13" t="s">
        <v>76</v>
      </c>
      <c r="AY154" s="243" t="s">
        <v>134</v>
      </c>
    </row>
    <row r="155" spans="2:65" s="12" customFormat="1" ht="13.5">
      <c r="B155" s="221"/>
      <c r="C155" s="222"/>
      <c r="D155" s="223" t="s">
        <v>198</v>
      </c>
      <c r="E155" s="224" t="s">
        <v>21</v>
      </c>
      <c r="F155" s="225" t="s">
        <v>215</v>
      </c>
      <c r="G155" s="222"/>
      <c r="H155" s="226" t="s">
        <v>21</v>
      </c>
      <c r="I155" s="227"/>
      <c r="J155" s="222"/>
      <c r="K155" s="222"/>
      <c r="L155" s="228"/>
      <c r="M155" s="229"/>
      <c r="N155" s="230"/>
      <c r="O155" s="230"/>
      <c r="P155" s="230"/>
      <c r="Q155" s="230"/>
      <c r="R155" s="230"/>
      <c r="S155" s="230"/>
      <c r="T155" s="231"/>
      <c r="AT155" s="232" t="s">
        <v>198</v>
      </c>
      <c r="AU155" s="232" t="s">
        <v>86</v>
      </c>
      <c r="AV155" s="12" t="s">
        <v>84</v>
      </c>
      <c r="AW155" s="12" t="s">
        <v>39</v>
      </c>
      <c r="AX155" s="12" t="s">
        <v>76</v>
      </c>
      <c r="AY155" s="232" t="s">
        <v>134</v>
      </c>
    </row>
    <row r="156" spans="2:65" s="13" customFormat="1" ht="13.5">
      <c r="B156" s="233"/>
      <c r="C156" s="234"/>
      <c r="D156" s="223" t="s">
        <v>198</v>
      </c>
      <c r="E156" s="235" t="s">
        <v>21</v>
      </c>
      <c r="F156" s="236" t="s">
        <v>234</v>
      </c>
      <c r="G156" s="234"/>
      <c r="H156" s="237">
        <v>8.1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AT156" s="243" t="s">
        <v>198</v>
      </c>
      <c r="AU156" s="243" t="s">
        <v>86</v>
      </c>
      <c r="AV156" s="13" t="s">
        <v>86</v>
      </c>
      <c r="AW156" s="13" t="s">
        <v>39</v>
      </c>
      <c r="AX156" s="13" t="s">
        <v>76</v>
      </c>
      <c r="AY156" s="243" t="s">
        <v>134</v>
      </c>
    </row>
    <row r="157" spans="2:65" s="12" customFormat="1" ht="13.5">
      <c r="B157" s="221"/>
      <c r="C157" s="222"/>
      <c r="D157" s="223" t="s">
        <v>198</v>
      </c>
      <c r="E157" s="224" t="s">
        <v>21</v>
      </c>
      <c r="F157" s="225" t="s">
        <v>217</v>
      </c>
      <c r="G157" s="222"/>
      <c r="H157" s="226" t="s">
        <v>21</v>
      </c>
      <c r="I157" s="227"/>
      <c r="J157" s="222"/>
      <c r="K157" s="222"/>
      <c r="L157" s="228"/>
      <c r="M157" s="229"/>
      <c r="N157" s="230"/>
      <c r="O157" s="230"/>
      <c r="P157" s="230"/>
      <c r="Q157" s="230"/>
      <c r="R157" s="230"/>
      <c r="S157" s="230"/>
      <c r="T157" s="231"/>
      <c r="AT157" s="232" t="s">
        <v>198</v>
      </c>
      <c r="AU157" s="232" t="s">
        <v>86</v>
      </c>
      <c r="AV157" s="12" t="s">
        <v>84</v>
      </c>
      <c r="AW157" s="12" t="s">
        <v>39</v>
      </c>
      <c r="AX157" s="12" t="s">
        <v>76</v>
      </c>
      <c r="AY157" s="232" t="s">
        <v>134</v>
      </c>
    </row>
    <row r="158" spans="2:65" s="12" customFormat="1" ht="13.5">
      <c r="B158" s="221"/>
      <c r="C158" s="222"/>
      <c r="D158" s="223" t="s">
        <v>198</v>
      </c>
      <c r="E158" s="224" t="s">
        <v>21</v>
      </c>
      <c r="F158" s="225" t="s">
        <v>211</v>
      </c>
      <c r="G158" s="222"/>
      <c r="H158" s="226" t="s">
        <v>21</v>
      </c>
      <c r="I158" s="227"/>
      <c r="J158" s="222"/>
      <c r="K158" s="222"/>
      <c r="L158" s="228"/>
      <c r="M158" s="229"/>
      <c r="N158" s="230"/>
      <c r="O158" s="230"/>
      <c r="P158" s="230"/>
      <c r="Q158" s="230"/>
      <c r="R158" s="230"/>
      <c r="S158" s="230"/>
      <c r="T158" s="231"/>
      <c r="AT158" s="232" t="s">
        <v>198</v>
      </c>
      <c r="AU158" s="232" t="s">
        <v>86</v>
      </c>
      <c r="AV158" s="12" t="s">
        <v>84</v>
      </c>
      <c r="AW158" s="12" t="s">
        <v>39</v>
      </c>
      <c r="AX158" s="12" t="s">
        <v>76</v>
      </c>
      <c r="AY158" s="232" t="s">
        <v>134</v>
      </c>
    </row>
    <row r="159" spans="2:65" s="13" customFormat="1" ht="13.5">
      <c r="B159" s="233"/>
      <c r="C159" s="234"/>
      <c r="D159" s="223" t="s">
        <v>198</v>
      </c>
      <c r="E159" s="235" t="s">
        <v>21</v>
      </c>
      <c r="F159" s="236" t="s">
        <v>235</v>
      </c>
      <c r="G159" s="234"/>
      <c r="H159" s="237">
        <v>25.5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AT159" s="243" t="s">
        <v>198</v>
      </c>
      <c r="AU159" s="243" t="s">
        <v>86</v>
      </c>
      <c r="AV159" s="13" t="s">
        <v>86</v>
      </c>
      <c r="AW159" s="13" t="s">
        <v>39</v>
      </c>
      <c r="AX159" s="13" t="s">
        <v>76</v>
      </c>
      <c r="AY159" s="243" t="s">
        <v>134</v>
      </c>
    </row>
    <row r="160" spans="2:65" s="12" customFormat="1" ht="13.5">
      <c r="B160" s="221"/>
      <c r="C160" s="222"/>
      <c r="D160" s="223" t="s">
        <v>198</v>
      </c>
      <c r="E160" s="224" t="s">
        <v>21</v>
      </c>
      <c r="F160" s="225" t="s">
        <v>213</v>
      </c>
      <c r="G160" s="222"/>
      <c r="H160" s="226" t="s">
        <v>21</v>
      </c>
      <c r="I160" s="227"/>
      <c r="J160" s="222"/>
      <c r="K160" s="222"/>
      <c r="L160" s="228"/>
      <c r="M160" s="229"/>
      <c r="N160" s="230"/>
      <c r="O160" s="230"/>
      <c r="P160" s="230"/>
      <c r="Q160" s="230"/>
      <c r="R160" s="230"/>
      <c r="S160" s="230"/>
      <c r="T160" s="231"/>
      <c r="AT160" s="232" t="s">
        <v>198</v>
      </c>
      <c r="AU160" s="232" t="s">
        <v>86</v>
      </c>
      <c r="AV160" s="12" t="s">
        <v>84</v>
      </c>
      <c r="AW160" s="12" t="s">
        <v>39</v>
      </c>
      <c r="AX160" s="12" t="s">
        <v>76</v>
      </c>
      <c r="AY160" s="232" t="s">
        <v>134</v>
      </c>
    </row>
    <row r="161" spans="2:65" s="13" customFormat="1" ht="13.5">
      <c r="B161" s="233"/>
      <c r="C161" s="234"/>
      <c r="D161" s="223" t="s">
        <v>198</v>
      </c>
      <c r="E161" s="235" t="s">
        <v>21</v>
      </c>
      <c r="F161" s="236" t="s">
        <v>236</v>
      </c>
      <c r="G161" s="234"/>
      <c r="H161" s="237">
        <v>4.6500000000000004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AT161" s="243" t="s">
        <v>198</v>
      </c>
      <c r="AU161" s="243" t="s">
        <v>86</v>
      </c>
      <c r="AV161" s="13" t="s">
        <v>86</v>
      </c>
      <c r="AW161" s="13" t="s">
        <v>39</v>
      </c>
      <c r="AX161" s="13" t="s">
        <v>76</v>
      </c>
      <c r="AY161" s="243" t="s">
        <v>134</v>
      </c>
    </row>
    <row r="162" spans="2:65" s="12" customFormat="1" ht="13.5">
      <c r="B162" s="221"/>
      <c r="C162" s="222"/>
      <c r="D162" s="223" t="s">
        <v>198</v>
      </c>
      <c r="E162" s="224" t="s">
        <v>21</v>
      </c>
      <c r="F162" s="225" t="s">
        <v>215</v>
      </c>
      <c r="G162" s="222"/>
      <c r="H162" s="226" t="s">
        <v>21</v>
      </c>
      <c r="I162" s="227"/>
      <c r="J162" s="222"/>
      <c r="K162" s="222"/>
      <c r="L162" s="228"/>
      <c r="M162" s="229"/>
      <c r="N162" s="230"/>
      <c r="O162" s="230"/>
      <c r="P162" s="230"/>
      <c r="Q162" s="230"/>
      <c r="R162" s="230"/>
      <c r="S162" s="230"/>
      <c r="T162" s="231"/>
      <c r="AT162" s="232" t="s">
        <v>198</v>
      </c>
      <c r="AU162" s="232" t="s">
        <v>86</v>
      </c>
      <c r="AV162" s="12" t="s">
        <v>84</v>
      </c>
      <c r="AW162" s="12" t="s">
        <v>39</v>
      </c>
      <c r="AX162" s="12" t="s">
        <v>76</v>
      </c>
      <c r="AY162" s="232" t="s">
        <v>134</v>
      </c>
    </row>
    <row r="163" spans="2:65" s="13" customFormat="1" ht="13.5">
      <c r="B163" s="233"/>
      <c r="C163" s="234"/>
      <c r="D163" s="223" t="s">
        <v>198</v>
      </c>
      <c r="E163" s="235" t="s">
        <v>21</v>
      </c>
      <c r="F163" s="236" t="s">
        <v>237</v>
      </c>
      <c r="G163" s="234"/>
      <c r="H163" s="237">
        <v>1.5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AT163" s="243" t="s">
        <v>198</v>
      </c>
      <c r="AU163" s="243" t="s">
        <v>86</v>
      </c>
      <c r="AV163" s="13" t="s">
        <v>86</v>
      </c>
      <c r="AW163" s="13" t="s">
        <v>39</v>
      </c>
      <c r="AX163" s="13" t="s">
        <v>76</v>
      </c>
      <c r="AY163" s="243" t="s">
        <v>134</v>
      </c>
    </row>
    <row r="164" spans="2:65" s="12" customFormat="1" ht="13.5">
      <c r="B164" s="221"/>
      <c r="C164" s="222"/>
      <c r="D164" s="223" t="s">
        <v>198</v>
      </c>
      <c r="E164" s="224" t="s">
        <v>21</v>
      </c>
      <c r="F164" s="225" t="s">
        <v>238</v>
      </c>
      <c r="G164" s="222"/>
      <c r="H164" s="226" t="s">
        <v>21</v>
      </c>
      <c r="I164" s="227"/>
      <c r="J164" s="222"/>
      <c r="K164" s="222"/>
      <c r="L164" s="228"/>
      <c r="M164" s="229"/>
      <c r="N164" s="230"/>
      <c r="O164" s="230"/>
      <c r="P164" s="230"/>
      <c r="Q164" s="230"/>
      <c r="R164" s="230"/>
      <c r="S164" s="230"/>
      <c r="T164" s="231"/>
      <c r="AT164" s="232" t="s">
        <v>198</v>
      </c>
      <c r="AU164" s="232" t="s">
        <v>86</v>
      </c>
      <c r="AV164" s="12" t="s">
        <v>84</v>
      </c>
      <c r="AW164" s="12" t="s">
        <v>39</v>
      </c>
      <c r="AX164" s="12" t="s">
        <v>76</v>
      </c>
      <c r="AY164" s="232" t="s">
        <v>134</v>
      </c>
    </row>
    <row r="165" spans="2:65" s="12" customFormat="1" ht="13.5">
      <c r="B165" s="221"/>
      <c r="C165" s="222"/>
      <c r="D165" s="223" t="s">
        <v>198</v>
      </c>
      <c r="E165" s="224" t="s">
        <v>21</v>
      </c>
      <c r="F165" s="225" t="s">
        <v>199</v>
      </c>
      <c r="G165" s="222"/>
      <c r="H165" s="226" t="s">
        <v>21</v>
      </c>
      <c r="I165" s="227"/>
      <c r="J165" s="222"/>
      <c r="K165" s="222"/>
      <c r="L165" s="228"/>
      <c r="M165" s="229"/>
      <c r="N165" s="230"/>
      <c r="O165" s="230"/>
      <c r="P165" s="230"/>
      <c r="Q165" s="230"/>
      <c r="R165" s="230"/>
      <c r="S165" s="230"/>
      <c r="T165" s="231"/>
      <c r="AT165" s="232" t="s">
        <v>198</v>
      </c>
      <c r="AU165" s="232" t="s">
        <v>86</v>
      </c>
      <c r="AV165" s="12" t="s">
        <v>84</v>
      </c>
      <c r="AW165" s="12" t="s">
        <v>39</v>
      </c>
      <c r="AX165" s="12" t="s">
        <v>76</v>
      </c>
      <c r="AY165" s="232" t="s">
        <v>134</v>
      </c>
    </row>
    <row r="166" spans="2:65" s="12" customFormat="1" ht="13.5">
      <c r="B166" s="221"/>
      <c r="C166" s="222"/>
      <c r="D166" s="223" t="s">
        <v>198</v>
      </c>
      <c r="E166" s="224" t="s">
        <v>21</v>
      </c>
      <c r="F166" s="225" t="s">
        <v>215</v>
      </c>
      <c r="G166" s="222"/>
      <c r="H166" s="226" t="s">
        <v>21</v>
      </c>
      <c r="I166" s="227"/>
      <c r="J166" s="222"/>
      <c r="K166" s="222"/>
      <c r="L166" s="228"/>
      <c r="M166" s="229"/>
      <c r="N166" s="230"/>
      <c r="O166" s="230"/>
      <c r="P166" s="230"/>
      <c r="Q166" s="230"/>
      <c r="R166" s="230"/>
      <c r="S166" s="230"/>
      <c r="T166" s="231"/>
      <c r="AT166" s="232" t="s">
        <v>198</v>
      </c>
      <c r="AU166" s="232" t="s">
        <v>86</v>
      </c>
      <c r="AV166" s="12" t="s">
        <v>84</v>
      </c>
      <c r="AW166" s="12" t="s">
        <v>39</v>
      </c>
      <c r="AX166" s="12" t="s">
        <v>76</v>
      </c>
      <c r="AY166" s="232" t="s">
        <v>134</v>
      </c>
    </row>
    <row r="167" spans="2:65" s="13" customFormat="1" ht="13.5">
      <c r="B167" s="233"/>
      <c r="C167" s="234"/>
      <c r="D167" s="223" t="s">
        <v>198</v>
      </c>
      <c r="E167" s="235" t="s">
        <v>21</v>
      </c>
      <c r="F167" s="236" t="s">
        <v>239</v>
      </c>
      <c r="G167" s="234"/>
      <c r="H167" s="237">
        <v>21.6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AT167" s="243" t="s">
        <v>198</v>
      </c>
      <c r="AU167" s="243" t="s">
        <v>86</v>
      </c>
      <c r="AV167" s="13" t="s">
        <v>86</v>
      </c>
      <c r="AW167" s="13" t="s">
        <v>39</v>
      </c>
      <c r="AX167" s="13" t="s">
        <v>76</v>
      </c>
      <c r="AY167" s="243" t="s">
        <v>134</v>
      </c>
    </row>
    <row r="168" spans="2:65" s="12" customFormat="1" ht="13.5">
      <c r="B168" s="221"/>
      <c r="C168" s="222"/>
      <c r="D168" s="223" t="s">
        <v>198</v>
      </c>
      <c r="E168" s="224" t="s">
        <v>21</v>
      </c>
      <c r="F168" s="225" t="s">
        <v>217</v>
      </c>
      <c r="G168" s="222"/>
      <c r="H168" s="226" t="s">
        <v>21</v>
      </c>
      <c r="I168" s="227"/>
      <c r="J168" s="222"/>
      <c r="K168" s="222"/>
      <c r="L168" s="228"/>
      <c r="M168" s="229"/>
      <c r="N168" s="230"/>
      <c r="O168" s="230"/>
      <c r="P168" s="230"/>
      <c r="Q168" s="230"/>
      <c r="R168" s="230"/>
      <c r="S168" s="230"/>
      <c r="T168" s="231"/>
      <c r="AT168" s="232" t="s">
        <v>198</v>
      </c>
      <c r="AU168" s="232" t="s">
        <v>86</v>
      </c>
      <c r="AV168" s="12" t="s">
        <v>84</v>
      </c>
      <c r="AW168" s="12" t="s">
        <v>39</v>
      </c>
      <c r="AX168" s="12" t="s">
        <v>76</v>
      </c>
      <c r="AY168" s="232" t="s">
        <v>134</v>
      </c>
    </row>
    <row r="169" spans="2:65" s="12" customFormat="1" ht="13.5">
      <c r="B169" s="221"/>
      <c r="C169" s="222"/>
      <c r="D169" s="223" t="s">
        <v>198</v>
      </c>
      <c r="E169" s="224" t="s">
        <v>21</v>
      </c>
      <c r="F169" s="225" t="s">
        <v>215</v>
      </c>
      <c r="G169" s="222"/>
      <c r="H169" s="226" t="s">
        <v>21</v>
      </c>
      <c r="I169" s="227"/>
      <c r="J169" s="222"/>
      <c r="K169" s="222"/>
      <c r="L169" s="228"/>
      <c r="M169" s="229"/>
      <c r="N169" s="230"/>
      <c r="O169" s="230"/>
      <c r="P169" s="230"/>
      <c r="Q169" s="230"/>
      <c r="R169" s="230"/>
      <c r="S169" s="230"/>
      <c r="T169" s="231"/>
      <c r="AT169" s="232" t="s">
        <v>198</v>
      </c>
      <c r="AU169" s="232" t="s">
        <v>86</v>
      </c>
      <c r="AV169" s="12" t="s">
        <v>84</v>
      </c>
      <c r="AW169" s="12" t="s">
        <v>39</v>
      </c>
      <c r="AX169" s="12" t="s">
        <v>76</v>
      </c>
      <c r="AY169" s="232" t="s">
        <v>134</v>
      </c>
    </row>
    <row r="170" spans="2:65" s="13" customFormat="1" ht="13.5">
      <c r="B170" s="233"/>
      <c r="C170" s="234"/>
      <c r="D170" s="223" t="s">
        <v>198</v>
      </c>
      <c r="E170" s="235" t="s">
        <v>21</v>
      </c>
      <c r="F170" s="236" t="s">
        <v>240</v>
      </c>
      <c r="G170" s="234"/>
      <c r="H170" s="237">
        <v>4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AT170" s="243" t="s">
        <v>198</v>
      </c>
      <c r="AU170" s="243" t="s">
        <v>86</v>
      </c>
      <c r="AV170" s="13" t="s">
        <v>86</v>
      </c>
      <c r="AW170" s="13" t="s">
        <v>39</v>
      </c>
      <c r="AX170" s="13" t="s">
        <v>76</v>
      </c>
      <c r="AY170" s="243" t="s">
        <v>134</v>
      </c>
    </row>
    <row r="171" spans="2:65" s="14" customFormat="1" ht="13.5">
      <c r="B171" s="244"/>
      <c r="C171" s="245"/>
      <c r="D171" s="246" t="s">
        <v>198</v>
      </c>
      <c r="E171" s="247" t="s">
        <v>21</v>
      </c>
      <c r="F171" s="248" t="s">
        <v>201</v>
      </c>
      <c r="G171" s="245"/>
      <c r="H171" s="249">
        <v>188.2</v>
      </c>
      <c r="I171" s="250"/>
      <c r="J171" s="245"/>
      <c r="K171" s="245"/>
      <c r="L171" s="251"/>
      <c r="M171" s="252"/>
      <c r="N171" s="253"/>
      <c r="O171" s="253"/>
      <c r="P171" s="253"/>
      <c r="Q171" s="253"/>
      <c r="R171" s="253"/>
      <c r="S171" s="253"/>
      <c r="T171" s="254"/>
      <c r="AT171" s="255" t="s">
        <v>198</v>
      </c>
      <c r="AU171" s="255" t="s">
        <v>86</v>
      </c>
      <c r="AV171" s="14" t="s">
        <v>152</v>
      </c>
      <c r="AW171" s="14" t="s">
        <v>39</v>
      </c>
      <c r="AX171" s="14" t="s">
        <v>84</v>
      </c>
      <c r="AY171" s="255" t="s">
        <v>134</v>
      </c>
    </row>
    <row r="172" spans="2:65" s="1" customFormat="1" ht="31.5" customHeight="1">
      <c r="B172" s="42"/>
      <c r="C172" s="203" t="s">
        <v>167</v>
      </c>
      <c r="D172" s="203" t="s">
        <v>137</v>
      </c>
      <c r="E172" s="204" t="s">
        <v>241</v>
      </c>
      <c r="F172" s="205" t="s">
        <v>242</v>
      </c>
      <c r="G172" s="206" t="s">
        <v>204</v>
      </c>
      <c r="H172" s="207">
        <v>1020</v>
      </c>
      <c r="I172" s="208"/>
      <c r="J172" s="209">
        <f>ROUND(I172*H172,2)</f>
        <v>0</v>
      </c>
      <c r="K172" s="205" t="s">
        <v>21</v>
      </c>
      <c r="L172" s="62"/>
      <c r="M172" s="210" t="s">
        <v>21</v>
      </c>
      <c r="N172" s="211" t="s">
        <v>47</v>
      </c>
      <c r="O172" s="43"/>
      <c r="P172" s="212">
        <f>O172*H172</f>
        <v>0</v>
      </c>
      <c r="Q172" s="212">
        <v>0</v>
      </c>
      <c r="R172" s="212">
        <f>Q172*H172</f>
        <v>0</v>
      </c>
      <c r="S172" s="212">
        <v>0</v>
      </c>
      <c r="T172" s="213">
        <f>S172*H172</f>
        <v>0</v>
      </c>
      <c r="AR172" s="25" t="s">
        <v>152</v>
      </c>
      <c r="AT172" s="25" t="s">
        <v>137</v>
      </c>
      <c r="AU172" s="25" t="s">
        <v>86</v>
      </c>
      <c r="AY172" s="25" t="s">
        <v>134</v>
      </c>
      <c r="BE172" s="214">
        <f>IF(N172="základní",J172,0)</f>
        <v>0</v>
      </c>
      <c r="BF172" s="214">
        <f>IF(N172="snížená",J172,0)</f>
        <v>0</v>
      </c>
      <c r="BG172" s="214">
        <f>IF(N172="zákl. přenesená",J172,0)</f>
        <v>0</v>
      </c>
      <c r="BH172" s="214">
        <f>IF(N172="sníž. přenesená",J172,0)</f>
        <v>0</v>
      </c>
      <c r="BI172" s="214">
        <f>IF(N172="nulová",J172,0)</f>
        <v>0</v>
      </c>
      <c r="BJ172" s="25" t="s">
        <v>84</v>
      </c>
      <c r="BK172" s="214">
        <f>ROUND(I172*H172,2)</f>
        <v>0</v>
      </c>
      <c r="BL172" s="25" t="s">
        <v>152</v>
      </c>
      <c r="BM172" s="25" t="s">
        <v>243</v>
      </c>
    </row>
    <row r="173" spans="2:65" s="12" customFormat="1" ht="13.5">
      <c r="B173" s="221"/>
      <c r="C173" s="222"/>
      <c r="D173" s="223" t="s">
        <v>198</v>
      </c>
      <c r="E173" s="224" t="s">
        <v>21</v>
      </c>
      <c r="F173" s="225" t="s">
        <v>244</v>
      </c>
      <c r="G173" s="222"/>
      <c r="H173" s="226" t="s">
        <v>21</v>
      </c>
      <c r="I173" s="227"/>
      <c r="J173" s="222"/>
      <c r="K173" s="222"/>
      <c r="L173" s="228"/>
      <c r="M173" s="229"/>
      <c r="N173" s="230"/>
      <c r="O173" s="230"/>
      <c r="P173" s="230"/>
      <c r="Q173" s="230"/>
      <c r="R173" s="230"/>
      <c r="S173" s="230"/>
      <c r="T173" s="231"/>
      <c r="AT173" s="232" t="s">
        <v>198</v>
      </c>
      <c r="AU173" s="232" t="s">
        <v>86</v>
      </c>
      <c r="AV173" s="12" t="s">
        <v>84</v>
      </c>
      <c r="AW173" s="12" t="s">
        <v>39</v>
      </c>
      <c r="AX173" s="12" t="s">
        <v>76</v>
      </c>
      <c r="AY173" s="232" t="s">
        <v>134</v>
      </c>
    </row>
    <row r="174" spans="2:65" s="12" customFormat="1" ht="13.5">
      <c r="B174" s="221"/>
      <c r="C174" s="222"/>
      <c r="D174" s="223" t="s">
        <v>198</v>
      </c>
      <c r="E174" s="224" t="s">
        <v>21</v>
      </c>
      <c r="F174" s="225" t="s">
        <v>199</v>
      </c>
      <c r="G174" s="222"/>
      <c r="H174" s="226" t="s">
        <v>21</v>
      </c>
      <c r="I174" s="227"/>
      <c r="J174" s="222"/>
      <c r="K174" s="222"/>
      <c r="L174" s="228"/>
      <c r="M174" s="229"/>
      <c r="N174" s="230"/>
      <c r="O174" s="230"/>
      <c r="P174" s="230"/>
      <c r="Q174" s="230"/>
      <c r="R174" s="230"/>
      <c r="S174" s="230"/>
      <c r="T174" s="231"/>
      <c r="AT174" s="232" t="s">
        <v>198</v>
      </c>
      <c r="AU174" s="232" t="s">
        <v>86</v>
      </c>
      <c r="AV174" s="12" t="s">
        <v>84</v>
      </c>
      <c r="AW174" s="12" t="s">
        <v>39</v>
      </c>
      <c r="AX174" s="12" t="s">
        <v>76</v>
      </c>
      <c r="AY174" s="232" t="s">
        <v>134</v>
      </c>
    </row>
    <row r="175" spans="2:65" s="13" customFormat="1" ht="13.5">
      <c r="B175" s="233"/>
      <c r="C175" s="234"/>
      <c r="D175" s="246" t="s">
        <v>198</v>
      </c>
      <c r="E175" s="256" t="s">
        <v>21</v>
      </c>
      <c r="F175" s="257" t="s">
        <v>245</v>
      </c>
      <c r="G175" s="234"/>
      <c r="H175" s="258">
        <v>1020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AT175" s="243" t="s">
        <v>198</v>
      </c>
      <c r="AU175" s="243" t="s">
        <v>86</v>
      </c>
      <c r="AV175" s="13" t="s">
        <v>86</v>
      </c>
      <c r="AW175" s="13" t="s">
        <v>39</v>
      </c>
      <c r="AX175" s="13" t="s">
        <v>84</v>
      </c>
      <c r="AY175" s="243" t="s">
        <v>134</v>
      </c>
    </row>
    <row r="176" spans="2:65" s="1" customFormat="1" ht="22.5" customHeight="1">
      <c r="B176" s="42"/>
      <c r="C176" s="203" t="s">
        <v>171</v>
      </c>
      <c r="D176" s="203" t="s">
        <v>137</v>
      </c>
      <c r="E176" s="204" t="s">
        <v>246</v>
      </c>
      <c r="F176" s="205" t="s">
        <v>247</v>
      </c>
      <c r="G176" s="206" t="s">
        <v>204</v>
      </c>
      <c r="H176" s="207">
        <v>1020</v>
      </c>
      <c r="I176" s="208"/>
      <c r="J176" s="209">
        <f>ROUND(I176*H176,2)</f>
        <v>0</v>
      </c>
      <c r="K176" s="205" t="s">
        <v>21</v>
      </c>
      <c r="L176" s="62"/>
      <c r="M176" s="210" t="s">
        <v>21</v>
      </c>
      <c r="N176" s="211" t="s">
        <v>47</v>
      </c>
      <c r="O176" s="43"/>
      <c r="P176" s="212">
        <f>O176*H176</f>
        <v>0</v>
      </c>
      <c r="Q176" s="212">
        <v>0</v>
      </c>
      <c r="R176" s="212">
        <f>Q176*H176</f>
        <v>0</v>
      </c>
      <c r="S176" s="212">
        <v>0</v>
      </c>
      <c r="T176" s="213">
        <f>S176*H176</f>
        <v>0</v>
      </c>
      <c r="AR176" s="25" t="s">
        <v>152</v>
      </c>
      <c r="AT176" s="25" t="s">
        <v>137</v>
      </c>
      <c r="AU176" s="25" t="s">
        <v>86</v>
      </c>
      <c r="AY176" s="25" t="s">
        <v>134</v>
      </c>
      <c r="BE176" s="214">
        <f>IF(N176="základní",J176,0)</f>
        <v>0</v>
      </c>
      <c r="BF176" s="214">
        <f>IF(N176="snížená",J176,0)</f>
        <v>0</v>
      </c>
      <c r="BG176" s="214">
        <f>IF(N176="zákl. přenesená",J176,0)</f>
        <v>0</v>
      </c>
      <c r="BH176" s="214">
        <f>IF(N176="sníž. přenesená",J176,0)</f>
        <v>0</v>
      </c>
      <c r="BI176" s="214">
        <f>IF(N176="nulová",J176,0)</f>
        <v>0</v>
      </c>
      <c r="BJ176" s="25" t="s">
        <v>84</v>
      </c>
      <c r="BK176" s="214">
        <f>ROUND(I176*H176,2)</f>
        <v>0</v>
      </c>
      <c r="BL176" s="25" t="s">
        <v>152</v>
      </c>
      <c r="BM176" s="25" t="s">
        <v>248</v>
      </c>
    </row>
    <row r="177" spans="2:65" s="12" customFormat="1" ht="13.5">
      <c r="B177" s="221"/>
      <c r="C177" s="222"/>
      <c r="D177" s="223" t="s">
        <v>198</v>
      </c>
      <c r="E177" s="224" t="s">
        <v>21</v>
      </c>
      <c r="F177" s="225" t="s">
        <v>249</v>
      </c>
      <c r="G177" s="222"/>
      <c r="H177" s="226" t="s">
        <v>21</v>
      </c>
      <c r="I177" s="227"/>
      <c r="J177" s="222"/>
      <c r="K177" s="222"/>
      <c r="L177" s="228"/>
      <c r="M177" s="229"/>
      <c r="N177" s="230"/>
      <c r="O177" s="230"/>
      <c r="P177" s="230"/>
      <c r="Q177" s="230"/>
      <c r="R177" s="230"/>
      <c r="S177" s="230"/>
      <c r="T177" s="231"/>
      <c r="AT177" s="232" t="s">
        <v>198</v>
      </c>
      <c r="AU177" s="232" t="s">
        <v>86</v>
      </c>
      <c r="AV177" s="12" t="s">
        <v>84</v>
      </c>
      <c r="AW177" s="12" t="s">
        <v>39</v>
      </c>
      <c r="AX177" s="12" t="s">
        <v>76</v>
      </c>
      <c r="AY177" s="232" t="s">
        <v>134</v>
      </c>
    </row>
    <row r="178" spans="2:65" s="12" customFormat="1" ht="13.5">
      <c r="B178" s="221"/>
      <c r="C178" s="222"/>
      <c r="D178" s="223" t="s">
        <v>198</v>
      </c>
      <c r="E178" s="224" t="s">
        <v>21</v>
      </c>
      <c r="F178" s="225" t="s">
        <v>199</v>
      </c>
      <c r="G178" s="222"/>
      <c r="H178" s="226" t="s">
        <v>21</v>
      </c>
      <c r="I178" s="227"/>
      <c r="J178" s="222"/>
      <c r="K178" s="222"/>
      <c r="L178" s="228"/>
      <c r="M178" s="229"/>
      <c r="N178" s="230"/>
      <c r="O178" s="230"/>
      <c r="P178" s="230"/>
      <c r="Q178" s="230"/>
      <c r="R178" s="230"/>
      <c r="S178" s="230"/>
      <c r="T178" s="231"/>
      <c r="AT178" s="232" t="s">
        <v>198</v>
      </c>
      <c r="AU178" s="232" t="s">
        <v>86</v>
      </c>
      <c r="AV178" s="12" t="s">
        <v>84</v>
      </c>
      <c r="AW178" s="12" t="s">
        <v>39</v>
      </c>
      <c r="AX178" s="12" t="s">
        <v>76</v>
      </c>
      <c r="AY178" s="232" t="s">
        <v>134</v>
      </c>
    </row>
    <row r="179" spans="2:65" s="13" customFormat="1" ht="13.5">
      <c r="B179" s="233"/>
      <c r="C179" s="234"/>
      <c r="D179" s="223" t="s">
        <v>198</v>
      </c>
      <c r="E179" s="235" t="s">
        <v>21</v>
      </c>
      <c r="F179" s="236" t="s">
        <v>245</v>
      </c>
      <c r="G179" s="234"/>
      <c r="H179" s="237">
        <v>1020</v>
      </c>
      <c r="I179" s="238"/>
      <c r="J179" s="234"/>
      <c r="K179" s="234"/>
      <c r="L179" s="239"/>
      <c r="M179" s="240"/>
      <c r="N179" s="241"/>
      <c r="O179" s="241"/>
      <c r="P179" s="241"/>
      <c r="Q179" s="241"/>
      <c r="R179" s="241"/>
      <c r="S179" s="241"/>
      <c r="T179" s="242"/>
      <c r="AT179" s="243" t="s">
        <v>198</v>
      </c>
      <c r="AU179" s="243" t="s">
        <v>86</v>
      </c>
      <c r="AV179" s="13" t="s">
        <v>86</v>
      </c>
      <c r="AW179" s="13" t="s">
        <v>39</v>
      </c>
      <c r="AX179" s="13" t="s">
        <v>76</v>
      </c>
      <c r="AY179" s="243" t="s">
        <v>134</v>
      </c>
    </row>
    <row r="180" spans="2:65" s="14" customFormat="1" ht="13.5">
      <c r="B180" s="244"/>
      <c r="C180" s="245"/>
      <c r="D180" s="246" t="s">
        <v>198</v>
      </c>
      <c r="E180" s="247" t="s">
        <v>21</v>
      </c>
      <c r="F180" s="248" t="s">
        <v>201</v>
      </c>
      <c r="G180" s="245"/>
      <c r="H180" s="249">
        <v>1020</v>
      </c>
      <c r="I180" s="250"/>
      <c r="J180" s="245"/>
      <c r="K180" s="245"/>
      <c r="L180" s="251"/>
      <c r="M180" s="252"/>
      <c r="N180" s="253"/>
      <c r="O180" s="253"/>
      <c r="P180" s="253"/>
      <c r="Q180" s="253"/>
      <c r="R180" s="253"/>
      <c r="S180" s="253"/>
      <c r="T180" s="254"/>
      <c r="AT180" s="255" t="s">
        <v>198</v>
      </c>
      <c r="AU180" s="255" t="s">
        <v>86</v>
      </c>
      <c r="AV180" s="14" t="s">
        <v>152</v>
      </c>
      <c r="AW180" s="14" t="s">
        <v>39</v>
      </c>
      <c r="AX180" s="14" t="s">
        <v>84</v>
      </c>
      <c r="AY180" s="255" t="s">
        <v>134</v>
      </c>
    </row>
    <row r="181" spans="2:65" s="1" customFormat="1" ht="31.5" customHeight="1">
      <c r="B181" s="42"/>
      <c r="C181" s="203" t="s">
        <v>175</v>
      </c>
      <c r="D181" s="203" t="s">
        <v>137</v>
      </c>
      <c r="E181" s="204" t="s">
        <v>250</v>
      </c>
      <c r="F181" s="205" t="s">
        <v>251</v>
      </c>
      <c r="G181" s="206" t="s">
        <v>197</v>
      </c>
      <c r="H181" s="207">
        <v>700</v>
      </c>
      <c r="I181" s="208"/>
      <c r="J181" s="209">
        <f>ROUND(I181*H181,2)</f>
        <v>0</v>
      </c>
      <c r="K181" s="205" t="s">
        <v>21</v>
      </c>
      <c r="L181" s="62"/>
      <c r="M181" s="210" t="s">
        <v>21</v>
      </c>
      <c r="N181" s="211" t="s">
        <v>47</v>
      </c>
      <c r="O181" s="43"/>
      <c r="P181" s="212">
        <f>O181*H181</f>
        <v>0</v>
      </c>
      <c r="Q181" s="212">
        <v>0</v>
      </c>
      <c r="R181" s="212">
        <f>Q181*H181</f>
        <v>0</v>
      </c>
      <c r="S181" s="212">
        <v>0</v>
      </c>
      <c r="T181" s="213">
        <f>S181*H181</f>
        <v>0</v>
      </c>
      <c r="AR181" s="25" t="s">
        <v>152</v>
      </c>
      <c r="AT181" s="25" t="s">
        <v>137</v>
      </c>
      <c r="AU181" s="25" t="s">
        <v>86</v>
      </c>
      <c r="AY181" s="25" t="s">
        <v>134</v>
      </c>
      <c r="BE181" s="214">
        <f>IF(N181="základní",J181,0)</f>
        <v>0</v>
      </c>
      <c r="BF181" s="214">
        <f>IF(N181="snížená",J181,0)</f>
        <v>0</v>
      </c>
      <c r="BG181" s="214">
        <f>IF(N181="zákl. přenesená",J181,0)</f>
        <v>0</v>
      </c>
      <c r="BH181" s="214">
        <f>IF(N181="sníž. přenesená",J181,0)</f>
        <v>0</v>
      </c>
      <c r="BI181" s="214">
        <f>IF(N181="nulová",J181,0)</f>
        <v>0</v>
      </c>
      <c r="BJ181" s="25" t="s">
        <v>84</v>
      </c>
      <c r="BK181" s="214">
        <f>ROUND(I181*H181,2)</f>
        <v>0</v>
      </c>
      <c r="BL181" s="25" t="s">
        <v>152</v>
      </c>
      <c r="BM181" s="25" t="s">
        <v>252</v>
      </c>
    </row>
    <row r="182" spans="2:65" s="12" customFormat="1" ht="13.5">
      <c r="B182" s="221"/>
      <c r="C182" s="222"/>
      <c r="D182" s="223" t="s">
        <v>198</v>
      </c>
      <c r="E182" s="224" t="s">
        <v>21</v>
      </c>
      <c r="F182" s="225" t="s">
        <v>199</v>
      </c>
      <c r="G182" s="222"/>
      <c r="H182" s="226" t="s">
        <v>21</v>
      </c>
      <c r="I182" s="227"/>
      <c r="J182" s="222"/>
      <c r="K182" s="222"/>
      <c r="L182" s="228"/>
      <c r="M182" s="229"/>
      <c r="N182" s="230"/>
      <c r="O182" s="230"/>
      <c r="P182" s="230"/>
      <c r="Q182" s="230"/>
      <c r="R182" s="230"/>
      <c r="S182" s="230"/>
      <c r="T182" s="231"/>
      <c r="AT182" s="232" t="s">
        <v>198</v>
      </c>
      <c r="AU182" s="232" t="s">
        <v>86</v>
      </c>
      <c r="AV182" s="12" t="s">
        <v>84</v>
      </c>
      <c r="AW182" s="12" t="s">
        <v>39</v>
      </c>
      <c r="AX182" s="12" t="s">
        <v>76</v>
      </c>
      <c r="AY182" s="232" t="s">
        <v>134</v>
      </c>
    </row>
    <row r="183" spans="2:65" s="13" customFormat="1" ht="13.5">
      <c r="B183" s="233"/>
      <c r="C183" s="234"/>
      <c r="D183" s="246" t="s">
        <v>198</v>
      </c>
      <c r="E183" s="256" t="s">
        <v>21</v>
      </c>
      <c r="F183" s="257" t="s">
        <v>200</v>
      </c>
      <c r="G183" s="234"/>
      <c r="H183" s="258">
        <v>700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AT183" s="243" t="s">
        <v>198</v>
      </c>
      <c r="AU183" s="243" t="s">
        <v>86</v>
      </c>
      <c r="AV183" s="13" t="s">
        <v>86</v>
      </c>
      <c r="AW183" s="13" t="s">
        <v>39</v>
      </c>
      <c r="AX183" s="13" t="s">
        <v>84</v>
      </c>
      <c r="AY183" s="243" t="s">
        <v>134</v>
      </c>
    </row>
    <row r="184" spans="2:65" s="1" customFormat="1" ht="31.5" customHeight="1">
      <c r="B184" s="42"/>
      <c r="C184" s="203" t="s">
        <v>253</v>
      </c>
      <c r="D184" s="203" t="s">
        <v>137</v>
      </c>
      <c r="E184" s="204" t="s">
        <v>254</v>
      </c>
      <c r="F184" s="205" t="s">
        <v>255</v>
      </c>
      <c r="G184" s="206" t="s">
        <v>204</v>
      </c>
      <c r="H184" s="207">
        <v>5620</v>
      </c>
      <c r="I184" s="208"/>
      <c r="J184" s="209">
        <f>ROUND(I184*H184,2)</f>
        <v>0</v>
      </c>
      <c r="K184" s="205" t="s">
        <v>21</v>
      </c>
      <c r="L184" s="62"/>
      <c r="M184" s="210" t="s">
        <v>21</v>
      </c>
      <c r="N184" s="211" t="s">
        <v>47</v>
      </c>
      <c r="O184" s="43"/>
      <c r="P184" s="212">
        <f>O184*H184</f>
        <v>0</v>
      </c>
      <c r="Q184" s="212">
        <v>0</v>
      </c>
      <c r="R184" s="212">
        <f>Q184*H184</f>
        <v>0</v>
      </c>
      <c r="S184" s="212">
        <v>0</v>
      </c>
      <c r="T184" s="213">
        <f>S184*H184</f>
        <v>0</v>
      </c>
      <c r="AR184" s="25" t="s">
        <v>152</v>
      </c>
      <c r="AT184" s="25" t="s">
        <v>137</v>
      </c>
      <c r="AU184" s="25" t="s">
        <v>86</v>
      </c>
      <c r="AY184" s="25" t="s">
        <v>134</v>
      </c>
      <c r="BE184" s="214">
        <f>IF(N184="základní",J184,0)</f>
        <v>0</v>
      </c>
      <c r="BF184" s="214">
        <f>IF(N184="snížená",J184,0)</f>
        <v>0</v>
      </c>
      <c r="BG184" s="214">
        <f>IF(N184="zákl. přenesená",J184,0)</f>
        <v>0</v>
      </c>
      <c r="BH184" s="214">
        <f>IF(N184="sníž. přenesená",J184,0)</f>
        <v>0</v>
      </c>
      <c r="BI184" s="214">
        <f>IF(N184="nulová",J184,0)</f>
        <v>0</v>
      </c>
      <c r="BJ184" s="25" t="s">
        <v>84</v>
      </c>
      <c r="BK184" s="214">
        <f>ROUND(I184*H184,2)</f>
        <v>0</v>
      </c>
      <c r="BL184" s="25" t="s">
        <v>152</v>
      </c>
      <c r="BM184" s="25" t="s">
        <v>256</v>
      </c>
    </row>
    <row r="185" spans="2:65" s="13" customFormat="1" ht="13.5">
      <c r="B185" s="233"/>
      <c r="C185" s="234"/>
      <c r="D185" s="223" t="s">
        <v>198</v>
      </c>
      <c r="E185" s="235" t="s">
        <v>21</v>
      </c>
      <c r="F185" s="236" t="s">
        <v>21</v>
      </c>
      <c r="G185" s="234"/>
      <c r="H185" s="237">
        <v>0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AT185" s="243" t="s">
        <v>198</v>
      </c>
      <c r="AU185" s="243" t="s">
        <v>86</v>
      </c>
      <c r="AV185" s="13" t="s">
        <v>86</v>
      </c>
      <c r="AW185" s="13" t="s">
        <v>39</v>
      </c>
      <c r="AX185" s="13" t="s">
        <v>76</v>
      </c>
      <c r="AY185" s="243" t="s">
        <v>134</v>
      </c>
    </row>
    <row r="186" spans="2:65" s="12" customFormat="1" ht="13.5">
      <c r="B186" s="221"/>
      <c r="C186" s="222"/>
      <c r="D186" s="223" t="s">
        <v>198</v>
      </c>
      <c r="E186" s="224" t="s">
        <v>21</v>
      </c>
      <c r="F186" s="225" t="s">
        <v>199</v>
      </c>
      <c r="G186" s="222"/>
      <c r="H186" s="226" t="s">
        <v>21</v>
      </c>
      <c r="I186" s="227"/>
      <c r="J186" s="222"/>
      <c r="K186" s="222"/>
      <c r="L186" s="228"/>
      <c r="M186" s="229"/>
      <c r="N186" s="230"/>
      <c r="O186" s="230"/>
      <c r="P186" s="230"/>
      <c r="Q186" s="230"/>
      <c r="R186" s="230"/>
      <c r="S186" s="230"/>
      <c r="T186" s="231"/>
      <c r="AT186" s="232" t="s">
        <v>198</v>
      </c>
      <c r="AU186" s="232" t="s">
        <v>86</v>
      </c>
      <c r="AV186" s="12" t="s">
        <v>84</v>
      </c>
      <c r="AW186" s="12" t="s">
        <v>39</v>
      </c>
      <c r="AX186" s="12" t="s">
        <v>76</v>
      </c>
      <c r="AY186" s="232" t="s">
        <v>134</v>
      </c>
    </row>
    <row r="187" spans="2:65" s="12" customFormat="1" ht="13.5">
      <c r="B187" s="221"/>
      <c r="C187" s="222"/>
      <c r="D187" s="223" t="s">
        <v>198</v>
      </c>
      <c r="E187" s="224" t="s">
        <v>21</v>
      </c>
      <c r="F187" s="225" t="s">
        <v>205</v>
      </c>
      <c r="G187" s="222"/>
      <c r="H187" s="226" t="s">
        <v>21</v>
      </c>
      <c r="I187" s="227"/>
      <c r="J187" s="222"/>
      <c r="K187" s="222"/>
      <c r="L187" s="228"/>
      <c r="M187" s="229"/>
      <c r="N187" s="230"/>
      <c r="O187" s="230"/>
      <c r="P187" s="230"/>
      <c r="Q187" s="230"/>
      <c r="R187" s="230"/>
      <c r="S187" s="230"/>
      <c r="T187" s="231"/>
      <c r="AT187" s="232" t="s">
        <v>198</v>
      </c>
      <c r="AU187" s="232" t="s">
        <v>86</v>
      </c>
      <c r="AV187" s="12" t="s">
        <v>84</v>
      </c>
      <c r="AW187" s="12" t="s">
        <v>39</v>
      </c>
      <c r="AX187" s="12" t="s">
        <v>76</v>
      </c>
      <c r="AY187" s="232" t="s">
        <v>134</v>
      </c>
    </row>
    <row r="188" spans="2:65" s="13" customFormat="1" ht="13.5">
      <c r="B188" s="233"/>
      <c r="C188" s="234"/>
      <c r="D188" s="223" t="s">
        <v>198</v>
      </c>
      <c r="E188" s="235" t="s">
        <v>21</v>
      </c>
      <c r="F188" s="236" t="s">
        <v>206</v>
      </c>
      <c r="G188" s="234"/>
      <c r="H188" s="237">
        <v>900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AT188" s="243" t="s">
        <v>198</v>
      </c>
      <c r="AU188" s="243" t="s">
        <v>86</v>
      </c>
      <c r="AV188" s="13" t="s">
        <v>86</v>
      </c>
      <c r="AW188" s="13" t="s">
        <v>39</v>
      </c>
      <c r="AX188" s="13" t="s">
        <v>76</v>
      </c>
      <c r="AY188" s="243" t="s">
        <v>134</v>
      </c>
    </row>
    <row r="189" spans="2:65" s="12" customFormat="1" ht="13.5">
      <c r="B189" s="221"/>
      <c r="C189" s="222"/>
      <c r="D189" s="223" t="s">
        <v>198</v>
      </c>
      <c r="E189" s="224" t="s">
        <v>21</v>
      </c>
      <c r="F189" s="225" t="s">
        <v>257</v>
      </c>
      <c r="G189" s="222"/>
      <c r="H189" s="226" t="s">
        <v>21</v>
      </c>
      <c r="I189" s="227"/>
      <c r="J189" s="222"/>
      <c r="K189" s="222"/>
      <c r="L189" s="228"/>
      <c r="M189" s="229"/>
      <c r="N189" s="230"/>
      <c r="O189" s="230"/>
      <c r="P189" s="230"/>
      <c r="Q189" s="230"/>
      <c r="R189" s="230"/>
      <c r="S189" s="230"/>
      <c r="T189" s="231"/>
      <c r="AT189" s="232" t="s">
        <v>198</v>
      </c>
      <c r="AU189" s="232" t="s">
        <v>86</v>
      </c>
      <c r="AV189" s="12" t="s">
        <v>84</v>
      </c>
      <c r="AW189" s="12" t="s">
        <v>39</v>
      </c>
      <c r="AX189" s="12" t="s">
        <v>76</v>
      </c>
      <c r="AY189" s="232" t="s">
        <v>134</v>
      </c>
    </row>
    <row r="190" spans="2:65" s="12" customFormat="1" ht="13.5">
      <c r="B190" s="221"/>
      <c r="C190" s="222"/>
      <c r="D190" s="223" t="s">
        <v>198</v>
      </c>
      <c r="E190" s="224" t="s">
        <v>21</v>
      </c>
      <c r="F190" s="225" t="s">
        <v>199</v>
      </c>
      <c r="G190" s="222"/>
      <c r="H190" s="226" t="s">
        <v>21</v>
      </c>
      <c r="I190" s="227"/>
      <c r="J190" s="222"/>
      <c r="K190" s="222"/>
      <c r="L190" s="228"/>
      <c r="M190" s="229"/>
      <c r="N190" s="230"/>
      <c r="O190" s="230"/>
      <c r="P190" s="230"/>
      <c r="Q190" s="230"/>
      <c r="R190" s="230"/>
      <c r="S190" s="230"/>
      <c r="T190" s="231"/>
      <c r="AT190" s="232" t="s">
        <v>198</v>
      </c>
      <c r="AU190" s="232" t="s">
        <v>86</v>
      </c>
      <c r="AV190" s="12" t="s">
        <v>84</v>
      </c>
      <c r="AW190" s="12" t="s">
        <v>39</v>
      </c>
      <c r="AX190" s="12" t="s">
        <v>76</v>
      </c>
      <c r="AY190" s="232" t="s">
        <v>134</v>
      </c>
    </row>
    <row r="191" spans="2:65" s="12" customFormat="1" ht="13.5">
      <c r="B191" s="221"/>
      <c r="C191" s="222"/>
      <c r="D191" s="223" t="s">
        <v>198</v>
      </c>
      <c r="E191" s="224" t="s">
        <v>21</v>
      </c>
      <c r="F191" s="225" t="s">
        <v>211</v>
      </c>
      <c r="G191" s="222"/>
      <c r="H191" s="226" t="s">
        <v>21</v>
      </c>
      <c r="I191" s="227"/>
      <c r="J191" s="222"/>
      <c r="K191" s="222"/>
      <c r="L191" s="228"/>
      <c r="M191" s="229"/>
      <c r="N191" s="230"/>
      <c r="O191" s="230"/>
      <c r="P191" s="230"/>
      <c r="Q191" s="230"/>
      <c r="R191" s="230"/>
      <c r="S191" s="230"/>
      <c r="T191" s="231"/>
      <c r="AT191" s="232" t="s">
        <v>198</v>
      </c>
      <c r="AU191" s="232" t="s">
        <v>86</v>
      </c>
      <c r="AV191" s="12" t="s">
        <v>84</v>
      </c>
      <c r="AW191" s="12" t="s">
        <v>39</v>
      </c>
      <c r="AX191" s="12" t="s">
        <v>76</v>
      </c>
      <c r="AY191" s="232" t="s">
        <v>134</v>
      </c>
    </row>
    <row r="192" spans="2:65" s="13" customFormat="1" ht="13.5">
      <c r="B192" s="233"/>
      <c r="C192" s="234"/>
      <c r="D192" s="223" t="s">
        <v>198</v>
      </c>
      <c r="E192" s="235" t="s">
        <v>21</v>
      </c>
      <c r="F192" s="236" t="s">
        <v>212</v>
      </c>
      <c r="G192" s="234"/>
      <c r="H192" s="237">
        <v>2675</v>
      </c>
      <c r="I192" s="238"/>
      <c r="J192" s="234"/>
      <c r="K192" s="234"/>
      <c r="L192" s="239"/>
      <c r="M192" s="240"/>
      <c r="N192" s="241"/>
      <c r="O192" s="241"/>
      <c r="P192" s="241"/>
      <c r="Q192" s="241"/>
      <c r="R192" s="241"/>
      <c r="S192" s="241"/>
      <c r="T192" s="242"/>
      <c r="AT192" s="243" t="s">
        <v>198</v>
      </c>
      <c r="AU192" s="243" t="s">
        <v>86</v>
      </c>
      <c r="AV192" s="13" t="s">
        <v>86</v>
      </c>
      <c r="AW192" s="13" t="s">
        <v>39</v>
      </c>
      <c r="AX192" s="13" t="s">
        <v>76</v>
      </c>
      <c r="AY192" s="243" t="s">
        <v>134</v>
      </c>
    </row>
    <row r="193" spans="2:51" s="12" customFormat="1" ht="13.5">
      <c r="B193" s="221"/>
      <c r="C193" s="222"/>
      <c r="D193" s="223" t="s">
        <v>198</v>
      </c>
      <c r="E193" s="224" t="s">
        <v>21</v>
      </c>
      <c r="F193" s="225" t="s">
        <v>213</v>
      </c>
      <c r="G193" s="222"/>
      <c r="H193" s="226" t="s">
        <v>21</v>
      </c>
      <c r="I193" s="227"/>
      <c r="J193" s="222"/>
      <c r="K193" s="222"/>
      <c r="L193" s="228"/>
      <c r="M193" s="229"/>
      <c r="N193" s="230"/>
      <c r="O193" s="230"/>
      <c r="P193" s="230"/>
      <c r="Q193" s="230"/>
      <c r="R193" s="230"/>
      <c r="S193" s="230"/>
      <c r="T193" s="231"/>
      <c r="AT193" s="232" t="s">
        <v>198</v>
      </c>
      <c r="AU193" s="232" t="s">
        <v>86</v>
      </c>
      <c r="AV193" s="12" t="s">
        <v>84</v>
      </c>
      <c r="AW193" s="12" t="s">
        <v>39</v>
      </c>
      <c r="AX193" s="12" t="s">
        <v>76</v>
      </c>
      <c r="AY193" s="232" t="s">
        <v>134</v>
      </c>
    </row>
    <row r="194" spans="2:51" s="13" customFormat="1" ht="13.5">
      <c r="B194" s="233"/>
      <c r="C194" s="234"/>
      <c r="D194" s="223" t="s">
        <v>198</v>
      </c>
      <c r="E194" s="235" t="s">
        <v>21</v>
      </c>
      <c r="F194" s="236" t="s">
        <v>214</v>
      </c>
      <c r="G194" s="234"/>
      <c r="H194" s="237">
        <v>1420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AT194" s="243" t="s">
        <v>198</v>
      </c>
      <c r="AU194" s="243" t="s">
        <v>86</v>
      </c>
      <c r="AV194" s="13" t="s">
        <v>86</v>
      </c>
      <c r="AW194" s="13" t="s">
        <v>39</v>
      </c>
      <c r="AX194" s="13" t="s">
        <v>76</v>
      </c>
      <c r="AY194" s="243" t="s">
        <v>134</v>
      </c>
    </row>
    <row r="195" spans="2:51" s="12" customFormat="1" ht="13.5">
      <c r="B195" s="221"/>
      <c r="C195" s="222"/>
      <c r="D195" s="223" t="s">
        <v>198</v>
      </c>
      <c r="E195" s="224" t="s">
        <v>21</v>
      </c>
      <c r="F195" s="225" t="s">
        <v>215</v>
      </c>
      <c r="G195" s="222"/>
      <c r="H195" s="226" t="s">
        <v>21</v>
      </c>
      <c r="I195" s="227"/>
      <c r="J195" s="222"/>
      <c r="K195" s="222"/>
      <c r="L195" s="228"/>
      <c r="M195" s="229"/>
      <c r="N195" s="230"/>
      <c r="O195" s="230"/>
      <c r="P195" s="230"/>
      <c r="Q195" s="230"/>
      <c r="R195" s="230"/>
      <c r="S195" s="230"/>
      <c r="T195" s="231"/>
      <c r="AT195" s="232" t="s">
        <v>198</v>
      </c>
      <c r="AU195" s="232" t="s">
        <v>86</v>
      </c>
      <c r="AV195" s="12" t="s">
        <v>84</v>
      </c>
      <c r="AW195" s="12" t="s">
        <v>39</v>
      </c>
      <c r="AX195" s="12" t="s">
        <v>76</v>
      </c>
      <c r="AY195" s="232" t="s">
        <v>134</v>
      </c>
    </row>
    <row r="196" spans="2:51" s="13" customFormat="1" ht="13.5">
      <c r="B196" s="233"/>
      <c r="C196" s="234"/>
      <c r="D196" s="223" t="s">
        <v>198</v>
      </c>
      <c r="E196" s="235" t="s">
        <v>21</v>
      </c>
      <c r="F196" s="236" t="s">
        <v>216</v>
      </c>
      <c r="G196" s="234"/>
      <c r="H196" s="237">
        <v>270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AT196" s="243" t="s">
        <v>198</v>
      </c>
      <c r="AU196" s="243" t="s">
        <v>86</v>
      </c>
      <c r="AV196" s="13" t="s">
        <v>86</v>
      </c>
      <c r="AW196" s="13" t="s">
        <v>39</v>
      </c>
      <c r="AX196" s="13" t="s">
        <v>76</v>
      </c>
      <c r="AY196" s="243" t="s">
        <v>134</v>
      </c>
    </row>
    <row r="197" spans="2:51" s="12" customFormat="1" ht="13.5">
      <c r="B197" s="221"/>
      <c r="C197" s="222"/>
      <c r="D197" s="223" t="s">
        <v>198</v>
      </c>
      <c r="E197" s="224" t="s">
        <v>21</v>
      </c>
      <c r="F197" s="225" t="s">
        <v>217</v>
      </c>
      <c r="G197" s="222"/>
      <c r="H197" s="226" t="s">
        <v>21</v>
      </c>
      <c r="I197" s="227"/>
      <c r="J197" s="222"/>
      <c r="K197" s="222"/>
      <c r="L197" s="228"/>
      <c r="M197" s="229"/>
      <c r="N197" s="230"/>
      <c r="O197" s="230"/>
      <c r="P197" s="230"/>
      <c r="Q197" s="230"/>
      <c r="R197" s="230"/>
      <c r="S197" s="230"/>
      <c r="T197" s="231"/>
      <c r="AT197" s="232" t="s">
        <v>198</v>
      </c>
      <c r="AU197" s="232" t="s">
        <v>86</v>
      </c>
      <c r="AV197" s="12" t="s">
        <v>84</v>
      </c>
      <c r="AW197" s="12" t="s">
        <v>39</v>
      </c>
      <c r="AX197" s="12" t="s">
        <v>76</v>
      </c>
      <c r="AY197" s="232" t="s">
        <v>134</v>
      </c>
    </row>
    <row r="198" spans="2:51" s="12" customFormat="1" ht="13.5">
      <c r="B198" s="221"/>
      <c r="C198" s="222"/>
      <c r="D198" s="223" t="s">
        <v>198</v>
      </c>
      <c r="E198" s="224" t="s">
        <v>21</v>
      </c>
      <c r="F198" s="225" t="s">
        <v>211</v>
      </c>
      <c r="G198" s="222"/>
      <c r="H198" s="226" t="s">
        <v>21</v>
      </c>
      <c r="I198" s="227"/>
      <c r="J198" s="222"/>
      <c r="K198" s="222"/>
      <c r="L198" s="228"/>
      <c r="M198" s="229"/>
      <c r="N198" s="230"/>
      <c r="O198" s="230"/>
      <c r="P198" s="230"/>
      <c r="Q198" s="230"/>
      <c r="R198" s="230"/>
      <c r="S198" s="230"/>
      <c r="T198" s="231"/>
      <c r="AT198" s="232" t="s">
        <v>198</v>
      </c>
      <c r="AU198" s="232" t="s">
        <v>86</v>
      </c>
      <c r="AV198" s="12" t="s">
        <v>84</v>
      </c>
      <c r="AW198" s="12" t="s">
        <v>39</v>
      </c>
      <c r="AX198" s="12" t="s">
        <v>76</v>
      </c>
      <c r="AY198" s="232" t="s">
        <v>134</v>
      </c>
    </row>
    <row r="199" spans="2:51" s="13" customFormat="1" ht="13.5">
      <c r="B199" s="233"/>
      <c r="C199" s="234"/>
      <c r="D199" s="223" t="s">
        <v>198</v>
      </c>
      <c r="E199" s="235" t="s">
        <v>21</v>
      </c>
      <c r="F199" s="236" t="s">
        <v>218</v>
      </c>
      <c r="G199" s="234"/>
      <c r="H199" s="237">
        <v>850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AT199" s="243" t="s">
        <v>198</v>
      </c>
      <c r="AU199" s="243" t="s">
        <v>86</v>
      </c>
      <c r="AV199" s="13" t="s">
        <v>86</v>
      </c>
      <c r="AW199" s="13" t="s">
        <v>39</v>
      </c>
      <c r="AX199" s="13" t="s">
        <v>76</v>
      </c>
      <c r="AY199" s="243" t="s">
        <v>134</v>
      </c>
    </row>
    <row r="200" spans="2:51" s="12" customFormat="1" ht="13.5">
      <c r="B200" s="221"/>
      <c r="C200" s="222"/>
      <c r="D200" s="223" t="s">
        <v>198</v>
      </c>
      <c r="E200" s="224" t="s">
        <v>21</v>
      </c>
      <c r="F200" s="225" t="s">
        <v>258</v>
      </c>
      <c r="G200" s="222"/>
      <c r="H200" s="226" t="s">
        <v>21</v>
      </c>
      <c r="I200" s="227"/>
      <c r="J200" s="222"/>
      <c r="K200" s="222"/>
      <c r="L200" s="228"/>
      <c r="M200" s="229"/>
      <c r="N200" s="230"/>
      <c r="O200" s="230"/>
      <c r="P200" s="230"/>
      <c r="Q200" s="230"/>
      <c r="R200" s="230"/>
      <c r="S200" s="230"/>
      <c r="T200" s="231"/>
      <c r="AT200" s="232" t="s">
        <v>198</v>
      </c>
      <c r="AU200" s="232" t="s">
        <v>86</v>
      </c>
      <c r="AV200" s="12" t="s">
        <v>84</v>
      </c>
      <c r="AW200" s="12" t="s">
        <v>39</v>
      </c>
      <c r="AX200" s="12" t="s">
        <v>76</v>
      </c>
      <c r="AY200" s="232" t="s">
        <v>134</v>
      </c>
    </row>
    <row r="201" spans="2:51" s="13" customFormat="1" ht="13.5">
      <c r="B201" s="233"/>
      <c r="C201" s="234"/>
      <c r="D201" s="223" t="s">
        <v>198</v>
      </c>
      <c r="E201" s="235" t="s">
        <v>21</v>
      </c>
      <c r="F201" s="236" t="s">
        <v>219</v>
      </c>
      <c r="G201" s="234"/>
      <c r="H201" s="237">
        <v>155</v>
      </c>
      <c r="I201" s="238"/>
      <c r="J201" s="234"/>
      <c r="K201" s="234"/>
      <c r="L201" s="239"/>
      <c r="M201" s="240"/>
      <c r="N201" s="241"/>
      <c r="O201" s="241"/>
      <c r="P201" s="241"/>
      <c r="Q201" s="241"/>
      <c r="R201" s="241"/>
      <c r="S201" s="241"/>
      <c r="T201" s="242"/>
      <c r="AT201" s="243" t="s">
        <v>198</v>
      </c>
      <c r="AU201" s="243" t="s">
        <v>86</v>
      </c>
      <c r="AV201" s="13" t="s">
        <v>86</v>
      </c>
      <c r="AW201" s="13" t="s">
        <v>39</v>
      </c>
      <c r="AX201" s="13" t="s">
        <v>76</v>
      </c>
      <c r="AY201" s="243" t="s">
        <v>134</v>
      </c>
    </row>
    <row r="202" spans="2:51" s="12" customFormat="1" ht="13.5">
      <c r="B202" s="221"/>
      <c r="C202" s="222"/>
      <c r="D202" s="223" t="s">
        <v>198</v>
      </c>
      <c r="E202" s="224" t="s">
        <v>21</v>
      </c>
      <c r="F202" s="225" t="s">
        <v>215</v>
      </c>
      <c r="G202" s="222"/>
      <c r="H202" s="226" t="s">
        <v>21</v>
      </c>
      <c r="I202" s="227"/>
      <c r="J202" s="222"/>
      <c r="K202" s="222"/>
      <c r="L202" s="228"/>
      <c r="M202" s="229"/>
      <c r="N202" s="230"/>
      <c r="O202" s="230"/>
      <c r="P202" s="230"/>
      <c r="Q202" s="230"/>
      <c r="R202" s="230"/>
      <c r="S202" s="230"/>
      <c r="T202" s="231"/>
      <c r="AT202" s="232" t="s">
        <v>198</v>
      </c>
      <c r="AU202" s="232" t="s">
        <v>86</v>
      </c>
      <c r="AV202" s="12" t="s">
        <v>84</v>
      </c>
      <c r="AW202" s="12" t="s">
        <v>39</v>
      </c>
      <c r="AX202" s="12" t="s">
        <v>76</v>
      </c>
      <c r="AY202" s="232" t="s">
        <v>134</v>
      </c>
    </row>
    <row r="203" spans="2:51" s="13" customFormat="1" ht="13.5">
      <c r="B203" s="233"/>
      <c r="C203" s="234"/>
      <c r="D203" s="223" t="s">
        <v>198</v>
      </c>
      <c r="E203" s="235" t="s">
        <v>21</v>
      </c>
      <c r="F203" s="236" t="s">
        <v>220</v>
      </c>
      <c r="G203" s="234"/>
      <c r="H203" s="237">
        <v>50</v>
      </c>
      <c r="I203" s="238"/>
      <c r="J203" s="234"/>
      <c r="K203" s="234"/>
      <c r="L203" s="239"/>
      <c r="M203" s="240"/>
      <c r="N203" s="241"/>
      <c r="O203" s="241"/>
      <c r="P203" s="241"/>
      <c r="Q203" s="241"/>
      <c r="R203" s="241"/>
      <c r="S203" s="241"/>
      <c r="T203" s="242"/>
      <c r="AT203" s="243" t="s">
        <v>198</v>
      </c>
      <c r="AU203" s="243" t="s">
        <v>86</v>
      </c>
      <c r="AV203" s="13" t="s">
        <v>86</v>
      </c>
      <c r="AW203" s="13" t="s">
        <v>39</v>
      </c>
      <c r="AX203" s="13" t="s">
        <v>76</v>
      </c>
      <c r="AY203" s="243" t="s">
        <v>134</v>
      </c>
    </row>
    <row r="204" spans="2:51" s="12" customFormat="1" ht="13.5">
      <c r="B204" s="221"/>
      <c r="C204" s="222"/>
      <c r="D204" s="223" t="s">
        <v>198</v>
      </c>
      <c r="E204" s="224" t="s">
        <v>21</v>
      </c>
      <c r="F204" s="225" t="s">
        <v>259</v>
      </c>
      <c r="G204" s="222"/>
      <c r="H204" s="226" t="s">
        <v>21</v>
      </c>
      <c r="I204" s="227"/>
      <c r="J204" s="222"/>
      <c r="K204" s="222"/>
      <c r="L204" s="228"/>
      <c r="M204" s="229"/>
      <c r="N204" s="230"/>
      <c r="O204" s="230"/>
      <c r="P204" s="230"/>
      <c r="Q204" s="230"/>
      <c r="R204" s="230"/>
      <c r="S204" s="230"/>
      <c r="T204" s="231"/>
      <c r="AT204" s="232" t="s">
        <v>198</v>
      </c>
      <c r="AU204" s="232" t="s">
        <v>86</v>
      </c>
      <c r="AV204" s="12" t="s">
        <v>84</v>
      </c>
      <c r="AW204" s="12" t="s">
        <v>39</v>
      </c>
      <c r="AX204" s="12" t="s">
        <v>76</v>
      </c>
      <c r="AY204" s="232" t="s">
        <v>134</v>
      </c>
    </row>
    <row r="205" spans="2:51" s="12" customFormat="1" ht="13.5">
      <c r="B205" s="221"/>
      <c r="C205" s="222"/>
      <c r="D205" s="223" t="s">
        <v>198</v>
      </c>
      <c r="E205" s="224" t="s">
        <v>21</v>
      </c>
      <c r="F205" s="225" t="s">
        <v>260</v>
      </c>
      <c r="G205" s="222"/>
      <c r="H205" s="226" t="s">
        <v>21</v>
      </c>
      <c r="I205" s="227"/>
      <c r="J205" s="222"/>
      <c r="K205" s="222"/>
      <c r="L205" s="228"/>
      <c r="M205" s="229"/>
      <c r="N205" s="230"/>
      <c r="O205" s="230"/>
      <c r="P205" s="230"/>
      <c r="Q205" s="230"/>
      <c r="R205" s="230"/>
      <c r="S205" s="230"/>
      <c r="T205" s="231"/>
      <c r="AT205" s="232" t="s">
        <v>198</v>
      </c>
      <c r="AU205" s="232" t="s">
        <v>86</v>
      </c>
      <c r="AV205" s="12" t="s">
        <v>84</v>
      </c>
      <c r="AW205" s="12" t="s">
        <v>39</v>
      </c>
      <c r="AX205" s="12" t="s">
        <v>76</v>
      </c>
      <c r="AY205" s="232" t="s">
        <v>134</v>
      </c>
    </row>
    <row r="206" spans="2:51" s="12" customFormat="1" ht="13.5">
      <c r="B206" s="221"/>
      <c r="C206" s="222"/>
      <c r="D206" s="223" t="s">
        <v>198</v>
      </c>
      <c r="E206" s="224" t="s">
        <v>21</v>
      </c>
      <c r="F206" s="225" t="s">
        <v>261</v>
      </c>
      <c r="G206" s="222"/>
      <c r="H206" s="226" t="s">
        <v>21</v>
      </c>
      <c r="I206" s="227"/>
      <c r="J206" s="222"/>
      <c r="K206" s="222"/>
      <c r="L206" s="228"/>
      <c r="M206" s="229"/>
      <c r="N206" s="230"/>
      <c r="O206" s="230"/>
      <c r="P206" s="230"/>
      <c r="Q206" s="230"/>
      <c r="R206" s="230"/>
      <c r="S206" s="230"/>
      <c r="T206" s="231"/>
      <c r="AT206" s="232" t="s">
        <v>198</v>
      </c>
      <c r="AU206" s="232" t="s">
        <v>86</v>
      </c>
      <c r="AV206" s="12" t="s">
        <v>84</v>
      </c>
      <c r="AW206" s="12" t="s">
        <v>39</v>
      </c>
      <c r="AX206" s="12" t="s">
        <v>76</v>
      </c>
      <c r="AY206" s="232" t="s">
        <v>134</v>
      </c>
    </row>
    <row r="207" spans="2:51" s="13" customFormat="1" ht="13.5">
      <c r="B207" s="233"/>
      <c r="C207" s="234"/>
      <c r="D207" s="223" t="s">
        <v>198</v>
      </c>
      <c r="E207" s="235" t="s">
        <v>21</v>
      </c>
      <c r="F207" s="236" t="s">
        <v>262</v>
      </c>
      <c r="G207" s="234"/>
      <c r="H207" s="237">
        <v>-1020</v>
      </c>
      <c r="I207" s="238"/>
      <c r="J207" s="234"/>
      <c r="K207" s="234"/>
      <c r="L207" s="239"/>
      <c r="M207" s="240"/>
      <c r="N207" s="241"/>
      <c r="O207" s="241"/>
      <c r="P207" s="241"/>
      <c r="Q207" s="241"/>
      <c r="R207" s="241"/>
      <c r="S207" s="241"/>
      <c r="T207" s="242"/>
      <c r="AT207" s="243" t="s">
        <v>198</v>
      </c>
      <c r="AU207" s="243" t="s">
        <v>86</v>
      </c>
      <c r="AV207" s="13" t="s">
        <v>86</v>
      </c>
      <c r="AW207" s="13" t="s">
        <v>39</v>
      </c>
      <c r="AX207" s="13" t="s">
        <v>76</v>
      </c>
      <c r="AY207" s="243" t="s">
        <v>134</v>
      </c>
    </row>
    <row r="208" spans="2:51" s="12" customFormat="1" ht="13.5">
      <c r="B208" s="221"/>
      <c r="C208" s="222"/>
      <c r="D208" s="223" t="s">
        <v>198</v>
      </c>
      <c r="E208" s="224" t="s">
        <v>21</v>
      </c>
      <c r="F208" s="225" t="s">
        <v>263</v>
      </c>
      <c r="G208" s="222"/>
      <c r="H208" s="226" t="s">
        <v>21</v>
      </c>
      <c r="I208" s="227"/>
      <c r="J208" s="222"/>
      <c r="K208" s="222"/>
      <c r="L208" s="228"/>
      <c r="M208" s="229"/>
      <c r="N208" s="230"/>
      <c r="O208" s="230"/>
      <c r="P208" s="230"/>
      <c r="Q208" s="230"/>
      <c r="R208" s="230"/>
      <c r="S208" s="230"/>
      <c r="T208" s="231"/>
      <c r="AT208" s="232" t="s">
        <v>198</v>
      </c>
      <c r="AU208" s="232" t="s">
        <v>86</v>
      </c>
      <c r="AV208" s="12" t="s">
        <v>84</v>
      </c>
      <c r="AW208" s="12" t="s">
        <v>39</v>
      </c>
      <c r="AX208" s="12" t="s">
        <v>76</v>
      </c>
      <c r="AY208" s="232" t="s">
        <v>134</v>
      </c>
    </row>
    <row r="209" spans="2:65" s="12" customFormat="1" ht="13.5">
      <c r="B209" s="221"/>
      <c r="C209" s="222"/>
      <c r="D209" s="223" t="s">
        <v>198</v>
      </c>
      <c r="E209" s="224" t="s">
        <v>21</v>
      </c>
      <c r="F209" s="225" t="s">
        <v>199</v>
      </c>
      <c r="G209" s="222"/>
      <c r="H209" s="226" t="s">
        <v>21</v>
      </c>
      <c r="I209" s="227"/>
      <c r="J209" s="222"/>
      <c r="K209" s="222"/>
      <c r="L209" s="228"/>
      <c r="M209" s="229"/>
      <c r="N209" s="230"/>
      <c r="O209" s="230"/>
      <c r="P209" s="230"/>
      <c r="Q209" s="230"/>
      <c r="R209" s="230"/>
      <c r="S209" s="230"/>
      <c r="T209" s="231"/>
      <c r="AT209" s="232" t="s">
        <v>198</v>
      </c>
      <c r="AU209" s="232" t="s">
        <v>86</v>
      </c>
      <c r="AV209" s="12" t="s">
        <v>84</v>
      </c>
      <c r="AW209" s="12" t="s">
        <v>39</v>
      </c>
      <c r="AX209" s="12" t="s">
        <v>76</v>
      </c>
      <c r="AY209" s="232" t="s">
        <v>134</v>
      </c>
    </row>
    <row r="210" spans="2:65" s="12" customFormat="1" ht="13.5">
      <c r="B210" s="221"/>
      <c r="C210" s="222"/>
      <c r="D210" s="223" t="s">
        <v>198</v>
      </c>
      <c r="E210" s="224" t="s">
        <v>21</v>
      </c>
      <c r="F210" s="225" t="s">
        <v>215</v>
      </c>
      <c r="G210" s="222"/>
      <c r="H210" s="226" t="s">
        <v>21</v>
      </c>
      <c r="I210" s="227"/>
      <c r="J210" s="222"/>
      <c r="K210" s="222"/>
      <c r="L210" s="228"/>
      <c r="M210" s="229"/>
      <c r="N210" s="230"/>
      <c r="O210" s="230"/>
      <c r="P210" s="230"/>
      <c r="Q210" s="230"/>
      <c r="R210" s="230"/>
      <c r="S210" s="230"/>
      <c r="T210" s="231"/>
      <c r="AT210" s="232" t="s">
        <v>198</v>
      </c>
      <c r="AU210" s="232" t="s">
        <v>86</v>
      </c>
      <c r="AV210" s="12" t="s">
        <v>84</v>
      </c>
      <c r="AW210" s="12" t="s">
        <v>39</v>
      </c>
      <c r="AX210" s="12" t="s">
        <v>76</v>
      </c>
      <c r="AY210" s="232" t="s">
        <v>134</v>
      </c>
    </row>
    <row r="211" spans="2:65" s="13" customFormat="1" ht="13.5">
      <c r="B211" s="233"/>
      <c r="C211" s="234"/>
      <c r="D211" s="223" t="s">
        <v>198</v>
      </c>
      <c r="E211" s="235" t="s">
        <v>21</v>
      </c>
      <c r="F211" s="236" t="s">
        <v>216</v>
      </c>
      <c r="G211" s="234"/>
      <c r="H211" s="237">
        <v>270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AT211" s="243" t="s">
        <v>198</v>
      </c>
      <c r="AU211" s="243" t="s">
        <v>86</v>
      </c>
      <c r="AV211" s="13" t="s">
        <v>86</v>
      </c>
      <c r="AW211" s="13" t="s">
        <v>39</v>
      </c>
      <c r="AX211" s="13" t="s">
        <v>76</v>
      </c>
      <c r="AY211" s="243" t="s">
        <v>134</v>
      </c>
    </row>
    <row r="212" spans="2:65" s="12" customFormat="1" ht="13.5">
      <c r="B212" s="221"/>
      <c r="C212" s="222"/>
      <c r="D212" s="223" t="s">
        <v>198</v>
      </c>
      <c r="E212" s="224" t="s">
        <v>21</v>
      </c>
      <c r="F212" s="225" t="s">
        <v>217</v>
      </c>
      <c r="G212" s="222"/>
      <c r="H212" s="226" t="s">
        <v>21</v>
      </c>
      <c r="I212" s="227"/>
      <c r="J212" s="222"/>
      <c r="K212" s="222"/>
      <c r="L212" s="228"/>
      <c r="M212" s="229"/>
      <c r="N212" s="230"/>
      <c r="O212" s="230"/>
      <c r="P212" s="230"/>
      <c r="Q212" s="230"/>
      <c r="R212" s="230"/>
      <c r="S212" s="230"/>
      <c r="T212" s="231"/>
      <c r="AT212" s="232" t="s">
        <v>198</v>
      </c>
      <c r="AU212" s="232" t="s">
        <v>86</v>
      </c>
      <c r="AV212" s="12" t="s">
        <v>84</v>
      </c>
      <c r="AW212" s="12" t="s">
        <v>39</v>
      </c>
      <c r="AX212" s="12" t="s">
        <v>76</v>
      </c>
      <c r="AY212" s="232" t="s">
        <v>134</v>
      </c>
    </row>
    <row r="213" spans="2:65" s="12" customFormat="1" ht="13.5">
      <c r="B213" s="221"/>
      <c r="C213" s="222"/>
      <c r="D213" s="223" t="s">
        <v>198</v>
      </c>
      <c r="E213" s="224" t="s">
        <v>21</v>
      </c>
      <c r="F213" s="225" t="s">
        <v>264</v>
      </c>
      <c r="G213" s="222"/>
      <c r="H213" s="226" t="s">
        <v>21</v>
      </c>
      <c r="I213" s="227"/>
      <c r="J213" s="222"/>
      <c r="K213" s="222"/>
      <c r="L213" s="228"/>
      <c r="M213" s="229"/>
      <c r="N213" s="230"/>
      <c r="O213" s="230"/>
      <c r="P213" s="230"/>
      <c r="Q213" s="230"/>
      <c r="R213" s="230"/>
      <c r="S213" s="230"/>
      <c r="T213" s="231"/>
      <c r="AT213" s="232" t="s">
        <v>198</v>
      </c>
      <c r="AU213" s="232" t="s">
        <v>86</v>
      </c>
      <c r="AV213" s="12" t="s">
        <v>84</v>
      </c>
      <c r="AW213" s="12" t="s">
        <v>39</v>
      </c>
      <c r="AX213" s="12" t="s">
        <v>76</v>
      </c>
      <c r="AY213" s="232" t="s">
        <v>134</v>
      </c>
    </row>
    <row r="214" spans="2:65" s="13" customFormat="1" ht="13.5">
      <c r="B214" s="233"/>
      <c r="C214" s="234"/>
      <c r="D214" s="223" t="s">
        <v>198</v>
      </c>
      <c r="E214" s="235" t="s">
        <v>21</v>
      </c>
      <c r="F214" s="236" t="s">
        <v>220</v>
      </c>
      <c r="G214" s="234"/>
      <c r="H214" s="237">
        <v>50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AT214" s="243" t="s">
        <v>198</v>
      </c>
      <c r="AU214" s="243" t="s">
        <v>86</v>
      </c>
      <c r="AV214" s="13" t="s">
        <v>86</v>
      </c>
      <c r="AW214" s="13" t="s">
        <v>39</v>
      </c>
      <c r="AX214" s="13" t="s">
        <v>76</v>
      </c>
      <c r="AY214" s="243" t="s">
        <v>134</v>
      </c>
    </row>
    <row r="215" spans="2:65" s="14" customFormat="1" ht="13.5">
      <c r="B215" s="244"/>
      <c r="C215" s="245"/>
      <c r="D215" s="246" t="s">
        <v>198</v>
      </c>
      <c r="E215" s="247" t="s">
        <v>21</v>
      </c>
      <c r="F215" s="248" t="s">
        <v>201</v>
      </c>
      <c r="G215" s="245"/>
      <c r="H215" s="249">
        <v>5620</v>
      </c>
      <c r="I215" s="250"/>
      <c r="J215" s="245"/>
      <c r="K215" s="245"/>
      <c r="L215" s="251"/>
      <c r="M215" s="252"/>
      <c r="N215" s="253"/>
      <c r="O215" s="253"/>
      <c r="P215" s="253"/>
      <c r="Q215" s="253"/>
      <c r="R215" s="253"/>
      <c r="S215" s="253"/>
      <c r="T215" s="254"/>
      <c r="AT215" s="255" t="s">
        <v>198</v>
      </c>
      <c r="AU215" s="255" t="s">
        <v>86</v>
      </c>
      <c r="AV215" s="14" t="s">
        <v>152</v>
      </c>
      <c r="AW215" s="14" t="s">
        <v>39</v>
      </c>
      <c r="AX215" s="14" t="s">
        <v>84</v>
      </c>
      <c r="AY215" s="255" t="s">
        <v>134</v>
      </c>
    </row>
    <row r="216" spans="2:65" s="1" customFormat="1" ht="31.5" customHeight="1">
      <c r="B216" s="42"/>
      <c r="C216" s="203" t="s">
        <v>228</v>
      </c>
      <c r="D216" s="203" t="s">
        <v>137</v>
      </c>
      <c r="E216" s="204" t="s">
        <v>265</v>
      </c>
      <c r="F216" s="205" t="s">
        <v>266</v>
      </c>
      <c r="G216" s="206" t="s">
        <v>204</v>
      </c>
      <c r="H216" s="207">
        <v>89920</v>
      </c>
      <c r="I216" s="208"/>
      <c r="J216" s="209">
        <f>ROUND(I216*H216,2)</f>
        <v>0</v>
      </c>
      <c r="K216" s="205" t="s">
        <v>21</v>
      </c>
      <c r="L216" s="62"/>
      <c r="M216" s="210" t="s">
        <v>21</v>
      </c>
      <c r="N216" s="211" t="s">
        <v>47</v>
      </c>
      <c r="O216" s="43"/>
      <c r="P216" s="212">
        <f>O216*H216</f>
        <v>0</v>
      </c>
      <c r="Q216" s="212">
        <v>0</v>
      </c>
      <c r="R216" s="212">
        <f>Q216*H216</f>
        <v>0</v>
      </c>
      <c r="S216" s="212">
        <v>0</v>
      </c>
      <c r="T216" s="213">
        <f>S216*H216</f>
        <v>0</v>
      </c>
      <c r="AR216" s="25" t="s">
        <v>152</v>
      </c>
      <c r="AT216" s="25" t="s">
        <v>137</v>
      </c>
      <c r="AU216" s="25" t="s">
        <v>86</v>
      </c>
      <c r="AY216" s="25" t="s">
        <v>134</v>
      </c>
      <c r="BE216" s="214">
        <f>IF(N216="základní",J216,0)</f>
        <v>0</v>
      </c>
      <c r="BF216" s="214">
        <f>IF(N216="snížená",J216,0)</f>
        <v>0</v>
      </c>
      <c r="BG216" s="214">
        <f>IF(N216="zákl. přenesená",J216,0)</f>
        <v>0</v>
      </c>
      <c r="BH216" s="214">
        <f>IF(N216="sníž. přenesená",J216,0)</f>
        <v>0</v>
      </c>
      <c r="BI216" s="214">
        <f>IF(N216="nulová",J216,0)</f>
        <v>0</v>
      </c>
      <c r="BJ216" s="25" t="s">
        <v>84</v>
      </c>
      <c r="BK216" s="214">
        <f>ROUND(I216*H216,2)</f>
        <v>0</v>
      </c>
      <c r="BL216" s="25" t="s">
        <v>152</v>
      </c>
      <c r="BM216" s="25" t="s">
        <v>267</v>
      </c>
    </row>
    <row r="217" spans="2:65" s="12" customFormat="1" ht="13.5">
      <c r="B217" s="221"/>
      <c r="C217" s="222"/>
      <c r="D217" s="223" t="s">
        <v>198</v>
      </c>
      <c r="E217" s="224" t="s">
        <v>21</v>
      </c>
      <c r="F217" s="225" t="s">
        <v>199</v>
      </c>
      <c r="G217" s="222"/>
      <c r="H217" s="226" t="s">
        <v>21</v>
      </c>
      <c r="I217" s="227"/>
      <c r="J217" s="222"/>
      <c r="K217" s="222"/>
      <c r="L217" s="228"/>
      <c r="M217" s="229"/>
      <c r="N217" s="230"/>
      <c r="O217" s="230"/>
      <c r="P217" s="230"/>
      <c r="Q217" s="230"/>
      <c r="R217" s="230"/>
      <c r="S217" s="230"/>
      <c r="T217" s="231"/>
      <c r="AT217" s="232" t="s">
        <v>198</v>
      </c>
      <c r="AU217" s="232" t="s">
        <v>86</v>
      </c>
      <c r="AV217" s="12" t="s">
        <v>84</v>
      </c>
      <c r="AW217" s="12" t="s">
        <v>39</v>
      </c>
      <c r="AX217" s="12" t="s">
        <v>76</v>
      </c>
      <c r="AY217" s="232" t="s">
        <v>134</v>
      </c>
    </row>
    <row r="218" spans="2:65" s="12" customFormat="1" ht="13.5">
      <c r="B218" s="221"/>
      <c r="C218" s="222"/>
      <c r="D218" s="223" t="s">
        <v>198</v>
      </c>
      <c r="E218" s="224" t="s">
        <v>21</v>
      </c>
      <c r="F218" s="225" t="s">
        <v>205</v>
      </c>
      <c r="G218" s="222"/>
      <c r="H218" s="226" t="s">
        <v>21</v>
      </c>
      <c r="I218" s="227"/>
      <c r="J218" s="222"/>
      <c r="K218" s="222"/>
      <c r="L218" s="228"/>
      <c r="M218" s="229"/>
      <c r="N218" s="230"/>
      <c r="O218" s="230"/>
      <c r="P218" s="230"/>
      <c r="Q218" s="230"/>
      <c r="R218" s="230"/>
      <c r="S218" s="230"/>
      <c r="T218" s="231"/>
      <c r="AT218" s="232" t="s">
        <v>198</v>
      </c>
      <c r="AU218" s="232" t="s">
        <v>86</v>
      </c>
      <c r="AV218" s="12" t="s">
        <v>84</v>
      </c>
      <c r="AW218" s="12" t="s">
        <v>39</v>
      </c>
      <c r="AX218" s="12" t="s">
        <v>76</v>
      </c>
      <c r="AY218" s="232" t="s">
        <v>134</v>
      </c>
    </row>
    <row r="219" spans="2:65" s="13" customFormat="1" ht="13.5">
      <c r="B219" s="233"/>
      <c r="C219" s="234"/>
      <c r="D219" s="223" t="s">
        <v>198</v>
      </c>
      <c r="E219" s="235" t="s">
        <v>21</v>
      </c>
      <c r="F219" s="236" t="s">
        <v>268</v>
      </c>
      <c r="G219" s="234"/>
      <c r="H219" s="237">
        <v>14400</v>
      </c>
      <c r="I219" s="238"/>
      <c r="J219" s="234"/>
      <c r="K219" s="234"/>
      <c r="L219" s="239"/>
      <c r="M219" s="240"/>
      <c r="N219" s="241"/>
      <c r="O219" s="241"/>
      <c r="P219" s="241"/>
      <c r="Q219" s="241"/>
      <c r="R219" s="241"/>
      <c r="S219" s="241"/>
      <c r="T219" s="242"/>
      <c r="AT219" s="243" t="s">
        <v>198</v>
      </c>
      <c r="AU219" s="243" t="s">
        <v>86</v>
      </c>
      <c r="AV219" s="13" t="s">
        <v>86</v>
      </c>
      <c r="AW219" s="13" t="s">
        <v>39</v>
      </c>
      <c r="AX219" s="13" t="s">
        <v>76</v>
      </c>
      <c r="AY219" s="243" t="s">
        <v>134</v>
      </c>
    </row>
    <row r="220" spans="2:65" s="12" customFormat="1" ht="13.5">
      <c r="B220" s="221"/>
      <c r="C220" s="222"/>
      <c r="D220" s="223" t="s">
        <v>198</v>
      </c>
      <c r="E220" s="224" t="s">
        <v>21</v>
      </c>
      <c r="F220" s="225" t="s">
        <v>257</v>
      </c>
      <c r="G220" s="222"/>
      <c r="H220" s="226" t="s">
        <v>21</v>
      </c>
      <c r="I220" s="227"/>
      <c r="J220" s="222"/>
      <c r="K220" s="222"/>
      <c r="L220" s="228"/>
      <c r="M220" s="229"/>
      <c r="N220" s="230"/>
      <c r="O220" s="230"/>
      <c r="P220" s="230"/>
      <c r="Q220" s="230"/>
      <c r="R220" s="230"/>
      <c r="S220" s="230"/>
      <c r="T220" s="231"/>
      <c r="AT220" s="232" t="s">
        <v>198</v>
      </c>
      <c r="AU220" s="232" t="s">
        <v>86</v>
      </c>
      <c r="AV220" s="12" t="s">
        <v>84</v>
      </c>
      <c r="AW220" s="12" t="s">
        <v>39</v>
      </c>
      <c r="AX220" s="12" t="s">
        <v>76</v>
      </c>
      <c r="AY220" s="232" t="s">
        <v>134</v>
      </c>
    </row>
    <row r="221" spans="2:65" s="12" customFormat="1" ht="13.5">
      <c r="B221" s="221"/>
      <c r="C221" s="222"/>
      <c r="D221" s="223" t="s">
        <v>198</v>
      </c>
      <c r="E221" s="224" t="s">
        <v>21</v>
      </c>
      <c r="F221" s="225" t="s">
        <v>199</v>
      </c>
      <c r="G221" s="222"/>
      <c r="H221" s="226" t="s">
        <v>21</v>
      </c>
      <c r="I221" s="227"/>
      <c r="J221" s="222"/>
      <c r="K221" s="222"/>
      <c r="L221" s="228"/>
      <c r="M221" s="229"/>
      <c r="N221" s="230"/>
      <c r="O221" s="230"/>
      <c r="P221" s="230"/>
      <c r="Q221" s="230"/>
      <c r="R221" s="230"/>
      <c r="S221" s="230"/>
      <c r="T221" s="231"/>
      <c r="AT221" s="232" t="s">
        <v>198</v>
      </c>
      <c r="AU221" s="232" t="s">
        <v>86</v>
      </c>
      <c r="AV221" s="12" t="s">
        <v>84</v>
      </c>
      <c r="AW221" s="12" t="s">
        <v>39</v>
      </c>
      <c r="AX221" s="12" t="s">
        <v>76</v>
      </c>
      <c r="AY221" s="232" t="s">
        <v>134</v>
      </c>
    </row>
    <row r="222" spans="2:65" s="12" customFormat="1" ht="13.5">
      <c r="B222" s="221"/>
      <c r="C222" s="222"/>
      <c r="D222" s="223" t="s">
        <v>198</v>
      </c>
      <c r="E222" s="224" t="s">
        <v>21</v>
      </c>
      <c r="F222" s="225" t="s">
        <v>211</v>
      </c>
      <c r="G222" s="222"/>
      <c r="H222" s="226" t="s">
        <v>21</v>
      </c>
      <c r="I222" s="227"/>
      <c r="J222" s="222"/>
      <c r="K222" s="222"/>
      <c r="L222" s="228"/>
      <c r="M222" s="229"/>
      <c r="N222" s="230"/>
      <c r="O222" s="230"/>
      <c r="P222" s="230"/>
      <c r="Q222" s="230"/>
      <c r="R222" s="230"/>
      <c r="S222" s="230"/>
      <c r="T222" s="231"/>
      <c r="AT222" s="232" t="s">
        <v>198</v>
      </c>
      <c r="AU222" s="232" t="s">
        <v>86</v>
      </c>
      <c r="AV222" s="12" t="s">
        <v>84</v>
      </c>
      <c r="AW222" s="12" t="s">
        <v>39</v>
      </c>
      <c r="AX222" s="12" t="s">
        <v>76</v>
      </c>
      <c r="AY222" s="232" t="s">
        <v>134</v>
      </c>
    </row>
    <row r="223" spans="2:65" s="13" customFormat="1" ht="13.5">
      <c r="B223" s="233"/>
      <c r="C223" s="234"/>
      <c r="D223" s="223" t="s">
        <v>198</v>
      </c>
      <c r="E223" s="235" t="s">
        <v>21</v>
      </c>
      <c r="F223" s="236" t="s">
        <v>269</v>
      </c>
      <c r="G223" s="234"/>
      <c r="H223" s="237">
        <v>42800</v>
      </c>
      <c r="I223" s="238"/>
      <c r="J223" s="234"/>
      <c r="K223" s="234"/>
      <c r="L223" s="239"/>
      <c r="M223" s="240"/>
      <c r="N223" s="241"/>
      <c r="O223" s="241"/>
      <c r="P223" s="241"/>
      <c r="Q223" s="241"/>
      <c r="R223" s="241"/>
      <c r="S223" s="241"/>
      <c r="T223" s="242"/>
      <c r="AT223" s="243" t="s">
        <v>198</v>
      </c>
      <c r="AU223" s="243" t="s">
        <v>86</v>
      </c>
      <c r="AV223" s="13" t="s">
        <v>86</v>
      </c>
      <c r="AW223" s="13" t="s">
        <v>39</v>
      </c>
      <c r="AX223" s="13" t="s">
        <v>76</v>
      </c>
      <c r="AY223" s="243" t="s">
        <v>134</v>
      </c>
    </row>
    <row r="224" spans="2:65" s="12" customFormat="1" ht="13.5">
      <c r="B224" s="221"/>
      <c r="C224" s="222"/>
      <c r="D224" s="223" t="s">
        <v>198</v>
      </c>
      <c r="E224" s="224" t="s">
        <v>21</v>
      </c>
      <c r="F224" s="225" t="s">
        <v>213</v>
      </c>
      <c r="G224" s="222"/>
      <c r="H224" s="226" t="s">
        <v>21</v>
      </c>
      <c r="I224" s="227"/>
      <c r="J224" s="222"/>
      <c r="K224" s="222"/>
      <c r="L224" s="228"/>
      <c r="M224" s="229"/>
      <c r="N224" s="230"/>
      <c r="O224" s="230"/>
      <c r="P224" s="230"/>
      <c r="Q224" s="230"/>
      <c r="R224" s="230"/>
      <c r="S224" s="230"/>
      <c r="T224" s="231"/>
      <c r="AT224" s="232" t="s">
        <v>198</v>
      </c>
      <c r="AU224" s="232" t="s">
        <v>86</v>
      </c>
      <c r="AV224" s="12" t="s">
        <v>84</v>
      </c>
      <c r="AW224" s="12" t="s">
        <v>39</v>
      </c>
      <c r="AX224" s="12" t="s">
        <v>76</v>
      </c>
      <c r="AY224" s="232" t="s">
        <v>134</v>
      </c>
    </row>
    <row r="225" spans="2:51" s="13" customFormat="1" ht="13.5">
      <c r="B225" s="233"/>
      <c r="C225" s="234"/>
      <c r="D225" s="223" t="s">
        <v>198</v>
      </c>
      <c r="E225" s="235" t="s">
        <v>21</v>
      </c>
      <c r="F225" s="236" t="s">
        <v>270</v>
      </c>
      <c r="G225" s="234"/>
      <c r="H225" s="237">
        <v>22720</v>
      </c>
      <c r="I225" s="238"/>
      <c r="J225" s="234"/>
      <c r="K225" s="234"/>
      <c r="L225" s="239"/>
      <c r="M225" s="240"/>
      <c r="N225" s="241"/>
      <c r="O225" s="241"/>
      <c r="P225" s="241"/>
      <c r="Q225" s="241"/>
      <c r="R225" s="241"/>
      <c r="S225" s="241"/>
      <c r="T225" s="242"/>
      <c r="AT225" s="243" t="s">
        <v>198</v>
      </c>
      <c r="AU225" s="243" t="s">
        <v>86</v>
      </c>
      <c r="AV225" s="13" t="s">
        <v>86</v>
      </c>
      <c r="AW225" s="13" t="s">
        <v>39</v>
      </c>
      <c r="AX225" s="13" t="s">
        <v>76</v>
      </c>
      <c r="AY225" s="243" t="s">
        <v>134</v>
      </c>
    </row>
    <row r="226" spans="2:51" s="12" customFormat="1" ht="13.5">
      <c r="B226" s="221"/>
      <c r="C226" s="222"/>
      <c r="D226" s="223" t="s">
        <v>198</v>
      </c>
      <c r="E226" s="224" t="s">
        <v>21</v>
      </c>
      <c r="F226" s="225" t="s">
        <v>215</v>
      </c>
      <c r="G226" s="222"/>
      <c r="H226" s="226" t="s">
        <v>21</v>
      </c>
      <c r="I226" s="227"/>
      <c r="J226" s="222"/>
      <c r="K226" s="222"/>
      <c r="L226" s="228"/>
      <c r="M226" s="229"/>
      <c r="N226" s="230"/>
      <c r="O226" s="230"/>
      <c r="P226" s="230"/>
      <c r="Q226" s="230"/>
      <c r="R226" s="230"/>
      <c r="S226" s="230"/>
      <c r="T226" s="231"/>
      <c r="AT226" s="232" t="s">
        <v>198</v>
      </c>
      <c r="AU226" s="232" t="s">
        <v>86</v>
      </c>
      <c r="AV226" s="12" t="s">
        <v>84</v>
      </c>
      <c r="AW226" s="12" t="s">
        <v>39</v>
      </c>
      <c r="AX226" s="12" t="s">
        <v>76</v>
      </c>
      <c r="AY226" s="232" t="s">
        <v>134</v>
      </c>
    </row>
    <row r="227" spans="2:51" s="13" customFormat="1" ht="13.5">
      <c r="B227" s="233"/>
      <c r="C227" s="234"/>
      <c r="D227" s="223" t="s">
        <v>198</v>
      </c>
      <c r="E227" s="235" t="s">
        <v>21</v>
      </c>
      <c r="F227" s="236" t="s">
        <v>271</v>
      </c>
      <c r="G227" s="234"/>
      <c r="H227" s="237">
        <v>4320</v>
      </c>
      <c r="I227" s="238"/>
      <c r="J227" s="234"/>
      <c r="K227" s="234"/>
      <c r="L227" s="239"/>
      <c r="M227" s="240"/>
      <c r="N227" s="241"/>
      <c r="O227" s="241"/>
      <c r="P227" s="241"/>
      <c r="Q227" s="241"/>
      <c r="R227" s="241"/>
      <c r="S227" s="241"/>
      <c r="T227" s="242"/>
      <c r="AT227" s="243" t="s">
        <v>198</v>
      </c>
      <c r="AU227" s="243" t="s">
        <v>86</v>
      </c>
      <c r="AV227" s="13" t="s">
        <v>86</v>
      </c>
      <c r="AW227" s="13" t="s">
        <v>39</v>
      </c>
      <c r="AX227" s="13" t="s">
        <v>76</v>
      </c>
      <c r="AY227" s="243" t="s">
        <v>134</v>
      </c>
    </row>
    <row r="228" spans="2:51" s="12" customFormat="1" ht="13.5">
      <c r="B228" s="221"/>
      <c r="C228" s="222"/>
      <c r="D228" s="223" t="s">
        <v>198</v>
      </c>
      <c r="E228" s="224" t="s">
        <v>21</v>
      </c>
      <c r="F228" s="225" t="s">
        <v>217</v>
      </c>
      <c r="G228" s="222"/>
      <c r="H228" s="226" t="s">
        <v>21</v>
      </c>
      <c r="I228" s="227"/>
      <c r="J228" s="222"/>
      <c r="K228" s="222"/>
      <c r="L228" s="228"/>
      <c r="M228" s="229"/>
      <c r="N228" s="230"/>
      <c r="O228" s="230"/>
      <c r="P228" s="230"/>
      <c r="Q228" s="230"/>
      <c r="R228" s="230"/>
      <c r="S228" s="230"/>
      <c r="T228" s="231"/>
      <c r="AT228" s="232" t="s">
        <v>198</v>
      </c>
      <c r="AU228" s="232" t="s">
        <v>86</v>
      </c>
      <c r="AV228" s="12" t="s">
        <v>84</v>
      </c>
      <c r="AW228" s="12" t="s">
        <v>39</v>
      </c>
      <c r="AX228" s="12" t="s">
        <v>76</v>
      </c>
      <c r="AY228" s="232" t="s">
        <v>134</v>
      </c>
    </row>
    <row r="229" spans="2:51" s="12" customFormat="1" ht="13.5">
      <c r="B229" s="221"/>
      <c r="C229" s="222"/>
      <c r="D229" s="223" t="s">
        <v>198</v>
      </c>
      <c r="E229" s="224" t="s">
        <v>21</v>
      </c>
      <c r="F229" s="225" t="s">
        <v>211</v>
      </c>
      <c r="G229" s="222"/>
      <c r="H229" s="226" t="s">
        <v>21</v>
      </c>
      <c r="I229" s="227"/>
      <c r="J229" s="222"/>
      <c r="K229" s="222"/>
      <c r="L229" s="228"/>
      <c r="M229" s="229"/>
      <c r="N229" s="230"/>
      <c r="O229" s="230"/>
      <c r="P229" s="230"/>
      <c r="Q229" s="230"/>
      <c r="R229" s="230"/>
      <c r="S229" s="230"/>
      <c r="T229" s="231"/>
      <c r="AT229" s="232" t="s">
        <v>198</v>
      </c>
      <c r="AU229" s="232" t="s">
        <v>86</v>
      </c>
      <c r="AV229" s="12" t="s">
        <v>84</v>
      </c>
      <c r="AW229" s="12" t="s">
        <v>39</v>
      </c>
      <c r="AX229" s="12" t="s">
        <v>76</v>
      </c>
      <c r="AY229" s="232" t="s">
        <v>134</v>
      </c>
    </row>
    <row r="230" spans="2:51" s="13" customFormat="1" ht="13.5">
      <c r="B230" s="233"/>
      <c r="C230" s="234"/>
      <c r="D230" s="223" t="s">
        <v>198</v>
      </c>
      <c r="E230" s="235" t="s">
        <v>21</v>
      </c>
      <c r="F230" s="236" t="s">
        <v>272</v>
      </c>
      <c r="G230" s="234"/>
      <c r="H230" s="237">
        <v>13600</v>
      </c>
      <c r="I230" s="238"/>
      <c r="J230" s="234"/>
      <c r="K230" s="234"/>
      <c r="L230" s="239"/>
      <c r="M230" s="240"/>
      <c r="N230" s="241"/>
      <c r="O230" s="241"/>
      <c r="P230" s="241"/>
      <c r="Q230" s="241"/>
      <c r="R230" s="241"/>
      <c r="S230" s="241"/>
      <c r="T230" s="242"/>
      <c r="AT230" s="243" t="s">
        <v>198</v>
      </c>
      <c r="AU230" s="243" t="s">
        <v>86</v>
      </c>
      <c r="AV230" s="13" t="s">
        <v>86</v>
      </c>
      <c r="AW230" s="13" t="s">
        <v>39</v>
      </c>
      <c r="AX230" s="13" t="s">
        <v>76</v>
      </c>
      <c r="AY230" s="243" t="s">
        <v>134</v>
      </c>
    </row>
    <row r="231" spans="2:51" s="12" customFormat="1" ht="13.5">
      <c r="B231" s="221"/>
      <c r="C231" s="222"/>
      <c r="D231" s="223" t="s">
        <v>198</v>
      </c>
      <c r="E231" s="224" t="s">
        <v>21</v>
      </c>
      <c r="F231" s="225" t="s">
        <v>258</v>
      </c>
      <c r="G231" s="222"/>
      <c r="H231" s="226" t="s">
        <v>21</v>
      </c>
      <c r="I231" s="227"/>
      <c r="J231" s="222"/>
      <c r="K231" s="222"/>
      <c r="L231" s="228"/>
      <c r="M231" s="229"/>
      <c r="N231" s="230"/>
      <c r="O231" s="230"/>
      <c r="P231" s="230"/>
      <c r="Q231" s="230"/>
      <c r="R231" s="230"/>
      <c r="S231" s="230"/>
      <c r="T231" s="231"/>
      <c r="AT231" s="232" t="s">
        <v>198</v>
      </c>
      <c r="AU231" s="232" t="s">
        <v>86</v>
      </c>
      <c r="AV231" s="12" t="s">
        <v>84</v>
      </c>
      <c r="AW231" s="12" t="s">
        <v>39</v>
      </c>
      <c r="AX231" s="12" t="s">
        <v>76</v>
      </c>
      <c r="AY231" s="232" t="s">
        <v>134</v>
      </c>
    </row>
    <row r="232" spans="2:51" s="13" customFormat="1" ht="13.5">
      <c r="B232" s="233"/>
      <c r="C232" s="234"/>
      <c r="D232" s="223" t="s">
        <v>198</v>
      </c>
      <c r="E232" s="235" t="s">
        <v>21</v>
      </c>
      <c r="F232" s="236" t="s">
        <v>273</v>
      </c>
      <c r="G232" s="234"/>
      <c r="H232" s="237">
        <v>2480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AT232" s="243" t="s">
        <v>198</v>
      </c>
      <c r="AU232" s="243" t="s">
        <v>86</v>
      </c>
      <c r="AV232" s="13" t="s">
        <v>86</v>
      </c>
      <c r="AW232" s="13" t="s">
        <v>39</v>
      </c>
      <c r="AX232" s="13" t="s">
        <v>76</v>
      </c>
      <c r="AY232" s="243" t="s">
        <v>134</v>
      </c>
    </row>
    <row r="233" spans="2:51" s="12" customFormat="1" ht="13.5">
      <c r="B233" s="221"/>
      <c r="C233" s="222"/>
      <c r="D233" s="223" t="s">
        <v>198</v>
      </c>
      <c r="E233" s="224" t="s">
        <v>21</v>
      </c>
      <c r="F233" s="225" t="s">
        <v>215</v>
      </c>
      <c r="G233" s="222"/>
      <c r="H233" s="226" t="s">
        <v>21</v>
      </c>
      <c r="I233" s="227"/>
      <c r="J233" s="222"/>
      <c r="K233" s="222"/>
      <c r="L233" s="228"/>
      <c r="M233" s="229"/>
      <c r="N233" s="230"/>
      <c r="O233" s="230"/>
      <c r="P233" s="230"/>
      <c r="Q233" s="230"/>
      <c r="R233" s="230"/>
      <c r="S233" s="230"/>
      <c r="T233" s="231"/>
      <c r="AT233" s="232" t="s">
        <v>198</v>
      </c>
      <c r="AU233" s="232" t="s">
        <v>86</v>
      </c>
      <c r="AV233" s="12" t="s">
        <v>84</v>
      </c>
      <c r="AW233" s="12" t="s">
        <v>39</v>
      </c>
      <c r="AX233" s="12" t="s">
        <v>76</v>
      </c>
      <c r="AY233" s="232" t="s">
        <v>134</v>
      </c>
    </row>
    <row r="234" spans="2:51" s="13" customFormat="1" ht="13.5">
      <c r="B234" s="233"/>
      <c r="C234" s="234"/>
      <c r="D234" s="223" t="s">
        <v>198</v>
      </c>
      <c r="E234" s="235" t="s">
        <v>21</v>
      </c>
      <c r="F234" s="236" t="s">
        <v>274</v>
      </c>
      <c r="G234" s="234"/>
      <c r="H234" s="237">
        <v>800</v>
      </c>
      <c r="I234" s="238"/>
      <c r="J234" s="234"/>
      <c r="K234" s="234"/>
      <c r="L234" s="239"/>
      <c r="M234" s="240"/>
      <c r="N234" s="241"/>
      <c r="O234" s="241"/>
      <c r="P234" s="241"/>
      <c r="Q234" s="241"/>
      <c r="R234" s="241"/>
      <c r="S234" s="241"/>
      <c r="T234" s="242"/>
      <c r="AT234" s="243" t="s">
        <v>198</v>
      </c>
      <c r="AU234" s="243" t="s">
        <v>86</v>
      </c>
      <c r="AV234" s="13" t="s">
        <v>86</v>
      </c>
      <c r="AW234" s="13" t="s">
        <v>39</v>
      </c>
      <c r="AX234" s="13" t="s">
        <v>76</v>
      </c>
      <c r="AY234" s="243" t="s">
        <v>134</v>
      </c>
    </row>
    <row r="235" spans="2:51" s="12" customFormat="1" ht="13.5">
      <c r="B235" s="221"/>
      <c r="C235" s="222"/>
      <c r="D235" s="223" t="s">
        <v>198</v>
      </c>
      <c r="E235" s="224" t="s">
        <v>21</v>
      </c>
      <c r="F235" s="225" t="s">
        <v>259</v>
      </c>
      <c r="G235" s="222"/>
      <c r="H235" s="226" t="s">
        <v>21</v>
      </c>
      <c r="I235" s="227"/>
      <c r="J235" s="222"/>
      <c r="K235" s="222"/>
      <c r="L235" s="228"/>
      <c r="M235" s="229"/>
      <c r="N235" s="230"/>
      <c r="O235" s="230"/>
      <c r="P235" s="230"/>
      <c r="Q235" s="230"/>
      <c r="R235" s="230"/>
      <c r="S235" s="230"/>
      <c r="T235" s="231"/>
      <c r="AT235" s="232" t="s">
        <v>198</v>
      </c>
      <c r="AU235" s="232" t="s">
        <v>86</v>
      </c>
      <c r="AV235" s="12" t="s">
        <v>84</v>
      </c>
      <c r="AW235" s="12" t="s">
        <v>39</v>
      </c>
      <c r="AX235" s="12" t="s">
        <v>76</v>
      </c>
      <c r="AY235" s="232" t="s">
        <v>134</v>
      </c>
    </row>
    <row r="236" spans="2:51" s="12" customFormat="1" ht="13.5">
      <c r="B236" s="221"/>
      <c r="C236" s="222"/>
      <c r="D236" s="223" t="s">
        <v>198</v>
      </c>
      <c r="E236" s="224" t="s">
        <v>21</v>
      </c>
      <c r="F236" s="225" t="s">
        <v>260</v>
      </c>
      <c r="G236" s="222"/>
      <c r="H236" s="226" t="s">
        <v>21</v>
      </c>
      <c r="I236" s="227"/>
      <c r="J236" s="222"/>
      <c r="K236" s="222"/>
      <c r="L236" s="228"/>
      <c r="M236" s="229"/>
      <c r="N236" s="230"/>
      <c r="O236" s="230"/>
      <c r="P236" s="230"/>
      <c r="Q236" s="230"/>
      <c r="R236" s="230"/>
      <c r="S236" s="230"/>
      <c r="T236" s="231"/>
      <c r="AT236" s="232" t="s">
        <v>198</v>
      </c>
      <c r="AU236" s="232" t="s">
        <v>86</v>
      </c>
      <c r="AV236" s="12" t="s">
        <v>84</v>
      </c>
      <c r="AW236" s="12" t="s">
        <v>39</v>
      </c>
      <c r="AX236" s="12" t="s">
        <v>76</v>
      </c>
      <c r="AY236" s="232" t="s">
        <v>134</v>
      </c>
    </row>
    <row r="237" spans="2:51" s="12" customFormat="1" ht="13.5">
      <c r="B237" s="221"/>
      <c r="C237" s="222"/>
      <c r="D237" s="223" t="s">
        <v>198</v>
      </c>
      <c r="E237" s="224" t="s">
        <v>21</v>
      </c>
      <c r="F237" s="225" t="s">
        <v>261</v>
      </c>
      <c r="G237" s="222"/>
      <c r="H237" s="226" t="s">
        <v>21</v>
      </c>
      <c r="I237" s="227"/>
      <c r="J237" s="222"/>
      <c r="K237" s="222"/>
      <c r="L237" s="228"/>
      <c r="M237" s="229"/>
      <c r="N237" s="230"/>
      <c r="O237" s="230"/>
      <c r="P237" s="230"/>
      <c r="Q237" s="230"/>
      <c r="R237" s="230"/>
      <c r="S237" s="230"/>
      <c r="T237" s="231"/>
      <c r="AT237" s="232" t="s">
        <v>198</v>
      </c>
      <c r="AU237" s="232" t="s">
        <v>86</v>
      </c>
      <c r="AV237" s="12" t="s">
        <v>84</v>
      </c>
      <c r="AW237" s="12" t="s">
        <v>39</v>
      </c>
      <c r="AX237" s="12" t="s">
        <v>76</v>
      </c>
      <c r="AY237" s="232" t="s">
        <v>134</v>
      </c>
    </row>
    <row r="238" spans="2:51" s="13" customFormat="1" ht="13.5">
      <c r="B238" s="233"/>
      <c r="C238" s="234"/>
      <c r="D238" s="223" t="s">
        <v>198</v>
      </c>
      <c r="E238" s="235" t="s">
        <v>21</v>
      </c>
      <c r="F238" s="236" t="s">
        <v>275</v>
      </c>
      <c r="G238" s="234"/>
      <c r="H238" s="237">
        <v>-16320</v>
      </c>
      <c r="I238" s="238"/>
      <c r="J238" s="234"/>
      <c r="K238" s="234"/>
      <c r="L238" s="239"/>
      <c r="M238" s="240"/>
      <c r="N238" s="241"/>
      <c r="O238" s="241"/>
      <c r="P238" s="241"/>
      <c r="Q238" s="241"/>
      <c r="R238" s="241"/>
      <c r="S238" s="241"/>
      <c r="T238" s="242"/>
      <c r="AT238" s="243" t="s">
        <v>198</v>
      </c>
      <c r="AU238" s="243" t="s">
        <v>86</v>
      </c>
      <c r="AV238" s="13" t="s">
        <v>86</v>
      </c>
      <c r="AW238" s="13" t="s">
        <v>39</v>
      </c>
      <c r="AX238" s="13" t="s">
        <v>76</v>
      </c>
      <c r="AY238" s="243" t="s">
        <v>134</v>
      </c>
    </row>
    <row r="239" spans="2:51" s="12" customFormat="1" ht="13.5">
      <c r="B239" s="221"/>
      <c r="C239" s="222"/>
      <c r="D239" s="223" t="s">
        <v>198</v>
      </c>
      <c r="E239" s="224" t="s">
        <v>21</v>
      </c>
      <c r="F239" s="225" t="s">
        <v>263</v>
      </c>
      <c r="G239" s="222"/>
      <c r="H239" s="226" t="s">
        <v>21</v>
      </c>
      <c r="I239" s="227"/>
      <c r="J239" s="222"/>
      <c r="K239" s="222"/>
      <c r="L239" s="228"/>
      <c r="M239" s="229"/>
      <c r="N239" s="230"/>
      <c r="O239" s="230"/>
      <c r="P239" s="230"/>
      <c r="Q239" s="230"/>
      <c r="R239" s="230"/>
      <c r="S239" s="230"/>
      <c r="T239" s="231"/>
      <c r="AT239" s="232" t="s">
        <v>198</v>
      </c>
      <c r="AU239" s="232" t="s">
        <v>86</v>
      </c>
      <c r="AV239" s="12" t="s">
        <v>84</v>
      </c>
      <c r="AW239" s="12" t="s">
        <v>39</v>
      </c>
      <c r="AX239" s="12" t="s">
        <v>76</v>
      </c>
      <c r="AY239" s="232" t="s">
        <v>134</v>
      </c>
    </row>
    <row r="240" spans="2:51" s="12" customFormat="1" ht="13.5">
      <c r="B240" s="221"/>
      <c r="C240" s="222"/>
      <c r="D240" s="223" t="s">
        <v>198</v>
      </c>
      <c r="E240" s="224" t="s">
        <v>21</v>
      </c>
      <c r="F240" s="225" t="s">
        <v>199</v>
      </c>
      <c r="G240" s="222"/>
      <c r="H240" s="226" t="s">
        <v>21</v>
      </c>
      <c r="I240" s="227"/>
      <c r="J240" s="222"/>
      <c r="K240" s="222"/>
      <c r="L240" s="228"/>
      <c r="M240" s="229"/>
      <c r="N240" s="230"/>
      <c r="O240" s="230"/>
      <c r="P240" s="230"/>
      <c r="Q240" s="230"/>
      <c r="R240" s="230"/>
      <c r="S240" s="230"/>
      <c r="T240" s="231"/>
      <c r="AT240" s="232" t="s">
        <v>198</v>
      </c>
      <c r="AU240" s="232" t="s">
        <v>86</v>
      </c>
      <c r="AV240" s="12" t="s">
        <v>84</v>
      </c>
      <c r="AW240" s="12" t="s">
        <v>39</v>
      </c>
      <c r="AX240" s="12" t="s">
        <v>76</v>
      </c>
      <c r="AY240" s="232" t="s">
        <v>134</v>
      </c>
    </row>
    <row r="241" spans="2:65" s="12" customFormat="1" ht="13.5">
      <c r="B241" s="221"/>
      <c r="C241" s="222"/>
      <c r="D241" s="223" t="s">
        <v>198</v>
      </c>
      <c r="E241" s="224" t="s">
        <v>21</v>
      </c>
      <c r="F241" s="225" t="s">
        <v>215</v>
      </c>
      <c r="G241" s="222"/>
      <c r="H241" s="226" t="s">
        <v>21</v>
      </c>
      <c r="I241" s="227"/>
      <c r="J241" s="222"/>
      <c r="K241" s="222"/>
      <c r="L241" s="228"/>
      <c r="M241" s="229"/>
      <c r="N241" s="230"/>
      <c r="O241" s="230"/>
      <c r="P241" s="230"/>
      <c r="Q241" s="230"/>
      <c r="R241" s="230"/>
      <c r="S241" s="230"/>
      <c r="T241" s="231"/>
      <c r="AT241" s="232" t="s">
        <v>198</v>
      </c>
      <c r="AU241" s="232" t="s">
        <v>86</v>
      </c>
      <c r="AV241" s="12" t="s">
        <v>84</v>
      </c>
      <c r="AW241" s="12" t="s">
        <v>39</v>
      </c>
      <c r="AX241" s="12" t="s">
        <v>76</v>
      </c>
      <c r="AY241" s="232" t="s">
        <v>134</v>
      </c>
    </row>
    <row r="242" spans="2:65" s="13" customFormat="1" ht="13.5">
      <c r="B242" s="233"/>
      <c r="C242" s="234"/>
      <c r="D242" s="223" t="s">
        <v>198</v>
      </c>
      <c r="E242" s="235" t="s">
        <v>21</v>
      </c>
      <c r="F242" s="236" t="s">
        <v>271</v>
      </c>
      <c r="G242" s="234"/>
      <c r="H242" s="237">
        <v>4320</v>
      </c>
      <c r="I242" s="238"/>
      <c r="J242" s="234"/>
      <c r="K242" s="234"/>
      <c r="L242" s="239"/>
      <c r="M242" s="240"/>
      <c r="N242" s="241"/>
      <c r="O242" s="241"/>
      <c r="P242" s="241"/>
      <c r="Q242" s="241"/>
      <c r="R242" s="241"/>
      <c r="S242" s="241"/>
      <c r="T242" s="242"/>
      <c r="AT242" s="243" t="s">
        <v>198</v>
      </c>
      <c r="AU242" s="243" t="s">
        <v>86</v>
      </c>
      <c r="AV242" s="13" t="s">
        <v>86</v>
      </c>
      <c r="AW242" s="13" t="s">
        <v>39</v>
      </c>
      <c r="AX242" s="13" t="s">
        <v>76</v>
      </c>
      <c r="AY242" s="243" t="s">
        <v>134</v>
      </c>
    </row>
    <row r="243" spans="2:65" s="12" customFormat="1" ht="13.5">
      <c r="B243" s="221"/>
      <c r="C243" s="222"/>
      <c r="D243" s="223" t="s">
        <v>198</v>
      </c>
      <c r="E243" s="224" t="s">
        <v>21</v>
      </c>
      <c r="F243" s="225" t="s">
        <v>217</v>
      </c>
      <c r="G243" s="222"/>
      <c r="H243" s="226" t="s">
        <v>21</v>
      </c>
      <c r="I243" s="227"/>
      <c r="J243" s="222"/>
      <c r="K243" s="222"/>
      <c r="L243" s="228"/>
      <c r="M243" s="229"/>
      <c r="N243" s="230"/>
      <c r="O243" s="230"/>
      <c r="P243" s="230"/>
      <c r="Q243" s="230"/>
      <c r="R243" s="230"/>
      <c r="S243" s="230"/>
      <c r="T243" s="231"/>
      <c r="AT243" s="232" t="s">
        <v>198</v>
      </c>
      <c r="AU243" s="232" t="s">
        <v>86</v>
      </c>
      <c r="AV243" s="12" t="s">
        <v>84</v>
      </c>
      <c r="AW243" s="12" t="s">
        <v>39</v>
      </c>
      <c r="AX243" s="12" t="s">
        <v>76</v>
      </c>
      <c r="AY243" s="232" t="s">
        <v>134</v>
      </c>
    </row>
    <row r="244" spans="2:65" s="12" customFormat="1" ht="13.5">
      <c r="B244" s="221"/>
      <c r="C244" s="222"/>
      <c r="D244" s="223" t="s">
        <v>198</v>
      </c>
      <c r="E244" s="224" t="s">
        <v>21</v>
      </c>
      <c r="F244" s="225" t="s">
        <v>215</v>
      </c>
      <c r="G244" s="222"/>
      <c r="H244" s="226" t="s">
        <v>21</v>
      </c>
      <c r="I244" s="227"/>
      <c r="J244" s="222"/>
      <c r="K244" s="222"/>
      <c r="L244" s="228"/>
      <c r="M244" s="229"/>
      <c r="N244" s="230"/>
      <c r="O244" s="230"/>
      <c r="P244" s="230"/>
      <c r="Q244" s="230"/>
      <c r="R244" s="230"/>
      <c r="S244" s="230"/>
      <c r="T244" s="231"/>
      <c r="AT244" s="232" t="s">
        <v>198</v>
      </c>
      <c r="AU244" s="232" t="s">
        <v>86</v>
      </c>
      <c r="AV244" s="12" t="s">
        <v>84</v>
      </c>
      <c r="AW244" s="12" t="s">
        <v>39</v>
      </c>
      <c r="AX244" s="12" t="s">
        <v>76</v>
      </c>
      <c r="AY244" s="232" t="s">
        <v>134</v>
      </c>
    </row>
    <row r="245" spans="2:65" s="13" customFormat="1" ht="13.5">
      <c r="B245" s="233"/>
      <c r="C245" s="234"/>
      <c r="D245" s="223" t="s">
        <v>198</v>
      </c>
      <c r="E245" s="235" t="s">
        <v>21</v>
      </c>
      <c r="F245" s="236" t="s">
        <v>276</v>
      </c>
      <c r="G245" s="234"/>
      <c r="H245" s="237">
        <v>800</v>
      </c>
      <c r="I245" s="238"/>
      <c r="J245" s="234"/>
      <c r="K245" s="234"/>
      <c r="L245" s="239"/>
      <c r="M245" s="240"/>
      <c r="N245" s="241"/>
      <c r="O245" s="241"/>
      <c r="P245" s="241"/>
      <c r="Q245" s="241"/>
      <c r="R245" s="241"/>
      <c r="S245" s="241"/>
      <c r="T245" s="242"/>
      <c r="AT245" s="243" t="s">
        <v>198</v>
      </c>
      <c r="AU245" s="243" t="s">
        <v>86</v>
      </c>
      <c r="AV245" s="13" t="s">
        <v>86</v>
      </c>
      <c r="AW245" s="13" t="s">
        <v>39</v>
      </c>
      <c r="AX245" s="13" t="s">
        <v>76</v>
      </c>
      <c r="AY245" s="243" t="s">
        <v>134</v>
      </c>
    </row>
    <row r="246" spans="2:65" s="14" customFormat="1" ht="13.5">
      <c r="B246" s="244"/>
      <c r="C246" s="245"/>
      <c r="D246" s="246" t="s">
        <v>198</v>
      </c>
      <c r="E246" s="247" t="s">
        <v>21</v>
      </c>
      <c r="F246" s="248" t="s">
        <v>201</v>
      </c>
      <c r="G246" s="245"/>
      <c r="H246" s="249">
        <v>89920</v>
      </c>
      <c r="I246" s="250"/>
      <c r="J246" s="245"/>
      <c r="K246" s="245"/>
      <c r="L246" s="251"/>
      <c r="M246" s="252"/>
      <c r="N246" s="253"/>
      <c r="O246" s="253"/>
      <c r="P246" s="253"/>
      <c r="Q246" s="253"/>
      <c r="R246" s="253"/>
      <c r="S246" s="253"/>
      <c r="T246" s="254"/>
      <c r="AT246" s="255" t="s">
        <v>198</v>
      </c>
      <c r="AU246" s="255" t="s">
        <v>86</v>
      </c>
      <c r="AV246" s="14" t="s">
        <v>152</v>
      </c>
      <c r="AW246" s="14" t="s">
        <v>39</v>
      </c>
      <c r="AX246" s="14" t="s">
        <v>84</v>
      </c>
      <c r="AY246" s="255" t="s">
        <v>134</v>
      </c>
    </row>
    <row r="247" spans="2:65" s="1" customFormat="1" ht="22.5" customHeight="1">
      <c r="B247" s="42"/>
      <c r="C247" s="203" t="s">
        <v>277</v>
      </c>
      <c r="D247" s="203" t="s">
        <v>137</v>
      </c>
      <c r="E247" s="204" t="s">
        <v>278</v>
      </c>
      <c r="F247" s="205" t="s">
        <v>279</v>
      </c>
      <c r="G247" s="206" t="s">
        <v>280</v>
      </c>
      <c r="H247" s="207">
        <v>832</v>
      </c>
      <c r="I247" s="208"/>
      <c r="J247" s="209">
        <f>ROUND(I247*H247,2)</f>
        <v>0</v>
      </c>
      <c r="K247" s="205" t="s">
        <v>21</v>
      </c>
      <c r="L247" s="62"/>
      <c r="M247" s="210" t="s">
        <v>21</v>
      </c>
      <c r="N247" s="211" t="s">
        <v>47</v>
      </c>
      <c r="O247" s="43"/>
      <c r="P247" s="212">
        <f>O247*H247</f>
        <v>0</v>
      </c>
      <c r="Q247" s="212">
        <v>0</v>
      </c>
      <c r="R247" s="212">
        <f>Q247*H247</f>
        <v>0</v>
      </c>
      <c r="S247" s="212">
        <v>0</v>
      </c>
      <c r="T247" s="213">
        <f>S247*H247</f>
        <v>0</v>
      </c>
      <c r="AR247" s="25" t="s">
        <v>152</v>
      </c>
      <c r="AT247" s="25" t="s">
        <v>137</v>
      </c>
      <c r="AU247" s="25" t="s">
        <v>86</v>
      </c>
      <c r="AY247" s="25" t="s">
        <v>134</v>
      </c>
      <c r="BE247" s="214">
        <f>IF(N247="základní",J247,0)</f>
        <v>0</v>
      </c>
      <c r="BF247" s="214">
        <f>IF(N247="snížená",J247,0)</f>
        <v>0</v>
      </c>
      <c r="BG247" s="214">
        <f>IF(N247="zákl. přenesená",J247,0)</f>
        <v>0</v>
      </c>
      <c r="BH247" s="214">
        <f>IF(N247="sníž. přenesená",J247,0)</f>
        <v>0</v>
      </c>
      <c r="BI247" s="214">
        <f>IF(N247="nulová",J247,0)</f>
        <v>0</v>
      </c>
      <c r="BJ247" s="25" t="s">
        <v>84</v>
      </c>
      <c r="BK247" s="214">
        <f>ROUND(I247*H247,2)</f>
        <v>0</v>
      </c>
      <c r="BL247" s="25" t="s">
        <v>152</v>
      </c>
      <c r="BM247" s="25" t="s">
        <v>281</v>
      </c>
    </row>
    <row r="248" spans="2:65" s="12" customFormat="1" ht="13.5">
      <c r="B248" s="221"/>
      <c r="C248" s="222"/>
      <c r="D248" s="223" t="s">
        <v>198</v>
      </c>
      <c r="E248" s="224" t="s">
        <v>21</v>
      </c>
      <c r="F248" s="225" t="s">
        <v>205</v>
      </c>
      <c r="G248" s="222"/>
      <c r="H248" s="226" t="s">
        <v>21</v>
      </c>
      <c r="I248" s="227"/>
      <c r="J248" s="222"/>
      <c r="K248" s="222"/>
      <c r="L248" s="228"/>
      <c r="M248" s="229"/>
      <c r="N248" s="230"/>
      <c r="O248" s="230"/>
      <c r="P248" s="230"/>
      <c r="Q248" s="230"/>
      <c r="R248" s="230"/>
      <c r="S248" s="230"/>
      <c r="T248" s="231"/>
      <c r="AT248" s="232" t="s">
        <v>198</v>
      </c>
      <c r="AU248" s="232" t="s">
        <v>86</v>
      </c>
      <c r="AV248" s="12" t="s">
        <v>84</v>
      </c>
      <c r="AW248" s="12" t="s">
        <v>39</v>
      </c>
      <c r="AX248" s="12" t="s">
        <v>76</v>
      </c>
      <c r="AY248" s="232" t="s">
        <v>134</v>
      </c>
    </row>
    <row r="249" spans="2:65" s="13" customFormat="1" ht="13.5">
      <c r="B249" s="233"/>
      <c r="C249" s="234"/>
      <c r="D249" s="223" t="s">
        <v>198</v>
      </c>
      <c r="E249" s="235" t="s">
        <v>21</v>
      </c>
      <c r="F249" s="236" t="s">
        <v>282</v>
      </c>
      <c r="G249" s="234"/>
      <c r="H249" s="237">
        <v>1440</v>
      </c>
      <c r="I249" s="238"/>
      <c r="J249" s="234"/>
      <c r="K249" s="234"/>
      <c r="L249" s="239"/>
      <c r="M249" s="240"/>
      <c r="N249" s="241"/>
      <c r="O249" s="241"/>
      <c r="P249" s="241"/>
      <c r="Q249" s="241"/>
      <c r="R249" s="241"/>
      <c r="S249" s="241"/>
      <c r="T249" s="242"/>
      <c r="AT249" s="243" t="s">
        <v>198</v>
      </c>
      <c r="AU249" s="243" t="s">
        <v>86</v>
      </c>
      <c r="AV249" s="13" t="s">
        <v>86</v>
      </c>
      <c r="AW249" s="13" t="s">
        <v>39</v>
      </c>
      <c r="AX249" s="13" t="s">
        <v>76</v>
      </c>
      <c r="AY249" s="243" t="s">
        <v>134</v>
      </c>
    </row>
    <row r="250" spans="2:65" s="12" customFormat="1" ht="13.5">
      <c r="B250" s="221"/>
      <c r="C250" s="222"/>
      <c r="D250" s="223" t="s">
        <v>198</v>
      </c>
      <c r="E250" s="224" t="s">
        <v>21</v>
      </c>
      <c r="F250" s="225" t="s">
        <v>215</v>
      </c>
      <c r="G250" s="222"/>
      <c r="H250" s="226" t="s">
        <v>21</v>
      </c>
      <c r="I250" s="227"/>
      <c r="J250" s="222"/>
      <c r="K250" s="222"/>
      <c r="L250" s="228"/>
      <c r="M250" s="229"/>
      <c r="N250" s="230"/>
      <c r="O250" s="230"/>
      <c r="P250" s="230"/>
      <c r="Q250" s="230"/>
      <c r="R250" s="230"/>
      <c r="S250" s="230"/>
      <c r="T250" s="231"/>
      <c r="AT250" s="232" t="s">
        <v>198</v>
      </c>
      <c r="AU250" s="232" t="s">
        <v>86</v>
      </c>
      <c r="AV250" s="12" t="s">
        <v>84</v>
      </c>
      <c r="AW250" s="12" t="s">
        <v>39</v>
      </c>
      <c r="AX250" s="12" t="s">
        <v>76</v>
      </c>
      <c r="AY250" s="232" t="s">
        <v>134</v>
      </c>
    </row>
    <row r="251" spans="2:65" s="13" customFormat="1" ht="13.5">
      <c r="B251" s="233"/>
      <c r="C251" s="234"/>
      <c r="D251" s="223" t="s">
        <v>198</v>
      </c>
      <c r="E251" s="235" t="s">
        <v>21</v>
      </c>
      <c r="F251" s="236" t="s">
        <v>283</v>
      </c>
      <c r="G251" s="234"/>
      <c r="H251" s="237">
        <v>864</v>
      </c>
      <c r="I251" s="238"/>
      <c r="J251" s="234"/>
      <c r="K251" s="234"/>
      <c r="L251" s="239"/>
      <c r="M251" s="240"/>
      <c r="N251" s="241"/>
      <c r="O251" s="241"/>
      <c r="P251" s="241"/>
      <c r="Q251" s="241"/>
      <c r="R251" s="241"/>
      <c r="S251" s="241"/>
      <c r="T251" s="242"/>
      <c r="AT251" s="243" t="s">
        <v>198</v>
      </c>
      <c r="AU251" s="243" t="s">
        <v>86</v>
      </c>
      <c r="AV251" s="13" t="s">
        <v>86</v>
      </c>
      <c r="AW251" s="13" t="s">
        <v>39</v>
      </c>
      <c r="AX251" s="13" t="s">
        <v>76</v>
      </c>
      <c r="AY251" s="243" t="s">
        <v>134</v>
      </c>
    </row>
    <row r="252" spans="2:65" s="12" customFormat="1" ht="13.5">
      <c r="B252" s="221"/>
      <c r="C252" s="222"/>
      <c r="D252" s="223" t="s">
        <v>198</v>
      </c>
      <c r="E252" s="224" t="s">
        <v>21</v>
      </c>
      <c r="F252" s="225" t="s">
        <v>217</v>
      </c>
      <c r="G252" s="222"/>
      <c r="H252" s="226" t="s">
        <v>21</v>
      </c>
      <c r="I252" s="227"/>
      <c r="J252" s="222"/>
      <c r="K252" s="222"/>
      <c r="L252" s="228"/>
      <c r="M252" s="229"/>
      <c r="N252" s="230"/>
      <c r="O252" s="230"/>
      <c r="P252" s="230"/>
      <c r="Q252" s="230"/>
      <c r="R252" s="230"/>
      <c r="S252" s="230"/>
      <c r="T252" s="231"/>
      <c r="AT252" s="232" t="s">
        <v>198</v>
      </c>
      <c r="AU252" s="232" t="s">
        <v>86</v>
      </c>
      <c r="AV252" s="12" t="s">
        <v>84</v>
      </c>
      <c r="AW252" s="12" t="s">
        <v>39</v>
      </c>
      <c r="AX252" s="12" t="s">
        <v>76</v>
      </c>
      <c r="AY252" s="232" t="s">
        <v>134</v>
      </c>
    </row>
    <row r="253" spans="2:65" s="12" customFormat="1" ht="13.5">
      <c r="B253" s="221"/>
      <c r="C253" s="222"/>
      <c r="D253" s="223" t="s">
        <v>198</v>
      </c>
      <c r="E253" s="224" t="s">
        <v>21</v>
      </c>
      <c r="F253" s="225" t="s">
        <v>215</v>
      </c>
      <c r="G253" s="222"/>
      <c r="H253" s="226" t="s">
        <v>21</v>
      </c>
      <c r="I253" s="227"/>
      <c r="J253" s="222"/>
      <c r="K253" s="222"/>
      <c r="L253" s="228"/>
      <c r="M253" s="229"/>
      <c r="N253" s="230"/>
      <c r="O253" s="230"/>
      <c r="P253" s="230"/>
      <c r="Q253" s="230"/>
      <c r="R253" s="230"/>
      <c r="S253" s="230"/>
      <c r="T253" s="231"/>
      <c r="AT253" s="232" t="s">
        <v>198</v>
      </c>
      <c r="AU253" s="232" t="s">
        <v>86</v>
      </c>
      <c r="AV253" s="12" t="s">
        <v>84</v>
      </c>
      <c r="AW253" s="12" t="s">
        <v>39</v>
      </c>
      <c r="AX253" s="12" t="s">
        <v>76</v>
      </c>
      <c r="AY253" s="232" t="s">
        <v>134</v>
      </c>
    </row>
    <row r="254" spans="2:65" s="13" customFormat="1" ht="13.5">
      <c r="B254" s="233"/>
      <c r="C254" s="234"/>
      <c r="D254" s="223" t="s">
        <v>198</v>
      </c>
      <c r="E254" s="235" t="s">
        <v>21</v>
      </c>
      <c r="F254" s="236" t="s">
        <v>284</v>
      </c>
      <c r="G254" s="234"/>
      <c r="H254" s="237">
        <v>160</v>
      </c>
      <c r="I254" s="238"/>
      <c r="J254" s="234"/>
      <c r="K254" s="234"/>
      <c r="L254" s="239"/>
      <c r="M254" s="240"/>
      <c r="N254" s="241"/>
      <c r="O254" s="241"/>
      <c r="P254" s="241"/>
      <c r="Q254" s="241"/>
      <c r="R254" s="241"/>
      <c r="S254" s="241"/>
      <c r="T254" s="242"/>
      <c r="AT254" s="243" t="s">
        <v>198</v>
      </c>
      <c r="AU254" s="243" t="s">
        <v>86</v>
      </c>
      <c r="AV254" s="13" t="s">
        <v>86</v>
      </c>
      <c r="AW254" s="13" t="s">
        <v>39</v>
      </c>
      <c r="AX254" s="13" t="s">
        <v>76</v>
      </c>
      <c r="AY254" s="243" t="s">
        <v>134</v>
      </c>
    </row>
    <row r="255" spans="2:65" s="12" customFormat="1" ht="13.5">
      <c r="B255" s="221"/>
      <c r="C255" s="222"/>
      <c r="D255" s="223" t="s">
        <v>198</v>
      </c>
      <c r="E255" s="224" t="s">
        <v>21</v>
      </c>
      <c r="F255" s="225" t="s">
        <v>259</v>
      </c>
      <c r="G255" s="222"/>
      <c r="H255" s="226" t="s">
        <v>21</v>
      </c>
      <c r="I255" s="227"/>
      <c r="J255" s="222"/>
      <c r="K255" s="222"/>
      <c r="L255" s="228"/>
      <c r="M255" s="229"/>
      <c r="N255" s="230"/>
      <c r="O255" s="230"/>
      <c r="P255" s="230"/>
      <c r="Q255" s="230"/>
      <c r="R255" s="230"/>
      <c r="S255" s="230"/>
      <c r="T255" s="231"/>
      <c r="AT255" s="232" t="s">
        <v>198</v>
      </c>
      <c r="AU255" s="232" t="s">
        <v>86</v>
      </c>
      <c r="AV255" s="12" t="s">
        <v>84</v>
      </c>
      <c r="AW255" s="12" t="s">
        <v>39</v>
      </c>
      <c r="AX255" s="12" t="s">
        <v>76</v>
      </c>
      <c r="AY255" s="232" t="s">
        <v>134</v>
      </c>
    </row>
    <row r="256" spans="2:65" s="12" customFormat="1" ht="13.5">
      <c r="B256" s="221"/>
      <c r="C256" s="222"/>
      <c r="D256" s="223" t="s">
        <v>198</v>
      </c>
      <c r="E256" s="224" t="s">
        <v>21</v>
      </c>
      <c r="F256" s="225" t="s">
        <v>260</v>
      </c>
      <c r="G256" s="222"/>
      <c r="H256" s="226" t="s">
        <v>21</v>
      </c>
      <c r="I256" s="227"/>
      <c r="J256" s="222"/>
      <c r="K256" s="222"/>
      <c r="L256" s="228"/>
      <c r="M256" s="229"/>
      <c r="N256" s="230"/>
      <c r="O256" s="230"/>
      <c r="P256" s="230"/>
      <c r="Q256" s="230"/>
      <c r="R256" s="230"/>
      <c r="S256" s="230"/>
      <c r="T256" s="231"/>
      <c r="AT256" s="232" t="s">
        <v>198</v>
      </c>
      <c r="AU256" s="232" t="s">
        <v>86</v>
      </c>
      <c r="AV256" s="12" t="s">
        <v>84</v>
      </c>
      <c r="AW256" s="12" t="s">
        <v>39</v>
      </c>
      <c r="AX256" s="12" t="s">
        <v>76</v>
      </c>
      <c r="AY256" s="232" t="s">
        <v>134</v>
      </c>
    </row>
    <row r="257" spans="2:65" s="12" customFormat="1" ht="13.5">
      <c r="B257" s="221"/>
      <c r="C257" s="222"/>
      <c r="D257" s="223" t="s">
        <v>198</v>
      </c>
      <c r="E257" s="224" t="s">
        <v>21</v>
      </c>
      <c r="F257" s="225" t="s">
        <v>261</v>
      </c>
      <c r="G257" s="222"/>
      <c r="H257" s="226" t="s">
        <v>21</v>
      </c>
      <c r="I257" s="227"/>
      <c r="J257" s="222"/>
      <c r="K257" s="222"/>
      <c r="L257" s="228"/>
      <c r="M257" s="229"/>
      <c r="N257" s="230"/>
      <c r="O257" s="230"/>
      <c r="P257" s="230"/>
      <c r="Q257" s="230"/>
      <c r="R257" s="230"/>
      <c r="S257" s="230"/>
      <c r="T257" s="231"/>
      <c r="AT257" s="232" t="s">
        <v>198</v>
      </c>
      <c r="AU257" s="232" t="s">
        <v>86</v>
      </c>
      <c r="AV257" s="12" t="s">
        <v>84</v>
      </c>
      <c r="AW257" s="12" t="s">
        <v>39</v>
      </c>
      <c r="AX257" s="12" t="s">
        <v>76</v>
      </c>
      <c r="AY257" s="232" t="s">
        <v>134</v>
      </c>
    </row>
    <row r="258" spans="2:65" s="13" customFormat="1" ht="13.5">
      <c r="B258" s="233"/>
      <c r="C258" s="234"/>
      <c r="D258" s="223" t="s">
        <v>198</v>
      </c>
      <c r="E258" s="235" t="s">
        <v>21</v>
      </c>
      <c r="F258" s="236" t="s">
        <v>285</v>
      </c>
      <c r="G258" s="234"/>
      <c r="H258" s="237">
        <v>-1632</v>
      </c>
      <c r="I258" s="238"/>
      <c r="J258" s="234"/>
      <c r="K258" s="234"/>
      <c r="L258" s="239"/>
      <c r="M258" s="240"/>
      <c r="N258" s="241"/>
      <c r="O258" s="241"/>
      <c r="P258" s="241"/>
      <c r="Q258" s="241"/>
      <c r="R258" s="241"/>
      <c r="S258" s="241"/>
      <c r="T258" s="242"/>
      <c r="AT258" s="243" t="s">
        <v>198</v>
      </c>
      <c r="AU258" s="243" t="s">
        <v>86</v>
      </c>
      <c r="AV258" s="13" t="s">
        <v>86</v>
      </c>
      <c r="AW258" s="13" t="s">
        <v>39</v>
      </c>
      <c r="AX258" s="13" t="s">
        <v>76</v>
      </c>
      <c r="AY258" s="243" t="s">
        <v>134</v>
      </c>
    </row>
    <row r="259" spans="2:65" s="14" customFormat="1" ht="13.5">
      <c r="B259" s="244"/>
      <c r="C259" s="245"/>
      <c r="D259" s="246" t="s">
        <v>198</v>
      </c>
      <c r="E259" s="247" t="s">
        <v>21</v>
      </c>
      <c r="F259" s="248" t="s">
        <v>201</v>
      </c>
      <c r="G259" s="245"/>
      <c r="H259" s="249">
        <v>832</v>
      </c>
      <c r="I259" s="250"/>
      <c r="J259" s="245"/>
      <c r="K259" s="245"/>
      <c r="L259" s="251"/>
      <c r="M259" s="252"/>
      <c r="N259" s="253"/>
      <c r="O259" s="253"/>
      <c r="P259" s="253"/>
      <c r="Q259" s="253"/>
      <c r="R259" s="253"/>
      <c r="S259" s="253"/>
      <c r="T259" s="254"/>
      <c r="AT259" s="255" t="s">
        <v>198</v>
      </c>
      <c r="AU259" s="255" t="s">
        <v>86</v>
      </c>
      <c r="AV259" s="14" t="s">
        <v>152</v>
      </c>
      <c r="AW259" s="14" t="s">
        <v>39</v>
      </c>
      <c r="AX259" s="14" t="s">
        <v>84</v>
      </c>
      <c r="AY259" s="255" t="s">
        <v>134</v>
      </c>
    </row>
    <row r="260" spans="2:65" s="1" customFormat="1" ht="22.5" customHeight="1">
      <c r="B260" s="42"/>
      <c r="C260" s="203" t="s">
        <v>231</v>
      </c>
      <c r="D260" s="203" t="s">
        <v>137</v>
      </c>
      <c r="E260" s="204" t="s">
        <v>286</v>
      </c>
      <c r="F260" s="205" t="s">
        <v>279</v>
      </c>
      <c r="G260" s="206" t="s">
        <v>280</v>
      </c>
      <c r="H260" s="207">
        <v>8160</v>
      </c>
      <c r="I260" s="208"/>
      <c r="J260" s="209">
        <f>ROUND(I260*H260,2)</f>
        <v>0</v>
      </c>
      <c r="K260" s="205" t="s">
        <v>21</v>
      </c>
      <c r="L260" s="62"/>
      <c r="M260" s="210" t="s">
        <v>21</v>
      </c>
      <c r="N260" s="211" t="s">
        <v>47</v>
      </c>
      <c r="O260" s="43"/>
      <c r="P260" s="212">
        <f>O260*H260</f>
        <v>0</v>
      </c>
      <c r="Q260" s="212">
        <v>0</v>
      </c>
      <c r="R260" s="212">
        <f>Q260*H260</f>
        <v>0</v>
      </c>
      <c r="S260" s="212">
        <v>0</v>
      </c>
      <c r="T260" s="213">
        <f>S260*H260</f>
        <v>0</v>
      </c>
      <c r="AR260" s="25" t="s">
        <v>152</v>
      </c>
      <c r="AT260" s="25" t="s">
        <v>137</v>
      </c>
      <c r="AU260" s="25" t="s">
        <v>86</v>
      </c>
      <c r="AY260" s="25" t="s">
        <v>134</v>
      </c>
      <c r="BE260" s="214">
        <f>IF(N260="základní",J260,0)</f>
        <v>0</v>
      </c>
      <c r="BF260" s="214">
        <f>IF(N260="snížená",J260,0)</f>
        <v>0</v>
      </c>
      <c r="BG260" s="214">
        <f>IF(N260="zákl. přenesená",J260,0)</f>
        <v>0</v>
      </c>
      <c r="BH260" s="214">
        <f>IF(N260="sníž. přenesená",J260,0)</f>
        <v>0</v>
      </c>
      <c r="BI260" s="214">
        <f>IF(N260="nulová",J260,0)</f>
        <v>0</v>
      </c>
      <c r="BJ260" s="25" t="s">
        <v>84</v>
      </c>
      <c r="BK260" s="214">
        <f>ROUND(I260*H260,2)</f>
        <v>0</v>
      </c>
      <c r="BL260" s="25" t="s">
        <v>152</v>
      </c>
      <c r="BM260" s="25" t="s">
        <v>287</v>
      </c>
    </row>
    <row r="261" spans="2:65" s="12" customFormat="1" ht="13.5">
      <c r="B261" s="221"/>
      <c r="C261" s="222"/>
      <c r="D261" s="223" t="s">
        <v>198</v>
      </c>
      <c r="E261" s="224" t="s">
        <v>21</v>
      </c>
      <c r="F261" s="225" t="s">
        <v>211</v>
      </c>
      <c r="G261" s="222"/>
      <c r="H261" s="226" t="s">
        <v>21</v>
      </c>
      <c r="I261" s="227"/>
      <c r="J261" s="222"/>
      <c r="K261" s="222"/>
      <c r="L261" s="228"/>
      <c r="M261" s="229"/>
      <c r="N261" s="230"/>
      <c r="O261" s="230"/>
      <c r="P261" s="230"/>
      <c r="Q261" s="230"/>
      <c r="R261" s="230"/>
      <c r="S261" s="230"/>
      <c r="T261" s="231"/>
      <c r="AT261" s="232" t="s">
        <v>198</v>
      </c>
      <c r="AU261" s="232" t="s">
        <v>86</v>
      </c>
      <c r="AV261" s="12" t="s">
        <v>84</v>
      </c>
      <c r="AW261" s="12" t="s">
        <v>39</v>
      </c>
      <c r="AX261" s="12" t="s">
        <v>76</v>
      </c>
      <c r="AY261" s="232" t="s">
        <v>134</v>
      </c>
    </row>
    <row r="262" spans="2:65" s="13" customFormat="1" ht="13.5">
      <c r="B262" s="233"/>
      <c r="C262" s="234"/>
      <c r="D262" s="223" t="s">
        <v>198</v>
      </c>
      <c r="E262" s="235" t="s">
        <v>21</v>
      </c>
      <c r="F262" s="236" t="s">
        <v>288</v>
      </c>
      <c r="G262" s="234"/>
      <c r="H262" s="237">
        <v>4280</v>
      </c>
      <c r="I262" s="238"/>
      <c r="J262" s="234"/>
      <c r="K262" s="234"/>
      <c r="L262" s="239"/>
      <c r="M262" s="240"/>
      <c r="N262" s="241"/>
      <c r="O262" s="241"/>
      <c r="P262" s="241"/>
      <c r="Q262" s="241"/>
      <c r="R262" s="241"/>
      <c r="S262" s="241"/>
      <c r="T262" s="242"/>
      <c r="AT262" s="243" t="s">
        <v>198</v>
      </c>
      <c r="AU262" s="243" t="s">
        <v>86</v>
      </c>
      <c r="AV262" s="13" t="s">
        <v>86</v>
      </c>
      <c r="AW262" s="13" t="s">
        <v>39</v>
      </c>
      <c r="AX262" s="13" t="s">
        <v>76</v>
      </c>
      <c r="AY262" s="243" t="s">
        <v>134</v>
      </c>
    </row>
    <row r="263" spans="2:65" s="12" customFormat="1" ht="13.5">
      <c r="B263" s="221"/>
      <c r="C263" s="222"/>
      <c r="D263" s="223" t="s">
        <v>198</v>
      </c>
      <c r="E263" s="224" t="s">
        <v>21</v>
      </c>
      <c r="F263" s="225" t="s">
        <v>213</v>
      </c>
      <c r="G263" s="222"/>
      <c r="H263" s="226" t="s">
        <v>21</v>
      </c>
      <c r="I263" s="227"/>
      <c r="J263" s="222"/>
      <c r="K263" s="222"/>
      <c r="L263" s="228"/>
      <c r="M263" s="229"/>
      <c r="N263" s="230"/>
      <c r="O263" s="230"/>
      <c r="P263" s="230"/>
      <c r="Q263" s="230"/>
      <c r="R263" s="230"/>
      <c r="S263" s="230"/>
      <c r="T263" s="231"/>
      <c r="AT263" s="232" t="s">
        <v>198</v>
      </c>
      <c r="AU263" s="232" t="s">
        <v>86</v>
      </c>
      <c r="AV263" s="12" t="s">
        <v>84</v>
      </c>
      <c r="AW263" s="12" t="s">
        <v>39</v>
      </c>
      <c r="AX263" s="12" t="s">
        <v>76</v>
      </c>
      <c r="AY263" s="232" t="s">
        <v>134</v>
      </c>
    </row>
    <row r="264" spans="2:65" s="13" customFormat="1" ht="13.5">
      <c r="B264" s="233"/>
      <c r="C264" s="234"/>
      <c r="D264" s="223" t="s">
        <v>198</v>
      </c>
      <c r="E264" s="235" t="s">
        <v>21</v>
      </c>
      <c r="F264" s="236" t="s">
        <v>289</v>
      </c>
      <c r="G264" s="234"/>
      <c r="H264" s="237">
        <v>2272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AT264" s="243" t="s">
        <v>198</v>
      </c>
      <c r="AU264" s="243" t="s">
        <v>86</v>
      </c>
      <c r="AV264" s="13" t="s">
        <v>86</v>
      </c>
      <c r="AW264" s="13" t="s">
        <v>39</v>
      </c>
      <c r="AX264" s="13" t="s">
        <v>76</v>
      </c>
      <c r="AY264" s="243" t="s">
        <v>134</v>
      </c>
    </row>
    <row r="265" spans="2:65" s="12" customFormat="1" ht="13.5">
      <c r="B265" s="221"/>
      <c r="C265" s="222"/>
      <c r="D265" s="223" t="s">
        <v>198</v>
      </c>
      <c r="E265" s="224" t="s">
        <v>21</v>
      </c>
      <c r="F265" s="225" t="s">
        <v>217</v>
      </c>
      <c r="G265" s="222"/>
      <c r="H265" s="226" t="s">
        <v>21</v>
      </c>
      <c r="I265" s="227"/>
      <c r="J265" s="222"/>
      <c r="K265" s="222"/>
      <c r="L265" s="228"/>
      <c r="M265" s="229"/>
      <c r="N265" s="230"/>
      <c r="O265" s="230"/>
      <c r="P265" s="230"/>
      <c r="Q265" s="230"/>
      <c r="R265" s="230"/>
      <c r="S265" s="230"/>
      <c r="T265" s="231"/>
      <c r="AT265" s="232" t="s">
        <v>198</v>
      </c>
      <c r="AU265" s="232" t="s">
        <v>86</v>
      </c>
      <c r="AV265" s="12" t="s">
        <v>84</v>
      </c>
      <c r="AW265" s="12" t="s">
        <v>39</v>
      </c>
      <c r="AX265" s="12" t="s">
        <v>76</v>
      </c>
      <c r="AY265" s="232" t="s">
        <v>134</v>
      </c>
    </row>
    <row r="266" spans="2:65" s="12" customFormat="1" ht="13.5">
      <c r="B266" s="221"/>
      <c r="C266" s="222"/>
      <c r="D266" s="223" t="s">
        <v>198</v>
      </c>
      <c r="E266" s="224" t="s">
        <v>21</v>
      </c>
      <c r="F266" s="225" t="s">
        <v>211</v>
      </c>
      <c r="G266" s="222"/>
      <c r="H266" s="226" t="s">
        <v>21</v>
      </c>
      <c r="I266" s="227"/>
      <c r="J266" s="222"/>
      <c r="K266" s="222"/>
      <c r="L266" s="228"/>
      <c r="M266" s="229"/>
      <c r="N266" s="230"/>
      <c r="O266" s="230"/>
      <c r="P266" s="230"/>
      <c r="Q266" s="230"/>
      <c r="R266" s="230"/>
      <c r="S266" s="230"/>
      <c r="T266" s="231"/>
      <c r="AT266" s="232" t="s">
        <v>198</v>
      </c>
      <c r="AU266" s="232" t="s">
        <v>86</v>
      </c>
      <c r="AV266" s="12" t="s">
        <v>84</v>
      </c>
      <c r="AW266" s="12" t="s">
        <v>39</v>
      </c>
      <c r="AX266" s="12" t="s">
        <v>76</v>
      </c>
      <c r="AY266" s="232" t="s">
        <v>134</v>
      </c>
    </row>
    <row r="267" spans="2:65" s="13" customFormat="1" ht="13.5">
      <c r="B267" s="233"/>
      <c r="C267" s="234"/>
      <c r="D267" s="223" t="s">
        <v>198</v>
      </c>
      <c r="E267" s="235" t="s">
        <v>21</v>
      </c>
      <c r="F267" s="236" t="s">
        <v>290</v>
      </c>
      <c r="G267" s="234"/>
      <c r="H267" s="237">
        <v>1360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AT267" s="243" t="s">
        <v>198</v>
      </c>
      <c r="AU267" s="243" t="s">
        <v>86</v>
      </c>
      <c r="AV267" s="13" t="s">
        <v>86</v>
      </c>
      <c r="AW267" s="13" t="s">
        <v>39</v>
      </c>
      <c r="AX267" s="13" t="s">
        <v>76</v>
      </c>
      <c r="AY267" s="243" t="s">
        <v>134</v>
      </c>
    </row>
    <row r="268" spans="2:65" s="12" customFormat="1" ht="13.5">
      <c r="B268" s="221"/>
      <c r="C268" s="222"/>
      <c r="D268" s="223" t="s">
        <v>198</v>
      </c>
      <c r="E268" s="224" t="s">
        <v>21</v>
      </c>
      <c r="F268" s="225" t="s">
        <v>258</v>
      </c>
      <c r="G268" s="222"/>
      <c r="H268" s="226" t="s">
        <v>21</v>
      </c>
      <c r="I268" s="227"/>
      <c r="J268" s="222"/>
      <c r="K268" s="222"/>
      <c r="L268" s="228"/>
      <c r="M268" s="229"/>
      <c r="N268" s="230"/>
      <c r="O268" s="230"/>
      <c r="P268" s="230"/>
      <c r="Q268" s="230"/>
      <c r="R268" s="230"/>
      <c r="S268" s="230"/>
      <c r="T268" s="231"/>
      <c r="AT268" s="232" t="s">
        <v>198</v>
      </c>
      <c r="AU268" s="232" t="s">
        <v>86</v>
      </c>
      <c r="AV268" s="12" t="s">
        <v>84</v>
      </c>
      <c r="AW268" s="12" t="s">
        <v>39</v>
      </c>
      <c r="AX268" s="12" t="s">
        <v>76</v>
      </c>
      <c r="AY268" s="232" t="s">
        <v>134</v>
      </c>
    </row>
    <row r="269" spans="2:65" s="13" customFormat="1" ht="13.5">
      <c r="B269" s="233"/>
      <c r="C269" s="234"/>
      <c r="D269" s="223" t="s">
        <v>198</v>
      </c>
      <c r="E269" s="235" t="s">
        <v>21</v>
      </c>
      <c r="F269" s="236" t="s">
        <v>291</v>
      </c>
      <c r="G269" s="234"/>
      <c r="H269" s="237">
        <v>248</v>
      </c>
      <c r="I269" s="238"/>
      <c r="J269" s="234"/>
      <c r="K269" s="234"/>
      <c r="L269" s="239"/>
      <c r="M269" s="240"/>
      <c r="N269" s="241"/>
      <c r="O269" s="241"/>
      <c r="P269" s="241"/>
      <c r="Q269" s="241"/>
      <c r="R269" s="241"/>
      <c r="S269" s="241"/>
      <c r="T269" s="242"/>
      <c r="AT269" s="243" t="s">
        <v>198</v>
      </c>
      <c r="AU269" s="243" t="s">
        <v>86</v>
      </c>
      <c r="AV269" s="13" t="s">
        <v>86</v>
      </c>
      <c r="AW269" s="13" t="s">
        <v>39</v>
      </c>
      <c r="AX269" s="13" t="s">
        <v>76</v>
      </c>
      <c r="AY269" s="243" t="s">
        <v>134</v>
      </c>
    </row>
    <row r="270" spans="2:65" s="14" customFormat="1" ht="13.5">
      <c r="B270" s="244"/>
      <c r="C270" s="245"/>
      <c r="D270" s="246" t="s">
        <v>198</v>
      </c>
      <c r="E270" s="247" t="s">
        <v>21</v>
      </c>
      <c r="F270" s="248" t="s">
        <v>201</v>
      </c>
      <c r="G270" s="245"/>
      <c r="H270" s="249">
        <v>8160</v>
      </c>
      <c r="I270" s="250"/>
      <c r="J270" s="245"/>
      <c r="K270" s="245"/>
      <c r="L270" s="251"/>
      <c r="M270" s="252"/>
      <c r="N270" s="253"/>
      <c r="O270" s="253"/>
      <c r="P270" s="253"/>
      <c r="Q270" s="253"/>
      <c r="R270" s="253"/>
      <c r="S270" s="253"/>
      <c r="T270" s="254"/>
      <c r="AT270" s="255" t="s">
        <v>198</v>
      </c>
      <c r="AU270" s="255" t="s">
        <v>86</v>
      </c>
      <c r="AV270" s="14" t="s">
        <v>152</v>
      </c>
      <c r="AW270" s="14" t="s">
        <v>39</v>
      </c>
      <c r="AX270" s="14" t="s">
        <v>84</v>
      </c>
      <c r="AY270" s="255" t="s">
        <v>134</v>
      </c>
    </row>
    <row r="271" spans="2:65" s="1" customFormat="1" ht="31.5" customHeight="1">
      <c r="B271" s="42"/>
      <c r="C271" s="203" t="s">
        <v>10</v>
      </c>
      <c r="D271" s="203" t="s">
        <v>137</v>
      </c>
      <c r="E271" s="204" t="s">
        <v>292</v>
      </c>
      <c r="F271" s="205" t="s">
        <v>293</v>
      </c>
      <c r="G271" s="206" t="s">
        <v>204</v>
      </c>
      <c r="H271" s="207">
        <v>1105</v>
      </c>
      <c r="I271" s="208"/>
      <c r="J271" s="209">
        <f>ROUND(I271*H271,2)</f>
        <v>0</v>
      </c>
      <c r="K271" s="205" t="s">
        <v>21</v>
      </c>
      <c r="L271" s="62"/>
      <c r="M271" s="210" t="s">
        <v>21</v>
      </c>
      <c r="N271" s="211" t="s">
        <v>47</v>
      </c>
      <c r="O271" s="43"/>
      <c r="P271" s="212">
        <f>O271*H271</f>
        <v>0</v>
      </c>
      <c r="Q271" s="212">
        <v>0</v>
      </c>
      <c r="R271" s="212">
        <f>Q271*H271</f>
        <v>0</v>
      </c>
      <c r="S271" s="212">
        <v>0</v>
      </c>
      <c r="T271" s="213">
        <f>S271*H271</f>
        <v>0</v>
      </c>
      <c r="AR271" s="25" t="s">
        <v>152</v>
      </c>
      <c r="AT271" s="25" t="s">
        <v>137</v>
      </c>
      <c r="AU271" s="25" t="s">
        <v>86</v>
      </c>
      <c r="AY271" s="25" t="s">
        <v>134</v>
      </c>
      <c r="BE271" s="214">
        <f>IF(N271="základní",J271,0)</f>
        <v>0</v>
      </c>
      <c r="BF271" s="214">
        <f>IF(N271="snížená",J271,0)</f>
        <v>0</v>
      </c>
      <c r="BG271" s="214">
        <f>IF(N271="zákl. přenesená",J271,0)</f>
        <v>0</v>
      </c>
      <c r="BH271" s="214">
        <f>IF(N271="sníž. přenesená",J271,0)</f>
        <v>0</v>
      </c>
      <c r="BI271" s="214">
        <f>IF(N271="nulová",J271,0)</f>
        <v>0</v>
      </c>
      <c r="BJ271" s="25" t="s">
        <v>84</v>
      </c>
      <c r="BK271" s="214">
        <f>ROUND(I271*H271,2)</f>
        <v>0</v>
      </c>
      <c r="BL271" s="25" t="s">
        <v>152</v>
      </c>
      <c r="BM271" s="25" t="s">
        <v>294</v>
      </c>
    </row>
    <row r="272" spans="2:65" s="12" customFormat="1" ht="13.5">
      <c r="B272" s="221"/>
      <c r="C272" s="222"/>
      <c r="D272" s="223" t="s">
        <v>198</v>
      </c>
      <c r="E272" s="224" t="s">
        <v>21</v>
      </c>
      <c r="F272" s="225" t="s">
        <v>199</v>
      </c>
      <c r="G272" s="222"/>
      <c r="H272" s="226" t="s">
        <v>21</v>
      </c>
      <c r="I272" s="227"/>
      <c r="J272" s="222"/>
      <c r="K272" s="222"/>
      <c r="L272" s="228"/>
      <c r="M272" s="229"/>
      <c r="N272" s="230"/>
      <c r="O272" s="230"/>
      <c r="P272" s="230"/>
      <c r="Q272" s="230"/>
      <c r="R272" s="230"/>
      <c r="S272" s="230"/>
      <c r="T272" s="231"/>
      <c r="AT272" s="232" t="s">
        <v>198</v>
      </c>
      <c r="AU272" s="232" t="s">
        <v>86</v>
      </c>
      <c r="AV272" s="12" t="s">
        <v>84</v>
      </c>
      <c r="AW272" s="12" t="s">
        <v>39</v>
      </c>
      <c r="AX272" s="12" t="s">
        <v>76</v>
      </c>
      <c r="AY272" s="232" t="s">
        <v>134</v>
      </c>
    </row>
    <row r="273" spans="2:65" s="12" customFormat="1" ht="13.5">
      <c r="B273" s="221"/>
      <c r="C273" s="222"/>
      <c r="D273" s="223" t="s">
        <v>198</v>
      </c>
      <c r="E273" s="224" t="s">
        <v>21</v>
      </c>
      <c r="F273" s="225" t="s">
        <v>217</v>
      </c>
      <c r="G273" s="222"/>
      <c r="H273" s="226" t="s">
        <v>21</v>
      </c>
      <c r="I273" s="227"/>
      <c r="J273" s="222"/>
      <c r="K273" s="222"/>
      <c r="L273" s="228"/>
      <c r="M273" s="229"/>
      <c r="N273" s="230"/>
      <c r="O273" s="230"/>
      <c r="P273" s="230"/>
      <c r="Q273" s="230"/>
      <c r="R273" s="230"/>
      <c r="S273" s="230"/>
      <c r="T273" s="231"/>
      <c r="AT273" s="232" t="s">
        <v>198</v>
      </c>
      <c r="AU273" s="232" t="s">
        <v>86</v>
      </c>
      <c r="AV273" s="12" t="s">
        <v>84</v>
      </c>
      <c r="AW273" s="12" t="s">
        <v>39</v>
      </c>
      <c r="AX273" s="12" t="s">
        <v>76</v>
      </c>
      <c r="AY273" s="232" t="s">
        <v>134</v>
      </c>
    </row>
    <row r="274" spans="2:65" s="13" customFormat="1" ht="13.5">
      <c r="B274" s="233"/>
      <c r="C274" s="234"/>
      <c r="D274" s="223" t="s">
        <v>198</v>
      </c>
      <c r="E274" s="235" t="s">
        <v>21</v>
      </c>
      <c r="F274" s="236" t="s">
        <v>295</v>
      </c>
      <c r="G274" s="234"/>
      <c r="H274" s="237">
        <v>1105</v>
      </c>
      <c r="I274" s="238"/>
      <c r="J274" s="234"/>
      <c r="K274" s="234"/>
      <c r="L274" s="239"/>
      <c r="M274" s="240"/>
      <c r="N274" s="241"/>
      <c r="O274" s="241"/>
      <c r="P274" s="241"/>
      <c r="Q274" s="241"/>
      <c r="R274" s="241"/>
      <c r="S274" s="241"/>
      <c r="T274" s="242"/>
      <c r="AT274" s="243" t="s">
        <v>198</v>
      </c>
      <c r="AU274" s="243" t="s">
        <v>86</v>
      </c>
      <c r="AV274" s="13" t="s">
        <v>86</v>
      </c>
      <c r="AW274" s="13" t="s">
        <v>39</v>
      </c>
      <c r="AX274" s="13" t="s">
        <v>76</v>
      </c>
      <c r="AY274" s="243" t="s">
        <v>134</v>
      </c>
    </row>
    <row r="275" spans="2:65" s="14" customFormat="1" ht="13.5">
      <c r="B275" s="244"/>
      <c r="C275" s="245"/>
      <c r="D275" s="246" t="s">
        <v>198</v>
      </c>
      <c r="E275" s="247" t="s">
        <v>21</v>
      </c>
      <c r="F275" s="248" t="s">
        <v>201</v>
      </c>
      <c r="G275" s="245"/>
      <c r="H275" s="249">
        <v>1105</v>
      </c>
      <c r="I275" s="250"/>
      <c r="J275" s="245"/>
      <c r="K275" s="245"/>
      <c r="L275" s="251"/>
      <c r="M275" s="252"/>
      <c r="N275" s="253"/>
      <c r="O275" s="253"/>
      <c r="P275" s="253"/>
      <c r="Q275" s="253"/>
      <c r="R275" s="253"/>
      <c r="S275" s="253"/>
      <c r="T275" s="254"/>
      <c r="AT275" s="255" t="s">
        <v>198</v>
      </c>
      <c r="AU275" s="255" t="s">
        <v>86</v>
      </c>
      <c r="AV275" s="14" t="s">
        <v>152</v>
      </c>
      <c r="AW275" s="14" t="s">
        <v>39</v>
      </c>
      <c r="AX275" s="14" t="s">
        <v>84</v>
      </c>
      <c r="AY275" s="255" t="s">
        <v>134</v>
      </c>
    </row>
    <row r="276" spans="2:65" s="1" customFormat="1" ht="31.5" customHeight="1">
      <c r="B276" s="42"/>
      <c r="C276" s="203" t="s">
        <v>243</v>
      </c>
      <c r="D276" s="203" t="s">
        <v>137</v>
      </c>
      <c r="E276" s="204" t="s">
        <v>296</v>
      </c>
      <c r="F276" s="205" t="s">
        <v>297</v>
      </c>
      <c r="G276" s="206" t="s">
        <v>204</v>
      </c>
      <c r="H276" s="207">
        <v>1227.655</v>
      </c>
      <c r="I276" s="208"/>
      <c r="J276" s="209">
        <f>ROUND(I276*H276,2)</f>
        <v>0</v>
      </c>
      <c r="K276" s="205" t="s">
        <v>21</v>
      </c>
      <c r="L276" s="62"/>
      <c r="M276" s="210" t="s">
        <v>21</v>
      </c>
      <c r="N276" s="211" t="s">
        <v>47</v>
      </c>
      <c r="O276" s="43"/>
      <c r="P276" s="212">
        <f>O276*H276</f>
        <v>0</v>
      </c>
      <c r="Q276" s="212">
        <v>0</v>
      </c>
      <c r="R276" s="212">
        <f>Q276*H276</f>
        <v>0</v>
      </c>
      <c r="S276" s="212">
        <v>0</v>
      </c>
      <c r="T276" s="213">
        <f>S276*H276</f>
        <v>0</v>
      </c>
      <c r="AR276" s="25" t="s">
        <v>152</v>
      </c>
      <c r="AT276" s="25" t="s">
        <v>137</v>
      </c>
      <c r="AU276" s="25" t="s">
        <v>86</v>
      </c>
      <c r="AY276" s="25" t="s">
        <v>134</v>
      </c>
      <c r="BE276" s="214">
        <f>IF(N276="základní",J276,0)</f>
        <v>0</v>
      </c>
      <c r="BF276" s="214">
        <f>IF(N276="snížená",J276,0)</f>
        <v>0</v>
      </c>
      <c r="BG276" s="214">
        <f>IF(N276="zákl. přenesená",J276,0)</f>
        <v>0</v>
      </c>
      <c r="BH276" s="214">
        <f>IF(N276="sníž. přenesená",J276,0)</f>
        <v>0</v>
      </c>
      <c r="BI276" s="214">
        <f>IF(N276="nulová",J276,0)</f>
        <v>0</v>
      </c>
      <c r="BJ276" s="25" t="s">
        <v>84</v>
      </c>
      <c r="BK276" s="214">
        <f>ROUND(I276*H276,2)</f>
        <v>0</v>
      </c>
      <c r="BL276" s="25" t="s">
        <v>152</v>
      </c>
      <c r="BM276" s="25" t="s">
        <v>298</v>
      </c>
    </row>
    <row r="277" spans="2:65" s="12" customFormat="1" ht="13.5">
      <c r="B277" s="221"/>
      <c r="C277" s="222"/>
      <c r="D277" s="223" t="s">
        <v>198</v>
      </c>
      <c r="E277" s="224" t="s">
        <v>21</v>
      </c>
      <c r="F277" s="225" t="s">
        <v>199</v>
      </c>
      <c r="G277" s="222"/>
      <c r="H277" s="226" t="s">
        <v>21</v>
      </c>
      <c r="I277" s="227"/>
      <c r="J277" s="222"/>
      <c r="K277" s="222"/>
      <c r="L277" s="228"/>
      <c r="M277" s="229"/>
      <c r="N277" s="230"/>
      <c r="O277" s="230"/>
      <c r="P277" s="230"/>
      <c r="Q277" s="230"/>
      <c r="R277" s="230"/>
      <c r="S277" s="230"/>
      <c r="T277" s="231"/>
      <c r="AT277" s="232" t="s">
        <v>198</v>
      </c>
      <c r="AU277" s="232" t="s">
        <v>86</v>
      </c>
      <c r="AV277" s="12" t="s">
        <v>84</v>
      </c>
      <c r="AW277" s="12" t="s">
        <v>39</v>
      </c>
      <c r="AX277" s="12" t="s">
        <v>76</v>
      </c>
      <c r="AY277" s="232" t="s">
        <v>134</v>
      </c>
    </row>
    <row r="278" spans="2:65" s="13" customFormat="1" ht="13.5">
      <c r="B278" s="233"/>
      <c r="C278" s="234"/>
      <c r="D278" s="246" t="s">
        <v>198</v>
      </c>
      <c r="E278" s="256" t="s">
        <v>21</v>
      </c>
      <c r="F278" s="257" t="s">
        <v>299</v>
      </c>
      <c r="G278" s="234"/>
      <c r="H278" s="258">
        <v>1227.655</v>
      </c>
      <c r="I278" s="238"/>
      <c r="J278" s="234"/>
      <c r="K278" s="234"/>
      <c r="L278" s="239"/>
      <c r="M278" s="240"/>
      <c r="N278" s="241"/>
      <c r="O278" s="241"/>
      <c r="P278" s="241"/>
      <c r="Q278" s="241"/>
      <c r="R278" s="241"/>
      <c r="S278" s="241"/>
      <c r="T278" s="242"/>
      <c r="AT278" s="243" t="s">
        <v>198</v>
      </c>
      <c r="AU278" s="243" t="s">
        <v>86</v>
      </c>
      <c r="AV278" s="13" t="s">
        <v>86</v>
      </c>
      <c r="AW278" s="13" t="s">
        <v>39</v>
      </c>
      <c r="AX278" s="13" t="s">
        <v>84</v>
      </c>
      <c r="AY278" s="243" t="s">
        <v>134</v>
      </c>
    </row>
    <row r="279" spans="2:65" s="1" customFormat="1" ht="31.5" customHeight="1">
      <c r="B279" s="42"/>
      <c r="C279" s="203" t="s">
        <v>300</v>
      </c>
      <c r="D279" s="203" t="s">
        <v>137</v>
      </c>
      <c r="E279" s="204" t="s">
        <v>301</v>
      </c>
      <c r="F279" s="205" t="s">
        <v>302</v>
      </c>
      <c r="G279" s="206" t="s">
        <v>204</v>
      </c>
      <c r="H279" s="207">
        <v>1980</v>
      </c>
      <c r="I279" s="208"/>
      <c r="J279" s="209">
        <f>ROUND(I279*H279,2)</f>
        <v>0</v>
      </c>
      <c r="K279" s="205" t="s">
        <v>21</v>
      </c>
      <c r="L279" s="62"/>
      <c r="M279" s="210" t="s">
        <v>21</v>
      </c>
      <c r="N279" s="211" t="s">
        <v>47</v>
      </c>
      <c r="O279" s="43"/>
      <c r="P279" s="212">
        <f>O279*H279</f>
        <v>0</v>
      </c>
      <c r="Q279" s="212">
        <v>0</v>
      </c>
      <c r="R279" s="212">
        <f>Q279*H279</f>
        <v>0</v>
      </c>
      <c r="S279" s="212">
        <v>0</v>
      </c>
      <c r="T279" s="213">
        <f>S279*H279</f>
        <v>0</v>
      </c>
      <c r="AR279" s="25" t="s">
        <v>152</v>
      </c>
      <c r="AT279" s="25" t="s">
        <v>137</v>
      </c>
      <c r="AU279" s="25" t="s">
        <v>86</v>
      </c>
      <c r="AY279" s="25" t="s">
        <v>134</v>
      </c>
      <c r="BE279" s="214">
        <f>IF(N279="základní",J279,0)</f>
        <v>0</v>
      </c>
      <c r="BF279" s="214">
        <f>IF(N279="snížená",J279,0)</f>
        <v>0</v>
      </c>
      <c r="BG279" s="214">
        <f>IF(N279="zákl. přenesená",J279,0)</f>
        <v>0</v>
      </c>
      <c r="BH279" s="214">
        <f>IF(N279="sníž. přenesená",J279,0)</f>
        <v>0</v>
      </c>
      <c r="BI279" s="214">
        <f>IF(N279="nulová",J279,0)</f>
        <v>0</v>
      </c>
      <c r="BJ279" s="25" t="s">
        <v>84</v>
      </c>
      <c r="BK279" s="214">
        <f>ROUND(I279*H279,2)</f>
        <v>0</v>
      </c>
      <c r="BL279" s="25" t="s">
        <v>152</v>
      </c>
      <c r="BM279" s="25" t="s">
        <v>303</v>
      </c>
    </row>
    <row r="280" spans="2:65" s="12" customFormat="1" ht="13.5">
      <c r="B280" s="221"/>
      <c r="C280" s="222"/>
      <c r="D280" s="223" t="s">
        <v>198</v>
      </c>
      <c r="E280" s="224" t="s">
        <v>21</v>
      </c>
      <c r="F280" s="225" t="s">
        <v>199</v>
      </c>
      <c r="G280" s="222"/>
      <c r="H280" s="226" t="s">
        <v>21</v>
      </c>
      <c r="I280" s="227"/>
      <c r="J280" s="222"/>
      <c r="K280" s="222"/>
      <c r="L280" s="228"/>
      <c r="M280" s="229"/>
      <c r="N280" s="230"/>
      <c r="O280" s="230"/>
      <c r="P280" s="230"/>
      <c r="Q280" s="230"/>
      <c r="R280" s="230"/>
      <c r="S280" s="230"/>
      <c r="T280" s="231"/>
      <c r="AT280" s="232" t="s">
        <v>198</v>
      </c>
      <c r="AU280" s="232" t="s">
        <v>86</v>
      </c>
      <c r="AV280" s="12" t="s">
        <v>84</v>
      </c>
      <c r="AW280" s="12" t="s">
        <v>39</v>
      </c>
      <c r="AX280" s="12" t="s">
        <v>76</v>
      </c>
      <c r="AY280" s="232" t="s">
        <v>134</v>
      </c>
    </row>
    <row r="281" spans="2:65" s="13" customFormat="1" ht="13.5">
      <c r="B281" s="233"/>
      <c r="C281" s="234"/>
      <c r="D281" s="223" t="s">
        <v>198</v>
      </c>
      <c r="E281" s="235" t="s">
        <v>21</v>
      </c>
      <c r="F281" s="236" t="s">
        <v>304</v>
      </c>
      <c r="G281" s="234"/>
      <c r="H281" s="237">
        <v>1980</v>
      </c>
      <c r="I281" s="238"/>
      <c r="J281" s="234"/>
      <c r="K281" s="234"/>
      <c r="L281" s="239"/>
      <c r="M281" s="240"/>
      <c r="N281" s="241"/>
      <c r="O281" s="241"/>
      <c r="P281" s="241"/>
      <c r="Q281" s="241"/>
      <c r="R281" s="241"/>
      <c r="S281" s="241"/>
      <c r="T281" s="242"/>
      <c r="AT281" s="243" t="s">
        <v>198</v>
      </c>
      <c r="AU281" s="243" t="s">
        <v>86</v>
      </c>
      <c r="AV281" s="13" t="s">
        <v>86</v>
      </c>
      <c r="AW281" s="13" t="s">
        <v>39</v>
      </c>
      <c r="AX281" s="13" t="s">
        <v>76</v>
      </c>
      <c r="AY281" s="243" t="s">
        <v>134</v>
      </c>
    </row>
    <row r="282" spans="2:65" s="14" customFormat="1" ht="13.5">
      <c r="B282" s="244"/>
      <c r="C282" s="245"/>
      <c r="D282" s="246" t="s">
        <v>198</v>
      </c>
      <c r="E282" s="247" t="s">
        <v>21</v>
      </c>
      <c r="F282" s="248" t="s">
        <v>201</v>
      </c>
      <c r="G282" s="245"/>
      <c r="H282" s="249">
        <v>1980</v>
      </c>
      <c r="I282" s="250"/>
      <c r="J282" s="245"/>
      <c r="K282" s="245"/>
      <c r="L282" s="251"/>
      <c r="M282" s="252"/>
      <c r="N282" s="253"/>
      <c r="O282" s="253"/>
      <c r="P282" s="253"/>
      <c r="Q282" s="253"/>
      <c r="R282" s="253"/>
      <c r="S282" s="253"/>
      <c r="T282" s="254"/>
      <c r="AT282" s="255" t="s">
        <v>198</v>
      </c>
      <c r="AU282" s="255" t="s">
        <v>86</v>
      </c>
      <c r="AV282" s="14" t="s">
        <v>152</v>
      </c>
      <c r="AW282" s="14" t="s">
        <v>39</v>
      </c>
      <c r="AX282" s="14" t="s">
        <v>84</v>
      </c>
      <c r="AY282" s="255" t="s">
        <v>134</v>
      </c>
    </row>
    <row r="283" spans="2:65" s="1" customFormat="1" ht="31.5" customHeight="1">
      <c r="B283" s="42"/>
      <c r="C283" s="270" t="s">
        <v>248</v>
      </c>
      <c r="D283" s="270" t="s">
        <v>305</v>
      </c>
      <c r="E283" s="271" t="s">
        <v>306</v>
      </c>
      <c r="F283" s="272" t="s">
        <v>307</v>
      </c>
      <c r="G283" s="273" t="s">
        <v>204</v>
      </c>
      <c r="H283" s="274">
        <v>2199.7800000000002</v>
      </c>
      <c r="I283" s="275"/>
      <c r="J283" s="276">
        <f>ROUND(I283*H283,2)</f>
        <v>0</v>
      </c>
      <c r="K283" s="272" t="s">
        <v>21</v>
      </c>
      <c r="L283" s="277"/>
      <c r="M283" s="278" t="s">
        <v>21</v>
      </c>
      <c r="N283" s="279" t="s">
        <v>47</v>
      </c>
      <c r="O283" s="43"/>
      <c r="P283" s="212">
        <f>O283*H283</f>
        <v>0</v>
      </c>
      <c r="Q283" s="212">
        <v>0</v>
      </c>
      <c r="R283" s="212">
        <f>Q283*H283</f>
        <v>0</v>
      </c>
      <c r="S283" s="212">
        <v>0</v>
      </c>
      <c r="T283" s="213">
        <f>S283*H283</f>
        <v>0</v>
      </c>
      <c r="AR283" s="25" t="s">
        <v>167</v>
      </c>
      <c r="AT283" s="25" t="s">
        <v>305</v>
      </c>
      <c r="AU283" s="25" t="s">
        <v>86</v>
      </c>
      <c r="AY283" s="25" t="s">
        <v>134</v>
      </c>
      <c r="BE283" s="214">
        <f>IF(N283="základní",J283,0)</f>
        <v>0</v>
      </c>
      <c r="BF283" s="214">
        <f>IF(N283="snížená",J283,0)</f>
        <v>0</v>
      </c>
      <c r="BG283" s="214">
        <f>IF(N283="zákl. přenesená",J283,0)</f>
        <v>0</v>
      </c>
      <c r="BH283" s="214">
        <f>IF(N283="sníž. přenesená",J283,0)</f>
        <v>0</v>
      </c>
      <c r="BI283" s="214">
        <f>IF(N283="nulová",J283,0)</f>
        <v>0</v>
      </c>
      <c r="BJ283" s="25" t="s">
        <v>84</v>
      </c>
      <c r="BK283" s="214">
        <f>ROUND(I283*H283,2)</f>
        <v>0</v>
      </c>
      <c r="BL283" s="25" t="s">
        <v>152</v>
      </c>
      <c r="BM283" s="25" t="s">
        <v>308</v>
      </c>
    </row>
    <row r="284" spans="2:65" s="13" customFormat="1" ht="13.5">
      <c r="B284" s="233"/>
      <c r="C284" s="234"/>
      <c r="D284" s="223" t="s">
        <v>198</v>
      </c>
      <c r="E284" s="235" t="s">
        <v>21</v>
      </c>
      <c r="F284" s="236" t="s">
        <v>309</v>
      </c>
      <c r="G284" s="234"/>
      <c r="H284" s="237">
        <v>2199.7800000000002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AT284" s="243" t="s">
        <v>198</v>
      </c>
      <c r="AU284" s="243" t="s">
        <v>86</v>
      </c>
      <c r="AV284" s="13" t="s">
        <v>86</v>
      </c>
      <c r="AW284" s="13" t="s">
        <v>39</v>
      </c>
      <c r="AX284" s="13" t="s">
        <v>84</v>
      </c>
      <c r="AY284" s="243" t="s">
        <v>134</v>
      </c>
    </row>
    <row r="285" spans="2:65" s="11" customFormat="1" ht="29.85" customHeight="1">
      <c r="B285" s="186"/>
      <c r="C285" s="187"/>
      <c r="D285" s="200" t="s">
        <v>75</v>
      </c>
      <c r="E285" s="201" t="s">
        <v>310</v>
      </c>
      <c r="F285" s="201" t="s">
        <v>311</v>
      </c>
      <c r="G285" s="187"/>
      <c r="H285" s="187"/>
      <c r="I285" s="190"/>
      <c r="J285" s="202">
        <f>BK285</f>
        <v>0</v>
      </c>
      <c r="K285" s="187"/>
      <c r="L285" s="192"/>
      <c r="M285" s="193"/>
      <c r="N285" s="194"/>
      <c r="O285" s="194"/>
      <c r="P285" s="195">
        <f>SUM(P286:P287)</f>
        <v>0</v>
      </c>
      <c r="Q285" s="194"/>
      <c r="R285" s="195">
        <f>SUM(R286:R287)</f>
        <v>0</v>
      </c>
      <c r="S285" s="194"/>
      <c r="T285" s="196">
        <f>SUM(T286:T287)</f>
        <v>0</v>
      </c>
      <c r="AR285" s="197" t="s">
        <v>84</v>
      </c>
      <c r="AT285" s="198" t="s">
        <v>75</v>
      </c>
      <c r="AU285" s="198" t="s">
        <v>84</v>
      </c>
      <c r="AY285" s="197" t="s">
        <v>134</v>
      </c>
      <c r="BK285" s="199">
        <f>SUM(BK286:BK287)</f>
        <v>0</v>
      </c>
    </row>
    <row r="286" spans="2:65" s="1" customFormat="1" ht="22.5" customHeight="1">
      <c r="B286" s="42"/>
      <c r="C286" s="203" t="s">
        <v>312</v>
      </c>
      <c r="D286" s="203" t="s">
        <v>137</v>
      </c>
      <c r="E286" s="204" t="s">
        <v>313</v>
      </c>
      <c r="F286" s="205" t="s">
        <v>314</v>
      </c>
      <c r="G286" s="206" t="s">
        <v>197</v>
      </c>
      <c r="H286" s="207">
        <v>230</v>
      </c>
      <c r="I286" s="208"/>
      <c r="J286" s="209">
        <f>ROUND(I286*H286,2)</f>
        <v>0</v>
      </c>
      <c r="K286" s="205" t="s">
        <v>21</v>
      </c>
      <c r="L286" s="62"/>
      <c r="M286" s="210" t="s">
        <v>21</v>
      </c>
      <c r="N286" s="211" t="s">
        <v>47</v>
      </c>
      <c r="O286" s="43"/>
      <c r="P286" s="212">
        <f>O286*H286</f>
        <v>0</v>
      </c>
      <c r="Q286" s="212">
        <v>0</v>
      </c>
      <c r="R286" s="212">
        <f>Q286*H286</f>
        <v>0</v>
      </c>
      <c r="S286" s="212">
        <v>0</v>
      </c>
      <c r="T286" s="213">
        <f>S286*H286</f>
        <v>0</v>
      </c>
      <c r="AR286" s="25" t="s">
        <v>152</v>
      </c>
      <c r="AT286" s="25" t="s">
        <v>137</v>
      </c>
      <c r="AU286" s="25" t="s">
        <v>86</v>
      </c>
      <c r="AY286" s="25" t="s">
        <v>134</v>
      </c>
      <c r="BE286" s="214">
        <f>IF(N286="základní",J286,0)</f>
        <v>0</v>
      </c>
      <c r="BF286" s="214">
        <f>IF(N286="snížená",J286,0)</f>
        <v>0</v>
      </c>
      <c r="BG286" s="214">
        <f>IF(N286="zákl. přenesená",J286,0)</f>
        <v>0</v>
      </c>
      <c r="BH286" s="214">
        <f>IF(N286="sníž. přenesená",J286,0)</f>
        <v>0</v>
      </c>
      <c r="BI286" s="214">
        <f>IF(N286="nulová",J286,0)</f>
        <v>0</v>
      </c>
      <c r="BJ286" s="25" t="s">
        <v>84</v>
      </c>
      <c r="BK286" s="214">
        <f>ROUND(I286*H286,2)</f>
        <v>0</v>
      </c>
      <c r="BL286" s="25" t="s">
        <v>152</v>
      </c>
      <c r="BM286" s="25" t="s">
        <v>315</v>
      </c>
    </row>
    <row r="287" spans="2:65" s="13" customFormat="1" ht="13.5">
      <c r="B287" s="233"/>
      <c r="C287" s="234"/>
      <c r="D287" s="223" t="s">
        <v>198</v>
      </c>
      <c r="E287" s="235" t="s">
        <v>21</v>
      </c>
      <c r="F287" s="236" t="s">
        <v>316</v>
      </c>
      <c r="G287" s="234"/>
      <c r="H287" s="237">
        <v>230</v>
      </c>
      <c r="I287" s="238"/>
      <c r="J287" s="234"/>
      <c r="K287" s="234"/>
      <c r="L287" s="239"/>
      <c r="M287" s="240"/>
      <c r="N287" s="241"/>
      <c r="O287" s="241"/>
      <c r="P287" s="241"/>
      <c r="Q287" s="241"/>
      <c r="R287" s="241"/>
      <c r="S287" s="241"/>
      <c r="T287" s="242"/>
      <c r="AT287" s="243" t="s">
        <v>198</v>
      </c>
      <c r="AU287" s="243" t="s">
        <v>86</v>
      </c>
      <c r="AV287" s="13" t="s">
        <v>86</v>
      </c>
      <c r="AW287" s="13" t="s">
        <v>39</v>
      </c>
      <c r="AX287" s="13" t="s">
        <v>84</v>
      </c>
      <c r="AY287" s="243" t="s">
        <v>134</v>
      </c>
    </row>
    <row r="288" spans="2:65" s="11" customFormat="1" ht="29.85" customHeight="1">
      <c r="B288" s="186"/>
      <c r="C288" s="187"/>
      <c r="D288" s="200" t="s">
        <v>75</v>
      </c>
      <c r="E288" s="201" t="s">
        <v>317</v>
      </c>
      <c r="F288" s="201" t="s">
        <v>318</v>
      </c>
      <c r="G288" s="187"/>
      <c r="H288" s="187"/>
      <c r="I288" s="190"/>
      <c r="J288" s="202">
        <f>BK288</f>
        <v>0</v>
      </c>
      <c r="K288" s="187"/>
      <c r="L288" s="192"/>
      <c r="M288" s="193"/>
      <c r="N288" s="194"/>
      <c r="O288" s="194"/>
      <c r="P288" s="195">
        <f>SUM(P289:P300)</f>
        <v>0</v>
      </c>
      <c r="Q288" s="194"/>
      <c r="R288" s="195">
        <f>SUM(R289:R300)</f>
        <v>0</v>
      </c>
      <c r="S288" s="194"/>
      <c r="T288" s="196">
        <f>SUM(T289:T300)</f>
        <v>0</v>
      </c>
      <c r="AR288" s="197" t="s">
        <v>84</v>
      </c>
      <c r="AT288" s="198" t="s">
        <v>75</v>
      </c>
      <c r="AU288" s="198" t="s">
        <v>84</v>
      </c>
      <c r="AY288" s="197" t="s">
        <v>134</v>
      </c>
      <c r="BK288" s="199">
        <f>SUM(BK289:BK300)</f>
        <v>0</v>
      </c>
    </row>
    <row r="289" spans="2:65" s="1" customFormat="1" ht="31.5" customHeight="1">
      <c r="B289" s="42"/>
      <c r="C289" s="203" t="s">
        <v>252</v>
      </c>
      <c r="D289" s="203" t="s">
        <v>137</v>
      </c>
      <c r="E289" s="204" t="s">
        <v>319</v>
      </c>
      <c r="F289" s="205" t="s">
        <v>320</v>
      </c>
      <c r="G289" s="206" t="s">
        <v>197</v>
      </c>
      <c r="H289" s="207">
        <v>3122.8</v>
      </c>
      <c r="I289" s="208"/>
      <c r="J289" s="209">
        <f>ROUND(I289*H289,2)</f>
        <v>0</v>
      </c>
      <c r="K289" s="205" t="s">
        <v>21</v>
      </c>
      <c r="L289" s="62"/>
      <c r="M289" s="210" t="s">
        <v>21</v>
      </c>
      <c r="N289" s="211" t="s">
        <v>47</v>
      </c>
      <c r="O289" s="43"/>
      <c r="P289" s="212">
        <f>O289*H289</f>
        <v>0</v>
      </c>
      <c r="Q289" s="212">
        <v>0</v>
      </c>
      <c r="R289" s="212">
        <f>Q289*H289</f>
        <v>0</v>
      </c>
      <c r="S289" s="212">
        <v>0</v>
      </c>
      <c r="T289" s="213">
        <f>S289*H289</f>
        <v>0</v>
      </c>
      <c r="AR289" s="25" t="s">
        <v>152</v>
      </c>
      <c r="AT289" s="25" t="s">
        <v>137</v>
      </c>
      <c r="AU289" s="25" t="s">
        <v>86</v>
      </c>
      <c r="AY289" s="25" t="s">
        <v>134</v>
      </c>
      <c r="BE289" s="214">
        <f>IF(N289="základní",J289,0)</f>
        <v>0</v>
      </c>
      <c r="BF289" s="214">
        <f>IF(N289="snížená",J289,0)</f>
        <v>0</v>
      </c>
      <c r="BG289" s="214">
        <f>IF(N289="zákl. přenesená",J289,0)</f>
        <v>0</v>
      </c>
      <c r="BH289" s="214">
        <f>IF(N289="sníž. přenesená",J289,0)</f>
        <v>0</v>
      </c>
      <c r="BI289" s="214">
        <f>IF(N289="nulová",J289,0)</f>
        <v>0</v>
      </c>
      <c r="BJ289" s="25" t="s">
        <v>84</v>
      </c>
      <c r="BK289" s="214">
        <f>ROUND(I289*H289,2)</f>
        <v>0</v>
      </c>
      <c r="BL289" s="25" t="s">
        <v>152</v>
      </c>
      <c r="BM289" s="25" t="s">
        <v>321</v>
      </c>
    </row>
    <row r="290" spans="2:65" s="12" customFormat="1" ht="13.5">
      <c r="B290" s="221"/>
      <c r="C290" s="222"/>
      <c r="D290" s="223" t="s">
        <v>198</v>
      </c>
      <c r="E290" s="224" t="s">
        <v>21</v>
      </c>
      <c r="F290" s="225" t="s">
        <v>322</v>
      </c>
      <c r="G290" s="222"/>
      <c r="H290" s="226" t="s">
        <v>21</v>
      </c>
      <c r="I290" s="227"/>
      <c r="J290" s="222"/>
      <c r="K290" s="222"/>
      <c r="L290" s="228"/>
      <c r="M290" s="229"/>
      <c r="N290" s="230"/>
      <c r="O290" s="230"/>
      <c r="P290" s="230"/>
      <c r="Q290" s="230"/>
      <c r="R290" s="230"/>
      <c r="S290" s="230"/>
      <c r="T290" s="231"/>
      <c r="AT290" s="232" t="s">
        <v>198</v>
      </c>
      <c r="AU290" s="232" t="s">
        <v>86</v>
      </c>
      <c r="AV290" s="12" t="s">
        <v>84</v>
      </c>
      <c r="AW290" s="12" t="s">
        <v>39</v>
      </c>
      <c r="AX290" s="12" t="s">
        <v>76</v>
      </c>
      <c r="AY290" s="232" t="s">
        <v>134</v>
      </c>
    </row>
    <row r="291" spans="2:65" s="13" customFormat="1" ht="13.5">
      <c r="B291" s="233"/>
      <c r="C291" s="234"/>
      <c r="D291" s="223" t="s">
        <v>198</v>
      </c>
      <c r="E291" s="235" t="s">
        <v>21</v>
      </c>
      <c r="F291" s="236" t="s">
        <v>323</v>
      </c>
      <c r="G291" s="234"/>
      <c r="H291" s="237">
        <v>1924</v>
      </c>
      <c r="I291" s="238"/>
      <c r="J291" s="234"/>
      <c r="K291" s="234"/>
      <c r="L291" s="239"/>
      <c r="M291" s="240"/>
      <c r="N291" s="241"/>
      <c r="O291" s="241"/>
      <c r="P291" s="241"/>
      <c r="Q291" s="241"/>
      <c r="R291" s="241"/>
      <c r="S291" s="241"/>
      <c r="T291" s="242"/>
      <c r="AT291" s="243" t="s">
        <v>198</v>
      </c>
      <c r="AU291" s="243" t="s">
        <v>86</v>
      </c>
      <c r="AV291" s="13" t="s">
        <v>86</v>
      </c>
      <c r="AW291" s="13" t="s">
        <v>39</v>
      </c>
      <c r="AX291" s="13" t="s">
        <v>76</v>
      </c>
      <c r="AY291" s="243" t="s">
        <v>134</v>
      </c>
    </row>
    <row r="292" spans="2:65" s="13" customFormat="1" ht="13.5">
      <c r="B292" s="233"/>
      <c r="C292" s="234"/>
      <c r="D292" s="223" t="s">
        <v>198</v>
      </c>
      <c r="E292" s="235" t="s">
        <v>21</v>
      </c>
      <c r="F292" s="236" t="s">
        <v>324</v>
      </c>
      <c r="G292" s="234"/>
      <c r="H292" s="237">
        <v>666.4</v>
      </c>
      <c r="I292" s="238"/>
      <c r="J292" s="234"/>
      <c r="K292" s="234"/>
      <c r="L292" s="239"/>
      <c r="M292" s="240"/>
      <c r="N292" s="241"/>
      <c r="O292" s="241"/>
      <c r="P292" s="241"/>
      <c r="Q292" s="241"/>
      <c r="R292" s="241"/>
      <c r="S292" s="241"/>
      <c r="T292" s="242"/>
      <c r="AT292" s="243" t="s">
        <v>198</v>
      </c>
      <c r="AU292" s="243" t="s">
        <v>86</v>
      </c>
      <c r="AV292" s="13" t="s">
        <v>86</v>
      </c>
      <c r="AW292" s="13" t="s">
        <v>39</v>
      </c>
      <c r="AX292" s="13" t="s">
        <v>76</v>
      </c>
      <c r="AY292" s="243" t="s">
        <v>134</v>
      </c>
    </row>
    <row r="293" spans="2:65" s="13" customFormat="1" ht="13.5">
      <c r="B293" s="233"/>
      <c r="C293" s="234"/>
      <c r="D293" s="223" t="s">
        <v>198</v>
      </c>
      <c r="E293" s="235" t="s">
        <v>21</v>
      </c>
      <c r="F293" s="236" t="s">
        <v>325</v>
      </c>
      <c r="G293" s="234"/>
      <c r="H293" s="237">
        <v>532.4</v>
      </c>
      <c r="I293" s="238"/>
      <c r="J293" s="234"/>
      <c r="K293" s="234"/>
      <c r="L293" s="239"/>
      <c r="M293" s="240"/>
      <c r="N293" s="241"/>
      <c r="O293" s="241"/>
      <c r="P293" s="241"/>
      <c r="Q293" s="241"/>
      <c r="R293" s="241"/>
      <c r="S293" s="241"/>
      <c r="T293" s="242"/>
      <c r="AT293" s="243" t="s">
        <v>198</v>
      </c>
      <c r="AU293" s="243" t="s">
        <v>86</v>
      </c>
      <c r="AV293" s="13" t="s">
        <v>86</v>
      </c>
      <c r="AW293" s="13" t="s">
        <v>39</v>
      </c>
      <c r="AX293" s="13" t="s">
        <v>76</v>
      </c>
      <c r="AY293" s="243" t="s">
        <v>134</v>
      </c>
    </row>
    <row r="294" spans="2:65" s="14" customFormat="1" ht="13.5">
      <c r="B294" s="244"/>
      <c r="C294" s="245"/>
      <c r="D294" s="246" t="s">
        <v>198</v>
      </c>
      <c r="E294" s="247" t="s">
        <v>21</v>
      </c>
      <c r="F294" s="248" t="s">
        <v>201</v>
      </c>
      <c r="G294" s="245"/>
      <c r="H294" s="249">
        <v>3122.8</v>
      </c>
      <c r="I294" s="250"/>
      <c r="J294" s="245"/>
      <c r="K294" s="245"/>
      <c r="L294" s="251"/>
      <c r="M294" s="252"/>
      <c r="N294" s="253"/>
      <c r="O294" s="253"/>
      <c r="P294" s="253"/>
      <c r="Q294" s="253"/>
      <c r="R294" s="253"/>
      <c r="S294" s="253"/>
      <c r="T294" s="254"/>
      <c r="AT294" s="255" t="s">
        <v>198</v>
      </c>
      <c r="AU294" s="255" t="s">
        <v>86</v>
      </c>
      <c r="AV294" s="14" t="s">
        <v>152</v>
      </c>
      <c r="AW294" s="14" t="s">
        <v>39</v>
      </c>
      <c r="AX294" s="14" t="s">
        <v>84</v>
      </c>
      <c r="AY294" s="255" t="s">
        <v>134</v>
      </c>
    </row>
    <row r="295" spans="2:65" s="1" customFormat="1" ht="31.5" customHeight="1">
      <c r="B295" s="42"/>
      <c r="C295" s="203" t="s">
        <v>9</v>
      </c>
      <c r="D295" s="203" t="s">
        <v>137</v>
      </c>
      <c r="E295" s="204" t="s">
        <v>326</v>
      </c>
      <c r="F295" s="205" t="s">
        <v>327</v>
      </c>
      <c r="G295" s="206" t="s">
        <v>197</v>
      </c>
      <c r="H295" s="207">
        <v>3122.8</v>
      </c>
      <c r="I295" s="208"/>
      <c r="J295" s="209">
        <f>ROUND(I295*H295,2)</f>
        <v>0</v>
      </c>
      <c r="K295" s="205" t="s">
        <v>21</v>
      </c>
      <c r="L295" s="62"/>
      <c r="M295" s="210" t="s">
        <v>21</v>
      </c>
      <c r="N295" s="211" t="s">
        <v>47</v>
      </c>
      <c r="O295" s="43"/>
      <c r="P295" s="212">
        <f>O295*H295</f>
        <v>0</v>
      </c>
      <c r="Q295" s="212">
        <v>0</v>
      </c>
      <c r="R295" s="212">
        <f>Q295*H295</f>
        <v>0</v>
      </c>
      <c r="S295" s="212">
        <v>0</v>
      </c>
      <c r="T295" s="213">
        <f>S295*H295</f>
        <v>0</v>
      </c>
      <c r="AR295" s="25" t="s">
        <v>152</v>
      </c>
      <c r="AT295" s="25" t="s">
        <v>137</v>
      </c>
      <c r="AU295" s="25" t="s">
        <v>86</v>
      </c>
      <c r="AY295" s="25" t="s">
        <v>134</v>
      </c>
      <c r="BE295" s="214">
        <f>IF(N295="základní",J295,0)</f>
        <v>0</v>
      </c>
      <c r="BF295" s="214">
        <f>IF(N295="snížená",J295,0)</f>
        <v>0</v>
      </c>
      <c r="BG295" s="214">
        <f>IF(N295="zákl. přenesená",J295,0)</f>
        <v>0</v>
      </c>
      <c r="BH295" s="214">
        <f>IF(N295="sníž. přenesená",J295,0)</f>
        <v>0</v>
      </c>
      <c r="BI295" s="214">
        <f>IF(N295="nulová",J295,0)</f>
        <v>0</v>
      </c>
      <c r="BJ295" s="25" t="s">
        <v>84</v>
      </c>
      <c r="BK295" s="214">
        <f>ROUND(I295*H295,2)</f>
        <v>0</v>
      </c>
      <c r="BL295" s="25" t="s">
        <v>152</v>
      </c>
      <c r="BM295" s="25" t="s">
        <v>328</v>
      </c>
    </row>
    <row r="296" spans="2:65" s="12" customFormat="1" ht="13.5">
      <c r="B296" s="221"/>
      <c r="C296" s="222"/>
      <c r="D296" s="223" t="s">
        <v>198</v>
      </c>
      <c r="E296" s="224" t="s">
        <v>21</v>
      </c>
      <c r="F296" s="225" t="s">
        <v>322</v>
      </c>
      <c r="G296" s="222"/>
      <c r="H296" s="226" t="s">
        <v>21</v>
      </c>
      <c r="I296" s="227"/>
      <c r="J296" s="222"/>
      <c r="K296" s="222"/>
      <c r="L296" s="228"/>
      <c r="M296" s="229"/>
      <c r="N296" s="230"/>
      <c r="O296" s="230"/>
      <c r="P296" s="230"/>
      <c r="Q296" s="230"/>
      <c r="R296" s="230"/>
      <c r="S296" s="230"/>
      <c r="T296" s="231"/>
      <c r="AT296" s="232" t="s">
        <v>198</v>
      </c>
      <c r="AU296" s="232" t="s">
        <v>86</v>
      </c>
      <c r="AV296" s="12" t="s">
        <v>84</v>
      </c>
      <c r="AW296" s="12" t="s">
        <v>39</v>
      </c>
      <c r="AX296" s="12" t="s">
        <v>76</v>
      </c>
      <c r="AY296" s="232" t="s">
        <v>134</v>
      </c>
    </row>
    <row r="297" spans="2:65" s="13" customFormat="1" ht="13.5">
      <c r="B297" s="233"/>
      <c r="C297" s="234"/>
      <c r="D297" s="223" t="s">
        <v>198</v>
      </c>
      <c r="E297" s="235" t="s">
        <v>21</v>
      </c>
      <c r="F297" s="236" t="s">
        <v>323</v>
      </c>
      <c r="G297" s="234"/>
      <c r="H297" s="237">
        <v>1924</v>
      </c>
      <c r="I297" s="238"/>
      <c r="J297" s="234"/>
      <c r="K297" s="234"/>
      <c r="L297" s="239"/>
      <c r="M297" s="240"/>
      <c r="N297" s="241"/>
      <c r="O297" s="241"/>
      <c r="P297" s="241"/>
      <c r="Q297" s="241"/>
      <c r="R297" s="241"/>
      <c r="S297" s="241"/>
      <c r="T297" s="242"/>
      <c r="AT297" s="243" t="s">
        <v>198</v>
      </c>
      <c r="AU297" s="243" t="s">
        <v>86</v>
      </c>
      <c r="AV297" s="13" t="s">
        <v>86</v>
      </c>
      <c r="AW297" s="13" t="s">
        <v>39</v>
      </c>
      <c r="AX297" s="13" t="s">
        <v>76</v>
      </c>
      <c r="AY297" s="243" t="s">
        <v>134</v>
      </c>
    </row>
    <row r="298" spans="2:65" s="13" customFormat="1" ht="13.5">
      <c r="B298" s="233"/>
      <c r="C298" s="234"/>
      <c r="D298" s="223" t="s">
        <v>198</v>
      </c>
      <c r="E298" s="235" t="s">
        <v>21</v>
      </c>
      <c r="F298" s="236" t="s">
        <v>324</v>
      </c>
      <c r="G298" s="234"/>
      <c r="H298" s="237">
        <v>666.4</v>
      </c>
      <c r="I298" s="238"/>
      <c r="J298" s="234"/>
      <c r="K298" s="234"/>
      <c r="L298" s="239"/>
      <c r="M298" s="240"/>
      <c r="N298" s="241"/>
      <c r="O298" s="241"/>
      <c r="P298" s="241"/>
      <c r="Q298" s="241"/>
      <c r="R298" s="241"/>
      <c r="S298" s="241"/>
      <c r="T298" s="242"/>
      <c r="AT298" s="243" t="s">
        <v>198</v>
      </c>
      <c r="AU298" s="243" t="s">
        <v>86</v>
      </c>
      <c r="AV298" s="13" t="s">
        <v>86</v>
      </c>
      <c r="AW298" s="13" t="s">
        <v>39</v>
      </c>
      <c r="AX298" s="13" t="s">
        <v>76</v>
      </c>
      <c r="AY298" s="243" t="s">
        <v>134</v>
      </c>
    </row>
    <row r="299" spans="2:65" s="13" customFormat="1" ht="13.5">
      <c r="B299" s="233"/>
      <c r="C299" s="234"/>
      <c r="D299" s="223" t="s">
        <v>198</v>
      </c>
      <c r="E299" s="235" t="s">
        <v>21</v>
      </c>
      <c r="F299" s="236" t="s">
        <v>325</v>
      </c>
      <c r="G299" s="234"/>
      <c r="H299" s="237">
        <v>532.4</v>
      </c>
      <c r="I299" s="238"/>
      <c r="J299" s="234"/>
      <c r="K299" s="234"/>
      <c r="L299" s="239"/>
      <c r="M299" s="240"/>
      <c r="N299" s="241"/>
      <c r="O299" s="241"/>
      <c r="P299" s="241"/>
      <c r="Q299" s="241"/>
      <c r="R299" s="241"/>
      <c r="S299" s="241"/>
      <c r="T299" s="242"/>
      <c r="AT299" s="243" t="s">
        <v>198</v>
      </c>
      <c r="AU299" s="243" t="s">
        <v>86</v>
      </c>
      <c r="AV299" s="13" t="s">
        <v>86</v>
      </c>
      <c r="AW299" s="13" t="s">
        <v>39</v>
      </c>
      <c r="AX299" s="13" t="s">
        <v>76</v>
      </c>
      <c r="AY299" s="243" t="s">
        <v>134</v>
      </c>
    </row>
    <row r="300" spans="2:65" s="14" customFormat="1" ht="13.5">
      <c r="B300" s="244"/>
      <c r="C300" s="245"/>
      <c r="D300" s="223" t="s">
        <v>198</v>
      </c>
      <c r="E300" s="280" t="s">
        <v>21</v>
      </c>
      <c r="F300" s="281" t="s">
        <v>201</v>
      </c>
      <c r="G300" s="245"/>
      <c r="H300" s="282">
        <v>3122.8</v>
      </c>
      <c r="I300" s="250"/>
      <c r="J300" s="245"/>
      <c r="K300" s="245"/>
      <c r="L300" s="251"/>
      <c r="M300" s="252"/>
      <c r="N300" s="253"/>
      <c r="O300" s="253"/>
      <c r="P300" s="253"/>
      <c r="Q300" s="253"/>
      <c r="R300" s="253"/>
      <c r="S300" s="253"/>
      <c r="T300" s="254"/>
      <c r="AT300" s="255" t="s">
        <v>198</v>
      </c>
      <c r="AU300" s="255" t="s">
        <v>86</v>
      </c>
      <c r="AV300" s="14" t="s">
        <v>152</v>
      </c>
      <c r="AW300" s="14" t="s">
        <v>39</v>
      </c>
      <c r="AX300" s="14" t="s">
        <v>84</v>
      </c>
      <c r="AY300" s="255" t="s">
        <v>134</v>
      </c>
    </row>
    <row r="301" spans="2:65" s="11" customFormat="1" ht="29.85" customHeight="1">
      <c r="B301" s="186"/>
      <c r="C301" s="187"/>
      <c r="D301" s="200" t="s">
        <v>75</v>
      </c>
      <c r="E301" s="201" t="s">
        <v>329</v>
      </c>
      <c r="F301" s="201" t="s">
        <v>330</v>
      </c>
      <c r="G301" s="187"/>
      <c r="H301" s="187"/>
      <c r="I301" s="190"/>
      <c r="J301" s="202">
        <f>BK301</f>
        <v>0</v>
      </c>
      <c r="K301" s="187"/>
      <c r="L301" s="192"/>
      <c r="M301" s="193"/>
      <c r="N301" s="194"/>
      <c r="O301" s="194"/>
      <c r="P301" s="195">
        <f>SUM(P302:P308)</f>
        <v>0</v>
      </c>
      <c r="Q301" s="194"/>
      <c r="R301" s="195">
        <f>SUM(R302:R308)</f>
        <v>0</v>
      </c>
      <c r="S301" s="194"/>
      <c r="T301" s="196">
        <f>SUM(T302:T308)</f>
        <v>0</v>
      </c>
      <c r="AR301" s="197" t="s">
        <v>84</v>
      </c>
      <c r="AT301" s="198" t="s">
        <v>75</v>
      </c>
      <c r="AU301" s="198" t="s">
        <v>84</v>
      </c>
      <c r="AY301" s="197" t="s">
        <v>134</v>
      </c>
      <c r="BK301" s="199">
        <f>SUM(BK302:BK308)</f>
        <v>0</v>
      </c>
    </row>
    <row r="302" spans="2:65" s="1" customFormat="1" ht="22.5" customHeight="1">
      <c r="B302" s="42"/>
      <c r="C302" s="203" t="s">
        <v>256</v>
      </c>
      <c r="D302" s="203" t="s">
        <v>137</v>
      </c>
      <c r="E302" s="204" t="s">
        <v>331</v>
      </c>
      <c r="F302" s="205" t="s">
        <v>332</v>
      </c>
      <c r="G302" s="206" t="s">
        <v>197</v>
      </c>
      <c r="H302" s="207">
        <v>3682.34</v>
      </c>
      <c r="I302" s="208"/>
      <c r="J302" s="209">
        <f>ROUND(I302*H302,2)</f>
        <v>0</v>
      </c>
      <c r="K302" s="205" t="s">
        <v>21</v>
      </c>
      <c r="L302" s="62"/>
      <c r="M302" s="210" t="s">
        <v>21</v>
      </c>
      <c r="N302" s="211" t="s">
        <v>47</v>
      </c>
      <c r="O302" s="43"/>
      <c r="P302" s="212">
        <f>O302*H302</f>
        <v>0</v>
      </c>
      <c r="Q302" s="212">
        <v>0</v>
      </c>
      <c r="R302" s="212">
        <f>Q302*H302</f>
        <v>0</v>
      </c>
      <c r="S302" s="212">
        <v>0</v>
      </c>
      <c r="T302" s="213">
        <f>S302*H302</f>
        <v>0</v>
      </c>
      <c r="AR302" s="25" t="s">
        <v>152</v>
      </c>
      <c r="AT302" s="25" t="s">
        <v>137</v>
      </c>
      <c r="AU302" s="25" t="s">
        <v>86</v>
      </c>
      <c r="AY302" s="25" t="s">
        <v>134</v>
      </c>
      <c r="BE302" s="214">
        <f>IF(N302="základní",J302,0)</f>
        <v>0</v>
      </c>
      <c r="BF302" s="214">
        <f>IF(N302="snížená",J302,0)</f>
        <v>0</v>
      </c>
      <c r="BG302" s="214">
        <f>IF(N302="zákl. přenesená",J302,0)</f>
        <v>0</v>
      </c>
      <c r="BH302" s="214">
        <f>IF(N302="sníž. přenesená",J302,0)</f>
        <v>0</v>
      </c>
      <c r="BI302" s="214">
        <f>IF(N302="nulová",J302,0)</f>
        <v>0</v>
      </c>
      <c r="BJ302" s="25" t="s">
        <v>84</v>
      </c>
      <c r="BK302" s="214">
        <f>ROUND(I302*H302,2)</f>
        <v>0</v>
      </c>
      <c r="BL302" s="25" t="s">
        <v>152</v>
      </c>
      <c r="BM302" s="25" t="s">
        <v>333</v>
      </c>
    </row>
    <row r="303" spans="2:65" s="13" customFormat="1" ht="13.5">
      <c r="B303" s="233"/>
      <c r="C303" s="234"/>
      <c r="D303" s="223" t="s">
        <v>198</v>
      </c>
      <c r="E303" s="235" t="s">
        <v>21</v>
      </c>
      <c r="F303" s="236" t="s">
        <v>334</v>
      </c>
      <c r="G303" s="234"/>
      <c r="H303" s="237">
        <v>111.71</v>
      </c>
      <c r="I303" s="238"/>
      <c r="J303" s="234"/>
      <c r="K303" s="234"/>
      <c r="L303" s="239"/>
      <c r="M303" s="240"/>
      <c r="N303" s="241"/>
      <c r="O303" s="241"/>
      <c r="P303" s="241"/>
      <c r="Q303" s="241"/>
      <c r="R303" s="241"/>
      <c r="S303" s="241"/>
      <c r="T303" s="242"/>
      <c r="AT303" s="243" t="s">
        <v>198</v>
      </c>
      <c r="AU303" s="243" t="s">
        <v>86</v>
      </c>
      <c r="AV303" s="13" t="s">
        <v>86</v>
      </c>
      <c r="AW303" s="13" t="s">
        <v>39</v>
      </c>
      <c r="AX303" s="13" t="s">
        <v>76</v>
      </c>
      <c r="AY303" s="243" t="s">
        <v>134</v>
      </c>
    </row>
    <row r="304" spans="2:65" s="13" customFormat="1" ht="13.5">
      <c r="B304" s="233"/>
      <c r="C304" s="234"/>
      <c r="D304" s="223" t="s">
        <v>198</v>
      </c>
      <c r="E304" s="235" t="s">
        <v>21</v>
      </c>
      <c r="F304" s="236" t="s">
        <v>335</v>
      </c>
      <c r="G304" s="234"/>
      <c r="H304" s="237">
        <v>0.23</v>
      </c>
      <c r="I304" s="238"/>
      <c r="J304" s="234"/>
      <c r="K304" s="234"/>
      <c r="L304" s="239"/>
      <c r="M304" s="240"/>
      <c r="N304" s="241"/>
      <c r="O304" s="241"/>
      <c r="P304" s="241"/>
      <c r="Q304" s="241"/>
      <c r="R304" s="241"/>
      <c r="S304" s="241"/>
      <c r="T304" s="242"/>
      <c r="AT304" s="243" t="s">
        <v>198</v>
      </c>
      <c r="AU304" s="243" t="s">
        <v>86</v>
      </c>
      <c r="AV304" s="13" t="s">
        <v>86</v>
      </c>
      <c r="AW304" s="13" t="s">
        <v>39</v>
      </c>
      <c r="AX304" s="13" t="s">
        <v>76</v>
      </c>
      <c r="AY304" s="243" t="s">
        <v>134</v>
      </c>
    </row>
    <row r="305" spans="2:65" s="13" customFormat="1" ht="13.5">
      <c r="B305" s="233"/>
      <c r="C305" s="234"/>
      <c r="D305" s="223" t="s">
        <v>198</v>
      </c>
      <c r="E305" s="235" t="s">
        <v>21</v>
      </c>
      <c r="F305" s="236" t="s">
        <v>336</v>
      </c>
      <c r="G305" s="234"/>
      <c r="H305" s="237">
        <v>70.400000000000006</v>
      </c>
      <c r="I305" s="238"/>
      <c r="J305" s="234"/>
      <c r="K305" s="234"/>
      <c r="L305" s="239"/>
      <c r="M305" s="240"/>
      <c r="N305" s="241"/>
      <c r="O305" s="241"/>
      <c r="P305" s="241"/>
      <c r="Q305" s="241"/>
      <c r="R305" s="241"/>
      <c r="S305" s="241"/>
      <c r="T305" s="242"/>
      <c r="AT305" s="243" t="s">
        <v>198</v>
      </c>
      <c r="AU305" s="243" t="s">
        <v>86</v>
      </c>
      <c r="AV305" s="13" t="s">
        <v>86</v>
      </c>
      <c r="AW305" s="13" t="s">
        <v>39</v>
      </c>
      <c r="AX305" s="13" t="s">
        <v>76</v>
      </c>
      <c r="AY305" s="243" t="s">
        <v>134</v>
      </c>
    </row>
    <row r="306" spans="2:65" s="12" customFormat="1" ht="13.5">
      <c r="B306" s="221"/>
      <c r="C306" s="222"/>
      <c r="D306" s="223" t="s">
        <v>198</v>
      </c>
      <c r="E306" s="224" t="s">
        <v>21</v>
      </c>
      <c r="F306" s="225" t="s">
        <v>337</v>
      </c>
      <c r="G306" s="222"/>
      <c r="H306" s="226" t="s">
        <v>21</v>
      </c>
      <c r="I306" s="227"/>
      <c r="J306" s="222"/>
      <c r="K306" s="222"/>
      <c r="L306" s="228"/>
      <c r="M306" s="229"/>
      <c r="N306" s="230"/>
      <c r="O306" s="230"/>
      <c r="P306" s="230"/>
      <c r="Q306" s="230"/>
      <c r="R306" s="230"/>
      <c r="S306" s="230"/>
      <c r="T306" s="231"/>
      <c r="AT306" s="232" t="s">
        <v>198</v>
      </c>
      <c r="AU306" s="232" t="s">
        <v>86</v>
      </c>
      <c r="AV306" s="12" t="s">
        <v>84</v>
      </c>
      <c r="AW306" s="12" t="s">
        <v>39</v>
      </c>
      <c r="AX306" s="12" t="s">
        <v>76</v>
      </c>
      <c r="AY306" s="232" t="s">
        <v>134</v>
      </c>
    </row>
    <row r="307" spans="2:65" s="13" customFormat="1" ht="13.5">
      <c r="B307" s="233"/>
      <c r="C307" s="234"/>
      <c r="D307" s="223" t="s">
        <v>198</v>
      </c>
      <c r="E307" s="235" t="s">
        <v>21</v>
      </c>
      <c r="F307" s="236" t="s">
        <v>338</v>
      </c>
      <c r="G307" s="234"/>
      <c r="H307" s="237">
        <v>3500</v>
      </c>
      <c r="I307" s="238"/>
      <c r="J307" s="234"/>
      <c r="K307" s="234"/>
      <c r="L307" s="239"/>
      <c r="M307" s="240"/>
      <c r="N307" s="241"/>
      <c r="O307" s="241"/>
      <c r="P307" s="241"/>
      <c r="Q307" s="241"/>
      <c r="R307" s="241"/>
      <c r="S307" s="241"/>
      <c r="T307" s="242"/>
      <c r="AT307" s="243" t="s">
        <v>198</v>
      </c>
      <c r="AU307" s="243" t="s">
        <v>86</v>
      </c>
      <c r="AV307" s="13" t="s">
        <v>86</v>
      </c>
      <c r="AW307" s="13" t="s">
        <v>39</v>
      </c>
      <c r="AX307" s="13" t="s">
        <v>76</v>
      </c>
      <c r="AY307" s="243" t="s">
        <v>134</v>
      </c>
    </row>
    <row r="308" spans="2:65" s="14" customFormat="1" ht="13.5">
      <c r="B308" s="244"/>
      <c r="C308" s="245"/>
      <c r="D308" s="223" t="s">
        <v>198</v>
      </c>
      <c r="E308" s="280" t="s">
        <v>21</v>
      </c>
      <c r="F308" s="281" t="s">
        <v>201</v>
      </c>
      <c r="G308" s="245"/>
      <c r="H308" s="282">
        <v>3682.34</v>
      </c>
      <c r="I308" s="250"/>
      <c r="J308" s="245"/>
      <c r="K308" s="245"/>
      <c r="L308" s="251"/>
      <c r="M308" s="252"/>
      <c r="N308" s="253"/>
      <c r="O308" s="253"/>
      <c r="P308" s="253"/>
      <c r="Q308" s="253"/>
      <c r="R308" s="253"/>
      <c r="S308" s="253"/>
      <c r="T308" s="254"/>
      <c r="AT308" s="255" t="s">
        <v>198</v>
      </c>
      <c r="AU308" s="255" t="s">
        <v>86</v>
      </c>
      <c r="AV308" s="14" t="s">
        <v>152</v>
      </c>
      <c r="AW308" s="14" t="s">
        <v>39</v>
      </c>
      <c r="AX308" s="14" t="s">
        <v>84</v>
      </c>
      <c r="AY308" s="255" t="s">
        <v>134</v>
      </c>
    </row>
    <row r="309" spans="2:65" s="11" customFormat="1" ht="29.85" customHeight="1">
      <c r="B309" s="186"/>
      <c r="C309" s="187"/>
      <c r="D309" s="200" t="s">
        <v>75</v>
      </c>
      <c r="E309" s="201" t="s">
        <v>339</v>
      </c>
      <c r="F309" s="201" t="s">
        <v>340</v>
      </c>
      <c r="G309" s="187"/>
      <c r="H309" s="187"/>
      <c r="I309" s="190"/>
      <c r="J309" s="202">
        <f>BK309</f>
        <v>0</v>
      </c>
      <c r="K309" s="187"/>
      <c r="L309" s="192"/>
      <c r="M309" s="193"/>
      <c r="N309" s="194"/>
      <c r="O309" s="194"/>
      <c r="P309" s="195">
        <f>SUM(P310:P313)</f>
        <v>0</v>
      </c>
      <c r="Q309" s="194"/>
      <c r="R309" s="195">
        <f>SUM(R310:R313)</f>
        <v>0</v>
      </c>
      <c r="S309" s="194"/>
      <c r="T309" s="196">
        <f>SUM(T310:T313)</f>
        <v>0</v>
      </c>
      <c r="AR309" s="197" t="s">
        <v>84</v>
      </c>
      <c r="AT309" s="198" t="s">
        <v>75</v>
      </c>
      <c r="AU309" s="198" t="s">
        <v>84</v>
      </c>
      <c r="AY309" s="197" t="s">
        <v>134</v>
      </c>
      <c r="BK309" s="199">
        <f>SUM(BK310:BK313)</f>
        <v>0</v>
      </c>
    </row>
    <row r="310" spans="2:65" s="1" customFormat="1" ht="31.5" customHeight="1">
      <c r="B310" s="42"/>
      <c r="C310" s="203" t="s">
        <v>341</v>
      </c>
      <c r="D310" s="203" t="s">
        <v>137</v>
      </c>
      <c r="E310" s="204" t="s">
        <v>342</v>
      </c>
      <c r="F310" s="205" t="s">
        <v>343</v>
      </c>
      <c r="G310" s="206" t="s">
        <v>280</v>
      </c>
      <c r="H310" s="207">
        <v>93.84</v>
      </c>
      <c r="I310" s="208"/>
      <c r="J310" s="209">
        <f>ROUND(I310*H310,2)</f>
        <v>0</v>
      </c>
      <c r="K310" s="205" t="s">
        <v>21</v>
      </c>
      <c r="L310" s="62"/>
      <c r="M310" s="210" t="s">
        <v>21</v>
      </c>
      <c r="N310" s="211" t="s">
        <v>47</v>
      </c>
      <c r="O310" s="43"/>
      <c r="P310" s="212">
        <f>O310*H310</f>
        <v>0</v>
      </c>
      <c r="Q310" s="212">
        <v>0</v>
      </c>
      <c r="R310" s="212">
        <f>Q310*H310</f>
        <v>0</v>
      </c>
      <c r="S310" s="212">
        <v>0</v>
      </c>
      <c r="T310" s="213">
        <f>S310*H310</f>
        <v>0</v>
      </c>
      <c r="AR310" s="25" t="s">
        <v>152</v>
      </c>
      <c r="AT310" s="25" t="s">
        <v>137</v>
      </c>
      <c r="AU310" s="25" t="s">
        <v>86</v>
      </c>
      <c r="AY310" s="25" t="s">
        <v>134</v>
      </c>
      <c r="BE310" s="214">
        <f>IF(N310="základní",J310,0)</f>
        <v>0</v>
      </c>
      <c r="BF310" s="214">
        <f>IF(N310="snížená",J310,0)</f>
        <v>0</v>
      </c>
      <c r="BG310" s="214">
        <f>IF(N310="zákl. přenesená",J310,0)</f>
        <v>0</v>
      </c>
      <c r="BH310" s="214">
        <f>IF(N310="sníž. přenesená",J310,0)</f>
        <v>0</v>
      </c>
      <c r="BI310" s="214">
        <f>IF(N310="nulová",J310,0)</f>
        <v>0</v>
      </c>
      <c r="BJ310" s="25" t="s">
        <v>84</v>
      </c>
      <c r="BK310" s="214">
        <f>ROUND(I310*H310,2)</f>
        <v>0</v>
      </c>
      <c r="BL310" s="25" t="s">
        <v>152</v>
      </c>
      <c r="BM310" s="25" t="s">
        <v>344</v>
      </c>
    </row>
    <row r="311" spans="2:65" s="1" customFormat="1" ht="31.5" customHeight="1">
      <c r="B311" s="42"/>
      <c r="C311" s="203" t="s">
        <v>267</v>
      </c>
      <c r="D311" s="203" t="s">
        <v>137</v>
      </c>
      <c r="E311" s="204" t="s">
        <v>345</v>
      </c>
      <c r="F311" s="205" t="s">
        <v>346</v>
      </c>
      <c r="G311" s="206" t="s">
        <v>280</v>
      </c>
      <c r="H311" s="207">
        <v>375.36</v>
      </c>
      <c r="I311" s="208"/>
      <c r="J311" s="209">
        <f>ROUND(I311*H311,2)</f>
        <v>0</v>
      </c>
      <c r="K311" s="205" t="s">
        <v>21</v>
      </c>
      <c r="L311" s="62"/>
      <c r="M311" s="210" t="s">
        <v>21</v>
      </c>
      <c r="N311" s="211" t="s">
        <v>47</v>
      </c>
      <c r="O311" s="43"/>
      <c r="P311" s="212">
        <f>O311*H311</f>
        <v>0</v>
      </c>
      <c r="Q311" s="212">
        <v>0</v>
      </c>
      <c r="R311" s="212">
        <f>Q311*H311</f>
        <v>0</v>
      </c>
      <c r="S311" s="212">
        <v>0</v>
      </c>
      <c r="T311" s="213">
        <f>S311*H311</f>
        <v>0</v>
      </c>
      <c r="AR311" s="25" t="s">
        <v>152</v>
      </c>
      <c r="AT311" s="25" t="s">
        <v>137</v>
      </c>
      <c r="AU311" s="25" t="s">
        <v>86</v>
      </c>
      <c r="AY311" s="25" t="s">
        <v>134</v>
      </c>
      <c r="BE311" s="214">
        <f>IF(N311="základní",J311,0)</f>
        <v>0</v>
      </c>
      <c r="BF311" s="214">
        <f>IF(N311="snížená",J311,0)</f>
        <v>0</v>
      </c>
      <c r="BG311" s="214">
        <f>IF(N311="zákl. přenesená",J311,0)</f>
        <v>0</v>
      </c>
      <c r="BH311" s="214">
        <f>IF(N311="sníž. přenesená",J311,0)</f>
        <v>0</v>
      </c>
      <c r="BI311" s="214">
        <f>IF(N311="nulová",J311,0)</f>
        <v>0</v>
      </c>
      <c r="BJ311" s="25" t="s">
        <v>84</v>
      </c>
      <c r="BK311" s="214">
        <f>ROUND(I311*H311,2)</f>
        <v>0</v>
      </c>
      <c r="BL311" s="25" t="s">
        <v>152</v>
      </c>
      <c r="BM311" s="25" t="s">
        <v>347</v>
      </c>
    </row>
    <row r="312" spans="2:65" s="13" customFormat="1" ht="13.5">
      <c r="B312" s="233"/>
      <c r="C312" s="234"/>
      <c r="D312" s="246" t="s">
        <v>198</v>
      </c>
      <c r="E312" s="256" t="s">
        <v>21</v>
      </c>
      <c r="F312" s="257" t="s">
        <v>348</v>
      </c>
      <c r="G312" s="234"/>
      <c r="H312" s="258">
        <v>375.36</v>
      </c>
      <c r="I312" s="238"/>
      <c r="J312" s="234"/>
      <c r="K312" s="234"/>
      <c r="L312" s="239"/>
      <c r="M312" s="240"/>
      <c r="N312" s="241"/>
      <c r="O312" s="241"/>
      <c r="P312" s="241"/>
      <c r="Q312" s="241"/>
      <c r="R312" s="241"/>
      <c r="S312" s="241"/>
      <c r="T312" s="242"/>
      <c r="AT312" s="243" t="s">
        <v>198</v>
      </c>
      <c r="AU312" s="243" t="s">
        <v>86</v>
      </c>
      <c r="AV312" s="13" t="s">
        <v>86</v>
      </c>
      <c r="AW312" s="13" t="s">
        <v>39</v>
      </c>
      <c r="AX312" s="13" t="s">
        <v>84</v>
      </c>
      <c r="AY312" s="243" t="s">
        <v>134</v>
      </c>
    </row>
    <row r="313" spans="2:65" s="1" customFormat="1" ht="22.5" customHeight="1">
      <c r="B313" s="42"/>
      <c r="C313" s="203" t="s">
        <v>349</v>
      </c>
      <c r="D313" s="203" t="s">
        <v>137</v>
      </c>
      <c r="E313" s="204" t="s">
        <v>350</v>
      </c>
      <c r="F313" s="205" t="s">
        <v>351</v>
      </c>
      <c r="G313" s="206" t="s">
        <v>280</v>
      </c>
      <c r="H313" s="207">
        <v>93.84</v>
      </c>
      <c r="I313" s="208"/>
      <c r="J313" s="209">
        <f>ROUND(I313*H313,2)</f>
        <v>0</v>
      </c>
      <c r="K313" s="205" t="s">
        <v>21</v>
      </c>
      <c r="L313" s="62"/>
      <c r="M313" s="210" t="s">
        <v>21</v>
      </c>
      <c r="N313" s="211" t="s">
        <v>47</v>
      </c>
      <c r="O313" s="43"/>
      <c r="P313" s="212">
        <f>O313*H313</f>
        <v>0</v>
      </c>
      <c r="Q313" s="212">
        <v>0</v>
      </c>
      <c r="R313" s="212">
        <f>Q313*H313</f>
        <v>0</v>
      </c>
      <c r="S313" s="212">
        <v>0</v>
      </c>
      <c r="T313" s="213">
        <f>S313*H313</f>
        <v>0</v>
      </c>
      <c r="AR313" s="25" t="s">
        <v>152</v>
      </c>
      <c r="AT313" s="25" t="s">
        <v>137</v>
      </c>
      <c r="AU313" s="25" t="s">
        <v>86</v>
      </c>
      <c r="AY313" s="25" t="s">
        <v>134</v>
      </c>
      <c r="BE313" s="214">
        <f>IF(N313="základní",J313,0)</f>
        <v>0</v>
      </c>
      <c r="BF313" s="214">
        <f>IF(N313="snížená",J313,0)</f>
        <v>0</v>
      </c>
      <c r="BG313" s="214">
        <f>IF(N313="zákl. přenesená",J313,0)</f>
        <v>0</v>
      </c>
      <c r="BH313" s="214">
        <f>IF(N313="sníž. přenesená",J313,0)</f>
        <v>0</v>
      </c>
      <c r="BI313" s="214">
        <f>IF(N313="nulová",J313,0)</f>
        <v>0</v>
      </c>
      <c r="BJ313" s="25" t="s">
        <v>84</v>
      </c>
      <c r="BK313" s="214">
        <f>ROUND(I313*H313,2)</f>
        <v>0</v>
      </c>
      <c r="BL313" s="25" t="s">
        <v>152</v>
      </c>
      <c r="BM313" s="25" t="s">
        <v>352</v>
      </c>
    </row>
    <row r="314" spans="2:65" s="11" customFormat="1" ht="29.85" customHeight="1">
      <c r="B314" s="186"/>
      <c r="C314" s="187"/>
      <c r="D314" s="200" t="s">
        <v>75</v>
      </c>
      <c r="E314" s="201" t="s">
        <v>353</v>
      </c>
      <c r="F314" s="201" t="s">
        <v>354</v>
      </c>
      <c r="G314" s="187"/>
      <c r="H314" s="187"/>
      <c r="I314" s="190"/>
      <c r="J314" s="202">
        <f>BK314</f>
        <v>0</v>
      </c>
      <c r="K314" s="187"/>
      <c r="L314" s="192"/>
      <c r="M314" s="193"/>
      <c r="N314" s="194"/>
      <c r="O314" s="194"/>
      <c r="P314" s="195">
        <f>P315</f>
        <v>0</v>
      </c>
      <c r="Q314" s="194"/>
      <c r="R314" s="195">
        <f>R315</f>
        <v>0</v>
      </c>
      <c r="S314" s="194"/>
      <c r="T314" s="196">
        <f>T315</f>
        <v>0</v>
      </c>
      <c r="AR314" s="197" t="s">
        <v>84</v>
      </c>
      <c r="AT314" s="198" t="s">
        <v>75</v>
      </c>
      <c r="AU314" s="198" t="s">
        <v>84</v>
      </c>
      <c r="AY314" s="197" t="s">
        <v>134</v>
      </c>
      <c r="BK314" s="199">
        <f>BK315</f>
        <v>0</v>
      </c>
    </row>
    <row r="315" spans="2:65" s="1" customFormat="1" ht="22.5" customHeight="1">
      <c r="B315" s="42"/>
      <c r="C315" s="203" t="s">
        <v>281</v>
      </c>
      <c r="D315" s="203" t="s">
        <v>137</v>
      </c>
      <c r="E315" s="204" t="s">
        <v>355</v>
      </c>
      <c r="F315" s="205" t="s">
        <v>356</v>
      </c>
      <c r="G315" s="206" t="s">
        <v>280</v>
      </c>
      <c r="H315" s="207">
        <v>5485.69</v>
      </c>
      <c r="I315" s="208"/>
      <c r="J315" s="209">
        <f>ROUND(I315*H315,2)</f>
        <v>0</v>
      </c>
      <c r="K315" s="205" t="s">
        <v>21</v>
      </c>
      <c r="L315" s="62"/>
      <c r="M315" s="210" t="s">
        <v>21</v>
      </c>
      <c r="N315" s="211" t="s">
        <v>47</v>
      </c>
      <c r="O315" s="43"/>
      <c r="P315" s="212">
        <f>O315*H315</f>
        <v>0</v>
      </c>
      <c r="Q315" s="212">
        <v>0</v>
      </c>
      <c r="R315" s="212">
        <f>Q315*H315</f>
        <v>0</v>
      </c>
      <c r="S315" s="212">
        <v>0</v>
      </c>
      <c r="T315" s="213">
        <f>S315*H315</f>
        <v>0</v>
      </c>
      <c r="AR315" s="25" t="s">
        <v>152</v>
      </c>
      <c r="AT315" s="25" t="s">
        <v>137</v>
      </c>
      <c r="AU315" s="25" t="s">
        <v>86</v>
      </c>
      <c r="AY315" s="25" t="s">
        <v>134</v>
      </c>
      <c r="BE315" s="214">
        <f>IF(N315="základní",J315,0)</f>
        <v>0</v>
      </c>
      <c r="BF315" s="214">
        <f>IF(N315="snížená",J315,0)</f>
        <v>0</v>
      </c>
      <c r="BG315" s="214">
        <f>IF(N315="zákl. přenesená",J315,0)</f>
        <v>0</v>
      </c>
      <c r="BH315" s="214">
        <f>IF(N315="sníž. přenesená",J315,0)</f>
        <v>0</v>
      </c>
      <c r="BI315" s="214">
        <f>IF(N315="nulová",J315,0)</f>
        <v>0</v>
      </c>
      <c r="BJ315" s="25" t="s">
        <v>84</v>
      </c>
      <c r="BK315" s="214">
        <f>ROUND(I315*H315,2)</f>
        <v>0</v>
      </c>
      <c r="BL315" s="25" t="s">
        <v>152</v>
      </c>
      <c r="BM315" s="25" t="s">
        <v>357</v>
      </c>
    </row>
    <row r="316" spans="2:65" s="11" customFormat="1" ht="29.85" customHeight="1">
      <c r="B316" s="186"/>
      <c r="C316" s="187"/>
      <c r="D316" s="200" t="s">
        <v>75</v>
      </c>
      <c r="E316" s="201" t="s">
        <v>358</v>
      </c>
      <c r="F316" s="201" t="s">
        <v>359</v>
      </c>
      <c r="G316" s="187"/>
      <c r="H316" s="187"/>
      <c r="I316" s="190"/>
      <c r="J316" s="202">
        <f>BK316</f>
        <v>0</v>
      </c>
      <c r="K316" s="187"/>
      <c r="L316" s="192"/>
      <c r="M316" s="193"/>
      <c r="N316" s="194"/>
      <c r="O316" s="194"/>
      <c r="P316" s="195">
        <f>P317</f>
        <v>0</v>
      </c>
      <c r="Q316" s="194"/>
      <c r="R316" s="195">
        <f>R317</f>
        <v>0</v>
      </c>
      <c r="S316" s="194"/>
      <c r="T316" s="196">
        <f>T317</f>
        <v>0</v>
      </c>
      <c r="AR316" s="197" t="s">
        <v>84</v>
      </c>
      <c r="AT316" s="198" t="s">
        <v>75</v>
      </c>
      <c r="AU316" s="198" t="s">
        <v>84</v>
      </c>
      <c r="AY316" s="197" t="s">
        <v>134</v>
      </c>
      <c r="BK316" s="199">
        <f>BK317</f>
        <v>0</v>
      </c>
    </row>
    <row r="317" spans="2:65" s="1" customFormat="1" ht="22.5" customHeight="1">
      <c r="B317" s="42"/>
      <c r="C317" s="203" t="s">
        <v>360</v>
      </c>
      <c r="D317" s="203" t="s">
        <v>137</v>
      </c>
      <c r="E317" s="204" t="s">
        <v>361</v>
      </c>
      <c r="F317" s="205" t="s">
        <v>362</v>
      </c>
      <c r="G317" s="206" t="s">
        <v>363</v>
      </c>
      <c r="H317" s="207">
        <v>12</v>
      </c>
      <c r="I317" s="208"/>
      <c r="J317" s="209">
        <f>ROUND(I317*H317,2)</f>
        <v>0</v>
      </c>
      <c r="K317" s="205" t="s">
        <v>21</v>
      </c>
      <c r="L317" s="62"/>
      <c r="M317" s="210" t="s">
        <v>21</v>
      </c>
      <c r="N317" s="215" t="s">
        <v>47</v>
      </c>
      <c r="O317" s="216"/>
      <c r="P317" s="217">
        <f>O317*H317</f>
        <v>0</v>
      </c>
      <c r="Q317" s="217">
        <v>0</v>
      </c>
      <c r="R317" s="217">
        <f>Q317*H317</f>
        <v>0</v>
      </c>
      <c r="S317" s="217">
        <v>0</v>
      </c>
      <c r="T317" s="218">
        <f>S317*H317</f>
        <v>0</v>
      </c>
      <c r="AR317" s="25" t="s">
        <v>152</v>
      </c>
      <c r="AT317" s="25" t="s">
        <v>137</v>
      </c>
      <c r="AU317" s="25" t="s">
        <v>86</v>
      </c>
      <c r="AY317" s="25" t="s">
        <v>134</v>
      </c>
      <c r="BE317" s="214">
        <f>IF(N317="základní",J317,0)</f>
        <v>0</v>
      </c>
      <c r="BF317" s="214">
        <f>IF(N317="snížená",J317,0)</f>
        <v>0</v>
      </c>
      <c r="BG317" s="214">
        <f>IF(N317="zákl. přenesená",J317,0)</f>
        <v>0</v>
      </c>
      <c r="BH317" s="214">
        <f>IF(N317="sníž. přenesená",J317,0)</f>
        <v>0</v>
      </c>
      <c r="BI317" s="214">
        <f>IF(N317="nulová",J317,0)</f>
        <v>0</v>
      </c>
      <c r="BJ317" s="25" t="s">
        <v>84</v>
      </c>
      <c r="BK317" s="214">
        <f>ROUND(I317*H317,2)</f>
        <v>0</v>
      </c>
      <c r="BL317" s="25" t="s">
        <v>152</v>
      </c>
      <c r="BM317" s="25" t="s">
        <v>364</v>
      </c>
    </row>
    <row r="318" spans="2:65" s="1" customFormat="1" ht="6.95" customHeight="1">
      <c r="B318" s="57"/>
      <c r="C318" s="58"/>
      <c r="D318" s="58"/>
      <c r="E318" s="58"/>
      <c r="F318" s="58"/>
      <c r="G318" s="58"/>
      <c r="H318" s="58"/>
      <c r="I318" s="149"/>
      <c r="J318" s="58"/>
      <c r="K318" s="58"/>
      <c r="L318" s="62"/>
    </row>
  </sheetData>
  <sheetProtection password="CC35" sheet="1" objects="1" scenarios="1" formatCells="0" formatColumns="0" formatRows="0" sort="0" autoFilter="0"/>
  <autoFilter ref="C95:K317"/>
  <mergeCells count="15">
    <mergeCell ref="E86:H86"/>
    <mergeCell ref="E84:H84"/>
    <mergeCell ref="E88:H88"/>
    <mergeCell ref="G1:H1"/>
    <mergeCell ref="L2:V2"/>
    <mergeCell ref="E49:H49"/>
    <mergeCell ref="E53:H53"/>
    <mergeCell ref="E51:H51"/>
    <mergeCell ref="E55:H55"/>
    <mergeCell ref="E82:H82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9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55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21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101</v>
      </c>
      <c r="G1" s="411" t="s">
        <v>102</v>
      </c>
      <c r="H1" s="411"/>
      <c r="I1" s="125"/>
      <c r="J1" s="124" t="s">
        <v>103</v>
      </c>
      <c r="K1" s="123" t="s">
        <v>104</v>
      </c>
      <c r="L1" s="124" t="s">
        <v>105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50000000000003" customHeight="1"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AT2" s="25" t="s">
        <v>100</v>
      </c>
    </row>
    <row r="3" spans="1:70" ht="6.95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86</v>
      </c>
    </row>
    <row r="4" spans="1:70" ht="36.950000000000003" customHeight="1">
      <c r="B4" s="29"/>
      <c r="C4" s="30"/>
      <c r="D4" s="31" t="s">
        <v>106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5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22.5" customHeight="1">
      <c r="B7" s="29"/>
      <c r="C7" s="30"/>
      <c r="D7" s="30"/>
      <c r="E7" s="404" t="str">
        <f>'Rekapitulace stavby'!K6</f>
        <v>EHC CZECH s.r.o. – PI Kanov, pobočka Ostrov</v>
      </c>
      <c r="F7" s="405"/>
      <c r="G7" s="405"/>
      <c r="H7" s="405"/>
      <c r="I7" s="127"/>
      <c r="J7" s="30"/>
      <c r="K7" s="32"/>
    </row>
    <row r="8" spans="1:70">
      <c r="B8" s="29"/>
      <c r="C8" s="30"/>
      <c r="D8" s="38" t="s">
        <v>107</v>
      </c>
      <c r="E8" s="30"/>
      <c r="F8" s="30"/>
      <c r="G8" s="30"/>
      <c r="H8" s="30"/>
      <c r="I8" s="127"/>
      <c r="J8" s="30"/>
      <c r="K8" s="32"/>
    </row>
    <row r="9" spans="1:70" ht="22.5" customHeight="1">
      <c r="B9" s="29"/>
      <c r="C9" s="30"/>
      <c r="D9" s="30"/>
      <c r="E9" s="404" t="s">
        <v>179</v>
      </c>
      <c r="F9" s="364"/>
      <c r="G9" s="364"/>
      <c r="H9" s="364"/>
      <c r="I9" s="127"/>
      <c r="J9" s="30"/>
      <c r="K9" s="32"/>
    </row>
    <row r="10" spans="1:70">
      <c r="B10" s="29"/>
      <c r="C10" s="30"/>
      <c r="D10" s="38" t="s">
        <v>180</v>
      </c>
      <c r="E10" s="30"/>
      <c r="F10" s="30"/>
      <c r="G10" s="30"/>
      <c r="H10" s="30"/>
      <c r="I10" s="127"/>
      <c r="J10" s="30"/>
      <c r="K10" s="32"/>
    </row>
    <row r="11" spans="1:70" s="1" customFormat="1" ht="22.5" customHeight="1">
      <c r="B11" s="42"/>
      <c r="C11" s="43"/>
      <c r="D11" s="43"/>
      <c r="E11" s="388" t="s">
        <v>181</v>
      </c>
      <c r="F11" s="407"/>
      <c r="G11" s="407"/>
      <c r="H11" s="407"/>
      <c r="I11" s="128"/>
      <c r="J11" s="43"/>
      <c r="K11" s="46"/>
    </row>
    <row r="12" spans="1:70" s="1" customFormat="1">
      <c r="B12" s="42"/>
      <c r="C12" s="43"/>
      <c r="D12" s="38" t="s">
        <v>182</v>
      </c>
      <c r="E12" s="43"/>
      <c r="F12" s="43"/>
      <c r="G12" s="43"/>
      <c r="H12" s="43"/>
      <c r="I12" s="128"/>
      <c r="J12" s="43"/>
      <c r="K12" s="46"/>
    </row>
    <row r="13" spans="1:70" s="1" customFormat="1" ht="36.950000000000003" customHeight="1">
      <c r="B13" s="42"/>
      <c r="C13" s="43"/>
      <c r="D13" s="43"/>
      <c r="E13" s="406" t="s">
        <v>365</v>
      </c>
      <c r="F13" s="407"/>
      <c r="G13" s="407"/>
      <c r="H13" s="407"/>
      <c r="I13" s="128"/>
      <c r="J13" s="43"/>
      <c r="K13" s="46"/>
    </row>
    <row r="14" spans="1:70" s="1" customFormat="1" ht="13.5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5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21</v>
      </c>
      <c r="K15" s="46"/>
    </row>
    <row r="16" spans="1:70" s="1" customFormat="1" ht="14.45" customHeight="1">
      <c r="B16" s="42"/>
      <c r="C16" s="43"/>
      <c r="D16" s="38" t="s">
        <v>23</v>
      </c>
      <c r="E16" s="43"/>
      <c r="F16" s="36" t="s">
        <v>24</v>
      </c>
      <c r="G16" s="43"/>
      <c r="H16" s="43"/>
      <c r="I16" s="129" t="s">
        <v>25</v>
      </c>
      <c r="J16" s="130" t="str">
        <f>'Rekapitulace stavby'!AN8</f>
        <v>1. 2. 2018</v>
      </c>
      <c r="K16" s="46"/>
    </row>
    <row r="17" spans="2:11" s="1" customFormat="1" ht="10.9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5" customHeight="1">
      <c r="B18" s="42"/>
      <c r="C18" s="43"/>
      <c r="D18" s="38" t="s">
        <v>27</v>
      </c>
      <c r="E18" s="43"/>
      <c r="F18" s="43"/>
      <c r="G18" s="43"/>
      <c r="H18" s="43"/>
      <c r="I18" s="129" t="s">
        <v>28</v>
      </c>
      <c r="J18" s="36" t="s">
        <v>29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32</v>
      </c>
      <c r="K19" s="46"/>
    </row>
    <row r="20" spans="2:11" s="1" customFormat="1" ht="6.95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5" customHeight="1">
      <c r="B21" s="42"/>
      <c r="C21" s="43"/>
      <c r="D21" s="38" t="s">
        <v>33</v>
      </c>
      <c r="E21" s="43"/>
      <c r="F21" s="43"/>
      <c r="G21" s="43"/>
      <c r="H21" s="43"/>
      <c r="I21" s="129" t="s">
        <v>28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5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5" customHeight="1">
      <c r="B24" s="42"/>
      <c r="C24" s="43"/>
      <c r="D24" s="38" t="s">
        <v>35</v>
      </c>
      <c r="E24" s="43"/>
      <c r="F24" s="43"/>
      <c r="G24" s="43"/>
      <c r="H24" s="43"/>
      <c r="I24" s="129" t="s">
        <v>28</v>
      </c>
      <c r="J24" s="36" t="s">
        <v>36</v>
      </c>
      <c r="K24" s="46"/>
    </row>
    <row r="25" spans="2:11" s="1" customFormat="1" ht="18" customHeight="1">
      <c r="B25" s="42"/>
      <c r="C25" s="43"/>
      <c r="D25" s="43"/>
      <c r="E25" s="36" t="s">
        <v>37</v>
      </c>
      <c r="F25" s="43"/>
      <c r="G25" s="43"/>
      <c r="H25" s="43"/>
      <c r="I25" s="129" t="s">
        <v>31</v>
      </c>
      <c r="J25" s="36" t="s">
        <v>38</v>
      </c>
      <c r="K25" s="46"/>
    </row>
    <row r="26" spans="2:11" s="1" customFormat="1" ht="6.95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5" customHeight="1">
      <c r="B27" s="42"/>
      <c r="C27" s="43"/>
      <c r="D27" s="38" t="s">
        <v>40</v>
      </c>
      <c r="E27" s="43"/>
      <c r="F27" s="43"/>
      <c r="G27" s="43"/>
      <c r="H27" s="43"/>
      <c r="I27" s="128"/>
      <c r="J27" s="43"/>
      <c r="K27" s="46"/>
    </row>
    <row r="28" spans="2:11" s="7" customFormat="1" ht="319.5" customHeight="1">
      <c r="B28" s="131"/>
      <c r="C28" s="132"/>
      <c r="D28" s="132"/>
      <c r="E28" s="368" t="s">
        <v>41</v>
      </c>
      <c r="F28" s="368"/>
      <c r="G28" s="368"/>
      <c r="H28" s="368"/>
      <c r="I28" s="133"/>
      <c r="J28" s="132"/>
      <c r="K28" s="134"/>
    </row>
    <row r="29" spans="2:11" s="1" customFormat="1" ht="6.95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5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42</v>
      </c>
      <c r="E31" s="43"/>
      <c r="F31" s="43"/>
      <c r="G31" s="43"/>
      <c r="H31" s="43"/>
      <c r="I31" s="128"/>
      <c r="J31" s="138">
        <f>ROUND(J92,2)</f>
        <v>0</v>
      </c>
      <c r="K31" s="46"/>
    </row>
    <row r="32" spans="2:11" s="1" customFormat="1" ht="6.95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5" customHeight="1">
      <c r="B33" s="42"/>
      <c r="C33" s="43"/>
      <c r="D33" s="43"/>
      <c r="E33" s="43"/>
      <c r="F33" s="47" t="s">
        <v>44</v>
      </c>
      <c r="G33" s="43"/>
      <c r="H33" s="43"/>
      <c r="I33" s="139" t="s">
        <v>43</v>
      </c>
      <c r="J33" s="47" t="s">
        <v>45</v>
      </c>
      <c r="K33" s="46"/>
    </row>
    <row r="34" spans="2:11" s="1" customFormat="1" ht="14.45" customHeight="1">
      <c r="B34" s="42"/>
      <c r="C34" s="43"/>
      <c r="D34" s="50" t="s">
        <v>46</v>
      </c>
      <c r="E34" s="50" t="s">
        <v>47</v>
      </c>
      <c r="F34" s="140">
        <f>ROUND(SUM(BE92:BE154), 2)</f>
        <v>0</v>
      </c>
      <c r="G34" s="43"/>
      <c r="H34" s="43"/>
      <c r="I34" s="141">
        <v>0.21</v>
      </c>
      <c r="J34" s="140">
        <f>ROUND(ROUND((SUM(BE92:BE154)), 2)*I34, 2)</f>
        <v>0</v>
      </c>
      <c r="K34" s="46"/>
    </row>
    <row r="35" spans="2:11" s="1" customFormat="1" ht="14.45" customHeight="1">
      <c r="B35" s="42"/>
      <c r="C35" s="43"/>
      <c r="D35" s="43"/>
      <c r="E35" s="50" t="s">
        <v>48</v>
      </c>
      <c r="F35" s="140">
        <f>ROUND(SUM(BF92:BF154), 2)</f>
        <v>0</v>
      </c>
      <c r="G35" s="43"/>
      <c r="H35" s="43"/>
      <c r="I35" s="141">
        <v>0.15</v>
      </c>
      <c r="J35" s="140">
        <f>ROUND(ROUND((SUM(BF92:BF154)), 2)*I35, 2)</f>
        <v>0</v>
      </c>
      <c r="K35" s="46"/>
    </row>
    <row r="36" spans="2:11" s="1" customFormat="1" ht="14.45" hidden="1" customHeight="1">
      <c r="B36" s="42"/>
      <c r="C36" s="43"/>
      <c r="D36" s="43"/>
      <c r="E36" s="50" t="s">
        <v>49</v>
      </c>
      <c r="F36" s="140">
        <f>ROUND(SUM(BG92:BG154), 2)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5" hidden="1" customHeight="1">
      <c r="B37" s="42"/>
      <c r="C37" s="43"/>
      <c r="D37" s="43"/>
      <c r="E37" s="50" t="s">
        <v>50</v>
      </c>
      <c r="F37" s="140">
        <f>ROUND(SUM(BH92:BH154), 2)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5" hidden="1" customHeight="1">
      <c r="B38" s="42"/>
      <c r="C38" s="43"/>
      <c r="D38" s="43"/>
      <c r="E38" s="50" t="s">
        <v>51</v>
      </c>
      <c r="F38" s="140">
        <f>ROUND(SUM(BI92:BI154), 2)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5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52</v>
      </c>
      <c r="E40" s="80"/>
      <c r="F40" s="80"/>
      <c r="G40" s="144" t="s">
        <v>53</v>
      </c>
      <c r="H40" s="145" t="s">
        <v>54</v>
      </c>
      <c r="I40" s="146"/>
      <c r="J40" s="147">
        <f>SUM(J31:J38)</f>
        <v>0</v>
      </c>
      <c r="K40" s="148"/>
    </row>
    <row r="41" spans="2:11" s="1" customFormat="1" ht="14.45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5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50000000000003" customHeight="1">
      <c r="B46" s="42"/>
      <c r="C46" s="31" t="s">
        <v>109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5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5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22.5" customHeight="1">
      <c r="B49" s="42"/>
      <c r="C49" s="43"/>
      <c r="D49" s="43"/>
      <c r="E49" s="404" t="str">
        <f>E7</f>
        <v>EHC CZECH s.r.o. – PI Kanov, pobočka Ostrov</v>
      </c>
      <c r="F49" s="405"/>
      <c r="G49" s="405"/>
      <c r="H49" s="405"/>
      <c r="I49" s="128"/>
      <c r="J49" s="43"/>
      <c r="K49" s="46"/>
    </row>
    <row r="50" spans="2:47">
      <c r="B50" s="29"/>
      <c r="C50" s="38" t="s">
        <v>107</v>
      </c>
      <c r="D50" s="30"/>
      <c r="E50" s="30"/>
      <c r="F50" s="30"/>
      <c r="G50" s="30"/>
      <c r="H50" s="30"/>
      <c r="I50" s="127"/>
      <c r="J50" s="30"/>
      <c r="K50" s="32"/>
    </row>
    <row r="51" spans="2:47" ht="22.5" customHeight="1">
      <c r="B51" s="29"/>
      <c r="C51" s="30"/>
      <c r="D51" s="30"/>
      <c r="E51" s="404" t="s">
        <v>179</v>
      </c>
      <c r="F51" s="364"/>
      <c r="G51" s="364"/>
      <c r="H51" s="364"/>
      <c r="I51" s="127"/>
      <c r="J51" s="30"/>
      <c r="K51" s="32"/>
    </row>
    <row r="52" spans="2:47">
      <c r="B52" s="29"/>
      <c r="C52" s="38" t="s">
        <v>180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22.5" customHeight="1">
      <c r="B53" s="42"/>
      <c r="C53" s="43"/>
      <c r="D53" s="43"/>
      <c r="E53" s="388" t="s">
        <v>181</v>
      </c>
      <c r="F53" s="407"/>
      <c r="G53" s="407"/>
      <c r="H53" s="407"/>
      <c r="I53" s="128"/>
      <c r="J53" s="43"/>
      <c r="K53" s="46"/>
    </row>
    <row r="54" spans="2:47" s="1" customFormat="1" ht="14.45" customHeight="1">
      <c r="B54" s="42"/>
      <c r="C54" s="38" t="s">
        <v>182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23.25" customHeight="1">
      <c r="B55" s="42"/>
      <c r="C55" s="43"/>
      <c r="D55" s="43"/>
      <c r="E55" s="406" t="str">
        <f>E13</f>
        <v>SO 101.2 - Opěrná zeď</v>
      </c>
      <c r="F55" s="407"/>
      <c r="G55" s="407"/>
      <c r="H55" s="407"/>
      <c r="I55" s="128"/>
      <c r="J55" s="43"/>
      <c r="K55" s="46"/>
    </row>
    <row r="56" spans="2:47" s="1" customFormat="1" ht="6.95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23</v>
      </c>
      <c r="D57" s="43"/>
      <c r="E57" s="43"/>
      <c r="F57" s="36" t="str">
        <f>F16</f>
        <v>č. parcelní 2308/11, Obec:Ostrov</v>
      </c>
      <c r="G57" s="43"/>
      <c r="H57" s="43"/>
      <c r="I57" s="129" t="s">
        <v>25</v>
      </c>
      <c r="J57" s="130" t="str">
        <f>IF(J16="","",J16)</f>
        <v>1. 2. 2018</v>
      </c>
      <c r="K57" s="46"/>
    </row>
    <row r="58" spans="2:47" s="1" customFormat="1" ht="6.95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>
      <c r="B59" s="42"/>
      <c r="C59" s="38" t="s">
        <v>27</v>
      </c>
      <c r="D59" s="43"/>
      <c r="E59" s="43"/>
      <c r="F59" s="36" t="str">
        <f>E19</f>
        <v>EHC CZECH s.r.o., Závodní 278, 36018 Karlovy Vary</v>
      </c>
      <c r="G59" s="43"/>
      <c r="H59" s="43"/>
      <c r="I59" s="129" t="s">
        <v>35</v>
      </c>
      <c r="J59" s="36" t="str">
        <f>E25</f>
        <v>INDBau DESIGN s.r.o.,Houškova 1187/25, 32600 Plzeň</v>
      </c>
      <c r="K59" s="46"/>
    </row>
    <row r="60" spans="2:47" s="1" customFormat="1" ht="14.45" customHeight="1">
      <c r="B60" s="42"/>
      <c r="C60" s="38" t="s">
        <v>33</v>
      </c>
      <c r="D60" s="43"/>
      <c r="E60" s="43"/>
      <c r="F60" s="36" t="str">
        <f>IF(E22="","",E22)</f>
        <v/>
      </c>
      <c r="G60" s="43"/>
      <c r="H60" s="43"/>
      <c r="I60" s="128"/>
      <c r="J60" s="43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110</v>
      </c>
      <c r="D62" s="142"/>
      <c r="E62" s="142"/>
      <c r="F62" s="142"/>
      <c r="G62" s="142"/>
      <c r="H62" s="142"/>
      <c r="I62" s="155"/>
      <c r="J62" s="156" t="s">
        <v>111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112</v>
      </c>
      <c r="D64" s="43"/>
      <c r="E64" s="43"/>
      <c r="F64" s="43"/>
      <c r="G64" s="43"/>
      <c r="H64" s="43"/>
      <c r="I64" s="128"/>
      <c r="J64" s="138">
        <f>J92</f>
        <v>0</v>
      </c>
      <c r="K64" s="46"/>
      <c r="AU64" s="25" t="s">
        <v>113</v>
      </c>
    </row>
    <row r="65" spans="2:12" s="8" customFormat="1" ht="24.95" customHeight="1">
      <c r="B65" s="159"/>
      <c r="C65" s="160"/>
      <c r="D65" s="161" t="s">
        <v>184</v>
      </c>
      <c r="E65" s="162"/>
      <c r="F65" s="162"/>
      <c r="G65" s="162"/>
      <c r="H65" s="162"/>
      <c r="I65" s="163"/>
      <c r="J65" s="164">
        <f>J93</f>
        <v>0</v>
      </c>
      <c r="K65" s="165"/>
    </row>
    <row r="66" spans="2:12" s="9" customFormat="1" ht="19.899999999999999" customHeight="1">
      <c r="B66" s="166"/>
      <c r="C66" s="167"/>
      <c r="D66" s="168" t="s">
        <v>185</v>
      </c>
      <c r="E66" s="169"/>
      <c r="F66" s="169"/>
      <c r="G66" s="169"/>
      <c r="H66" s="169"/>
      <c r="I66" s="170"/>
      <c r="J66" s="171">
        <f>J94</f>
        <v>0</v>
      </c>
      <c r="K66" s="172"/>
    </row>
    <row r="67" spans="2:12" s="9" customFormat="1" ht="19.899999999999999" customHeight="1">
      <c r="B67" s="166"/>
      <c r="C67" s="167"/>
      <c r="D67" s="168" t="s">
        <v>366</v>
      </c>
      <c r="E67" s="169"/>
      <c r="F67" s="169"/>
      <c r="G67" s="169"/>
      <c r="H67" s="169"/>
      <c r="I67" s="170"/>
      <c r="J67" s="171">
        <f>J126</f>
        <v>0</v>
      </c>
      <c r="K67" s="172"/>
    </row>
    <row r="68" spans="2:12" s="9" customFormat="1" ht="19.899999999999999" customHeight="1">
      <c r="B68" s="166"/>
      <c r="C68" s="167"/>
      <c r="D68" s="168" t="s">
        <v>190</v>
      </c>
      <c r="E68" s="169"/>
      <c r="F68" s="169"/>
      <c r="G68" s="169"/>
      <c r="H68" s="169"/>
      <c r="I68" s="170"/>
      <c r="J68" s="171">
        <f>J153</f>
        <v>0</v>
      </c>
      <c r="K68" s="172"/>
    </row>
    <row r="69" spans="2:12" s="1" customFormat="1" ht="21.75" customHeight="1">
      <c r="B69" s="42"/>
      <c r="C69" s="43"/>
      <c r="D69" s="43"/>
      <c r="E69" s="43"/>
      <c r="F69" s="43"/>
      <c r="G69" s="43"/>
      <c r="H69" s="43"/>
      <c r="I69" s="128"/>
      <c r="J69" s="43"/>
      <c r="K69" s="46"/>
    </row>
    <row r="70" spans="2:12" s="1" customFormat="1" ht="6.95" customHeight="1">
      <c r="B70" s="57"/>
      <c r="C70" s="58"/>
      <c r="D70" s="58"/>
      <c r="E70" s="58"/>
      <c r="F70" s="58"/>
      <c r="G70" s="58"/>
      <c r="H70" s="58"/>
      <c r="I70" s="149"/>
      <c r="J70" s="58"/>
      <c r="K70" s="59"/>
    </row>
    <row r="74" spans="2:12" s="1" customFormat="1" ht="6.95" customHeight="1">
      <c r="B74" s="60"/>
      <c r="C74" s="61"/>
      <c r="D74" s="61"/>
      <c r="E74" s="61"/>
      <c r="F74" s="61"/>
      <c r="G74" s="61"/>
      <c r="H74" s="61"/>
      <c r="I74" s="152"/>
      <c r="J74" s="61"/>
      <c r="K74" s="61"/>
      <c r="L74" s="62"/>
    </row>
    <row r="75" spans="2:12" s="1" customFormat="1" ht="36.950000000000003" customHeight="1">
      <c r="B75" s="42"/>
      <c r="C75" s="63" t="s">
        <v>117</v>
      </c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6.95" customHeight="1">
      <c r="B76" s="42"/>
      <c r="C76" s="64"/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14.45" customHeight="1">
      <c r="B77" s="42"/>
      <c r="C77" s="66" t="s">
        <v>18</v>
      </c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22.5" customHeight="1">
      <c r="B78" s="42"/>
      <c r="C78" s="64"/>
      <c r="D78" s="64"/>
      <c r="E78" s="408" t="str">
        <f>E7</f>
        <v>EHC CZECH s.r.o. – PI Kanov, pobočka Ostrov</v>
      </c>
      <c r="F78" s="409"/>
      <c r="G78" s="409"/>
      <c r="H78" s="409"/>
      <c r="I78" s="173"/>
      <c r="J78" s="64"/>
      <c r="K78" s="64"/>
      <c r="L78" s="62"/>
    </row>
    <row r="79" spans="2:12">
      <c r="B79" s="29"/>
      <c r="C79" s="66" t="s">
        <v>107</v>
      </c>
      <c r="D79" s="219"/>
      <c r="E79" s="219"/>
      <c r="F79" s="219"/>
      <c r="G79" s="219"/>
      <c r="H79" s="219"/>
      <c r="J79" s="219"/>
      <c r="K79" s="219"/>
      <c r="L79" s="220"/>
    </row>
    <row r="80" spans="2:12" ht="22.5" customHeight="1">
      <c r="B80" s="29"/>
      <c r="C80" s="219"/>
      <c r="D80" s="219"/>
      <c r="E80" s="408" t="s">
        <v>179</v>
      </c>
      <c r="F80" s="413"/>
      <c r="G80" s="413"/>
      <c r="H80" s="413"/>
      <c r="J80" s="219"/>
      <c r="K80" s="219"/>
      <c r="L80" s="220"/>
    </row>
    <row r="81" spans="2:65">
      <c r="B81" s="29"/>
      <c r="C81" s="66" t="s">
        <v>180</v>
      </c>
      <c r="D81" s="219"/>
      <c r="E81" s="219"/>
      <c r="F81" s="219"/>
      <c r="G81" s="219"/>
      <c r="H81" s="219"/>
      <c r="J81" s="219"/>
      <c r="K81" s="219"/>
      <c r="L81" s="220"/>
    </row>
    <row r="82" spans="2:65" s="1" customFormat="1" ht="22.5" customHeight="1">
      <c r="B82" s="42"/>
      <c r="C82" s="64"/>
      <c r="D82" s="64"/>
      <c r="E82" s="412" t="s">
        <v>181</v>
      </c>
      <c r="F82" s="410"/>
      <c r="G82" s="410"/>
      <c r="H82" s="410"/>
      <c r="I82" s="173"/>
      <c r="J82" s="64"/>
      <c r="K82" s="64"/>
      <c r="L82" s="62"/>
    </row>
    <row r="83" spans="2:65" s="1" customFormat="1" ht="14.45" customHeight="1">
      <c r="B83" s="42"/>
      <c r="C83" s="66" t="s">
        <v>182</v>
      </c>
      <c r="D83" s="64"/>
      <c r="E83" s="64"/>
      <c r="F83" s="64"/>
      <c r="G83" s="64"/>
      <c r="H83" s="64"/>
      <c r="I83" s="173"/>
      <c r="J83" s="64"/>
      <c r="K83" s="64"/>
      <c r="L83" s="62"/>
    </row>
    <row r="84" spans="2:65" s="1" customFormat="1" ht="23.25" customHeight="1">
      <c r="B84" s="42"/>
      <c r="C84" s="64"/>
      <c r="D84" s="64"/>
      <c r="E84" s="379" t="str">
        <f>E13</f>
        <v>SO 101.2 - Opěrná zeď</v>
      </c>
      <c r="F84" s="410"/>
      <c r="G84" s="410"/>
      <c r="H84" s="410"/>
      <c r="I84" s="173"/>
      <c r="J84" s="64"/>
      <c r="K84" s="64"/>
      <c r="L84" s="62"/>
    </row>
    <row r="85" spans="2:65" s="1" customFormat="1" ht="6.95" customHeight="1">
      <c r="B85" s="42"/>
      <c r="C85" s="64"/>
      <c r="D85" s="64"/>
      <c r="E85" s="64"/>
      <c r="F85" s="64"/>
      <c r="G85" s="64"/>
      <c r="H85" s="64"/>
      <c r="I85" s="173"/>
      <c r="J85" s="64"/>
      <c r="K85" s="64"/>
      <c r="L85" s="62"/>
    </row>
    <row r="86" spans="2:65" s="1" customFormat="1" ht="18" customHeight="1">
      <c r="B86" s="42"/>
      <c r="C86" s="66" t="s">
        <v>23</v>
      </c>
      <c r="D86" s="64"/>
      <c r="E86" s="64"/>
      <c r="F86" s="174" t="str">
        <f>F16</f>
        <v>č. parcelní 2308/11, Obec:Ostrov</v>
      </c>
      <c r="G86" s="64"/>
      <c r="H86" s="64"/>
      <c r="I86" s="175" t="s">
        <v>25</v>
      </c>
      <c r="J86" s="74" t="str">
        <f>IF(J16="","",J16)</f>
        <v>1. 2. 2018</v>
      </c>
      <c r="K86" s="64"/>
      <c r="L86" s="62"/>
    </row>
    <row r="87" spans="2:65" s="1" customFormat="1" ht="6.95" customHeight="1">
      <c r="B87" s="42"/>
      <c r="C87" s="64"/>
      <c r="D87" s="64"/>
      <c r="E87" s="64"/>
      <c r="F87" s="64"/>
      <c r="G87" s="64"/>
      <c r="H87" s="64"/>
      <c r="I87" s="173"/>
      <c r="J87" s="64"/>
      <c r="K87" s="64"/>
      <c r="L87" s="62"/>
    </row>
    <row r="88" spans="2:65" s="1" customFormat="1">
      <c r="B88" s="42"/>
      <c r="C88" s="66" t="s">
        <v>27</v>
      </c>
      <c r="D88" s="64"/>
      <c r="E88" s="64"/>
      <c r="F88" s="174" t="str">
        <f>E19</f>
        <v>EHC CZECH s.r.o., Závodní 278, 36018 Karlovy Vary</v>
      </c>
      <c r="G88" s="64"/>
      <c r="H88" s="64"/>
      <c r="I88" s="175" t="s">
        <v>35</v>
      </c>
      <c r="J88" s="174" t="str">
        <f>E25</f>
        <v>INDBau DESIGN s.r.o.,Houškova 1187/25, 32600 Plzeň</v>
      </c>
      <c r="K88" s="64"/>
      <c r="L88" s="62"/>
    </row>
    <row r="89" spans="2:65" s="1" customFormat="1" ht="14.45" customHeight="1">
      <c r="B89" s="42"/>
      <c r="C89" s="66" t="s">
        <v>33</v>
      </c>
      <c r="D89" s="64"/>
      <c r="E89" s="64"/>
      <c r="F89" s="174" t="str">
        <f>IF(E22="","",E22)</f>
        <v/>
      </c>
      <c r="G89" s="64"/>
      <c r="H89" s="64"/>
      <c r="I89" s="173"/>
      <c r="J89" s="64"/>
      <c r="K89" s="64"/>
      <c r="L89" s="62"/>
    </row>
    <row r="90" spans="2:65" s="1" customFormat="1" ht="10.35" customHeight="1">
      <c r="B90" s="42"/>
      <c r="C90" s="64"/>
      <c r="D90" s="64"/>
      <c r="E90" s="64"/>
      <c r="F90" s="64"/>
      <c r="G90" s="64"/>
      <c r="H90" s="64"/>
      <c r="I90" s="173"/>
      <c r="J90" s="64"/>
      <c r="K90" s="64"/>
      <c r="L90" s="62"/>
    </row>
    <row r="91" spans="2:65" s="10" customFormat="1" ht="29.25" customHeight="1">
      <c r="B91" s="176"/>
      <c r="C91" s="177" t="s">
        <v>118</v>
      </c>
      <c r="D91" s="178" t="s">
        <v>61</v>
      </c>
      <c r="E91" s="178" t="s">
        <v>57</v>
      </c>
      <c r="F91" s="178" t="s">
        <v>119</v>
      </c>
      <c r="G91" s="178" t="s">
        <v>120</v>
      </c>
      <c r="H91" s="178" t="s">
        <v>121</v>
      </c>
      <c r="I91" s="179" t="s">
        <v>122</v>
      </c>
      <c r="J91" s="178" t="s">
        <v>111</v>
      </c>
      <c r="K91" s="180" t="s">
        <v>123</v>
      </c>
      <c r="L91" s="181"/>
      <c r="M91" s="82" t="s">
        <v>124</v>
      </c>
      <c r="N91" s="83" t="s">
        <v>46</v>
      </c>
      <c r="O91" s="83" t="s">
        <v>125</v>
      </c>
      <c r="P91" s="83" t="s">
        <v>126</v>
      </c>
      <c r="Q91" s="83" t="s">
        <v>127</v>
      </c>
      <c r="R91" s="83" t="s">
        <v>128</v>
      </c>
      <c r="S91" s="83" t="s">
        <v>129</v>
      </c>
      <c r="T91" s="84" t="s">
        <v>130</v>
      </c>
    </row>
    <row r="92" spans="2:65" s="1" customFormat="1" ht="29.25" customHeight="1">
      <c r="B92" s="42"/>
      <c r="C92" s="88" t="s">
        <v>112</v>
      </c>
      <c r="D92" s="64"/>
      <c r="E92" s="64"/>
      <c r="F92" s="64"/>
      <c r="G92" s="64"/>
      <c r="H92" s="64"/>
      <c r="I92" s="173"/>
      <c r="J92" s="182">
        <f>BK92</f>
        <v>0</v>
      </c>
      <c r="K92" s="64"/>
      <c r="L92" s="62"/>
      <c r="M92" s="85"/>
      <c r="N92" s="86"/>
      <c r="O92" s="86"/>
      <c r="P92" s="183">
        <f>P93</f>
        <v>0</v>
      </c>
      <c r="Q92" s="86"/>
      <c r="R92" s="183">
        <f>R93</f>
        <v>337.80700000000002</v>
      </c>
      <c r="S92" s="86"/>
      <c r="T92" s="184">
        <f>T93</f>
        <v>0</v>
      </c>
      <c r="AT92" s="25" t="s">
        <v>75</v>
      </c>
      <c r="AU92" s="25" t="s">
        <v>113</v>
      </c>
      <c r="BK92" s="185">
        <f>BK93</f>
        <v>0</v>
      </c>
    </row>
    <row r="93" spans="2:65" s="11" customFormat="1" ht="37.35" customHeight="1">
      <c r="B93" s="186"/>
      <c r="C93" s="187"/>
      <c r="D93" s="188" t="s">
        <v>75</v>
      </c>
      <c r="E93" s="189" t="s">
        <v>192</v>
      </c>
      <c r="F93" s="189" t="s">
        <v>193</v>
      </c>
      <c r="G93" s="187"/>
      <c r="H93" s="187"/>
      <c r="I93" s="190"/>
      <c r="J93" s="191">
        <f>BK93</f>
        <v>0</v>
      </c>
      <c r="K93" s="187"/>
      <c r="L93" s="192"/>
      <c r="M93" s="193"/>
      <c r="N93" s="194"/>
      <c r="O93" s="194"/>
      <c r="P93" s="195">
        <f>P94+P126+P153</f>
        <v>0</v>
      </c>
      <c r="Q93" s="194"/>
      <c r="R93" s="195">
        <f>R94+R126+R153</f>
        <v>337.80700000000002</v>
      </c>
      <c r="S93" s="194"/>
      <c r="T93" s="196">
        <f>T94+T126+T153</f>
        <v>0</v>
      </c>
      <c r="AR93" s="197" t="s">
        <v>84</v>
      </c>
      <c r="AT93" s="198" t="s">
        <v>75</v>
      </c>
      <c r="AU93" s="198" t="s">
        <v>76</v>
      </c>
      <c r="AY93" s="197" t="s">
        <v>134</v>
      </c>
      <c r="BK93" s="199">
        <f>BK94+BK126+BK153</f>
        <v>0</v>
      </c>
    </row>
    <row r="94" spans="2:65" s="11" customFormat="1" ht="19.899999999999999" customHeight="1">
      <c r="B94" s="186"/>
      <c r="C94" s="187"/>
      <c r="D94" s="200" t="s">
        <v>75</v>
      </c>
      <c r="E94" s="201" t="s">
        <v>194</v>
      </c>
      <c r="F94" s="201" t="s">
        <v>95</v>
      </c>
      <c r="G94" s="187"/>
      <c r="H94" s="187"/>
      <c r="I94" s="190"/>
      <c r="J94" s="202">
        <f>BK94</f>
        <v>0</v>
      </c>
      <c r="K94" s="187"/>
      <c r="L94" s="192"/>
      <c r="M94" s="193"/>
      <c r="N94" s="194"/>
      <c r="O94" s="194"/>
      <c r="P94" s="195">
        <f>SUM(P95:P125)</f>
        <v>0</v>
      </c>
      <c r="Q94" s="194"/>
      <c r="R94" s="195">
        <f>SUM(R95:R125)</f>
        <v>0</v>
      </c>
      <c r="S94" s="194"/>
      <c r="T94" s="196">
        <f>SUM(T95:T125)</f>
        <v>0</v>
      </c>
      <c r="AR94" s="197" t="s">
        <v>84</v>
      </c>
      <c r="AT94" s="198" t="s">
        <v>75</v>
      </c>
      <c r="AU94" s="198" t="s">
        <v>84</v>
      </c>
      <c r="AY94" s="197" t="s">
        <v>134</v>
      </c>
      <c r="BK94" s="199">
        <f>SUM(BK95:BK125)</f>
        <v>0</v>
      </c>
    </row>
    <row r="95" spans="2:65" s="1" customFormat="1" ht="22.5" customHeight="1">
      <c r="B95" s="42"/>
      <c r="C95" s="203" t="s">
        <v>84</v>
      </c>
      <c r="D95" s="203" t="s">
        <v>137</v>
      </c>
      <c r="E95" s="204" t="s">
        <v>367</v>
      </c>
      <c r="F95" s="205" t="s">
        <v>368</v>
      </c>
      <c r="G95" s="206" t="s">
        <v>204</v>
      </c>
      <c r="H95" s="207">
        <v>513</v>
      </c>
      <c r="I95" s="208"/>
      <c r="J95" s="209">
        <f>ROUND(I95*H95,2)</f>
        <v>0</v>
      </c>
      <c r="K95" s="205" t="s">
        <v>21</v>
      </c>
      <c r="L95" s="62"/>
      <c r="M95" s="210" t="s">
        <v>21</v>
      </c>
      <c r="N95" s="211" t="s">
        <v>47</v>
      </c>
      <c r="O95" s="43"/>
      <c r="P95" s="212">
        <f>O95*H95</f>
        <v>0</v>
      </c>
      <c r="Q95" s="212">
        <v>0</v>
      </c>
      <c r="R95" s="212">
        <f>Q95*H95</f>
        <v>0</v>
      </c>
      <c r="S95" s="212">
        <v>0</v>
      </c>
      <c r="T95" s="213">
        <f>S95*H95</f>
        <v>0</v>
      </c>
      <c r="AR95" s="25" t="s">
        <v>152</v>
      </c>
      <c r="AT95" s="25" t="s">
        <v>137</v>
      </c>
      <c r="AU95" s="25" t="s">
        <v>86</v>
      </c>
      <c r="AY95" s="25" t="s">
        <v>134</v>
      </c>
      <c r="BE95" s="214">
        <f>IF(N95="základní",J95,0)</f>
        <v>0</v>
      </c>
      <c r="BF95" s="214">
        <f>IF(N95="snížená",J95,0)</f>
        <v>0</v>
      </c>
      <c r="BG95" s="214">
        <f>IF(N95="zákl. přenesená",J95,0)</f>
        <v>0</v>
      </c>
      <c r="BH95" s="214">
        <f>IF(N95="sníž. přenesená",J95,0)</f>
        <v>0</v>
      </c>
      <c r="BI95" s="214">
        <f>IF(N95="nulová",J95,0)</f>
        <v>0</v>
      </c>
      <c r="BJ95" s="25" t="s">
        <v>84</v>
      </c>
      <c r="BK95" s="214">
        <f>ROUND(I95*H95,2)</f>
        <v>0</v>
      </c>
      <c r="BL95" s="25" t="s">
        <v>152</v>
      </c>
      <c r="BM95" s="25" t="s">
        <v>86</v>
      </c>
    </row>
    <row r="96" spans="2:65" s="12" customFormat="1" ht="13.5">
      <c r="B96" s="221"/>
      <c r="C96" s="222"/>
      <c r="D96" s="223" t="s">
        <v>198</v>
      </c>
      <c r="E96" s="224" t="s">
        <v>21</v>
      </c>
      <c r="F96" s="225" t="s">
        <v>199</v>
      </c>
      <c r="G96" s="222"/>
      <c r="H96" s="226" t="s">
        <v>21</v>
      </c>
      <c r="I96" s="227"/>
      <c r="J96" s="222"/>
      <c r="K96" s="222"/>
      <c r="L96" s="228"/>
      <c r="M96" s="229"/>
      <c r="N96" s="230"/>
      <c r="O96" s="230"/>
      <c r="P96" s="230"/>
      <c r="Q96" s="230"/>
      <c r="R96" s="230"/>
      <c r="S96" s="230"/>
      <c r="T96" s="231"/>
      <c r="AT96" s="232" t="s">
        <v>198</v>
      </c>
      <c r="AU96" s="232" t="s">
        <v>86</v>
      </c>
      <c r="AV96" s="12" t="s">
        <v>84</v>
      </c>
      <c r="AW96" s="12" t="s">
        <v>39</v>
      </c>
      <c r="AX96" s="12" t="s">
        <v>76</v>
      </c>
      <c r="AY96" s="232" t="s">
        <v>134</v>
      </c>
    </row>
    <row r="97" spans="2:65" s="13" customFormat="1" ht="13.5">
      <c r="B97" s="233"/>
      <c r="C97" s="234"/>
      <c r="D97" s="223" t="s">
        <v>198</v>
      </c>
      <c r="E97" s="235" t="s">
        <v>21</v>
      </c>
      <c r="F97" s="236" t="s">
        <v>369</v>
      </c>
      <c r="G97" s="234"/>
      <c r="H97" s="237">
        <v>513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AT97" s="243" t="s">
        <v>198</v>
      </c>
      <c r="AU97" s="243" t="s">
        <v>86</v>
      </c>
      <c r="AV97" s="13" t="s">
        <v>86</v>
      </c>
      <c r="AW97" s="13" t="s">
        <v>39</v>
      </c>
      <c r="AX97" s="13" t="s">
        <v>76</v>
      </c>
      <c r="AY97" s="243" t="s">
        <v>134</v>
      </c>
    </row>
    <row r="98" spans="2:65" s="14" customFormat="1" ht="13.5">
      <c r="B98" s="244"/>
      <c r="C98" s="245"/>
      <c r="D98" s="246" t="s">
        <v>198</v>
      </c>
      <c r="E98" s="247" t="s">
        <v>21</v>
      </c>
      <c r="F98" s="248" t="s">
        <v>201</v>
      </c>
      <c r="G98" s="245"/>
      <c r="H98" s="249">
        <v>513</v>
      </c>
      <c r="I98" s="250"/>
      <c r="J98" s="245"/>
      <c r="K98" s="245"/>
      <c r="L98" s="251"/>
      <c r="M98" s="252"/>
      <c r="N98" s="253"/>
      <c r="O98" s="253"/>
      <c r="P98" s="253"/>
      <c r="Q98" s="253"/>
      <c r="R98" s="253"/>
      <c r="S98" s="253"/>
      <c r="T98" s="254"/>
      <c r="AT98" s="255" t="s">
        <v>198</v>
      </c>
      <c r="AU98" s="255" t="s">
        <v>86</v>
      </c>
      <c r="AV98" s="14" t="s">
        <v>152</v>
      </c>
      <c r="AW98" s="14" t="s">
        <v>39</v>
      </c>
      <c r="AX98" s="14" t="s">
        <v>84</v>
      </c>
      <c r="AY98" s="255" t="s">
        <v>134</v>
      </c>
    </row>
    <row r="99" spans="2:65" s="1" customFormat="1" ht="22.5" customHeight="1">
      <c r="B99" s="42"/>
      <c r="C99" s="203" t="s">
        <v>86</v>
      </c>
      <c r="D99" s="203" t="s">
        <v>137</v>
      </c>
      <c r="E99" s="204" t="s">
        <v>222</v>
      </c>
      <c r="F99" s="205" t="s">
        <v>223</v>
      </c>
      <c r="G99" s="206" t="s">
        <v>204</v>
      </c>
      <c r="H99" s="207">
        <v>513</v>
      </c>
      <c r="I99" s="208"/>
      <c r="J99" s="209">
        <f>ROUND(I99*H99,2)</f>
        <v>0</v>
      </c>
      <c r="K99" s="205" t="s">
        <v>21</v>
      </c>
      <c r="L99" s="62"/>
      <c r="M99" s="210" t="s">
        <v>21</v>
      </c>
      <c r="N99" s="211" t="s">
        <v>47</v>
      </c>
      <c r="O99" s="43"/>
      <c r="P99" s="212">
        <f>O99*H99</f>
        <v>0</v>
      </c>
      <c r="Q99" s="212">
        <v>0</v>
      </c>
      <c r="R99" s="212">
        <f>Q99*H99</f>
        <v>0</v>
      </c>
      <c r="S99" s="212">
        <v>0</v>
      </c>
      <c r="T99" s="213">
        <f>S99*H99</f>
        <v>0</v>
      </c>
      <c r="AR99" s="25" t="s">
        <v>152</v>
      </c>
      <c r="AT99" s="25" t="s">
        <v>137</v>
      </c>
      <c r="AU99" s="25" t="s">
        <v>86</v>
      </c>
      <c r="AY99" s="25" t="s">
        <v>134</v>
      </c>
      <c r="BE99" s="214">
        <f>IF(N99="základní",J99,0)</f>
        <v>0</v>
      </c>
      <c r="BF99" s="214">
        <f>IF(N99="snížená",J99,0)</f>
        <v>0</v>
      </c>
      <c r="BG99" s="214">
        <f>IF(N99="zákl. přenesená",J99,0)</f>
        <v>0</v>
      </c>
      <c r="BH99" s="214">
        <f>IF(N99="sníž. přenesená",J99,0)</f>
        <v>0</v>
      </c>
      <c r="BI99" s="214">
        <f>IF(N99="nulová",J99,0)</f>
        <v>0</v>
      </c>
      <c r="BJ99" s="25" t="s">
        <v>84</v>
      </c>
      <c r="BK99" s="214">
        <f>ROUND(I99*H99,2)</f>
        <v>0</v>
      </c>
      <c r="BL99" s="25" t="s">
        <v>152</v>
      </c>
      <c r="BM99" s="25" t="s">
        <v>152</v>
      </c>
    </row>
    <row r="100" spans="2:65" s="1" customFormat="1" ht="22.5" customHeight="1">
      <c r="B100" s="42"/>
      <c r="C100" s="203" t="s">
        <v>96</v>
      </c>
      <c r="D100" s="203" t="s">
        <v>137</v>
      </c>
      <c r="E100" s="204" t="s">
        <v>370</v>
      </c>
      <c r="F100" s="205" t="s">
        <v>371</v>
      </c>
      <c r="G100" s="206" t="s">
        <v>204</v>
      </c>
      <c r="H100" s="207">
        <v>82.08</v>
      </c>
      <c r="I100" s="208"/>
      <c r="J100" s="209">
        <f>ROUND(I100*H100,2)</f>
        <v>0</v>
      </c>
      <c r="K100" s="205" t="s">
        <v>21</v>
      </c>
      <c r="L100" s="62"/>
      <c r="M100" s="210" t="s">
        <v>21</v>
      </c>
      <c r="N100" s="211" t="s">
        <v>47</v>
      </c>
      <c r="O100" s="43"/>
      <c r="P100" s="212">
        <f>O100*H100</f>
        <v>0</v>
      </c>
      <c r="Q100" s="212">
        <v>0</v>
      </c>
      <c r="R100" s="212">
        <f>Q100*H100</f>
        <v>0</v>
      </c>
      <c r="S100" s="212">
        <v>0</v>
      </c>
      <c r="T100" s="213">
        <f>S100*H100</f>
        <v>0</v>
      </c>
      <c r="AR100" s="25" t="s">
        <v>152</v>
      </c>
      <c r="AT100" s="25" t="s">
        <v>137</v>
      </c>
      <c r="AU100" s="25" t="s">
        <v>86</v>
      </c>
      <c r="AY100" s="25" t="s">
        <v>134</v>
      </c>
      <c r="BE100" s="214">
        <f>IF(N100="základní",J100,0)</f>
        <v>0</v>
      </c>
      <c r="BF100" s="214">
        <f>IF(N100="snížená",J100,0)</f>
        <v>0</v>
      </c>
      <c r="BG100" s="214">
        <f>IF(N100="zákl. přenesená",J100,0)</f>
        <v>0</v>
      </c>
      <c r="BH100" s="214">
        <f>IF(N100="sníž. přenesená",J100,0)</f>
        <v>0</v>
      </c>
      <c r="BI100" s="214">
        <f>IF(N100="nulová",J100,0)</f>
        <v>0</v>
      </c>
      <c r="BJ100" s="25" t="s">
        <v>84</v>
      </c>
      <c r="BK100" s="214">
        <f>ROUND(I100*H100,2)</f>
        <v>0</v>
      </c>
      <c r="BL100" s="25" t="s">
        <v>152</v>
      </c>
      <c r="BM100" s="25" t="s">
        <v>159</v>
      </c>
    </row>
    <row r="101" spans="2:65" s="13" customFormat="1" ht="13.5">
      <c r="B101" s="233"/>
      <c r="C101" s="234"/>
      <c r="D101" s="223" t="s">
        <v>198</v>
      </c>
      <c r="E101" s="235" t="s">
        <v>21</v>
      </c>
      <c r="F101" s="236" t="s">
        <v>372</v>
      </c>
      <c r="G101" s="234"/>
      <c r="H101" s="237">
        <v>82.08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AT101" s="243" t="s">
        <v>198</v>
      </c>
      <c r="AU101" s="243" t="s">
        <v>86</v>
      </c>
      <c r="AV101" s="13" t="s">
        <v>86</v>
      </c>
      <c r="AW101" s="13" t="s">
        <v>39</v>
      </c>
      <c r="AX101" s="13" t="s">
        <v>76</v>
      </c>
      <c r="AY101" s="243" t="s">
        <v>134</v>
      </c>
    </row>
    <row r="102" spans="2:65" s="14" customFormat="1" ht="13.5">
      <c r="B102" s="244"/>
      <c r="C102" s="245"/>
      <c r="D102" s="246" t="s">
        <v>198</v>
      </c>
      <c r="E102" s="247" t="s">
        <v>21</v>
      </c>
      <c r="F102" s="248" t="s">
        <v>201</v>
      </c>
      <c r="G102" s="245"/>
      <c r="H102" s="249">
        <v>82.08</v>
      </c>
      <c r="I102" s="250"/>
      <c r="J102" s="245"/>
      <c r="K102" s="245"/>
      <c r="L102" s="251"/>
      <c r="M102" s="252"/>
      <c r="N102" s="253"/>
      <c r="O102" s="253"/>
      <c r="P102" s="253"/>
      <c r="Q102" s="253"/>
      <c r="R102" s="253"/>
      <c r="S102" s="253"/>
      <c r="T102" s="254"/>
      <c r="AT102" s="255" t="s">
        <v>198</v>
      </c>
      <c r="AU102" s="255" t="s">
        <v>86</v>
      </c>
      <c r="AV102" s="14" t="s">
        <v>152</v>
      </c>
      <c r="AW102" s="14" t="s">
        <v>39</v>
      </c>
      <c r="AX102" s="14" t="s">
        <v>84</v>
      </c>
      <c r="AY102" s="255" t="s">
        <v>134</v>
      </c>
    </row>
    <row r="103" spans="2:65" s="1" customFormat="1" ht="31.5" customHeight="1">
      <c r="B103" s="42"/>
      <c r="C103" s="203" t="s">
        <v>152</v>
      </c>
      <c r="D103" s="203" t="s">
        <v>137</v>
      </c>
      <c r="E103" s="204" t="s">
        <v>241</v>
      </c>
      <c r="F103" s="205" t="s">
        <v>373</v>
      </c>
      <c r="G103" s="206" t="s">
        <v>204</v>
      </c>
      <c r="H103" s="207">
        <v>874</v>
      </c>
      <c r="I103" s="208"/>
      <c r="J103" s="209">
        <f>ROUND(I103*H103,2)</f>
        <v>0</v>
      </c>
      <c r="K103" s="205" t="s">
        <v>21</v>
      </c>
      <c r="L103" s="62"/>
      <c r="M103" s="210" t="s">
        <v>21</v>
      </c>
      <c r="N103" s="211" t="s">
        <v>47</v>
      </c>
      <c r="O103" s="43"/>
      <c r="P103" s="212">
        <f>O103*H103</f>
        <v>0</v>
      </c>
      <c r="Q103" s="212">
        <v>0</v>
      </c>
      <c r="R103" s="212">
        <f>Q103*H103</f>
        <v>0</v>
      </c>
      <c r="S103" s="212">
        <v>0</v>
      </c>
      <c r="T103" s="213">
        <f>S103*H103</f>
        <v>0</v>
      </c>
      <c r="AR103" s="25" t="s">
        <v>152</v>
      </c>
      <c r="AT103" s="25" t="s">
        <v>137</v>
      </c>
      <c r="AU103" s="25" t="s">
        <v>86</v>
      </c>
      <c r="AY103" s="25" t="s">
        <v>134</v>
      </c>
      <c r="BE103" s="214">
        <f>IF(N103="základní",J103,0)</f>
        <v>0</v>
      </c>
      <c r="BF103" s="214">
        <f>IF(N103="snížená",J103,0)</f>
        <v>0</v>
      </c>
      <c r="BG103" s="214">
        <f>IF(N103="zákl. přenesená",J103,0)</f>
        <v>0</v>
      </c>
      <c r="BH103" s="214">
        <f>IF(N103="sníž. přenesená",J103,0)</f>
        <v>0</v>
      </c>
      <c r="BI103" s="214">
        <f>IF(N103="nulová",J103,0)</f>
        <v>0</v>
      </c>
      <c r="BJ103" s="25" t="s">
        <v>84</v>
      </c>
      <c r="BK103" s="214">
        <f>ROUND(I103*H103,2)</f>
        <v>0</v>
      </c>
      <c r="BL103" s="25" t="s">
        <v>152</v>
      </c>
      <c r="BM103" s="25" t="s">
        <v>167</v>
      </c>
    </row>
    <row r="104" spans="2:65" s="1" customFormat="1" ht="22.5" customHeight="1">
      <c r="B104" s="42"/>
      <c r="C104" s="203" t="s">
        <v>133</v>
      </c>
      <c r="D104" s="203" t="s">
        <v>137</v>
      </c>
      <c r="E104" s="204" t="s">
        <v>374</v>
      </c>
      <c r="F104" s="205" t="s">
        <v>375</v>
      </c>
      <c r="G104" s="206" t="s">
        <v>204</v>
      </c>
      <c r="H104" s="207">
        <v>437</v>
      </c>
      <c r="I104" s="208"/>
      <c r="J104" s="209">
        <f>ROUND(I104*H104,2)</f>
        <v>0</v>
      </c>
      <c r="K104" s="205" t="s">
        <v>21</v>
      </c>
      <c r="L104" s="62"/>
      <c r="M104" s="210" t="s">
        <v>21</v>
      </c>
      <c r="N104" s="211" t="s">
        <v>47</v>
      </c>
      <c r="O104" s="43"/>
      <c r="P104" s="212">
        <f>O104*H104</f>
        <v>0</v>
      </c>
      <c r="Q104" s="212">
        <v>0</v>
      </c>
      <c r="R104" s="212">
        <f>Q104*H104</f>
        <v>0</v>
      </c>
      <c r="S104" s="212">
        <v>0</v>
      </c>
      <c r="T104" s="213">
        <f>S104*H104</f>
        <v>0</v>
      </c>
      <c r="AR104" s="25" t="s">
        <v>152</v>
      </c>
      <c r="AT104" s="25" t="s">
        <v>137</v>
      </c>
      <c r="AU104" s="25" t="s">
        <v>86</v>
      </c>
      <c r="AY104" s="25" t="s">
        <v>134</v>
      </c>
      <c r="BE104" s="214">
        <f>IF(N104="základní",J104,0)</f>
        <v>0</v>
      </c>
      <c r="BF104" s="214">
        <f>IF(N104="snížená",J104,0)</f>
        <v>0</v>
      </c>
      <c r="BG104" s="214">
        <f>IF(N104="zákl. přenesená",J104,0)</f>
        <v>0</v>
      </c>
      <c r="BH104" s="214">
        <f>IF(N104="sníž. přenesená",J104,0)</f>
        <v>0</v>
      </c>
      <c r="BI104" s="214">
        <f>IF(N104="nulová",J104,0)</f>
        <v>0</v>
      </c>
      <c r="BJ104" s="25" t="s">
        <v>84</v>
      </c>
      <c r="BK104" s="214">
        <f>ROUND(I104*H104,2)</f>
        <v>0</v>
      </c>
      <c r="BL104" s="25" t="s">
        <v>152</v>
      </c>
      <c r="BM104" s="25" t="s">
        <v>175</v>
      </c>
    </row>
    <row r="105" spans="2:65" s="12" customFormat="1" ht="13.5">
      <c r="B105" s="221"/>
      <c r="C105" s="222"/>
      <c r="D105" s="223" t="s">
        <v>198</v>
      </c>
      <c r="E105" s="224" t="s">
        <v>21</v>
      </c>
      <c r="F105" s="225" t="s">
        <v>376</v>
      </c>
      <c r="G105" s="222"/>
      <c r="H105" s="226" t="s">
        <v>21</v>
      </c>
      <c r="I105" s="227"/>
      <c r="J105" s="222"/>
      <c r="K105" s="222"/>
      <c r="L105" s="228"/>
      <c r="M105" s="229"/>
      <c r="N105" s="230"/>
      <c r="O105" s="230"/>
      <c r="P105" s="230"/>
      <c r="Q105" s="230"/>
      <c r="R105" s="230"/>
      <c r="S105" s="230"/>
      <c r="T105" s="231"/>
      <c r="AT105" s="232" t="s">
        <v>198</v>
      </c>
      <c r="AU105" s="232" t="s">
        <v>86</v>
      </c>
      <c r="AV105" s="12" t="s">
        <v>84</v>
      </c>
      <c r="AW105" s="12" t="s">
        <v>39</v>
      </c>
      <c r="AX105" s="12" t="s">
        <v>76</v>
      </c>
      <c r="AY105" s="232" t="s">
        <v>134</v>
      </c>
    </row>
    <row r="106" spans="2:65" s="12" customFormat="1" ht="13.5">
      <c r="B106" s="221"/>
      <c r="C106" s="222"/>
      <c r="D106" s="223" t="s">
        <v>198</v>
      </c>
      <c r="E106" s="224" t="s">
        <v>21</v>
      </c>
      <c r="F106" s="225" t="s">
        <v>199</v>
      </c>
      <c r="G106" s="222"/>
      <c r="H106" s="226" t="s">
        <v>21</v>
      </c>
      <c r="I106" s="227"/>
      <c r="J106" s="222"/>
      <c r="K106" s="222"/>
      <c r="L106" s="228"/>
      <c r="M106" s="229"/>
      <c r="N106" s="230"/>
      <c r="O106" s="230"/>
      <c r="P106" s="230"/>
      <c r="Q106" s="230"/>
      <c r="R106" s="230"/>
      <c r="S106" s="230"/>
      <c r="T106" s="231"/>
      <c r="AT106" s="232" t="s">
        <v>198</v>
      </c>
      <c r="AU106" s="232" t="s">
        <v>86</v>
      </c>
      <c r="AV106" s="12" t="s">
        <v>84</v>
      </c>
      <c r="AW106" s="12" t="s">
        <v>39</v>
      </c>
      <c r="AX106" s="12" t="s">
        <v>76</v>
      </c>
      <c r="AY106" s="232" t="s">
        <v>134</v>
      </c>
    </row>
    <row r="107" spans="2:65" s="13" customFormat="1" ht="13.5">
      <c r="B107" s="233"/>
      <c r="C107" s="234"/>
      <c r="D107" s="223" t="s">
        <v>198</v>
      </c>
      <c r="E107" s="235" t="s">
        <v>21</v>
      </c>
      <c r="F107" s="236" t="s">
        <v>377</v>
      </c>
      <c r="G107" s="234"/>
      <c r="H107" s="237">
        <v>437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AT107" s="243" t="s">
        <v>198</v>
      </c>
      <c r="AU107" s="243" t="s">
        <v>86</v>
      </c>
      <c r="AV107" s="13" t="s">
        <v>86</v>
      </c>
      <c r="AW107" s="13" t="s">
        <v>39</v>
      </c>
      <c r="AX107" s="13" t="s">
        <v>76</v>
      </c>
      <c r="AY107" s="243" t="s">
        <v>134</v>
      </c>
    </row>
    <row r="108" spans="2:65" s="14" customFormat="1" ht="13.5">
      <c r="B108" s="244"/>
      <c r="C108" s="245"/>
      <c r="D108" s="246" t="s">
        <v>198</v>
      </c>
      <c r="E108" s="247" t="s">
        <v>21</v>
      </c>
      <c r="F108" s="248" t="s">
        <v>201</v>
      </c>
      <c r="G108" s="245"/>
      <c r="H108" s="249">
        <v>437</v>
      </c>
      <c r="I108" s="250"/>
      <c r="J108" s="245"/>
      <c r="K108" s="245"/>
      <c r="L108" s="251"/>
      <c r="M108" s="252"/>
      <c r="N108" s="253"/>
      <c r="O108" s="253"/>
      <c r="P108" s="253"/>
      <c r="Q108" s="253"/>
      <c r="R108" s="253"/>
      <c r="S108" s="253"/>
      <c r="T108" s="254"/>
      <c r="AT108" s="255" t="s">
        <v>198</v>
      </c>
      <c r="AU108" s="255" t="s">
        <v>86</v>
      </c>
      <c r="AV108" s="14" t="s">
        <v>152</v>
      </c>
      <c r="AW108" s="14" t="s">
        <v>39</v>
      </c>
      <c r="AX108" s="14" t="s">
        <v>84</v>
      </c>
      <c r="AY108" s="255" t="s">
        <v>134</v>
      </c>
    </row>
    <row r="109" spans="2:65" s="1" customFormat="1" ht="22.5" customHeight="1">
      <c r="B109" s="42"/>
      <c r="C109" s="203" t="s">
        <v>159</v>
      </c>
      <c r="D109" s="203" t="s">
        <v>137</v>
      </c>
      <c r="E109" s="204" t="s">
        <v>246</v>
      </c>
      <c r="F109" s="205" t="s">
        <v>378</v>
      </c>
      <c r="G109" s="206" t="s">
        <v>204</v>
      </c>
      <c r="H109" s="207">
        <v>437</v>
      </c>
      <c r="I109" s="208"/>
      <c r="J109" s="209">
        <f>ROUND(I109*H109,2)</f>
        <v>0</v>
      </c>
      <c r="K109" s="205" t="s">
        <v>21</v>
      </c>
      <c r="L109" s="62"/>
      <c r="M109" s="210" t="s">
        <v>21</v>
      </c>
      <c r="N109" s="211" t="s">
        <v>47</v>
      </c>
      <c r="O109" s="43"/>
      <c r="P109" s="212">
        <f>O109*H109</f>
        <v>0</v>
      </c>
      <c r="Q109" s="212">
        <v>0</v>
      </c>
      <c r="R109" s="212">
        <f>Q109*H109</f>
        <v>0</v>
      </c>
      <c r="S109" s="212">
        <v>0</v>
      </c>
      <c r="T109" s="213">
        <f>S109*H109</f>
        <v>0</v>
      </c>
      <c r="AR109" s="25" t="s">
        <v>152</v>
      </c>
      <c r="AT109" s="25" t="s">
        <v>137</v>
      </c>
      <c r="AU109" s="25" t="s">
        <v>86</v>
      </c>
      <c r="AY109" s="25" t="s">
        <v>134</v>
      </c>
      <c r="BE109" s="214">
        <f>IF(N109="základní",J109,0)</f>
        <v>0</v>
      </c>
      <c r="BF109" s="214">
        <f>IF(N109="snížená",J109,0)</f>
        <v>0</v>
      </c>
      <c r="BG109" s="214">
        <f>IF(N109="zákl. přenesená",J109,0)</f>
        <v>0</v>
      </c>
      <c r="BH109" s="214">
        <f>IF(N109="sníž. přenesená",J109,0)</f>
        <v>0</v>
      </c>
      <c r="BI109" s="214">
        <f>IF(N109="nulová",J109,0)</f>
        <v>0</v>
      </c>
      <c r="BJ109" s="25" t="s">
        <v>84</v>
      </c>
      <c r="BK109" s="214">
        <f>ROUND(I109*H109,2)</f>
        <v>0</v>
      </c>
      <c r="BL109" s="25" t="s">
        <v>152</v>
      </c>
      <c r="BM109" s="25" t="s">
        <v>228</v>
      </c>
    </row>
    <row r="110" spans="2:65" s="1" customFormat="1" ht="22.5" customHeight="1">
      <c r="B110" s="42"/>
      <c r="C110" s="203" t="s">
        <v>163</v>
      </c>
      <c r="D110" s="203" t="s">
        <v>137</v>
      </c>
      <c r="E110" s="204" t="s">
        <v>379</v>
      </c>
      <c r="F110" s="205" t="s">
        <v>380</v>
      </c>
      <c r="G110" s="206" t="s">
        <v>204</v>
      </c>
      <c r="H110" s="207">
        <v>437</v>
      </c>
      <c r="I110" s="208"/>
      <c r="J110" s="209">
        <f>ROUND(I110*H110,2)</f>
        <v>0</v>
      </c>
      <c r="K110" s="205" t="s">
        <v>21</v>
      </c>
      <c r="L110" s="62"/>
      <c r="M110" s="210" t="s">
        <v>21</v>
      </c>
      <c r="N110" s="211" t="s">
        <v>47</v>
      </c>
      <c r="O110" s="43"/>
      <c r="P110" s="212">
        <f>O110*H110</f>
        <v>0</v>
      </c>
      <c r="Q110" s="212">
        <v>0</v>
      </c>
      <c r="R110" s="212">
        <f>Q110*H110</f>
        <v>0</v>
      </c>
      <c r="S110" s="212">
        <v>0</v>
      </c>
      <c r="T110" s="213">
        <f>S110*H110</f>
        <v>0</v>
      </c>
      <c r="AR110" s="25" t="s">
        <v>152</v>
      </c>
      <c r="AT110" s="25" t="s">
        <v>137</v>
      </c>
      <c r="AU110" s="25" t="s">
        <v>86</v>
      </c>
      <c r="AY110" s="25" t="s">
        <v>134</v>
      </c>
      <c r="BE110" s="214">
        <f>IF(N110="základní",J110,0)</f>
        <v>0</v>
      </c>
      <c r="BF110" s="214">
        <f>IF(N110="snížená",J110,0)</f>
        <v>0</v>
      </c>
      <c r="BG110" s="214">
        <f>IF(N110="zákl. přenesená",J110,0)</f>
        <v>0</v>
      </c>
      <c r="BH110" s="214">
        <f>IF(N110="sníž. přenesená",J110,0)</f>
        <v>0</v>
      </c>
      <c r="BI110" s="214">
        <f>IF(N110="nulová",J110,0)</f>
        <v>0</v>
      </c>
      <c r="BJ110" s="25" t="s">
        <v>84</v>
      </c>
      <c r="BK110" s="214">
        <f>ROUND(I110*H110,2)</f>
        <v>0</v>
      </c>
      <c r="BL110" s="25" t="s">
        <v>152</v>
      </c>
      <c r="BM110" s="25" t="s">
        <v>231</v>
      </c>
    </row>
    <row r="111" spans="2:65" s="12" customFormat="1" ht="13.5">
      <c r="B111" s="221"/>
      <c r="C111" s="222"/>
      <c r="D111" s="223" t="s">
        <v>198</v>
      </c>
      <c r="E111" s="224" t="s">
        <v>21</v>
      </c>
      <c r="F111" s="225" t="s">
        <v>199</v>
      </c>
      <c r="G111" s="222"/>
      <c r="H111" s="226" t="s">
        <v>21</v>
      </c>
      <c r="I111" s="227"/>
      <c r="J111" s="222"/>
      <c r="K111" s="222"/>
      <c r="L111" s="228"/>
      <c r="M111" s="229"/>
      <c r="N111" s="230"/>
      <c r="O111" s="230"/>
      <c r="P111" s="230"/>
      <c r="Q111" s="230"/>
      <c r="R111" s="230"/>
      <c r="S111" s="230"/>
      <c r="T111" s="231"/>
      <c r="AT111" s="232" t="s">
        <v>198</v>
      </c>
      <c r="AU111" s="232" t="s">
        <v>86</v>
      </c>
      <c r="AV111" s="12" t="s">
        <v>84</v>
      </c>
      <c r="AW111" s="12" t="s">
        <v>39</v>
      </c>
      <c r="AX111" s="12" t="s">
        <v>76</v>
      </c>
      <c r="AY111" s="232" t="s">
        <v>134</v>
      </c>
    </row>
    <row r="112" spans="2:65" s="13" customFormat="1" ht="13.5">
      <c r="B112" s="233"/>
      <c r="C112" s="234"/>
      <c r="D112" s="223" t="s">
        <v>198</v>
      </c>
      <c r="E112" s="235" t="s">
        <v>21</v>
      </c>
      <c r="F112" s="236" t="s">
        <v>377</v>
      </c>
      <c r="G112" s="234"/>
      <c r="H112" s="237">
        <v>437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AT112" s="243" t="s">
        <v>198</v>
      </c>
      <c r="AU112" s="243" t="s">
        <v>86</v>
      </c>
      <c r="AV112" s="13" t="s">
        <v>86</v>
      </c>
      <c r="AW112" s="13" t="s">
        <v>39</v>
      </c>
      <c r="AX112" s="13" t="s">
        <v>76</v>
      </c>
      <c r="AY112" s="243" t="s">
        <v>134</v>
      </c>
    </row>
    <row r="113" spans="2:65" s="14" customFormat="1" ht="13.5">
      <c r="B113" s="244"/>
      <c r="C113" s="245"/>
      <c r="D113" s="246" t="s">
        <v>198</v>
      </c>
      <c r="E113" s="247" t="s">
        <v>21</v>
      </c>
      <c r="F113" s="248" t="s">
        <v>201</v>
      </c>
      <c r="G113" s="245"/>
      <c r="H113" s="249">
        <v>437</v>
      </c>
      <c r="I113" s="250"/>
      <c r="J113" s="245"/>
      <c r="K113" s="245"/>
      <c r="L113" s="251"/>
      <c r="M113" s="252"/>
      <c r="N113" s="253"/>
      <c r="O113" s="253"/>
      <c r="P113" s="253"/>
      <c r="Q113" s="253"/>
      <c r="R113" s="253"/>
      <c r="S113" s="253"/>
      <c r="T113" s="254"/>
      <c r="AT113" s="255" t="s">
        <v>198</v>
      </c>
      <c r="AU113" s="255" t="s">
        <v>86</v>
      </c>
      <c r="AV113" s="14" t="s">
        <v>152</v>
      </c>
      <c r="AW113" s="14" t="s">
        <v>39</v>
      </c>
      <c r="AX113" s="14" t="s">
        <v>84</v>
      </c>
      <c r="AY113" s="255" t="s">
        <v>134</v>
      </c>
    </row>
    <row r="114" spans="2:65" s="1" customFormat="1" ht="31.5" customHeight="1">
      <c r="B114" s="42"/>
      <c r="C114" s="203" t="s">
        <v>167</v>
      </c>
      <c r="D114" s="203" t="s">
        <v>137</v>
      </c>
      <c r="E114" s="204" t="s">
        <v>254</v>
      </c>
      <c r="F114" s="205" t="s">
        <v>381</v>
      </c>
      <c r="G114" s="206" t="s">
        <v>204</v>
      </c>
      <c r="H114" s="207">
        <v>76</v>
      </c>
      <c r="I114" s="208"/>
      <c r="J114" s="209">
        <f>ROUND(I114*H114,2)</f>
        <v>0</v>
      </c>
      <c r="K114" s="205" t="s">
        <v>21</v>
      </c>
      <c r="L114" s="62"/>
      <c r="M114" s="210" t="s">
        <v>21</v>
      </c>
      <c r="N114" s="211" t="s">
        <v>47</v>
      </c>
      <c r="O114" s="43"/>
      <c r="P114" s="212">
        <f>O114*H114</f>
        <v>0</v>
      </c>
      <c r="Q114" s="212">
        <v>0</v>
      </c>
      <c r="R114" s="212">
        <f>Q114*H114</f>
        <v>0</v>
      </c>
      <c r="S114" s="212">
        <v>0</v>
      </c>
      <c r="T114" s="213">
        <f>S114*H114</f>
        <v>0</v>
      </c>
      <c r="AR114" s="25" t="s">
        <v>152</v>
      </c>
      <c r="AT114" s="25" t="s">
        <v>137</v>
      </c>
      <c r="AU114" s="25" t="s">
        <v>86</v>
      </c>
      <c r="AY114" s="25" t="s">
        <v>134</v>
      </c>
      <c r="BE114" s="214">
        <f>IF(N114="základní",J114,0)</f>
        <v>0</v>
      </c>
      <c r="BF114" s="214">
        <f>IF(N114="snížená",J114,0)</f>
        <v>0</v>
      </c>
      <c r="BG114" s="214">
        <f>IF(N114="zákl. přenesená",J114,0)</f>
        <v>0</v>
      </c>
      <c r="BH114" s="214">
        <f>IF(N114="sníž. přenesená",J114,0)</f>
        <v>0</v>
      </c>
      <c r="BI114" s="214">
        <f>IF(N114="nulová",J114,0)</f>
        <v>0</v>
      </c>
      <c r="BJ114" s="25" t="s">
        <v>84</v>
      </c>
      <c r="BK114" s="214">
        <f>ROUND(I114*H114,2)</f>
        <v>0</v>
      </c>
      <c r="BL114" s="25" t="s">
        <v>152</v>
      </c>
      <c r="BM114" s="25" t="s">
        <v>243</v>
      </c>
    </row>
    <row r="115" spans="2:65" s="1" customFormat="1" ht="31.5" customHeight="1">
      <c r="B115" s="42"/>
      <c r="C115" s="203" t="s">
        <v>171</v>
      </c>
      <c r="D115" s="203" t="s">
        <v>137</v>
      </c>
      <c r="E115" s="204" t="s">
        <v>265</v>
      </c>
      <c r="F115" s="205" t="s">
        <v>266</v>
      </c>
      <c r="G115" s="206" t="s">
        <v>204</v>
      </c>
      <c r="H115" s="207">
        <v>1124</v>
      </c>
      <c r="I115" s="208"/>
      <c r="J115" s="209">
        <f>ROUND(I115*H115,2)</f>
        <v>0</v>
      </c>
      <c r="K115" s="205" t="s">
        <v>21</v>
      </c>
      <c r="L115" s="62"/>
      <c r="M115" s="210" t="s">
        <v>21</v>
      </c>
      <c r="N115" s="211" t="s">
        <v>47</v>
      </c>
      <c r="O115" s="43"/>
      <c r="P115" s="212">
        <f>O115*H115</f>
        <v>0</v>
      </c>
      <c r="Q115" s="212">
        <v>0</v>
      </c>
      <c r="R115" s="212">
        <f>Q115*H115</f>
        <v>0</v>
      </c>
      <c r="S115" s="212">
        <v>0</v>
      </c>
      <c r="T115" s="213">
        <f>S115*H115</f>
        <v>0</v>
      </c>
      <c r="AR115" s="25" t="s">
        <v>152</v>
      </c>
      <c r="AT115" s="25" t="s">
        <v>137</v>
      </c>
      <c r="AU115" s="25" t="s">
        <v>86</v>
      </c>
      <c r="AY115" s="25" t="s">
        <v>134</v>
      </c>
      <c r="BE115" s="214">
        <f>IF(N115="základní",J115,0)</f>
        <v>0</v>
      </c>
      <c r="BF115" s="214">
        <f>IF(N115="snížená",J115,0)</f>
        <v>0</v>
      </c>
      <c r="BG115" s="214">
        <f>IF(N115="zákl. přenesená",J115,0)</f>
        <v>0</v>
      </c>
      <c r="BH115" s="214">
        <f>IF(N115="sníž. přenesená",J115,0)</f>
        <v>0</v>
      </c>
      <c r="BI115" s="214">
        <f>IF(N115="nulová",J115,0)</f>
        <v>0</v>
      </c>
      <c r="BJ115" s="25" t="s">
        <v>84</v>
      </c>
      <c r="BK115" s="214">
        <f>ROUND(I115*H115,2)</f>
        <v>0</v>
      </c>
      <c r="BL115" s="25" t="s">
        <v>152</v>
      </c>
      <c r="BM115" s="25" t="s">
        <v>248</v>
      </c>
    </row>
    <row r="116" spans="2:65" s="12" customFormat="1" ht="13.5">
      <c r="B116" s="221"/>
      <c r="C116" s="222"/>
      <c r="D116" s="223" t="s">
        <v>198</v>
      </c>
      <c r="E116" s="224" t="s">
        <v>21</v>
      </c>
      <c r="F116" s="225" t="s">
        <v>382</v>
      </c>
      <c r="G116" s="222"/>
      <c r="H116" s="226" t="s">
        <v>21</v>
      </c>
      <c r="I116" s="227"/>
      <c r="J116" s="222"/>
      <c r="K116" s="222"/>
      <c r="L116" s="228"/>
      <c r="M116" s="229"/>
      <c r="N116" s="230"/>
      <c r="O116" s="230"/>
      <c r="P116" s="230"/>
      <c r="Q116" s="230"/>
      <c r="R116" s="230"/>
      <c r="S116" s="230"/>
      <c r="T116" s="231"/>
      <c r="AT116" s="232" t="s">
        <v>198</v>
      </c>
      <c r="AU116" s="232" t="s">
        <v>86</v>
      </c>
      <c r="AV116" s="12" t="s">
        <v>84</v>
      </c>
      <c r="AW116" s="12" t="s">
        <v>39</v>
      </c>
      <c r="AX116" s="12" t="s">
        <v>76</v>
      </c>
      <c r="AY116" s="232" t="s">
        <v>134</v>
      </c>
    </row>
    <row r="117" spans="2:65" s="12" customFormat="1" ht="13.5">
      <c r="B117" s="221"/>
      <c r="C117" s="222"/>
      <c r="D117" s="223" t="s">
        <v>198</v>
      </c>
      <c r="E117" s="224" t="s">
        <v>21</v>
      </c>
      <c r="F117" s="225" t="s">
        <v>199</v>
      </c>
      <c r="G117" s="222"/>
      <c r="H117" s="226" t="s">
        <v>21</v>
      </c>
      <c r="I117" s="227"/>
      <c r="J117" s="222"/>
      <c r="K117" s="222"/>
      <c r="L117" s="228"/>
      <c r="M117" s="229"/>
      <c r="N117" s="230"/>
      <c r="O117" s="230"/>
      <c r="P117" s="230"/>
      <c r="Q117" s="230"/>
      <c r="R117" s="230"/>
      <c r="S117" s="230"/>
      <c r="T117" s="231"/>
      <c r="AT117" s="232" t="s">
        <v>198</v>
      </c>
      <c r="AU117" s="232" t="s">
        <v>86</v>
      </c>
      <c r="AV117" s="12" t="s">
        <v>84</v>
      </c>
      <c r="AW117" s="12" t="s">
        <v>39</v>
      </c>
      <c r="AX117" s="12" t="s">
        <v>76</v>
      </c>
      <c r="AY117" s="232" t="s">
        <v>134</v>
      </c>
    </row>
    <row r="118" spans="2:65" s="13" customFormat="1" ht="13.5">
      <c r="B118" s="233"/>
      <c r="C118" s="234"/>
      <c r="D118" s="223" t="s">
        <v>198</v>
      </c>
      <c r="E118" s="235" t="s">
        <v>21</v>
      </c>
      <c r="F118" s="236" t="s">
        <v>383</v>
      </c>
      <c r="G118" s="234"/>
      <c r="H118" s="237">
        <v>8208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AT118" s="243" t="s">
        <v>198</v>
      </c>
      <c r="AU118" s="243" t="s">
        <v>86</v>
      </c>
      <c r="AV118" s="13" t="s">
        <v>86</v>
      </c>
      <c r="AW118" s="13" t="s">
        <v>39</v>
      </c>
      <c r="AX118" s="13" t="s">
        <v>76</v>
      </c>
      <c r="AY118" s="243" t="s">
        <v>134</v>
      </c>
    </row>
    <row r="119" spans="2:65" s="12" customFormat="1" ht="13.5">
      <c r="B119" s="221"/>
      <c r="C119" s="222"/>
      <c r="D119" s="223" t="s">
        <v>198</v>
      </c>
      <c r="E119" s="224" t="s">
        <v>21</v>
      </c>
      <c r="F119" s="225" t="s">
        <v>259</v>
      </c>
      <c r="G119" s="222"/>
      <c r="H119" s="226" t="s">
        <v>21</v>
      </c>
      <c r="I119" s="227"/>
      <c r="J119" s="222"/>
      <c r="K119" s="222"/>
      <c r="L119" s="228"/>
      <c r="M119" s="229"/>
      <c r="N119" s="230"/>
      <c r="O119" s="230"/>
      <c r="P119" s="230"/>
      <c r="Q119" s="230"/>
      <c r="R119" s="230"/>
      <c r="S119" s="230"/>
      <c r="T119" s="231"/>
      <c r="AT119" s="232" t="s">
        <v>198</v>
      </c>
      <c r="AU119" s="232" t="s">
        <v>86</v>
      </c>
      <c r="AV119" s="12" t="s">
        <v>84</v>
      </c>
      <c r="AW119" s="12" t="s">
        <v>39</v>
      </c>
      <c r="AX119" s="12" t="s">
        <v>76</v>
      </c>
      <c r="AY119" s="232" t="s">
        <v>134</v>
      </c>
    </row>
    <row r="120" spans="2:65" s="12" customFormat="1" ht="13.5">
      <c r="B120" s="221"/>
      <c r="C120" s="222"/>
      <c r="D120" s="223" t="s">
        <v>198</v>
      </c>
      <c r="E120" s="224" t="s">
        <v>21</v>
      </c>
      <c r="F120" s="225" t="s">
        <v>384</v>
      </c>
      <c r="G120" s="222"/>
      <c r="H120" s="226" t="s">
        <v>21</v>
      </c>
      <c r="I120" s="227"/>
      <c r="J120" s="222"/>
      <c r="K120" s="222"/>
      <c r="L120" s="228"/>
      <c r="M120" s="229"/>
      <c r="N120" s="230"/>
      <c r="O120" s="230"/>
      <c r="P120" s="230"/>
      <c r="Q120" s="230"/>
      <c r="R120" s="230"/>
      <c r="S120" s="230"/>
      <c r="T120" s="231"/>
      <c r="AT120" s="232" t="s">
        <v>198</v>
      </c>
      <c r="AU120" s="232" t="s">
        <v>86</v>
      </c>
      <c r="AV120" s="12" t="s">
        <v>84</v>
      </c>
      <c r="AW120" s="12" t="s">
        <v>39</v>
      </c>
      <c r="AX120" s="12" t="s">
        <v>76</v>
      </c>
      <c r="AY120" s="232" t="s">
        <v>134</v>
      </c>
    </row>
    <row r="121" spans="2:65" s="12" customFormat="1" ht="13.5">
      <c r="B121" s="221"/>
      <c r="C121" s="222"/>
      <c r="D121" s="223" t="s">
        <v>198</v>
      </c>
      <c r="E121" s="224" t="s">
        <v>21</v>
      </c>
      <c r="F121" s="225" t="s">
        <v>199</v>
      </c>
      <c r="G121" s="222"/>
      <c r="H121" s="226" t="s">
        <v>21</v>
      </c>
      <c r="I121" s="227"/>
      <c r="J121" s="222"/>
      <c r="K121" s="222"/>
      <c r="L121" s="228"/>
      <c r="M121" s="229"/>
      <c r="N121" s="230"/>
      <c r="O121" s="230"/>
      <c r="P121" s="230"/>
      <c r="Q121" s="230"/>
      <c r="R121" s="230"/>
      <c r="S121" s="230"/>
      <c r="T121" s="231"/>
      <c r="AT121" s="232" t="s">
        <v>198</v>
      </c>
      <c r="AU121" s="232" t="s">
        <v>86</v>
      </c>
      <c r="AV121" s="12" t="s">
        <v>84</v>
      </c>
      <c r="AW121" s="12" t="s">
        <v>39</v>
      </c>
      <c r="AX121" s="12" t="s">
        <v>76</v>
      </c>
      <c r="AY121" s="232" t="s">
        <v>134</v>
      </c>
    </row>
    <row r="122" spans="2:65" s="13" customFormat="1" ht="13.5">
      <c r="B122" s="233"/>
      <c r="C122" s="234"/>
      <c r="D122" s="223" t="s">
        <v>198</v>
      </c>
      <c r="E122" s="235" t="s">
        <v>21</v>
      </c>
      <c r="F122" s="236" t="s">
        <v>385</v>
      </c>
      <c r="G122" s="234"/>
      <c r="H122" s="237">
        <v>-7084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AT122" s="243" t="s">
        <v>198</v>
      </c>
      <c r="AU122" s="243" t="s">
        <v>86</v>
      </c>
      <c r="AV122" s="13" t="s">
        <v>86</v>
      </c>
      <c r="AW122" s="13" t="s">
        <v>39</v>
      </c>
      <c r="AX122" s="13" t="s">
        <v>76</v>
      </c>
      <c r="AY122" s="243" t="s">
        <v>134</v>
      </c>
    </row>
    <row r="123" spans="2:65" s="14" customFormat="1" ht="13.5">
      <c r="B123" s="244"/>
      <c r="C123" s="245"/>
      <c r="D123" s="246" t="s">
        <v>198</v>
      </c>
      <c r="E123" s="247" t="s">
        <v>21</v>
      </c>
      <c r="F123" s="248" t="s">
        <v>201</v>
      </c>
      <c r="G123" s="245"/>
      <c r="H123" s="249">
        <v>1124</v>
      </c>
      <c r="I123" s="250"/>
      <c r="J123" s="245"/>
      <c r="K123" s="245"/>
      <c r="L123" s="251"/>
      <c r="M123" s="252"/>
      <c r="N123" s="253"/>
      <c r="O123" s="253"/>
      <c r="P123" s="253"/>
      <c r="Q123" s="253"/>
      <c r="R123" s="253"/>
      <c r="S123" s="253"/>
      <c r="T123" s="254"/>
      <c r="AT123" s="255" t="s">
        <v>198</v>
      </c>
      <c r="AU123" s="255" t="s">
        <v>86</v>
      </c>
      <c r="AV123" s="14" t="s">
        <v>152</v>
      </c>
      <c r="AW123" s="14" t="s">
        <v>39</v>
      </c>
      <c r="AX123" s="14" t="s">
        <v>84</v>
      </c>
      <c r="AY123" s="255" t="s">
        <v>134</v>
      </c>
    </row>
    <row r="124" spans="2:65" s="1" customFormat="1" ht="31.5" customHeight="1">
      <c r="B124" s="42"/>
      <c r="C124" s="203" t="s">
        <v>175</v>
      </c>
      <c r="D124" s="203" t="s">
        <v>137</v>
      </c>
      <c r="E124" s="204" t="s">
        <v>386</v>
      </c>
      <c r="F124" s="205" t="s">
        <v>387</v>
      </c>
      <c r="G124" s="206" t="s">
        <v>280</v>
      </c>
      <c r="H124" s="207">
        <v>121.6</v>
      </c>
      <c r="I124" s="208"/>
      <c r="J124" s="209">
        <f>ROUND(I124*H124,2)</f>
        <v>0</v>
      </c>
      <c r="K124" s="205" t="s">
        <v>21</v>
      </c>
      <c r="L124" s="62"/>
      <c r="M124" s="210" t="s">
        <v>21</v>
      </c>
      <c r="N124" s="211" t="s">
        <v>47</v>
      </c>
      <c r="O124" s="43"/>
      <c r="P124" s="212">
        <f>O124*H124</f>
        <v>0</v>
      </c>
      <c r="Q124" s="212">
        <v>0</v>
      </c>
      <c r="R124" s="212">
        <f>Q124*H124</f>
        <v>0</v>
      </c>
      <c r="S124" s="212">
        <v>0</v>
      </c>
      <c r="T124" s="213">
        <f>S124*H124</f>
        <v>0</v>
      </c>
      <c r="AR124" s="25" t="s">
        <v>152</v>
      </c>
      <c r="AT124" s="25" t="s">
        <v>137</v>
      </c>
      <c r="AU124" s="25" t="s">
        <v>86</v>
      </c>
      <c r="AY124" s="25" t="s">
        <v>134</v>
      </c>
      <c r="BE124" s="214">
        <f>IF(N124="základní",J124,0)</f>
        <v>0</v>
      </c>
      <c r="BF124" s="214">
        <f>IF(N124="snížená",J124,0)</f>
        <v>0</v>
      </c>
      <c r="BG124" s="214">
        <f>IF(N124="zákl. přenesená",J124,0)</f>
        <v>0</v>
      </c>
      <c r="BH124" s="214">
        <f>IF(N124="sníž. přenesená",J124,0)</f>
        <v>0</v>
      </c>
      <c r="BI124" s="214">
        <f>IF(N124="nulová",J124,0)</f>
        <v>0</v>
      </c>
      <c r="BJ124" s="25" t="s">
        <v>84</v>
      </c>
      <c r="BK124" s="214">
        <f>ROUND(I124*H124,2)</f>
        <v>0</v>
      </c>
      <c r="BL124" s="25" t="s">
        <v>152</v>
      </c>
      <c r="BM124" s="25" t="s">
        <v>252</v>
      </c>
    </row>
    <row r="125" spans="2:65" s="13" customFormat="1" ht="13.5">
      <c r="B125" s="233"/>
      <c r="C125" s="234"/>
      <c r="D125" s="223" t="s">
        <v>198</v>
      </c>
      <c r="E125" s="235" t="s">
        <v>21</v>
      </c>
      <c r="F125" s="236" t="s">
        <v>388</v>
      </c>
      <c r="G125" s="234"/>
      <c r="H125" s="237">
        <v>121.6</v>
      </c>
      <c r="I125" s="238"/>
      <c r="J125" s="234"/>
      <c r="K125" s="234"/>
      <c r="L125" s="239"/>
      <c r="M125" s="240"/>
      <c r="N125" s="241"/>
      <c r="O125" s="241"/>
      <c r="P125" s="241"/>
      <c r="Q125" s="241"/>
      <c r="R125" s="241"/>
      <c r="S125" s="241"/>
      <c r="T125" s="242"/>
      <c r="AT125" s="243" t="s">
        <v>198</v>
      </c>
      <c r="AU125" s="243" t="s">
        <v>86</v>
      </c>
      <c r="AV125" s="13" t="s">
        <v>86</v>
      </c>
      <c r="AW125" s="13" t="s">
        <v>39</v>
      </c>
      <c r="AX125" s="13" t="s">
        <v>84</v>
      </c>
      <c r="AY125" s="243" t="s">
        <v>134</v>
      </c>
    </row>
    <row r="126" spans="2:65" s="11" customFormat="1" ht="29.85" customHeight="1">
      <c r="B126" s="186"/>
      <c r="C126" s="187"/>
      <c r="D126" s="200" t="s">
        <v>75</v>
      </c>
      <c r="E126" s="201" t="s">
        <v>389</v>
      </c>
      <c r="F126" s="201" t="s">
        <v>390</v>
      </c>
      <c r="G126" s="187"/>
      <c r="H126" s="187"/>
      <c r="I126" s="190"/>
      <c r="J126" s="202">
        <f>BK126</f>
        <v>0</v>
      </c>
      <c r="K126" s="187"/>
      <c r="L126" s="192"/>
      <c r="M126" s="193"/>
      <c r="N126" s="194"/>
      <c r="O126" s="194"/>
      <c r="P126" s="195">
        <f>SUM(P127:P152)</f>
        <v>0</v>
      </c>
      <c r="Q126" s="194"/>
      <c r="R126" s="195">
        <f>SUM(R127:R152)</f>
        <v>337.80700000000002</v>
      </c>
      <c r="S126" s="194"/>
      <c r="T126" s="196">
        <f>SUM(T127:T152)</f>
        <v>0</v>
      </c>
      <c r="AR126" s="197" t="s">
        <v>84</v>
      </c>
      <c r="AT126" s="198" t="s">
        <v>75</v>
      </c>
      <c r="AU126" s="198" t="s">
        <v>84</v>
      </c>
      <c r="AY126" s="197" t="s">
        <v>134</v>
      </c>
      <c r="BK126" s="199">
        <f>SUM(BK127:BK152)</f>
        <v>0</v>
      </c>
    </row>
    <row r="127" spans="2:65" s="1" customFormat="1" ht="22.5" customHeight="1">
      <c r="B127" s="42"/>
      <c r="C127" s="203" t="s">
        <v>253</v>
      </c>
      <c r="D127" s="203" t="s">
        <v>137</v>
      </c>
      <c r="E127" s="204" t="s">
        <v>391</v>
      </c>
      <c r="F127" s="205" t="s">
        <v>392</v>
      </c>
      <c r="G127" s="206" t="s">
        <v>204</v>
      </c>
      <c r="H127" s="207">
        <v>160.25</v>
      </c>
      <c r="I127" s="208"/>
      <c r="J127" s="209">
        <f>ROUND(I127*H127,2)</f>
        <v>0</v>
      </c>
      <c r="K127" s="205" t="s">
        <v>21</v>
      </c>
      <c r="L127" s="62"/>
      <c r="M127" s="210" t="s">
        <v>21</v>
      </c>
      <c r="N127" s="211" t="s">
        <v>47</v>
      </c>
      <c r="O127" s="43"/>
      <c r="P127" s="212">
        <f>O127*H127</f>
        <v>0</v>
      </c>
      <c r="Q127" s="212">
        <v>2.1080000000000001</v>
      </c>
      <c r="R127" s="212">
        <f>Q127*H127</f>
        <v>337.80700000000002</v>
      </c>
      <c r="S127" s="212">
        <v>0</v>
      </c>
      <c r="T127" s="213">
        <f>S127*H127</f>
        <v>0</v>
      </c>
      <c r="AR127" s="25" t="s">
        <v>152</v>
      </c>
      <c r="AT127" s="25" t="s">
        <v>137</v>
      </c>
      <c r="AU127" s="25" t="s">
        <v>86</v>
      </c>
      <c r="AY127" s="25" t="s">
        <v>134</v>
      </c>
      <c r="BE127" s="214">
        <f>IF(N127="základní",J127,0)</f>
        <v>0</v>
      </c>
      <c r="BF127" s="214">
        <f>IF(N127="snížená",J127,0)</f>
        <v>0</v>
      </c>
      <c r="BG127" s="214">
        <f>IF(N127="zákl. přenesená",J127,0)</f>
        <v>0</v>
      </c>
      <c r="BH127" s="214">
        <f>IF(N127="sníž. přenesená",J127,0)</f>
        <v>0</v>
      </c>
      <c r="BI127" s="214">
        <f>IF(N127="nulová",J127,0)</f>
        <v>0</v>
      </c>
      <c r="BJ127" s="25" t="s">
        <v>84</v>
      </c>
      <c r="BK127" s="214">
        <f>ROUND(I127*H127,2)</f>
        <v>0</v>
      </c>
      <c r="BL127" s="25" t="s">
        <v>152</v>
      </c>
      <c r="BM127" s="25" t="s">
        <v>256</v>
      </c>
    </row>
    <row r="128" spans="2:65" s="12" customFormat="1" ht="13.5">
      <c r="B128" s="221"/>
      <c r="C128" s="222"/>
      <c r="D128" s="223" t="s">
        <v>198</v>
      </c>
      <c r="E128" s="224" t="s">
        <v>21</v>
      </c>
      <c r="F128" s="225" t="s">
        <v>393</v>
      </c>
      <c r="G128" s="222"/>
      <c r="H128" s="226" t="s">
        <v>21</v>
      </c>
      <c r="I128" s="227"/>
      <c r="J128" s="222"/>
      <c r="K128" s="222"/>
      <c r="L128" s="228"/>
      <c r="M128" s="229"/>
      <c r="N128" s="230"/>
      <c r="O128" s="230"/>
      <c r="P128" s="230"/>
      <c r="Q128" s="230"/>
      <c r="R128" s="230"/>
      <c r="S128" s="230"/>
      <c r="T128" s="231"/>
      <c r="AT128" s="232" t="s">
        <v>198</v>
      </c>
      <c r="AU128" s="232" t="s">
        <v>86</v>
      </c>
      <c r="AV128" s="12" t="s">
        <v>84</v>
      </c>
      <c r="AW128" s="12" t="s">
        <v>39</v>
      </c>
      <c r="AX128" s="12" t="s">
        <v>76</v>
      </c>
      <c r="AY128" s="232" t="s">
        <v>134</v>
      </c>
    </row>
    <row r="129" spans="2:51" s="12" customFormat="1" ht="13.5">
      <c r="B129" s="221"/>
      <c r="C129" s="222"/>
      <c r="D129" s="223" t="s">
        <v>198</v>
      </c>
      <c r="E129" s="224" t="s">
        <v>21</v>
      </c>
      <c r="F129" s="225" t="s">
        <v>394</v>
      </c>
      <c r="G129" s="222"/>
      <c r="H129" s="226" t="s">
        <v>21</v>
      </c>
      <c r="I129" s="227"/>
      <c r="J129" s="222"/>
      <c r="K129" s="222"/>
      <c r="L129" s="228"/>
      <c r="M129" s="229"/>
      <c r="N129" s="230"/>
      <c r="O129" s="230"/>
      <c r="P129" s="230"/>
      <c r="Q129" s="230"/>
      <c r="R129" s="230"/>
      <c r="S129" s="230"/>
      <c r="T129" s="231"/>
      <c r="AT129" s="232" t="s">
        <v>198</v>
      </c>
      <c r="AU129" s="232" t="s">
        <v>86</v>
      </c>
      <c r="AV129" s="12" t="s">
        <v>84</v>
      </c>
      <c r="AW129" s="12" t="s">
        <v>39</v>
      </c>
      <c r="AX129" s="12" t="s">
        <v>76</v>
      </c>
      <c r="AY129" s="232" t="s">
        <v>134</v>
      </c>
    </row>
    <row r="130" spans="2:51" s="13" customFormat="1" ht="13.5">
      <c r="B130" s="233"/>
      <c r="C130" s="234"/>
      <c r="D130" s="223" t="s">
        <v>198</v>
      </c>
      <c r="E130" s="235" t="s">
        <v>21</v>
      </c>
      <c r="F130" s="236" t="s">
        <v>395</v>
      </c>
      <c r="G130" s="234"/>
      <c r="H130" s="237">
        <v>12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AT130" s="243" t="s">
        <v>198</v>
      </c>
      <c r="AU130" s="243" t="s">
        <v>86</v>
      </c>
      <c r="AV130" s="13" t="s">
        <v>86</v>
      </c>
      <c r="AW130" s="13" t="s">
        <v>39</v>
      </c>
      <c r="AX130" s="13" t="s">
        <v>76</v>
      </c>
      <c r="AY130" s="243" t="s">
        <v>134</v>
      </c>
    </row>
    <row r="131" spans="2:51" s="13" customFormat="1" ht="13.5">
      <c r="B131" s="233"/>
      <c r="C131" s="234"/>
      <c r="D131" s="223" t="s">
        <v>198</v>
      </c>
      <c r="E131" s="235" t="s">
        <v>21</v>
      </c>
      <c r="F131" s="236" t="s">
        <v>396</v>
      </c>
      <c r="G131" s="234"/>
      <c r="H131" s="237">
        <v>18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AT131" s="243" t="s">
        <v>198</v>
      </c>
      <c r="AU131" s="243" t="s">
        <v>86</v>
      </c>
      <c r="AV131" s="13" t="s">
        <v>86</v>
      </c>
      <c r="AW131" s="13" t="s">
        <v>39</v>
      </c>
      <c r="AX131" s="13" t="s">
        <v>76</v>
      </c>
      <c r="AY131" s="243" t="s">
        <v>134</v>
      </c>
    </row>
    <row r="132" spans="2:51" s="13" customFormat="1" ht="13.5">
      <c r="B132" s="233"/>
      <c r="C132" s="234"/>
      <c r="D132" s="223" t="s">
        <v>198</v>
      </c>
      <c r="E132" s="235" t="s">
        <v>21</v>
      </c>
      <c r="F132" s="236" t="s">
        <v>397</v>
      </c>
      <c r="G132" s="234"/>
      <c r="H132" s="237">
        <v>6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AT132" s="243" t="s">
        <v>198</v>
      </c>
      <c r="AU132" s="243" t="s">
        <v>86</v>
      </c>
      <c r="AV132" s="13" t="s">
        <v>86</v>
      </c>
      <c r="AW132" s="13" t="s">
        <v>39</v>
      </c>
      <c r="AX132" s="13" t="s">
        <v>76</v>
      </c>
      <c r="AY132" s="243" t="s">
        <v>134</v>
      </c>
    </row>
    <row r="133" spans="2:51" s="13" customFormat="1" ht="13.5">
      <c r="B133" s="233"/>
      <c r="C133" s="234"/>
      <c r="D133" s="223" t="s">
        <v>198</v>
      </c>
      <c r="E133" s="235" t="s">
        <v>21</v>
      </c>
      <c r="F133" s="236" t="s">
        <v>398</v>
      </c>
      <c r="G133" s="234"/>
      <c r="H133" s="237">
        <v>1.5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AT133" s="243" t="s">
        <v>198</v>
      </c>
      <c r="AU133" s="243" t="s">
        <v>86</v>
      </c>
      <c r="AV133" s="13" t="s">
        <v>86</v>
      </c>
      <c r="AW133" s="13" t="s">
        <v>39</v>
      </c>
      <c r="AX133" s="13" t="s">
        <v>76</v>
      </c>
      <c r="AY133" s="243" t="s">
        <v>134</v>
      </c>
    </row>
    <row r="134" spans="2:51" s="12" customFormat="1" ht="13.5">
      <c r="B134" s="221"/>
      <c r="C134" s="222"/>
      <c r="D134" s="223" t="s">
        <v>198</v>
      </c>
      <c r="E134" s="224" t="s">
        <v>21</v>
      </c>
      <c r="F134" s="225" t="s">
        <v>399</v>
      </c>
      <c r="G134" s="222"/>
      <c r="H134" s="226" t="s">
        <v>21</v>
      </c>
      <c r="I134" s="227"/>
      <c r="J134" s="222"/>
      <c r="K134" s="222"/>
      <c r="L134" s="228"/>
      <c r="M134" s="229"/>
      <c r="N134" s="230"/>
      <c r="O134" s="230"/>
      <c r="P134" s="230"/>
      <c r="Q134" s="230"/>
      <c r="R134" s="230"/>
      <c r="S134" s="230"/>
      <c r="T134" s="231"/>
      <c r="AT134" s="232" t="s">
        <v>198</v>
      </c>
      <c r="AU134" s="232" t="s">
        <v>86</v>
      </c>
      <c r="AV134" s="12" t="s">
        <v>84</v>
      </c>
      <c r="AW134" s="12" t="s">
        <v>39</v>
      </c>
      <c r="AX134" s="12" t="s">
        <v>76</v>
      </c>
      <c r="AY134" s="232" t="s">
        <v>134</v>
      </c>
    </row>
    <row r="135" spans="2:51" s="12" customFormat="1" ht="13.5">
      <c r="B135" s="221"/>
      <c r="C135" s="222"/>
      <c r="D135" s="223" t="s">
        <v>198</v>
      </c>
      <c r="E135" s="224" t="s">
        <v>21</v>
      </c>
      <c r="F135" s="225" t="s">
        <v>400</v>
      </c>
      <c r="G135" s="222"/>
      <c r="H135" s="226" t="s">
        <v>21</v>
      </c>
      <c r="I135" s="227"/>
      <c r="J135" s="222"/>
      <c r="K135" s="222"/>
      <c r="L135" s="228"/>
      <c r="M135" s="229"/>
      <c r="N135" s="230"/>
      <c r="O135" s="230"/>
      <c r="P135" s="230"/>
      <c r="Q135" s="230"/>
      <c r="R135" s="230"/>
      <c r="S135" s="230"/>
      <c r="T135" s="231"/>
      <c r="AT135" s="232" t="s">
        <v>198</v>
      </c>
      <c r="AU135" s="232" t="s">
        <v>86</v>
      </c>
      <c r="AV135" s="12" t="s">
        <v>84</v>
      </c>
      <c r="AW135" s="12" t="s">
        <v>39</v>
      </c>
      <c r="AX135" s="12" t="s">
        <v>76</v>
      </c>
      <c r="AY135" s="232" t="s">
        <v>134</v>
      </c>
    </row>
    <row r="136" spans="2:51" s="13" customFormat="1" ht="13.5">
      <c r="B136" s="233"/>
      <c r="C136" s="234"/>
      <c r="D136" s="223" t="s">
        <v>198</v>
      </c>
      <c r="E136" s="235" t="s">
        <v>21</v>
      </c>
      <c r="F136" s="236" t="s">
        <v>401</v>
      </c>
      <c r="G136" s="234"/>
      <c r="H136" s="237">
        <v>54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AT136" s="243" t="s">
        <v>198</v>
      </c>
      <c r="AU136" s="243" t="s">
        <v>86</v>
      </c>
      <c r="AV136" s="13" t="s">
        <v>86</v>
      </c>
      <c r="AW136" s="13" t="s">
        <v>39</v>
      </c>
      <c r="AX136" s="13" t="s">
        <v>76</v>
      </c>
      <c r="AY136" s="243" t="s">
        <v>134</v>
      </c>
    </row>
    <row r="137" spans="2:51" s="13" customFormat="1" ht="13.5">
      <c r="B137" s="233"/>
      <c r="C137" s="234"/>
      <c r="D137" s="223" t="s">
        <v>198</v>
      </c>
      <c r="E137" s="235" t="s">
        <v>21</v>
      </c>
      <c r="F137" s="236" t="s">
        <v>402</v>
      </c>
      <c r="G137" s="234"/>
      <c r="H137" s="237">
        <v>18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AT137" s="243" t="s">
        <v>198</v>
      </c>
      <c r="AU137" s="243" t="s">
        <v>86</v>
      </c>
      <c r="AV137" s="13" t="s">
        <v>86</v>
      </c>
      <c r="AW137" s="13" t="s">
        <v>39</v>
      </c>
      <c r="AX137" s="13" t="s">
        <v>76</v>
      </c>
      <c r="AY137" s="243" t="s">
        <v>134</v>
      </c>
    </row>
    <row r="138" spans="2:51" s="13" customFormat="1" ht="13.5">
      <c r="B138" s="233"/>
      <c r="C138" s="234"/>
      <c r="D138" s="223" t="s">
        <v>198</v>
      </c>
      <c r="E138" s="235" t="s">
        <v>21</v>
      </c>
      <c r="F138" s="236" t="s">
        <v>403</v>
      </c>
      <c r="G138" s="234"/>
      <c r="H138" s="237">
        <v>4.5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AT138" s="243" t="s">
        <v>198</v>
      </c>
      <c r="AU138" s="243" t="s">
        <v>86</v>
      </c>
      <c r="AV138" s="13" t="s">
        <v>86</v>
      </c>
      <c r="AW138" s="13" t="s">
        <v>39</v>
      </c>
      <c r="AX138" s="13" t="s">
        <v>76</v>
      </c>
      <c r="AY138" s="243" t="s">
        <v>134</v>
      </c>
    </row>
    <row r="139" spans="2:51" s="12" customFormat="1" ht="13.5">
      <c r="B139" s="221"/>
      <c r="C139" s="222"/>
      <c r="D139" s="223" t="s">
        <v>198</v>
      </c>
      <c r="E139" s="224" t="s">
        <v>21</v>
      </c>
      <c r="F139" s="225" t="s">
        <v>404</v>
      </c>
      <c r="G139" s="222"/>
      <c r="H139" s="226" t="s">
        <v>21</v>
      </c>
      <c r="I139" s="227"/>
      <c r="J139" s="222"/>
      <c r="K139" s="222"/>
      <c r="L139" s="228"/>
      <c r="M139" s="229"/>
      <c r="N139" s="230"/>
      <c r="O139" s="230"/>
      <c r="P139" s="230"/>
      <c r="Q139" s="230"/>
      <c r="R139" s="230"/>
      <c r="S139" s="230"/>
      <c r="T139" s="231"/>
      <c r="AT139" s="232" t="s">
        <v>198</v>
      </c>
      <c r="AU139" s="232" t="s">
        <v>86</v>
      </c>
      <c r="AV139" s="12" t="s">
        <v>84</v>
      </c>
      <c r="AW139" s="12" t="s">
        <v>39</v>
      </c>
      <c r="AX139" s="12" t="s">
        <v>76</v>
      </c>
      <c r="AY139" s="232" t="s">
        <v>134</v>
      </c>
    </row>
    <row r="140" spans="2:51" s="12" customFormat="1" ht="13.5">
      <c r="B140" s="221"/>
      <c r="C140" s="222"/>
      <c r="D140" s="223" t="s">
        <v>198</v>
      </c>
      <c r="E140" s="224" t="s">
        <v>21</v>
      </c>
      <c r="F140" s="225" t="s">
        <v>400</v>
      </c>
      <c r="G140" s="222"/>
      <c r="H140" s="226" t="s">
        <v>21</v>
      </c>
      <c r="I140" s="227"/>
      <c r="J140" s="222"/>
      <c r="K140" s="222"/>
      <c r="L140" s="228"/>
      <c r="M140" s="229"/>
      <c r="N140" s="230"/>
      <c r="O140" s="230"/>
      <c r="P140" s="230"/>
      <c r="Q140" s="230"/>
      <c r="R140" s="230"/>
      <c r="S140" s="230"/>
      <c r="T140" s="231"/>
      <c r="AT140" s="232" t="s">
        <v>198</v>
      </c>
      <c r="AU140" s="232" t="s">
        <v>86</v>
      </c>
      <c r="AV140" s="12" t="s">
        <v>84</v>
      </c>
      <c r="AW140" s="12" t="s">
        <v>39</v>
      </c>
      <c r="AX140" s="12" t="s">
        <v>76</v>
      </c>
      <c r="AY140" s="232" t="s">
        <v>134</v>
      </c>
    </row>
    <row r="141" spans="2:51" s="13" customFormat="1" ht="13.5">
      <c r="B141" s="233"/>
      <c r="C141" s="234"/>
      <c r="D141" s="223" t="s">
        <v>198</v>
      </c>
      <c r="E141" s="235" t="s">
        <v>21</v>
      </c>
      <c r="F141" s="236" t="s">
        <v>405</v>
      </c>
      <c r="G141" s="234"/>
      <c r="H141" s="237">
        <v>27</v>
      </c>
      <c r="I141" s="238"/>
      <c r="J141" s="234"/>
      <c r="K141" s="234"/>
      <c r="L141" s="239"/>
      <c r="M141" s="240"/>
      <c r="N141" s="241"/>
      <c r="O141" s="241"/>
      <c r="P141" s="241"/>
      <c r="Q141" s="241"/>
      <c r="R141" s="241"/>
      <c r="S141" s="241"/>
      <c r="T141" s="242"/>
      <c r="AT141" s="243" t="s">
        <v>198</v>
      </c>
      <c r="AU141" s="243" t="s">
        <v>86</v>
      </c>
      <c r="AV141" s="13" t="s">
        <v>86</v>
      </c>
      <c r="AW141" s="13" t="s">
        <v>39</v>
      </c>
      <c r="AX141" s="13" t="s">
        <v>76</v>
      </c>
      <c r="AY141" s="243" t="s">
        <v>134</v>
      </c>
    </row>
    <row r="142" spans="2:51" s="13" customFormat="1" ht="13.5">
      <c r="B142" s="233"/>
      <c r="C142" s="234"/>
      <c r="D142" s="223" t="s">
        <v>198</v>
      </c>
      <c r="E142" s="235" t="s">
        <v>21</v>
      </c>
      <c r="F142" s="236" t="s">
        <v>406</v>
      </c>
      <c r="G142" s="234"/>
      <c r="H142" s="237">
        <v>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AT142" s="243" t="s">
        <v>198</v>
      </c>
      <c r="AU142" s="243" t="s">
        <v>86</v>
      </c>
      <c r="AV142" s="13" t="s">
        <v>86</v>
      </c>
      <c r="AW142" s="13" t="s">
        <v>39</v>
      </c>
      <c r="AX142" s="13" t="s">
        <v>76</v>
      </c>
      <c r="AY142" s="243" t="s">
        <v>134</v>
      </c>
    </row>
    <row r="143" spans="2:51" s="13" customFormat="1" ht="13.5">
      <c r="B143" s="233"/>
      <c r="C143" s="234"/>
      <c r="D143" s="223" t="s">
        <v>198</v>
      </c>
      <c r="E143" s="235" t="s">
        <v>21</v>
      </c>
      <c r="F143" s="236" t="s">
        <v>407</v>
      </c>
      <c r="G143" s="234"/>
      <c r="H143" s="237">
        <v>2.25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AT143" s="243" t="s">
        <v>198</v>
      </c>
      <c r="AU143" s="243" t="s">
        <v>86</v>
      </c>
      <c r="AV143" s="13" t="s">
        <v>86</v>
      </c>
      <c r="AW143" s="13" t="s">
        <v>39</v>
      </c>
      <c r="AX143" s="13" t="s">
        <v>76</v>
      </c>
      <c r="AY143" s="243" t="s">
        <v>134</v>
      </c>
    </row>
    <row r="144" spans="2:51" s="12" customFormat="1" ht="13.5">
      <c r="B144" s="221"/>
      <c r="C144" s="222"/>
      <c r="D144" s="223" t="s">
        <v>198</v>
      </c>
      <c r="E144" s="224" t="s">
        <v>21</v>
      </c>
      <c r="F144" s="225" t="s">
        <v>408</v>
      </c>
      <c r="G144" s="222"/>
      <c r="H144" s="226" t="s">
        <v>21</v>
      </c>
      <c r="I144" s="227"/>
      <c r="J144" s="222"/>
      <c r="K144" s="222"/>
      <c r="L144" s="228"/>
      <c r="M144" s="229"/>
      <c r="N144" s="230"/>
      <c r="O144" s="230"/>
      <c r="P144" s="230"/>
      <c r="Q144" s="230"/>
      <c r="R144" s="230"/>
      <c r="S144" s="230"/>
      <c r="T144" s="231"/>
      <c r="AT144" s="232" t="s">
        <v>198</v>
      </c>
      <c r="AU144" s="232" t="s">
        <v>86</v>
      </c>
      <c r="AV144" s="12" t="s">
        <v>84</v>
      </c>
      <c r="AW144" s="12" t="s">
        <v>39</v>
      </c>
      <c r="AX144" s="12" t="s">
        <v>76</v>
      </c>
      <c r="AY144" s="232" t="s">
        <v>134</v>
      </c>
    </row>
    <row r="145" spans="2:65" s="12" customFormat="1" ht="13.5">
      <c r="B145" s="221"/>
      <c r="C145" s="222"/>
      <c r="D145" s="223" t="s">
        <v>198</v>
      </c>
      <c r="E145" s="224" t="s">
        <v>21</v>
      </c>
      <c r="F145" s="225" t="s">
        <v>409</v>
      </c>
      <c r="G145" s="222"/>
      <c r="H145" s="226" t="s">
        <v>21</v>
      </c>
      <c r="I145" s="227"/>
      <c r="J145" s="222"/>
      <c r="K145" s="222"/>
      <c r="L145" s="228"/>
      <c r="M145" s="229"/>
      <c r="N145" s="230"/>
      <c r="O145" s="230"/>
      <c r="P145" s="230"/>
      <c r="Q145" s="230"/>
      <c r="R145" s="230"/>
      <c r="S145" s="230"/>
      <c r="T145" s="231"/>
      <c r="AT145" s="232" t="s">
        <v>198</v>
      </c>
      <c r="AU145" s="232" t="s">
        <v>86</v>
      </c>
      <c r="AV145" s="12" t="s">
        <v>84</v>
      </c>
      <c r="AW145" s="12" t="s">
        <v>39</v>
      </c>
      <c r="AX145" s="12" t="s">
        <v>76</v>
      </c>
      <c r="AY145" s="232" t="s">
        <v>134</v>
      </c>
    </row>
    <row r="146" spans="2:65" s="13" customFormat="1" ht="13.5">
      <c r="B146" s="233"/>
      <c r="C146" s="234"/>
      <c r="D146" s="223" t="s">
        <v>198</v>
      </c>
      <c r="E146" s="235" t="s">
        <v>21</v>
      </c>
      <c r="F146" s="236" t="s">
        <v>410</v>
      </c>
      <c r="G146" s="234"/>
      <c r="H146" s="237">
        <v>3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AT146" s="243" t="s">
        <v>198</v>
      </c>
      <c r="AU146" s="243" t="s">
        <v>86</v>
      </c>
      <c r="AV146" s="13" t="s">
        <v>86</v>
      </c>
      <c r="AW146" s="13" t="s">
        <v>39</v>
      </c>
      <c r="AX146" s="13" t="s">
        <v>76</v>
      </c>
      <c r="AY146" s="243" t="s">
        <v>134</v>
      </c>
    </row>
    <row r="147" spans="2:65" s="13" customFormat="1" ht="13.5">
      <c r="B147" s="233"/>
      <c r="C147" s="234"/>
      <c r="D147" s="223" t="s">
        <v>198</v>
      </c>
      <c r="E147" s="235" t="s">
        <v>21</v>
      </c>
      <c r="F147" s="236" t="s">
        <v>411</v>
      </c>
      <c r="G147" s="234"/>
      <c r="H147" s="237">
        <v>2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AT147" s="243" t="s">
        <v>198</v>
      </c>
      <c r="AU147" s="243" t="s">
        <v>86</v>
      </c>
      <c r="AV147" s="13" t="s">
        <v>86</v>
      </c>
      <c r="AW147" s="13" t="s">
        <v>39</v>
      </c>
      <c r="AX147" s="13" t="s">
        <v>76</v>
      </c>
      <c r="AY147" s="243" t="s">
        <v>134</v>
      </c>
    </row>
    <row r="148" spans="2:65" s="13" customFormat="1" ht="13.5">
      <c r="B148" s="233"/>
      <c r="C148" s="234"/>
      <c r="D148" s="223" t="s">
        <v>198</v>
      </c>
      <c r="E148" s="235" t="s">
        <v>21</v>
      </c>
      <c r="F148" s="236" t="s">
        <v>412</v>
      </c>
      <c r="G148" s="234"/>
      <c r="H148" s="237">
        <v>0.5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AT148" s="243" t="s">
        <v>198</v>
      </c>
      <c r="AU148" s="243" t="s">
        <v>86</v>
      </c>
      <c r="AV148" s="13" t="s">
        <v>86</v>
      </c>
      <c r="AW148" s="13" t="s">
        <v>39</v>
      </c>
      <c r="AX148" s="13" t="s">
        <v>76</v>
      </c>
      <c r="AY148" s="243" t="s">
        <v>134</v>
      </c>
    </row>
    <row r="149" spans="2:65" s="12" customFormat="1" ht="13.5">
      <c r="B149" s="221"/>
      <c r="C149" s="222"/>
      <c r="D149" s="223" t="s">
        <v>198</v>
      </c>
      <c r="E149" s="224" t="s">
        <v>21</v>
      </c>
      <c r="F149" s="225" t="s">
        <v>413</v>
      </c>
      <c r="G149" s="222"/>
      <c r="H149" s="226" t="s">
        <v>21</v>
      </c>
      <c r="I149" s="227"/>
      <c r="J149" s="222"/>
      <c r="K149" s="222"/>
      <c r="L149" s="228"/>
      <c r="M149" s="229"/>
      <c r="N149" s="230"/>
      <c r="O149" s="230"/>
      <c r="P149" s="230"/>
      <c r="Q149" s="230"/>
      <c r="R149" s="230"/>
      <c r="S149" s="230"/>
      <c r="T149" s="231"/>
      <c r="AT149" s="232" t="s">
        <v>198</v>
      </c>
      <c r="AU149" s="232" t="s">
        <v>86</v>
      </c>
      <c r="AV149" s="12" t="s">
        <v>84</v>
      </c>
      <c r="AW149" s="12" t="s">
        <v>39</v>
      </c>
      <c r="AX149" s="12" t="s">
        <v>76</v>
      </c>
      <c r="AY149" s="232" t="s">
        <v>134</v>
      </c>
    </row>
    <row r="150" spans="2:65" s="13" customFormat="1" ht="13.5">
      <c r="B150" s="233"/>
      <c r="C150" s="234"/>
      <c r="D150" s="223" t="s">
        <v>198</v>
      </c>
      <c r="E150" s="235" t="s">
        <v>21</v>
      </c>
      <c r="F150" s="236" t="s">
        <v>411</v>
      </c>
      <c r="G150" s="234"/>
      <c r="H150" s="237">
        <v>2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AT150" s="243" t="s">
        <v>198</v>
      </c>
      <c r="AU150" s="243" t="s">
        <v>86</v>
      </c>
      <c r="AV150" s="13" t="s">
        <v>86</v>
      </c>
      <c r="AW150" s="13" t="s">
        <v>39</v>
      </c>
      <c r="AX150" s="13" t="s">
        <v>76</v>
      </c>
      <c r="AY150" s="243" t="s">
        <v>134</v>
      </c>
    </row>
    <row r="151" spans="2:65" s="13" customFormat="1" ht="13.5">
      <c r="B151" s="233"/>
      <c r="C151" s="234"/>
      <c r="D151" s="223" t="s">
        <v>198</v>
      </c>
      <c r="E151" s="235" t="s">
        <v>21</v>
      </c>
      <c r="F151" s="236" t="s">
        <v>412</v>
      </c>
      <c r="G151" s="234"/>
      <c r="H151" s="237">
        <v>0.5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AT151" s="243" t="s">
        <v>198</v>
      </c>
      <c r="AU151" s="243" t="s">
        <v>86</v>
      </c>
      <c r="AV151" s="13" t="s">
        <v>86</v>
      </c>
      <c r="AW151" s="13" t="s">
        <v>39</v>
      </c>
      <c r="AX151" s="13" t="s">
        <v>76</v>
      </c>
      <c r="AY151" s="243" t="s">
        <v>134</v>
      </c>
    </row>
    <row r="152" spans="2:65" s="14" customFormat="1" ht="13.5">
      <c r="B152" s="244"/>
      <c r="C152" s="245"/>
      <c r="D152" s="223" t="s">
        <v>198</v>
      </c>
      <c r="E152" s="280" t="s">
        <v>21</v>
      </c>
      <c r="F152" s="281" t="s">
        <v>201</v>
      </c>
      <c r="G152" s="245"/>
      <c r="H152" s="282">
        <v>160.25</v>
      </c>
      <c r="I152" s="250"/>
      <c r="J152" s="245"/>
      <c r="K152" s="245"/>
      <c r="L152" s="251"/>
      <c r="M152" s="252"/>
      <c r="N152" s="253"/>
      <c r="O152" s="253"/>
      <c r="P152" s="253"/>
      <c r="Q152" s="253"/>
      <c r="R152" s="253"/>
      <c r="S152" s="253"/>
      <c r="T152" s="254"/>
      <c r="AT152" s="255" t="s">
        <v>198</v>
      </c>
      <c r="AU152" s="255" t="s">
        <v>86</v>
      </c>
      <c r="AV152" s="14" t="s">
        <v>152</v>
      </c>
      <c r="AW152" s="14" t="s">
        <v>39</v>
      </c>
      <c r="AX152" s="14" t="s">
        <v>84</v>
      </c>
      <c r="AY152" s="255" t="s">
        <v>134</v>
      </c>
    </row>
    <row r="153" spans="2:65" s="11" customFormat="1" ht="29.85" customHeight="1">
      <c r="B153" s="186"/>
      <c r="C153" s="187"/>
      <c r="D153" s="200" t="s">
        <v>75</v>
      </c>
      <c r="E153" s="201" t="s">
        <v>353</v>
      </c>
      <c r="F153" s="201" t="s">
        <v>354</v>
      </c>
      <c r="G153" s="187"/>
      <c r="H153" s="187"/>
      <c r="I153" s="190"/>
      <c r="J153" s="202">
        <f>BK153</f>
        <v>0</v>
      </c>
      <c r="K153" s="187"/>
      <c r="L153" s="192"/>
      <c r="M153" s="193"/>
      <c r="N153" s="194"/>
      <c r="O153" s="194"/>
      <c r="P153" s="195">
        <f>P154</f>
        <v>0</v>
      </c>
      <c r="Q153" s="194"/>
      <c r="R153" s="195">
        <f>R154</f>
        <v>0</v>
      </c>
      <c r="S153" s="194"/>
      <c r="T153" s="196">
        <f>T154</f>
        <v>0</v>
      </c>
      <c r="AR153" s="197" t="s">
        <v>84</v>
      </c>
      <c r="AT153" s="198" t="s">
        <v>75</v>
      </c>
      <c r="AU153" s="198" t="s">
        <v>84</v>
      </c>
      <c r="AY153" s="197" t="s">
        <v>134</v>
      </c>
      <c r="BK153" s="199">
        <f>BK154</f>
        <v>0</v>
      </c>
    </row>
    <row r="154" spans="2:65" s="1" customFormat="1" ht="22.5" customHeight="1">
      <c r="B154" s="42"/>
      <c r="C154" s="203" t="s">
        <v>228</v>
      </c>
      <c r="D154" s="203" t="s">
        <v>137</v>
      </c>
      <c r="E154" s="204" t="s">
        <v>414</v>
      </c>
      <c r="F154" s="205" t="s">
        <v>415</v>
      </c>
      <c r="G154" s="206" t="s">
        <v>280</v>
      </c>
      <c r="H154" s="207">
        <v>337.80700000000002</v>
      </c>
      <c r="I154" s="208"/>
      <c r="J154" s="209">
        <f>ROUND(I154*H154,2)</f>
        <v>0</v>
      </c>
      <c r="K154" s="205" t="s">
        <v>21</v>
      </c>
      <c r="L154" s="62"/>
      <c r="M154" s="210" t="s">
        <v>21</v>
      </c>
      <c r="N154" s="215" t="s">
        <v>47</v>
      </c>
      <c r="O154" s="216"/>
      <c r="P154" s="217">
        <f>O154*H154</f>
        <v>0</v>
      </c>
      <c r="Q154" s="217">
        <v>0</v>
      </c>
      <c r="R154" s="217">
        <f>Q154*H154</f>
        <v>0</v>
      </c>
      <c r="S154" s="217">
        <v>0</v>
      </c>
      <c r="T154" s="218">
        <f>S154*H154</f>
        <v>0</v>
      </c>
      <c r="AR154" s="25" t="s">
        <v>152</v>
      </c>
      <c r="AT154" s="25" t="s">
        <v>137</v>
      </c>
      <c r="AU154" s="25" t="s">
        <v>86</v>
      </c>
      <c r="AY154" s="25" t="s">
        <v>134</v>
      </c>
      <c r="BE154" s="214">
        <f>IF(N154="základní",J154,0)</f>
        <v>0</v>
      </c>
      <c r="BF154" s="214">
        <f>IF(N154="snížená",J154,0)</f>
        <v>0</v>
      </c>
      <c r="BG154" s="214">
        <f>IF(N154="zákl. přenesená",J154,0)</f>
        <v>0</v>
      </c>
      <c r="BH154" s="214">
        <f>IF(N154="sníž. přenesená",J154,0)</f>
        <v>0</v>
      </c>
      <c r="BI154" s="214">
        <f>IF(N154="nulová",J154,0)</f>
        <v>0</v>
      </c>
      <c r="BJ154" s="25" t="s">
        <v>84</v>
      </c>
      <c r="BK154" s="214">
        <f>ROUND(I154*H154,2)</f>
        <v>0</v>
      </c>
      <c r="BL154" s="25" t="s">
        <v>152</v>
      </c>
      <c r="BM154" s="25" t="s">
        <v>267</v>
      </c>
    </row>
    <row r="155" spans="2:65" s="1" customFormat="1" ht="6.95" customHeight="1">
      <c r="B155" s="57"/>
      <c r="C155" s="58"/>
      <c r="D155" s="58"/>
      <c r="E155" s="58"/>
      <c r="F155" s="58"/>
      <c r="G155" s="58"/>
      <c r="H155" s="58"/>
      <c r="I155" s="149"/>
      <c r="J155" s="58"/>
      <c r="K155" s="58"/>
      <c r="L155" s="62"/>
    </row>
  </sheetData>
  <sheetProtection password="CC35" sheet="1" objects="1" scenarios="1" formatCells="0" formatColumns="0" formatRows="0" sort="0" autoFilter="0"/>
  <autoFilter ref="C91:K154"/>
  <mergeCells count="15">
    <mergeCell ref="E82:H82"/>
    <mergeCell ref="E80:H80"/>
    <mergeCell ref="E84:H84"/>
    <mergeCell ref="G1:H1"/>
    <mergeCell ref="L2:V2"/>
    <mergeCell ref="E49:H49"/>
    <mergeCell ref="E53:H53"/>
    <mergeCell ref="E51:H51"/>
    <mergeCell ref="E55:H55"/>
    <mergeCell ref="E78:H78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91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83" customWidth="1"/>
    <col min="2" max="2" width="1.6640625" style="283" customWidth="1"/>
    <col min="3" max="4" width="5" style="283" customWidth="1"/>
    <col min="5" max="5" width="11.6640625" style="283" customWidth="1"/>
    <col min="6" max="6" width="9.1640625" style="283" customWidth="1"/>
    <col min="7" max="7" width="5" style="283" customWidth="1"/>
    <col min="8" max="8" width="77.83203125" style="283" customWidth="1"/>
    <col min="9" max="10" width="20" style="283" customWidth="1"/>
    <col min="11" max="11" width="1.6640625" style="283" customWidth="1"/>
  </cols>
  <sheetData>
    <row r="1" spans="2:11" ht="37.5" customHeight="1"/>
    <row r="2" spans="2:11" ht="7.5" customHeight="1">
      <c r="B2" s="284"/>
      <c r="C2" s="285"/>
      <c r="D2" s="285"/>
      <c r="E2" s="285"/>
      <c r="F2" s="285"/>
      <c r="G2" s="285"/>
      <c r="H2" s="285"/>
      <c r="I2" s="285"/>
      <c r="J2" s="285"/>
      <c r="K2" s="286"/>
    </row>
    <row r="3" spans="2:11" s="16" customFormat="1" ht="45" customHeight="1">
      <c r="B3" s="287"/>
      <c r="C3" s="417" t="s">
        <v>416</v>
      </c>
      <c r="D3" s="417"/>
      <c r="E3" s="417"/>
      <c r="F3" s="417"/>
      <c r="G3" s="417"/>
      <c r="H3" s="417"/>
      <c r="I3" s="417"/>
      <c r="J3" s="417"/>
      <c r="K3" s="288"/>
    </row>
    <row r="4" spans="2:11" ht="25.5" customHeight="1">
      <c r="B4" s="289"/>
      <c r="C4" s="421" t="s">
        <v>417</v>
      </c>
      <c r="D4" s="421"/>
      <c r="E4" s="421"/>
      <c r="F4" s="421"/>
      <c r="G4" s="421"/>
      <c r="H4" s="421"/>
      <c r="I4" s="421"/>
      <c r="J4" s="421"/>
      <c r="K4" s="290"/>
    </row>
    <row r="5" spans="2:11" ht="5.25" customHeight="1">
      <c r="B5" s="289"/>
      <c r="C5" s="291"/>
      <c r="D5" s="291"/>
      <c r="E5" s="291"/>
      <c r="F5" s="291"/>
      <c r="G5" s="291"/>
      <c r="H5" s="291"/>
      <c r="I5" s="291"/>
      <c r="J5" s="291"/>
      <c r="K5" s="290"/>
    </row>
    <row r="6" spans="2:11" ht="15" customHeight="1">
      <c r="B6" s="289"/>
      <c r="C6" s="420" t="s">
        <v>418</v>
      </c>
      <c r="D6" s="420"/>
      <c r="E6" s="420"/>
      <c r="F6" s="420"/>
      <c r="G6" s="420"/>
      <c r="H6" s="420"/>
      <c r="I6" s="420"/>
      <c r="J6" s="420"/>
      <c r="K6" s="290"/>
    </row>
    <row r="7" spans="2:11" ht="15" customHeight="1">
      <c r="B7" s="293"/>
      <c r="C7" s="420" t="s">
        <v>419</v>
      </c>
      <c r="D7" s="420"/>
      <c r="E7" s="420"/>
      <c r="F7" s="420"/>
      <c r="G7" s="420"/>
      <c r="H7" s="420"/>
      <c r="I7" s="420"/>
      <c r="J7" s="420"/>
      <c r="K7" s="290"/>
    </row>
    <row r="8" spans="2:11" ht="12.75" customHeight="1">
      <c r="B8" s="293"/>
      <c r="C8" s="292"/>
      <c r="D8" s="292"/>
      <c r="E8" s="292"/>
      <c r="F8" s="292"/>
      <c r="G8" s="292"/>
      <c r="H8" s="292"/>
      <c r="I8" s="292"/>
      <c r="J8" s="292"/>
      <c r="K8" s="290"/>
    </row>
    <row r="9" spans="2:11" ht="15" customHeight="1">
      <c r="B9" s="293"/>
      <c r="C9" s="420" t="s">
        <v>420</v>
      </c>
      <c r="D9" s="420"/>
      <c r="E9" s="420"/>
      <c r="F9" s="420"/>
      <c r="G9" s="420"/>
      <c r="H9" s="420"/>
      <c r="I9" s="420"/>
      <c r="J9" s="420"/>
      <c r="K9" s="290"/>
    </row>
    <row r="10" spans="2:11" ht="15" customHeight="1">
      <c r="B10" s="293"/>
      <c r="C10" s="292"/>
      <c r="D10" s="420" t="s">
        <v>421</v>
      </c>
      <c r="E10" s="420"/>
      <c r="F10" s="420"/>
      <c r="G10" s="420"/>
      <c r="H10" s="420"/>
      <c r="I10" s="420"/>
      <c r="J10" s="420"/>
      <c r="K10" s="290"/>
    </row>
    <row r="11" spans="2:11" ht="15" customHeight="1">
      <c r="B11" s="293"/>
      <c r="C11" s="294"/>
      <c r="D11" s="420" t="s">
        <v>422</v>
      </c>
      <c r="E11" s="420"/>
      <c r="F11" s="420"/>
      <c r="G11" s="420"/>
      <c r="H11" s="420"/>
      <c r="I11" s="420"/>
      <c r="J11" s="420"/>
      <c r="K11" s="290"/>
    </row>
    <row r="12" spans="2:11" ht="12.75" customHeight="1">
      <c r="B12" s="293"/>
      <c r="C12" s="294"/>
      <c r="D12" s="294"/>
      <c r="E12" s="294"/>
      <c r="F12" s="294"/>
      <c r="G12" s="294"/>
      <c r="H12" s="294"/>
      <c r="I12" s="294"/>
      <c r="J12" s="294"/>
      <c r="K12" s="290"/>
    </row>
    <row r="13" spans="2:11" ht="15" customHeight="1">
      <c r="B13" s="293"/>
      <c r="C13" s="294"/>
      <c r="D13" s="420" t="s">
        <v>423</v>
      </c>
      <c r="E13" s="420"/>
      <c r="F13" s="420"/>
      <c r="G13" s="420"/>
      <c r="H13" s="420"/>
      <c r="I13" s="420"/>
      <c r="J13" s="420"/>
      <c r="K13" s="290"/>
    </row>
    <row r="14" spans="2:11" ht="15" customHeight="1">
      <c r="B14" s="293"/>
      <c r="C14" s="294"/>
      <c r="D14" s="420" t="s">
        <v>424</v>
      </c>
      <c r="E14" s="420"/>
      <c r="F14" s="420"/>
      <c r="G14" s="420"/>
      <c r="H14" s="420"/>
      <c r="I14" s="420"/>
      <c r="J14" s="420"/>
      <c r="K14" s="290"/>
    </row>
    <row r="15" spans="2:11" ht="15" customHeight="1">
      <c r="B15" s="293"/>
      <c r="C15" s="294"/>
      <c r="D15" s="420" t="s">
        <v>425</v>
      </c>
      <c r="E15" s="420"/>
      <c r="F15" s="420"/>
      <c r="G15" s="420"/>
      <c r="H15" s="420"/>
      <c r="I15" s="420"/>
      <c r="J15" s="420"/>
      <c r="K15" s="290"/>
    </row>
    <row r="16" spans="2:11" ht="15" customHeight="1">
      <c r="B16" s="293"/>
      <c r="C16" s="294"/>
      <c r="D16" s="294"/>
      <c r="E16" s="295" t="s">
        <v>83</v>
      </c>
      <c r="F16" s="420" t="s">
        <v>426</v>
      </c>
      <c r="G16" s="420"/>
      <c r="H16" s="420"/>
      <c r="I16" s="420"/>
      <c r="J16" s="420"/>
      <c r="K16" s="290"/>
    </row>
    <row r="17" spans="2:11" ht="15" customHeight="1">
      <c r="B17" s="293"/>
      <c r="C17" s="294"/>
      <c r="D17" s="294"/>
      <c r="E17" s="295" t="s">
        <v>427</v>
      </c>
      <c r="F17" s="420" t="s">
        <v>428</v>
      </c>
      <c r="G17" s="420"/>
      <c r="H17" s="420"/>
      <c r="I17" s="420"/>
      <c r="J17" s="420"/>
      <c r="K17" s="290"/>
    </row>
    <row r="18" spans="2:11" ht="15" customHeight="1">
      <c r="B18" s="293"/>
      <c r="C18" s="294"/>
      <c r="D18" s="294"/>
      <c r="E18" s="295" t="s">
        <v>429</v>
      </c>
      <c r="F18" s="420" t="s">
        <v>430</v>
      </c>
      <c r="G18" s="420"/>
      <c r="H18" s="420"/>
      <c r="I18" s="420"/>
      <c r="J18" s="420"/>
      <c r="K18" s="290"/>
    </row>
    <row r="19" spans="2:11" ht="15" customHeight="1">
      <c r="B19" s="293"/>
      <c r="C19" s="294"/>
      <c r="D19" s="294"/>
      <c r="E19" s="295" t="s">
        <v>431</v>
      </c>
      <c r="F19" s="420" t="s">
        <v>432</v>
      </c>
      <c r="G19" s="420"/>
      <c r="H19" s="420"/>
      <c r="I19" s="420"/>
      <c r="J19" s="420"/>
      <c r="K19" s="290"/>
    </row>
    <row r="20" spans="2:11" ht="15" customHeight="1">
      <c r="B20" s="293"/>
      <c r="C20" s="294"/>
      <c r="D20" s="294"/>
      <c r="E20" s="295" t="s">
        <v>433</v>
      </c>
      <c r="F20" s="420" t="s">
        <v>434</v>
      </c>
      <c r="G20" s="420"/>
      <c r="H20" s="420"/>
      <c r="I20" s="420"/>
      <c r="J20" s="420"/>
      <c r="K20" s="290"/>
    </row>
    <row r="21" spans="2:11" ht="15" customHeight="1">
      <c r="B21" s="293"/>
      <c r="C21" s="294"/>
      <c r="D21" s="294"/>
      <c r="E21" s="295" t="s">
        <v>92</v>
      </c>
      <c r="F21" s="420" t="s">
        <v>435</v>
      </c>
      <c r="G21" s="420"/>
      <c r="H21" s="420"/>
      <c r="I21" s="420"/>
      <c r="J21" s="420"/>
      <c r="K21" s="290"/>
    </row>
    <row r="22" spans="2:11" ht="12.75" customHeight="1">
      <c r="B22" s="293"/>
      <c r="C22" s="294"/>
      <c r="D22" s="294"/>
      <c r="E22" s="294"/>
      <c r="F22" s="294"/>
      <c r="G22" s="294"/>
      <c r="H22" s="294"/>
      <c r="I22" s="294"/>
      <c r="J22" s="294"/>
      <c r="K22" s="290"/>
    </row>
    <row r="23" spans="2:11" ht="15" customHeight="1">
      <c r="B23" s="293"/>
      <c r="C23" s="420" t="s">
        <v>436</v>
      </c>
      <c r="D23" s="420"/>
      <c r="E23" s="420"/>
      <c r="F23" s="420"/>
      <c r="G23" s="420"/>
      <c r="H23" s="420"/>
      <c r="I23" s="420"/>
      <c r="J23" s="420"/>
      <c r="K23" s="290"/>
    </row>
    <row r="24" spans="2:11" ht="15" customHeight="1">
      <c r="B24" s="293"/>
      <c r="C24" s="420" t="s">
        <v>437</v>
      </c>
      <c r="D24" s="420"/>
      <c r="E24" s="420"/>
      <c r="F24" s="420"/>
      <c r="G24" s="420"/>
      <c r="H24" s="420"/>
      <c r="I24" s="420"/>
      <c r="J24" s="420"/>
      <c r="K24" s="290"/>
    </row>
    <row r="25" spans="2:11" ht="15" customHeight="1">
      <c r="B25" s="293"/>
      <c r="C25" s="292"/>
      <c r="D25" s="420" t="s">
        <v>438</v>
      </c>
      <c r="E25" s="420"/>
      <c r="F25" s="420"/>
      <c r="G25" s="420"/>
      <c r="H25" s="420"/>
      <c r="I25" s="420"/>
      <c r="J25" s="420"/>
      <c r="K25" s="290"/>
    </row>
    <row r="26" spans="2:11" ht="15" customHeight="1">
      <c r="B26" s="293"/>
      <c r="C26" s="294"/>
      <c r="D26" s="420" t="s">
        <v>439</v>
      </c>
      <c r="E26" s="420"/>
      <c r="F26" s="420"/>
      <c r="G26" s="420"/>
      <c r="H26" s="420"/>
      <c r="I26" s="420"/>
      <c r="J26" s="420"/>
      <c r="K26" s="290"/>
    </row>
    <row r="27" spans="2:11" ht="12.75" customHeight="1">
      <c r="B27" s="293"/>
      <c r="C27" s="294"/>
      <c r="D27" s="294"/>
      <c r="E27" s="294"/>
      <c r="F27" s="294"/>
      <c r="G27" s="294"/>
      <c r="H27" s="294"/>
      <c r="I27" s="294"/>
      <c r="J27" s="294"/>
      <c r="K27" s="290"/>
    </row>
    <row r="28" spans="2:11" ht="15" customHeight="1">
      <c r="B28" s="293"/>
      <c r="C28" s="294"/>
      <c r="D28" s="420" t="s">
        <v>440</v>
      </c>
      <c r="E28" s="420"/>
      <c r="F28" s="420"/>
      <c r="G28" s="420"/>
      <c r="H28" s="420"/>
      <c r="I28" s="420"/>
      <c r="J28" s="420"/>
      <c r="K28" s="290"/>
    </row>
    <row r="29" spans="2:11" ht="15" customHeight="1">
      <c r="B29" s="293"/>
      <c r="C29" s="294"/>
      <c r="D29" s="420" t="s">
        <v>441</v>
      </c>
      <c r="E29" s="420"/>
      <c r="F29" s="420"/>
      <c r="G29" s="420"/>
      <c r="H29" s="420"/>
      <c r="I29" s="420"/>
      <c r="J29" s="420"/>
      <c r="K29" s="290"/>
    </row>
    <row r="30" spans="2:11" ht="12.75" customHeight="1">
      <c r="B30" s="293"/>
      <c r="C30" s="294"/>
      <c r="D30" s="294"/>
      <c r="E30" s="294"/>
      <c r="F30" s="294"/>
      <c r="G30" s="294"/>
      <c r="H30" s="294"/>
      <c r="I30" s="294"/>
      <c r="J30" s="294"/>
      <c r="K30" s="290"/>
    </row>
    <row r="31" spans="2:11" ht="15" customHeight="1">
      <c r="B31" s="293"/>
      <c r="C31" s="294"/>
      <c r="D31" s="420" t="s">
        <v>442</v>
      </c>
      <c r="E31" s="420"/>
      <c r="F31" s="420"/>
      <c r="G31" s="420"/>
      <c r="H31" s="420"/>
      <c r="I31" s="420"/>
      <c r="J31" s="420"/>
      <c r="K31" s="290"/>
    </row>
    <row r="32" spans="2:11" ht="15" customHeight="1">
      <c r="B32" s="293"/>
      <c r="C32" s="294"/>
      <c r="D32" s="420" t="s">
        <v>443</v>
      </c>
      <c r="E32" s="420"/>
      <c r="F32" s="420"/>
      <c r="G32" s="420"/>
      <c r="H32" s="420"/>
      <c r="I32" s="420"/>
      <c r="J32" s="420"/>
      <c r="K32" s="290"/>
    </row>
    <row r="33" spans="2:11" ht="15" customHeight="1">
      <c r="B33" s="293"/>
      <c r="C33" s="294"/>
      <c r="D33" s="420" t="s">
        <v>444</v>
      </c>
      <c r="E33" s="420"/>
      <c r="F33" s="420"/>
      <c r="G33" s="420"/>
      <c r="H33" s="420"/>
      <c r="I33" s="420"/>
      <c r="J33" s="420"/>
      <c r="K33" s="290"/>
    </row>
    <row r="34" spans="2:11" ht="15" customHeight="1">
      <c r="B34" s="293"/>
      <c r="C34" s="294"/>
      <c r="D34" s="292"/>
      <c r="E34" s="296" t="s">
        <v>118</v>
      </c>
      <c r="F34" s="292"/>
      <c r="G34" s="420" t="s">
        <v>445</v>
      </c>
      <c r="H34" s="420"/>
      <c r="I34" s="420"/>
      <c r="J34" s="420"/>
      <c r="K34" s="290"/>
    </row>
    <row r="35" spans="2:11" ht="30.75" customHeight="1">
      <c r="B35" s="293"/>
      <c r="C35" s="294"/>
      <c r="D35" s="292"/>
      <c r="E35" s="296" t="s">
        <v>446</v>
      </c>
      <c r="F35" s="292"/>
      <c r="G35" s="420" t="s">
        <v>447</v>
      </c>
      <c r="H35" s="420"/>
      <c r="I35" s="420"/>
      <c r="J35" s="420"/>
      <c r="K35" s="290"/>
    </row>
    <row r="36" spans="2:11" ht="15" customHeight="1">
      <c r="B36" s="293"/>
      <c r="C36" s="294"/>
      <c r="D36" s="292"/>
      <c r="E36" s="296" t="s">
        <v>57</v>
      </c>
      <c r="F36" s="292"/>
      <c r="G36" s="420" t="s">
        <v>448</v>
      </c>
      <c r="H36" s="420"/>
      <c r="I36" s="420"/>
      <c r="J36" s="420"/>
      <c r="K36" s="290"/>
    </row>
    <row r="37" spans="2:11" ht="15" customHeight="1">
      <c r="B37" s="293"/>
      <c r="C37" s="294"/>
      <c r="D37" s="292"/>
      <c r="E37" s="296" t="s">
        <v>119</v>
      </c>
      <c r="F37" s="292"/>
      <c r="G37" s="420" t="s">
        <v>449</v>
      </c>
      <c r="H37" s="420"/>
      <c r="I37" s="420"/>
      <c r="J37" s="420"/>
      <c r="K37" s="290"/>
    </row>
    <row r="38" spans="2:11" ht="15" customHeight="1">
      <c r="B38" s="293"/>
      <c r="C38" s="294"/>
      <c r="D38" s="292"/>
      <c r="E38" s="296" t="s">
        <v>120</v>
      </c>
      <c r="F38" s="292"/>
      <c r="G38" s="420" t="s">
        <v>450</v>
      </c>
      <c r="H38" s="420"/>
      <c r="I38" s="420"/>
      <c r="J38" s="420"/>
      <c r="K38" s="290"/>
    </row>
    <row r="39" spans="2:11" ht="15" customHeight="1">
      <c r="B39" s="293"/>
      <c r="C39" s="294"/>
      <c r="D39" s="292"/>
      <c r="E39" s="296" t="s">
        <v>121</v>
      </c>
      <c r="F39" s="292"/>
      <c r="G39" s="420" t="s">
        <v>451</v>
      </c>
      <c r="H39" s="420"/>
      <c r="I39" s="420"/>
      <c r="J39" s="420"/>
      <c r="K39" s="290"/>
    </row>
    <row r="40" spans="2:11" ht="15" customHeight="1">
      <c r="B40" s="293"/>
      <c r="C40" s="294"/>
      <c r="D40" s="292"/>
      <c r="E40" s="296" t="s">
        <v>452</v>
      </c>
      <c r="F40" s="292"/>
      <c r="G40" s="420" t="s">
        <v>453</v>
      </c>
      <c r="H40" s="420"/>
      <c r="I40" s="420"/>
      <c r="J40" s="420"/>
      <c r="K40" s="290"/>
    </row>
    <row r="41" spans="2:11" ht="15" customHeight="1">
      <c r="B41" s="293"/>
      <c r="C41" s="294"/>
      <c r="D41" s="292"/>
      <c r="E41" s="296"/>
      <c r="F41" s="292"/>
      <c r="G41" s="420" t="s">
        <v>454</v>
      </c>
      <c r="H41" s="420"/>
      <c r="I41" s="420"/>
      <c r="J41" s="420"/>
      <c r="K41" s="290"/>
    </row>
    <row r="42" spans="2:11" ht="15" customHeight="1">
      <c r="B42" s="293"/>
      <c r="C42" s="294"/>
      <c r="D42" s="292"/>
      <c r="E42" s="296" t="s">
        <v>455</v>
      </c>
      <c r="F42" s="292"/>
      <c r="G42" s="420" t="s">
        <v>456</v>
      </c>
      <c r="H42" s="420"/>
      <c r="I42" s="420"/>
      <c r="J42" s="420"/>
      <c r="K42" s="290"/>
    </row>
    <row r="43" spans="2:11" ht="15" customHeight="1">
      <c r="B43" s="293"/>
      <c r="C43" s="294"/>
      <c r="D43" s="292"/>
      <c r="E43" s="296" t="s">
        <v>123</v>
      </c>
      <c r="F43" s="292"/>
      <c r="G43" s="420" t="s">
        <v>457</v>
      </c>
      <c r="H43" s="420"/>
      <c r="I43" s="420"/>
      <c r="J43" s="420"/>
      <c r="K43" s="290"/>
    </row>
    <row r="44" spans="2:11" ht="12.75" customHeight="1">
      <c r="B44" s="293"/>
      <c r="C44" s="294"/>
      <c r="D44" s="292"/>
      <c r="E44" s="292"/>
      <c r="F44" s="292"/>
      <c r="G44" s="292"/>
      <c r="H44" s="292"/>
      <c r="I44" s="292"/>
      <c r="J44" s="292"/>
      <c r="K44" s="290"/>
    </row>
    <row r="45" spans="2:11" ht="15" customHeight="1">
      <c r="B45" s="293"/>
      <c r="C45" s="294"/>
      <c r="D45" s="420" t="s">
        <v>458</v>
      </c>
      <c r="E45" s="420"/>
      <c r="F45" s="420"/>
      <c r="G45" s="420"/>
      <c r="H45" s="420"/>
      <c r="I45" s="420"/>
      <c r="J45" s="420"/>
      <c r="K45" s="290"/>
    </row>
    <row r="46" spans="2:11" ht="15" customHeight="1">
      <c r="B46" s="293"/>
      <c r="C46" s="294"/>
      <c r="D46" s="294"/>
      <c r="E46" s="420" t="s">
        <v>459</v>
      </c>
      <c r="F46" s="420"/>
      <c r="G46" s="420"/>
      <c r="H46" s="420"/>
      <c r="I46" s="420"/>
      <c r="J46" s="420"/>
      <c r="K46" s="290"/>
    </row>
    <row r="47" spans="2:11" ht="15" customHeight="1">
      <c r="B47" s="293"/>
      <c r="C47" s="294"/>
      <c r="D47" s="294"/>
      <c r="E47" s="420" t="s">
        <v>460</v>
      </c>
      <c r="F47" s="420"/>
      <c r="G47" s="420"/>
      <c r="H47" s="420"/>
      <c r="I47" s="420"/>
      <c r="J47" s="420"/>
      <c r="K47" s="290"/>
    </row>
    <row r="48" spans="2:11" ht="15" customHeight="1">
      <c r="B48" s="293"/>
      <c r="C48" s="294"/>
      <c r="D48" s="294"/>
      <c r="E48" s="420" t="s">
        <v>461</v>
      </c>
      <c r="F48" s="420"/>
      <c r="G48" s="420"/>
      <c r="H48" s="420"/>
      <c r="I48" s="420"/>
      <c r="J48" s="420"/>
      <c r="K48" s="290"/>
    </row>
    <row r="49" spans="2:11" ht="15" customHeight="1">
      <c r="B49" s="293"/>
      <c r="C49" s="294"/>
      <c r="D49" s="420" t="s">
        <v>462</v>
      </c>
      <c r="E49" s="420"/>
      <c r="F49" s="420"/>
      <c r="G49" s="420"/>
      <c r="H49" s="420"/>
      <c r="I49" s="420"/>
      <c r="J49" s="420"/>
      <c r="K49" s="290"/>
    </row>
    <row r="50" spans="2:11" ht="25.5" customHeight="1">
      <c r="B50" s="289"/>
      <c r="C50" s="421" t="s">
        <v>463</v>
      </c>
      <c r="D50" s="421"/>
      <c r="E50" s="421"/>
      <c r="F50" s="421"/>
      <c r="G50" s="421"/>
      <c r="H50" s="421"/>
      <c r="I50" s="421"/>
      <c r="J50" s="421"/>
      <c r="K50" s="290"/>
    </row>
    <row r="51" spans="2:11" ht="5.25" customHeight="1">
      <c r="B51" s="289"/>
      <c r="C51" s="291"/>
      <c r="D51" s="291"/>
      <c r="E51" s="291"/>
      <c r="F51" s="291"/>
      <c r="G51" s="291"/>
      <c r="H51" s="291"/>
      <c r="I51" s="291"/>
      <c r="J51" s="291"/>
      <c r="K51" s="290"/>
    </row>
    <row r="52" spans="2:11" ht="15" customHeight="1">
      <c r="B52" s="289"/>
      <c r="C52" s="420" t="s">
        <v>464</v>
      </c>
      <c r="D52" s="420"/>
      <c r="E52" s="420"/>
      <c r="F52" s="420"/>
      <c r="G52" s="420"/>
      <c r="H52" s="420"/>
      <c r="I52" s="420"/>
      <c r="J52" s="420"/>
      <c r="K52" s="290"/>
    </row>
    <row r="53" spans="2:11" ht="15" customHeight="1">
      <c r="B53" s="289"/>
      <c r="C53" s="420" t="s">
        <v>465</v>
      </c>
      <c r="D53" s="420"/>
      <c r="E53" s="420"/>
      <c r="F53" s="420"/>
      <c r="G53" s="420"/>
      <c r="H53" s="420"/>
      <c r="I53" s="420"/>
      <c r="J53" s="420"/>
      <c r="K53" s="290"/>
    </row>
    <row r="54" spans="2:11" ht="12.75" customHeight="1">
      <c r="B54" s="289"/>
      <c r="C54" s="292"/>
      <c r="D54" s="292"/>
      <c r="E54" s="292"/>
      <c r="F54" s="292"/>
      <c r="G54" s="292"/>
      <c r="H54" s="292"/>
      <c r="I54" s="292"/>
      <c r="J54" s="292"/>
      <c r="K54" s="290"/>
    </row>
    <row r="55" spans="2:11" ht="15" customHeight="1">
      <c r="B55" s="289"/>
      <c r="C55" s="420" t="s">
        <v>466</v>
      </c>
      <c r="D55" s="420"/>
      <c r="E55" s="420"/>
      <c r="F55" s="420"/>
      <c r="G55" s="420"/>
      <c r="H55" s="420"/>
      <c r="I55" s="420"/>
      <c r="J55" s="420"/>
      <c r="K55" s="290"/>
    </row>
    <row r="56" spans="2:11" ht="15" customHeight="1">
      <c r="B56" s="289"/>
      <c r="C56" s="294"/>
      <c r="D56" s="420" t="s">
        <v>467</v>
      </c>
      <c r="E56" s="420"/>
      <c r="F56" s="420"/>
      <c r="G56" s="420"/>
      <c r="H56" s="420"/>
      <c r="I56" s="420"/>
      <c r="J56" s="420"/>
      <c r="K56" s="290"/>
    </row>
    <row r="57" spans="2:11" ht="15" customHeight="1">
      <c r="B57" s="289"/>
      <c r="C57" s="294"/>
      <c r="D57" s="420" t="s">
        <v>468</v>
      </c>
      <c r="E57" s="420"/>
      <c r="F57" s="420"/>
      <c r="G57" s="420"/>
      <c r="H57" s="420"/>
      <c r="I57" s="420"/>
      <c r="J57" s="420"/>
      <c r="K57" s="290"/>
    </row>
    <row r="58" spans="2:11" ht="15" customHeight="1">
      <c r="B58" s="289"/>
      <c r="C58" s="294"/>
      <c r="D58" s="420" t="s">
        <v>469</v>
      </c>
      <c r="E58" s="420"/>
      <c r="F58" s="420"/>
      <c r="G58" s="420"/>
      <c r="H58" s="420"/>
      <c r="I58" s="420"/>
      <c r="J58" s="420"/>
      <c r="K58" s="290"/>
    </row>
    <row r="59" spans="2:11" ht="15" customHeight="1">
      <c r="B59" s="289"/>
      <c r="C59" s="294"/>
      <c r="D59" s="420" t="s">
        <v>470</v>
      </c>
      <c r="E59" s="420"/>
      <c r="F59" s="420"/>
      <c r="G59" s="420"/>
      <c r="H59" s="420"/>
      <c r="I59" s="420"/>
      <c r="J59" s="420"/>
      <c r="K59" s="290"/>
    </row>
    <row r="60" spans="2:11" ht="15" customHeight="1">
      <c r="B60" s="289"/>
      <c r="C60" s="294"/>
      <c r="D60" s="419" t="s">
        <v>471</v>
      </c>
      <c r="E60" s="419"/>
      <c r="F60" s="419"/>
      <c r="G60" s="419"/>
      <c r="H60" s="419"/>
      <c r="I60" s="419"/>
      <c r="J60" s="419"/>
      <c r="K60" s="290"/>
    </row>
    <row r="61" spans="2:11" ht="15" customHeight="1">
      <c r="B61" s="289"/>
      <c r="C61" s="294"/>
      <c r="D61" s="420" t="s">
        <v>472</v>
      </c>
      <c r="E61" s="420"/>
      <c r="F61" s="420"/>
      <c r="G61" s="420"/>
      <c r="H61" s="420"/>
      <c r="I61" s="420"/>
      <c r="J61" s="420"/>
      <c r="K61" s="290"/>
    </row>
    <row r="62" spans="2:11" ht="12.75" customHeight="1">
      <c r="B62" s="289"/>
      <c r="C62" s="294"/>
      <c r="D62" s="294"/>
      <c r="E62" s="297"/>
      <c r="F62" s="294"/>
      <c r="G62" s="294"/>
      <c r="H62" s="294"/>
      <c r="I62" s="294"/>
      <c r="J62" s="294"/>
      <c r="K62" s="290"/>
    </row>
    <row r="63" spans="2:11" ht="15" customHeight="1">
      <c r="B63" s="289"/>
      <c r="C63" s="294"/>
      <c r="D63" s="420" t="s">
        <v>473</v>
      </c>
      <c r="E63" s="420"/>
      <c r="F63" s="420"/>
      <c r="G63" s="420"/>
      <c r="H63" s="420"/>
      <c r="I63" s="420"/>
      <c r="J63" s="420"/>
      <c r="K63" s="290"/>
    </row>
    <row r="64" spans="2:11" ht="15" customHeight="1">
      <c r="B64" s="289"/>
      <c r="C64" s="294"/>
      <c r="D64" s="419" t="s">
        <v>474</v>
      </c>
      <c r="E64" s="419"/>
      <c r="F64" s="419"/>
      <c r="G64" s="419"/>
      <c r="H64" s="419"/>
      <c r="I64" s="419"/>
      <c r="J64" s="419"/>
      <c r="K64" s="290"/>
    </row>
    <row r="65" spans="2:11" ht="15" customHeight="1">
      <c r="B65" s="289"/>
      <c r="C65" s="294"/>
      <c r="D65" s="420" t="s">
        <v>475</v>
      </c>
      <c r="E65" s="420"/>
      <c r="F65" s="420"/>
      <c r="G65" s="420"/>
      <c r="H65" s="420"/>
      <c r="I65" s="420"/>
      <c r="J65" s="420"/>
      <c r="K65" s="290"/>
    </row>
    <row r="66" spans="2:11" ht="15" customHeight="1">
      <c r="B66" s="289"/>
      <c r="C66" s="294"/>
      <c r="D66" s="420" t="s">
        <v>476</v>
      </c>
      <c r="E66" s="420"/>
      <c r="F66" s="420"/>
      <c r="G66" s="420"/>
      <c r="H66" s="420"/>
      <c r="I66" s="420"/>
      <c r="J66" s="420"/>
      <c r="K66" s="290"/>
    </row>
    <row r="67" spans="2:11" ht="15" customHeight="1">
      <c r="B67" s="289"/>
      <c r="C67" s="294"/>
      <c r="D67" s="420" t="s">
        <v>477</v>
      </c>
      <c r="E67" s="420"/>
      <c r="F67" s="420"/>
      <c r="G67" s="420"/>
      <c r="H67" s="420"/>
      <c r="I67" s="420"/>
      <c r="J67" s="420"/>
      <c r="K67" s="290"/>
    </row>
    <row r="68" spans="2:11" ht="15" customHeight="1">
      <c r="B68" s="289"/>
      <c r="C68" s="294"/>
      <c r="D68" s="420" t="s">
        <v>478</v>
      </c>
      <c r="E68" s="420"/>
      <c r="F68" s="420"/>
      <c r="G68" s="420"/>
      <c r="H68" s="420"/>
      <c r="I68" s="420"/>
      <c r="J68" s="420"/>
      <c r="K68" s="290"/>
    </row>
    <row r="69" spans="2:11" ht="12.75" customHeight="1">
      <c r="B69" s="298"/>
      <c r="C69" s="299"/>
      <c r="D69" s="299"/>
      <c r="E69" s="299"/>
      <c r="F69" s="299"/>
      <c r="G69" s="299"/>
      <c r="H69" s="299"/>
      <c r="I69" s="299"/>
      <c r="J69" s="299"/>
      <c r="K69" s="300"/>
    </row>
    <row r="70" spans="2:11" ht="18.75" customHeight="1">
      <c r="B70" s="301"/>
      <c r="C70" s="301"/>
      <c r="D70" s="301"/>
      <c r="E70" s="301"/>
      <c r="F70" s="301"/>
      <c r="G70" s="301"/>
      <c r="H70" s="301"/>
      <c r="I70" s="301"/>
      <c r="J70" s="301"/>
      <c r="K70" s="302"/>
    </row>
    <row r="71" spans="2:11" ht="18.75" customHeight="1">
      <c r="B71" s="302"/>
      <c r="C71" s="302"/>
      <c r="D71" s="302"/>
      <c r="E71" s="302"/>
      <c r="F71" s="302"/>
      <c r="G71" s="302"/>
      <c r="H71" s="302"/>
      <c r="I71" s="302"/>
      <c r="J71" s="302"/>
      <c r="K71" s="302"/>
    </row>
    <row r="72" spans="2:11" ht="7.5" customHeight="1">
      <c r="B72" s="303"/>
      <c r="C72" s="304"/>
      <c r="D72" s="304"/>
      <c r="E72" s="304"/>
      <c r="F72" s="304"/>
      <c r="G72" s="304"/>
      <c r="H72" s="304"/>
      <c r="I72" s="304"/>
      <c r="J72" s="304"/>
      <c r="K72" s="305"/>
    </row>
    <row r="73" spans="2:11" ht="45" customHeight="1">
      <c r="B73" s="306"/>
      <c r="C73" s="418" t="s">
        <v>105</v>
      </c>
      <c r="D73" s="418"/>
      <c r="E73" s="418"/>
      <c r="F73" s="418"/>
      <c r="G73" s="418"/>
      <c r="H73" s="418"/>
      <c r="I73" s="418"/>
      <c r="J73" s="418"/>
      <c r="K73" s="307"/>
    </row>
    <row r="74" spans="2:11" ht="17.25" customHeight="1">
      <c r="B74" s="306"/>
      <c r="C74" s="308" t="s">
        <v>479</v>
      </c>
      <c r="D74" s="308"/>
      <c r="E74" s="308"/>
      <c r="F74" s="308" t="s">
        <v>480</v>
      </c>
      <c r="G74" s="309"/>
      <c r="H74" s="308" t="s">
        <v>119</v>
      </c>
      <c r="I74" s="308" t="s">
        <v>61</v>
      </c>
      <c r="J74" s="308" t="s">
        <v>481</v>
      </c>
      <c r="K74" s="307"/>
    </row>
    <row r="75" spans="2:11" ht="17.25" customHeight="1">
      <c r="B75" s="306"/>
      <c r="C75" s="310" t="s">
        <v>482</v>
      </c>
      <c r="D75" s="310"/>
      <c r="E75" s="310"/>
      <c r="F75" s="311" t="s">
        <v>483</v>
      </c>
      <c r="G75" s="312"/>
      <c r="H75" s="310"/>
      <c r="I75" s="310"/>
      <c r="J75" s="310" t="s">
        <v>484</v>
      </c>
      <c r="K75" s="307"/>
    </row>
    <row r="76" spans="2:11" ht="5.25" customHeight="1">
      <c r="B76" s="306"/>
      <c r="C76" s="313"/>
      <c r="D76" s="313"/>
      <c r="E76" s="313"/>
      <c r="F76" s="313"/>
      <c r="G76" s="314"/>
      <c r="H76" s="313"/>
      <c r="I76" s="313"/>
      <c r="J76" s="313"/>
      <c r="K76" s="307"/>
    </row>
    <row r="77" spans="2:11" ht="15" customHeight="1">
      <c r="B77" s="306"/>
      <c r="C77" s="296" t="s">
        <v>57</v>
      </c>
      <c r="D77" s="313"/>
      <c r="E77" s="313"/>
      <c r="F77" s="315" t="s">
        <v>485</v>
      </c>
      <c r="G77" s="314"/>
      <c r="H77" s="296" t="s">
        <v>486</v>
      </c>
      <c r="I77" s="296" t="s">
        <v>487</v>
      </c>
      <c r="J77" s="296">
        <v>20</v>
      </c>
      <c r="K77" s="307"/>
    </row>
    <row r="78" spans="2:11" ht="15" customHeight="1">
      <c r="B78" s="306"/>
      <c r="C78" s="296" t="s">
        <v>488</v>
      </c>
      <c r="D78" s="296"/>
      <c r="E78" s="296"/>
      <c r="F78" s="315" t="s">
        <v>485</v>
      </c>
      <c r="G78" s="314"/>
      <c r="H78" s="296" t="s">
        <v>489</v>
      </c>
      <c r="I78" s="296" t="s">
        <v>487</v>
      </c>
      <c r="J78" s="296">
        <v>120</v>
      </c>
      <c r="K78" s="307"/>
    </row>
    <row r="79" spans="2:11" ht="15" customHeight="1">
      <c r="B79" s="316"/>
      <c r="C79" s="296" t="s">
        <v>490</v>
      </c>
      <c r="D79" s="296"/>
      <c r="E79" s="296"/>
      <c r="F79" s="315" t="s">
        <v>491</v>
      </c>
      <c r="G79" s="314"/>
      <c r="H79" s="296" t="s">
        <v>492</v>
      </c>
      <c r="I79" s="296" t="s">
        <v>487</v>
      </c>
      <c r="J79" s="296">
        <v>50</v>
      </c>
      <c r="K79" s="307"/>
    </row>
    <row r="80" spans="2:11" ht="15" customHeight="1">
      <c r="B80" s="316"/>
      <c r="C80" s="296" t="s">
        <v>493</v>
      </c>
      <c r="D80" s="296"/>
      <c r="E80" s="296"/>
      <c r="F80" s="315" t="s">
        <v>485</v>
      </c>
      <c r="G80" s="314"/>
      <c r="H80" s="296" t="s">
        <v>494</v>
      </c>
      <c r="I80" s="296" t="s">
        <v>495</v>
      </c>
      <c r="J80" s="296"/>
      <c r="K80" s="307"/>
    </row>
    <row r="81" spans="2:11" ht="15" customHeight="1">
      <c r="B81" s="316"/>
      <c r="C81" s="317" t="s">
        <v>496</v>
      </c>
      <c r="D81" s="317"/>
      <c r="E81" s="317"/>
      <c r="F81" s="318" t="s">
        <v>491</v>
      </c>
      <c r="G81" s="317"/>
      <c r="H81" s="317" t="s">
        <v>497</v>
      </c>
      <c r="I81" s="317" t="s">
        <v>487</v>
      </c>
      <c r="J81" s="317">
        <v>15</v>
      </c>
      <c r="K81" s="307"/>
    </row>
    <row r="82" spans="2:11" ht="15" customHeight="1">
      <c r="B82" s="316"/>
      <c r="C82" s="317" t="s">
        <v>498</v>
      </c>
      <c r="D82" s="317"/>
      <c r="E82" s="317"/>
      <c r="F82" s="318" t="s">
        <v>491</v>
      </c>
      <c r="G82" s="317"/>
      <c r="H82" s="317" t="s">
        <v>499</v>
      </c>
      <c r="I82" s="317" t="s">
        <v>487</v>
      </c>
      <c r="J82" s="317">
        <v>15</v>
      </c>
      <c r="K82" s="307"/>
    </row>
    <row r="83" spans="2:11" ht="15" customHeight="1">
      <c r="B83" s="316"/>
      <c r="C83" s="317" t="s">
        <v>500</v>
      </c>
      <c r="D83" s="317"/>
      <c r="E83" s="317"/>
      <c r="F83" s="318" t="s">
        <v>491</v>
      </c>
      <c r="G83" s="317"/>
      <c r="H83" s="317" t="s">
        <v>501</v>
      </c>
      <c r="I83" s="317" t="s">
        <v>487</v>
      </c>
      <c r="J83" s="317">
        <v>20</v>
      </c>
      <c r="K83" s="307"/>
    </row>
    <row r="84" spans="2:11" ht="15" customHeight="1">
      <c r="B84" s="316"/>
      <c r="C84" s="317" t="s">
        <v>502</v>
      </c>
      <c r="D84" s="317"/>
      <c r="E84" s="317"/>
      <c r="F84" s="318" t="s">
        <v>491</v>
      </c>
      <c r="G84" s="317"/>
      <c r="H84" s="317" t="s">
        <v>503</v>
      </c>
      <c r="I84" s="317" t="s">
        <v>487</v>
      </c>
      <c r="J84" s="317">
        <v>20</v>
      </c>
      <c r="K84" s="307"/>
    </row>
    <row r="85" spans="2:11" ht="15" customHeight="1">
      <c r="B85" s="316"/>
      <c r="C85" s="296" t="s">
        <v>504</v>
      </c>
      <c r="D85" s="296"/>
      <c r="E85" s="296"/>
      <c r="F85" s="315" t="s">
        <v>491</v>
      </c>
      <c r="G85" s="314"/>
      <c r="H85" s="296" t="s">
        <v>505</v>
      </c>
      <c r="I85" s="296" t="s">
        <v>487</v>
      </c>
      <c r="J85" s="296">
        <v>50</v>
      </c>
      <c r="K85" s="307"/>
    </row>
    <row r="86" spans="2:11" ht="15" customHeight="1">
      <c r="B86" s="316"/>
      <c r="C86" s="296" t="s">
        <v>506</v>
      </c>
      <c r="D86" s="296"/>
      <c r="E86" s="296"/>
      <c r="F86" s="315" t="s">
        <v>491</v>
      </c>
      <c r="G86" s="314"/>
      <c r="H86" s="296" t="s">
        <v>507</v>
      </c>
      <c r="I86" s="296" t="s">
        <v>487</v>
      </c>
      <c r="J86" s="296">
        <v>20</v>
      </c>
      <c r="K86" s="307"/>
    </row>
    <row r="87" spans="2:11" ht="15" customHeight="1">
      <c r="B87" s="316"/>
      <c r="C87" s="296" t="s">
        <v>508</v>
      </c>
      <c r="D87" s="296"/>
      <c r="E87" s="296"/>
      <c r="F87" s="315" t="s">
        <v>491</v>
      </c>
      <c r="G87" s="314"/>
      <c r="H87" s="296" t="s">
        <v>509</v>
      </c>
      <c r="I87" s="296" t="s">
        <v>487</v>
      </c>
      <c r="J87" s="296">
        <v>20</v>
      </c>
      <c r="K87" s="307"/>
    </row>
    <row r="88" spans="2:11" ht="15" customHeight="1">
      <c r="B88" s="316"/>
      <c r="C88" s="296" t="s">
        <v>510</v>
      </c>
      <c r="D88" s="296"/>
      <c r="E88" s="296"/>
      <c r="F88" s="315" t="s">
        <v>491</v>
      </c>
      <c r="G88" s="314"/>
      <c r="H88" s="296" t="s">
        <v>511</v>
      </c>
      <c r="I88" s="296" t="s">
        <v>487</v>
      </c>
      <c r="J88" s="296">
        <v>50</v>
      </c>
      <c r="K88" s="307"/>
    </row>
    <row r="89" spans="2:11" ht="15" customHeight="1">
      <c r="B89" s="316"/>
      <c r="C89" s="296" t="s">
        <v>512</v>
      </c>
      <c r="D89" s="296"/>
      <c r="E89" s="296"/>
      <c r="F89" s="315" t="s">
        <v>491</v>
      </c>
      <c r="G89" s="314"/>
      <c r="H89" s="296" t="s">
        <v>512</v>
      </c>
      <c r="I89" s="296" t="s">
        <v>487</v>
      </c>
      <c r="J89" s="296">
        <v>50</v>
      </c>
      <c r="K89" s="307"/>
    </row>
    <row r="90" spans="2:11" ht="15" customHeight="1">
      <c r="B90" s="316"/>
      <c r="C90" s="296" t="s">
        <v>124</v>
      </c>
      <c r="D90" s="296"/>
      <c r="E90" s="296"/>
      <c r="F90" s="315" t="s">
        <v>491</v>
      </c>
      <c r="G90" s="314"/>
      <c r="H90" s="296" t="s">
        <v>513</v>
      </c>
      <c r="I90" s="296" t="s">
        <v>487</v>
      </c>
      <c r="J90" s="296">
        <v>255</v>
      </c>
      <c r="K90" s="307"/>
    </row>
    <row r="91" spans="2:11" ht="15" customHeight="1">
      <c r="B91" s="316"/>
      <c r="C91" s="296" t="s">
        <v>514</v>
      </c>
      <c r="D91" s="296"/>
      <c r="E91" s="296"/>
      <c r="F91" s="315" t="s">
        <v>485</v>
      </c>
      <c r="G91" s="314"/>
      <c r="H91" s="296" t="s">
        <v>515</v>
      </c>
      <c r="I91" s="296" t="s">
        <v>516</v>
      </c>
      <c r="J91" s="296"/>
      <c r="K91" s="307"/>
    </row>
    <row r="92" spans="2:11" ht="15" customHeight="1">
      <c r="B92" s="316"/>
      <c r="C92" s="296" t="s">
        <v>517</v>
      </c>
      <c r="D92" s="296"/>
      <c r="E92" s="296"/>
      <c r="F92" s="315" t="s">
        <v>485</v>
      </c>
      <c r="G92" s="314"/>
      <c r="H92" s="296" t="s">
        <v>518</v>
      </c>
      <c r="I92" s="296" t="s">
        <v>519</v>
      </c>
      <c r="J92" s="296"/>
      <c r="K92" s="307"/>
    </row>
    <row r="93" spans="2:11" ht="15" customHeight="1">
      <c r="B93" s="316"/>
      <c r="C93" s="296" t="s">
        <v>520</v>
      </c>
      <c r="D93" s="296"/>
      <c r="E93" s="296"/>
      <c r="F93" s="315" t="s">
        <v>485</v>
      </c>
      <c r="G93" s="314"/>
      <c r="H93" s="296" t="s">
        <v>520</v>
      </c>
      <c r="I93" s="296" t="s">
        <v>519</v>
      </c>
      <c r="J93" s="296"/>
      <c r="K93" s="307"/>
    </row>
    <row r="94" spans="2:11" ht="15" customHeight="1">
      <c r="B94" s="316"/>
      <c r="C94" s="296" t="s">
        <v>42</v>
      </c>
      <c r="D94" s="296"/>
      <c r="E94" s="296"/>
      <c r="F94" s="315" t="s">
        <v>485</v>
      </c>
      <c r="G94" s="314"/>
      <c r="H94" s="296" t="s">
        <v>521</v>
      </c>
      <c r="I94" s="296" t="s">
        <v>519</v>
      </c>
      <c r="J94" s="296"/>
      <c r="K94" s="307"/>
    </row>
    <row r="95" spans="2:11" ht="15" customHeight="1">
      <c r="B95" s="316"/>
      <c r="C95" s="296" t="s">
        <v>52</v>
      </c>
      <c r="D95" s="296"/>
      <c r="E95" s="296"/>
      <c r="F95" s="315" t="s">
        <v>485</v>
      </c>
      <c r="G95" s="314"/>
      <c r="H95" s="296" t="s">
        <v>522</v>
      </c>
      <c r="I95" s="296" t="s">
        <v>519</v>
      </c>
      <c r="J95" s="296"/>
      <c r="K95" s="307"/>
    </row>
    <row r="96" spans="2:11" ht="15" customHeight="1">
      <c r="B96" s="319"/>
      <c r="C96" s="320"/>
      <c r="D96" s="320"/>
      <c r="E96" s="320"/>
      <c r="F96" s="320"/>
      <c r="G96" s="320"/>
      <c r="H96" s="320"/>
      <c r="I96" s="320"/>
      <c r="J96" s="320"/>
      <c r="K96" s="321"/>
    </row>
    <row r="97" spans="2:11" ht="18.75" customHeight="1">
      <c r="B97" s="322"/>
      <c r="C97" s="323"/>
      <c r="D97" s="323"/>
      <c r="E97" s="323"/>
      <c r="F97" s="323"/>
      <c r="G97" s="323"/>
      <c r="H97" s="323"/>
      <c r="I97" s="323"/>
      <c r="J97" s="323"/>
      <c r="K97" s="322"/>
    </row>
    <row r="98" spans="2:11" ht="18.75" customHeight="1">
      <c r="B98" s="302"/>
      <c r="C98" s="302"/>
      <c r="D98" s="302"/>
      <c r="E98" s="302"/>
      <c r="F98" s="302"/>
      <c r="G98" s="302"/>
      <c r="H98" s="302"/>
      <c r="I98" s="302"/>
      <c r="J98" s="302"/>
      <c r="K98" s="302"/>
    </row>
    <row r="99" spans="2:11" ht="7.5" customHeight="1">
      <c r="B99" s="303"/>
      <c r="C99" s="304"/>
      <c r="D99" s="304"/>
      <c r="E99" s="304"/>
      <c r="F99" s="304"/>
      <c r="G99" s="304"/>
      <c r="H99" s="304"/>
      <c r="I99" s="304"/>
      <c r="J99" s="304"/>
      <c r="K99" s="305"/>
    </row>
    <row r="100" spans="2:11" ht="45" customHeight="1">
      <c r="B100" s="306"/>
      <c r="C100" s="418" t="s">
        <v>523</v>
      </c>
      <c r="D100" s="418"/>
      <c r="E100" s="418"/>
      <c r="F100" s="418"/>
      <c r="G100" s="418"/>
      <c r="H100" s="418"/>
      <c r="I100" s="418"/>
      <c r="J100" s="418"/>
      <c r="K100" s="307"/>
    </row>
    <row r="101" spans="2:11" ht="17.25" customHeight="1">
      <c r="B101" s="306"/>
      <c r="C101" s="308" t="s">
        <v>479</v>
      </c>
      <c r="D101" s="308"/>
      <c r="E101" s="308"/>
      <c r="F101" s="308" t="s">
        <v>480</v>
      </c>
      <c r="G101" s="309"/>
      <c r="H101" s="308" t="s">
        <v>119</v>
      </c>
      <c r="I101" s="308" t="s">
        <v>61</v>
      </c>
      <c r="J101" s="308" t="s">
        <v>481</v>
      </c>
      <c r="K101" s="307"/>
    </row>
    <row r="102" spans="2:11" ht="17.25" customHeight="1">
      <c r="B102" s="306"/>
      <c r="C102" s="310" t="s">
        <v>482</v>
      </c>
      <c r="D102" s="310"/>
      <c r="E102" s="310"/>
      <c r="F102" s="311" t="s">
        <v>483</v>
      </c>
      <c r="G102" s="312"/>
      <c r="H102" s="310"/>
      <c r="I102" s="310"/>
      <c r="J102" s="310" t="s">
        <v>484</v>
      </c>
      <c r="K102" s="307"/>
    </row>
    <row r="103" spans="2:11" ht="5.25" customHeight="1">
      <c r="B103" s="306"/>
      <c r="C103" s="308"/>
      <c r="D103" s="308"/>
      <c r="E103" s="308"/>
      <c r="F103" s="308"/>
      <c r="G103" s="324"/>
      <c r="H103" s="308"/>
      <c r="I103" s="308"/>
      <c r="J103" s="308"/>
      <c r="K103" s="307"/>
    </row>
    <row r="104" spans="2:11" ht="15" customHeight="1">
      <c r="B104" s="306"/>
      <c r="C104" s="296" t="s">
        <v>57</v>
      </c>
      <c r="D104" s="313"/>
      <c r="E104" s="313"/>
      <c r="F104" s="315" t="s">
        <v>485</v>
      </c>
      <c r="G104" s="324"/>
      <c r="H104" s="296" t="s">
        <v>524</v>
      </c>
      <c r="I104" s="296" t="s">
        <v>487</v>
      </c>
      <c r="J104" s="296">
        <v>20</v>
      </c>
      <c r="K104" s="307"/>
    </row>
    <row r="105" spans="2:11" ht="15" customHeight="1">
      <c r="B105" s="306"/>
      <c r="C105" s="296" t="s">
        <v>488</v>
      </c>
      <c r="D105" s="296"/>
      <c r="E105" s="296"/>
      <c r="F105" s="315" t="s">
        <v>485</v>
      </c>
      <c r="G105" s="296"/>
      <c r="H105" s="296" t="s">
        <v>524</v>
      </c>
      <c r="I105" s="296" t="s">
        <v>487</v>
      </c>
      <c r="J105" s="296">
        <v>120</v>
      </c>
      <c r="K105" s="307"/>
    </row>
    <row r="106" spans="2:11" ht="15" customHeight="1">
      <c r="B106" s="316"/>
      <c r="C106" s="296" t="s">
        <v>490</v>
      </c>
      <c r="D106" s="296"/>
      <c r="E106" s="296"/>
      <c r="F106" s="315" t="s">
        <v>491</v>
      </c>
      <c r="G106" s="296"/>
      <c r="H106" s="296" t="s">
        <v>524</v>
      </c>
      <c r="I106" s="296" t="s">
        <v>487</v>
      </c>
      <c r="J106" s="296">
        <v>50</v>
      </c>
      <c r="K106" s="307"/>
    </row>
    <row r="107" spans="2:11" ht="15" customHeight="1">
      <c r="B107" s="316"/>
      <c r="C107" s="296" t="s">
        <v>493</v>
      </c>
      <c r="D107" s="296"/>
      <c r="E107" s="296"/>
      <c r="F107" s="315" t="s">
        <v>485</v>
      </c>
      <c r="G107" s="296"/>
      <c r="H107" s="296" t="s">
        <v>524</v>
      </c>
      <c r="I107" s="296" t="s">
        <v>495</v>
      </c>
      <c r="J107" s="296"/>
      <c r="K107" s="307"/>
    </row>
    <row r="108" spans="2:11" ht="15" customHeight="1">
      <c r="B108" s="316"/>
      <c r="C108" s="296" t="s">
        <v>504</v>
      </c>
      <c r="D108" s="296"/>
      <c r="E108" s="296"/>
      <c r="F108" s="315" t="s">
        <v>491</v>
      </c>
      <c r="G108" s="296"/>
      <c r="H108" s="296" t="s">
        <v>524</v>
      </c>
      <c r="I108" s="296" t="s">
        <v>487</v>
      </c>
      <c r="J108" s="296">
        <v>50</v>
      </c>
      <c r="K108" s="307"/>
    </row>
    <row r="109" spans="2:11" ht="15" customHeight="1">
      <c r="B109" s="316"/>
      <c r="C109" s="296" t="s">
        <v>512</v>
      </c>
      <c r="D109" s="296"/>
      <c r="E109" s="296"/>
      <c r="F109" s="315" t="s">
        <v>491</v>
      </c>
      <c r="G109" s="296"/>
      <c r="H109" s="296" t="s">
        <v>524</v>
      </c>
      <c r="I109" s="296" t="s">
        <v>487</v>
      </c>
      <c r="J109" s="296">
        <v>50</v>
      </c>
      <c r="K109" s="307"/>
    </row>
    <row r="110" spans="2:11" ht="15" customHeight="1">
      <c r="B110" s="316"/>
      <c r="C110" s="296" t="s">
        <v>510</v>
      </c>
      <c r="D110" s="296"/>
      <c r="E110" s="296"/>
      <c r="F110" s="315" t="s">
        <v>491</v>
      </c>
      <c r="G110" s="296"/>
      <c r="H110" s="296" t="s">
        <v>524</v>
      </c>
      <c r="I110" s="296" t="s">
        <v>487</v>
      </c>
      <c r="J110" s="296">
        <v>50</v>
      </c>
      <c r="K110" s="307"/>
    </row>
    <row r="111" spans="2:11" ht="15" customHeight="1">
      <c r="B111" s="316"/>
      <c r="C111" s="296" t="s">
        <v>57</v>
      </c>
      <c r="D111" s="296"/>
      <c r="E111" s="296"/>
      <c r="F111" s="315" t="s">
        <v>485</v>
      </c>
      <c r="G111" s="296"/>
      <c r="H111" s="296" t="s">
        <v>525</v>
      </c>
      <c r="I111" s="296" t="s">
        <v>487</v>
      </c>
      <c r="J111" s="296">
        <v>20</v>
      </c>
      <c r="K111" s="307"/>
    </row>
    <row r="112" spans="2:11" ht="15" customHeight="1">
      <c r="B112" s="316"/>
      <c r="C112" s="296" t="s">
        <v>526</v>
      </c>
      <c r="D112" s="296"/>
      <c r="E112" s="296"/>
      <c r="F112" s="315" t="s">
        <v>485</v>
      </c>
      <c r="G112" s="296"/>
      <c r="H112" s="296" t="s">
        <v>527</v>
      </c>
      <c r="I112" s="296" t="s">
        <v>487</v>
      </c>
      <c r="J112" s="296">
        <v>120</v>
      </c>
      <c r="K112" s="307"/>
    </row>
    <row r="113" spans="2:11" ht="15" customHeight="1">
      <c r="B113" s="316"/>
      <c r="C113" s="296" t="s">
        <v>42</v>
      </c>
      <c r="D113" s="296"/>
      <c r="E113" s="296"/>
      <c r="F113" s="315" t="s">
        <v>485</v>
      </c>
      <c r="G113" s="296"/>
      <c r="H113" s="296" t="s">
        <v>528</v>
      </c>
      <c r="I113" s="296" t="s">
        <v>519</v>
      </c>
      <c r="J113" s="296"/>
      <c r="K113" s="307"/>
    </row>
    <row r="114" spans="2:11" ht="15" customHeight="1">
      <c r="B114" s="316"/>
      <c r="C114" s="296" t="s">
        <v>52</v>
      </c>
      <c r="D114" s="296"/>
      <c r="E114" s="296"/>
      <c r="F114" s="315" t="s">
        <v>485</v>
      </c>
      <c r="G114" s="296"/>
      <c r="H114" s="296" t="s">
        <v>529</v>
      </c>
      <c r="I114" s="296" t="s">
        <v>519</v>
      </c>
      <c r="J114" s="296"/>
      <c r="K114" s="307"/>
    </row>
    <row r="115" spans="2:11" ht="15" customHeight="1">
      <c r="B115" s="316"/>
      <c r="C115" s="296" t="s">
        <v>61</v>
      </c>
      <c r="D115" s="296"/>
      <c r="E115" s="296"/>
      <c r="F115" s="315" t="s">
        <v>485</v>
      </c>
      <c r="G115" s="296"/>
      <c r="H115" s="296" t="s">
        <v>530</v>
      </c>
      <c r="I115" s="296" t="s">
        <v>531</v>
      </c>
      <c r="J115" s="296"/>
      <c r="K115" s="307"/>
    </row>
    <row r="116" spans="2:11" ht="15" customHeight="1">
      <c r="B116" s="319"/>
      <c r="C116" s="325"/>
      <c r="D116" s="325"/>
      <c r="E116" s="325"/>
      <c r="F116" s="325"/>
      <c r="G116" s="325"/>
      <c r="H116" s="325"/>
      <c r="I116" s="325"/>
      <c r="J116" s="325"/>
      <c r="K116" s="321"/>
    </row>
    <row r="117" spans="2:11" ht="18.75" customHeight="1">
      <c r="B117" s="326"/>
      <c r="C117" s="292"/>
      <c r="D117" s="292"/>
      <c r="E117" s="292"/>
      <c r="F117" s="327"/>
      <c r="G117" s="292"/>
      <c r="H117" s="292"/>
      <c r="I117" s="292"/>
      <c r="J117" s="292"/>
      <c r="K117" s="326"/>
    </row>
    <row r="118" spans="2:11" ht="18.75" customHeight="1"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</row>
    <row r="119" spans="2:11" ht="7.5" customHeight="1">
      <c r="B119" s="328"/>
      <c r="C119" s="329"/>
      <c r="D119" s="329"/>
      <c r="E119" s="329"/>
      <c r="F119" s="329"/>
      <c r="G119" s="329"/>
      <c r="H119" s="329"/>
      <c r="I119" s="329"/>
      <c r="J119" s="329"/>
      <c r="K119" s="330"/>
    </row>
    <row r="120" spans="2:11" ht="45" customHeight="1">
      <c r="B120" s="331"/>
      <c r="C120" s="417" t="s">
        <v>532</v>
      </c>
      <c r="D120" s="417"/>
      <c r="E120" s="417"/>
      <c r="F120" s="417"/>
      <c r="G120" s="417"/>
      <c r="H120" s="417"/>
      <c r="I120" s="417"/>
      <c r="J120" s="417"/>
      <c r="K120" s="332"/>
    </row>
    <row r="121" spans="2:11" ht="17.25" customHeight="1">
      <c r="B121" s="333"/>
      <c r="C121" s="308" t="s">
        <v>479</v>
      </c>
      <c r="D121" s="308"/>
      <c r="E121" s="308"/>
      <c r="F121" s="308" t="s">
        <v>480</v>
      </c>
      <c r="G121" s="309"/>
      <c r="H121" s="308" t="s">
        <v>119</v>
      </c>
      <c r="I121" s="308" t="s">
        <v>61</v>
      </c>
      <c r="J121" s="308" t="s">
        <v>481</v>
      </c>
      <c r="K121" s="334"/>
    </row>
    <row r="122" spans="2:11" ht="17.25" customHeight="1">
      <c r="B122" s="333"/>
      <c r="C122" s="310" t="s">
        <v>482</v>
      </c>
      <c r="D122" s="310"/>
      <c r="E122" s="310"/>
      <c r="F122" s="311" t="s">
        <v>483</v>
      </c>
      <c r="G122" s="312"/>
      <c r="H122" s="310"/>
      <c r="I122" s="310"/>
      <c r="J122" s="310" t="s">
        <v>484</v>
      </c>
      <c r="K122" s="334"/>
    </row>
    <row r="123" spans="2:11" ht="5.25" customHeight="1">
      <c r="B123" s="335"/>
      <c r="C123" s="313"/>
      <c r="D123" s="313"/>
      <c r="E123" s="313"/>
      <c r="F123" s="313"/>
      <c r="G123" s="296"/>
      <c r="H123" s="313"/>
      <c r="I123" s="313"/>
      <c r="J123" s="313"/>
      <c r="K123" s="336"/>
    </row>
    <row r="124" spans="2:11" ht="15" customHeight="1">
      <c r="B124" s="335"/>
      <c r="C124" s="296" t="s">
        <v>488</v>
      </c>
      <c r="D124" s="313"/>
      <c r="E124" s="313"/>
      <c r="F124" s="315" t="s">
        <v>485</v>
      </c>
      <c r="G124" s="296"/>
      <c r="H124" s="296" t="s">
        <v>524</v>
      </c>
      <c r="I124" s="296" t="s">
        <v>487</v>
      </c>
      <c r="J124" s="296">
        <v>120</v>
      </c>
      <c r="K124" s="337"/>
    </row>
    <row r="125" spans="2:11" ht="15" customHeight="1">
      <c r="B125" s="335"/>
      <c r="C125" s="296" t="s">
        <v>533</v>
      </c>
      <c r="D125" s="296"/>
      <c r="E125" s="296"/>
      <c r="F125" s="315" t="s">
        <v>485</v>
      </c>
      <c r="G125" s="296"/>
      <c r="H125" s="296" t="s">
        <v>534</v>
      </c>
      <c r="I125" s="296" t="s">
        <v>487</v>
      </c>
      <c r="J125" s="296" t="s">
        <v>535</v>
      </c>
      <c r="K125" s="337"/>
    </row>
    <row r="126" spans="2:11" ht="15" customHeight="1">
      <c r="B126" s="335"/>
      <c r="C126" s="296" t="s">
        <v>92</v>
      </c>
      <c r="D126" s="296"/>
      <c r="E126" s="296"/>
      <c r="F126" s="315" t="s">
        <v>485</v>
      </c>
      <c r="G126" s="296"/>
      <c r="H126" s="296" t="s">
        <v>536</v>
      </c>
      <c r="I126" s="296" t="s">
        <v>487</v>
      </c>
      <c r="J126" s="296" t="s">
        <v>535</v>
      </c>
      <c r="K126" s="337"/>
    </row>
    <row r="127" spans="2:11" ht="15" customHeight="1">
      <c r="B127" s="335"/>
      <c r="C127" s="296" t="s">
        <v>496</v>
      </c>
      <c r="D127" s="296"/>
      <c r="E127" s="296"/>
      <c r="F127" s="315" t="s">
        <v>491</v>
      </c>
      <c r="G127" s="296"/>
      <c r="H127" s="296" t="s">
        <v>497</v>
      </c>
      <c r="I127" s="296" t="s">
        <v>487</v>
      </c>
      <c r="J127" s="296">
        <v>15</v>
      </c>
      <c r="K127" s="337"/>
    </row>
    <row r="128" spans="2:11" ht="15" customHeight="1">
      <c r="B128" s="335"/>
      <c r="C128" s="317" t="s">
        <v>498</v>
      </c>
      <c r="D128" s="317"/>
      <c r="E128" s="317"/>
      <c r="F128" s="318" t="s">
        <v>491</v>
      </c>
      <c r="G128" s="317"/>
      <c r="H128" s="317" t="s">
        <v>499</v>
      </c>
      <c r="I128" s="317" t="s">
        <v>487</v>
      </c>
      <c r="J128" s="317">
        <v>15</v>
      </c>
      <c r="K128" s="337"/>
    </row>
    <row r="129" spans="2:11" ht="15" customHeight="1">
      <c r="B129" s="335"/>
      <c r="C129" s="317" t="s">
        <v>500</v>
      </c>
      <c r="D129" s="317"/>
      <c r="E129" s="317"/>
      <c r="F129" s="318" t="s">
        <v>491</v>
      </c>
      <c r="G129" s="317"/>
      <c r="H129" s="317" t="s">
        <v>501</v>
      </c>
      <c r="I129" s="317" t="s">
        <v>487</v>
      </c>
      <c r="J129" s="317">
        <v>20</v>
      </c>
      <c r="K129" s="337"/>
    </row>
    <row r="130" spans="2:11" ht="15" customHeight="1">
      <c r="B130" s="335"/>
      <c r="C130" s="317" t="s">
        <v>502</v>
      </c>
      <c r="D130" s="317"/>
      <c r="E130" s="317"/>
      <c r="F130" s="318" t="s">
        <v>491</v>
      </c>
      <c r="G130" s="317"/>
      <c r="H130" s="317" t="s">
        <v>503</v>
      </c>
      <c r="I130" s="317" t="s">
        <v>487</v>
      </c>
      <c r="J130" s="317">
        <v>20</v>
      </c>
      <c r="K130" s="337"/>
    </row>
    <row r="131" spans="2:11" ht="15" customHeight="1">
      <c r="B131" s="335"/>
      <c r="C131" s="296" t="s">
        <v>490</v>
      </c>
      <c r="D131" s="296"/>
      <c r="E131" s="296"/>
      <c r="F131" s="315" t="s">
        <v>491</v>
      </c>
      <c r="G131" s="296"/>
      <c r="H131" s="296" t="s">
        <v>524</v>
      </c>
      <c r="I131" s="296" t="s">
        <v>487</v>
      </c>
      <c r="J131" s="296">
        <v>50</v>
      </c>
      <c r="K131" s="337"/>
    </row>
    <row r="132" spans="2:11" ht="15" customHeight="1">
      <c r="B132" s="335"/>
      <c r="C132" s="296" t="s">
        <v>504</v>
      </c>
      <c r="D132" s="296"/>
      <c r="E132" s="296"/>
      <c r="F132" s="315" t="s">
        <v>491</v>
      </c>
      <c r="G132" s="296"/>
      <c r="H132" s="296" t="s">
        <v>524</v>
      </c>
      <c r="I132" s="296" t="s">
        <v>487</v>
      </c>
      <c r="J132" s="296">
        <v>50</v>
      </c>
      <c r="K132" s="337"/>
    </row>
    <row r="133" spans="2:11" ht="15" customHeight="1">
      <c r="B133" s="335"/>
      <c r="C133" s="296" t="s">
        <v>510</v>
      </c>
      <c r="D133" s="296"/>
      <c r="E133" s="296"/>
      <c r="F133" s="315" t="s">
        <v>491</v>
      </c>
      <c r="G133" s="296"/>
      <c r="H133" s="296" t="s">
        <v>524</v>
      </c>
      <c r="I133" s="296" t="s">
        <v>487</v>
      </c>
      <c r="J133" s="296">
        <v>50</v>
      </c>
      <c r="K133" s="337"/>
    </row>
    <row r="134" spans="2:11" ht="15" customHeight="1">
      <c r="B134" s="335"/>
      <c r="C134" s="296" t="s">
        <v>512</v>
      </c>
      <c r="D134" s="296"/>
      <c r="E134" s="296"/>
      <c r="F134" s="315" t="s">
        <v>491</v>
      </c>
      <c r="G134" s="296"/>
      <c r="H134" s="296" t="s">
        <v>524</v>
      </c>
      <c r="I134" s="296" t="s">
        <v>487</v>
      </c>
      <c r="J134" s="296">
        <v>50</v>
      </c>
      <c r="K134" s="337"/>
    </row>
    <row r="135" spans="2:11" ht="15" customHeight="1">
      <c r="B135" s="335"/>
      <c r="C135" s="296" t="s">
        <v>124</v>
      </c>
      <c r="D135" s="296"/>
      <c r="E135" s="296"/>
      <c r="F135" s="315" t="s">
        <v>491</v>
      </c>
      <c r="G135" s="296"/>
      <c r="H135" s="296" t="s">
        <v>537</v>
      </c>
      <c r="I135" s="296" t="s">
        <v>487</v>
      </c>
      <c r="J135" s="296">
        <v>255</v>
      </c>
      <c r="K135" s="337"/>
    </row>
    <row r="136" spans="2:11" ht="15" customHeight="1">
      <c r="B136" s="335"/>
      <c r="C136" s="296" t="s">
        <v>514</v>
      </c>
      <c r="D136" s="296"/>
      <c r="E136" s="296"/>
      <c r="F136" s="315" t="s">
        <v>485</v>
      </c>
      <c r="G136" s="296"/>
      <c r="H136" s="296" t="s">
        <v>538</v>
      </c>
      <c r="I136" s="296" t="s">
        <v>516</v>
      </c>
      <c r="J136" s="296"/>
      <c r="K136" s="337"/>
    </row>
    <row r="137" spans="2:11" ht="15" customHeight="1">
      <c r="B137" s="335"/>
      <c r="C137" s="296" t="s">
        <v>517</v>
      </c>
      <c r="D137" s="296"/>
      <c r="E137" s="296"/>
      <c r="F137" s="315" t="s">
        <v>485</v>
      </c>
      <c r="G137" s="296"/>
      <c r="H137" s="296" t="s">
        <v>539</v>
      </c>
      <c r="I137" s="296" t="s">
        <v>519</v>
      </c>
      <c r="J137" s="296"/>
      <c r="K137" s="337"/>
    </row>
    <row r="138" spans="2:11" ht="15" customHeight="1">
      <c r="B138" s="335"/>
      <c r="C138" s="296" t="s">
        <v>520</v>
      </c>
      <c r="D138" s="296"/>
      <c r="E138" s="296"/>
      <c r="F138" s="315" t="s">
        <v>485</v>
      </c>
      <c r="G138" s="296"/>
      <c r="H138" s="296" t="s">
        <v>520</v>
      </c>
      <c r="I138" s="296" t="s">
        <v>519</v>
      </c>
      <c r="J138" s="296"/>
      <c r="K138" s="337"/>
    </row>
    <row r="139" spans="2:11" ht="15" customHeight="1">
      <c r="B139" s="335"/>
      <c r="C139" s="296" t="s">
        <v>42</v>
      </c>
      <c r="D139" s="296"/>
      <c r="E139" s="296"/>
      <c r="F139" s="315" t="s">
        <v>485</v>
      </c>
      <c r="G139" s="296"/>
      <c r="H139" s="296" t="s">
        <v>540</v>
      </c>
      <c r="I139" s="296" t="s">
        <v>519</v>
      </c>
      <c r="J139" s="296"/>
      <c r="K139" s="337"/>
    </row>
    <row r="140" spans="2:11" ht="15" customHeight="1">
      <c r="B140" s="335"/>
      <c r="C140" s="296" t="s">
        <v>541</v>
      </c>
      <c r="D140" s="296"/>
      <c r="E140" s="296"/>
      <c r="F140" s="315" t="s">
        <v>485</v>
      </c>
      <c r="G140" s="296"/>
      <c r="H140" s="296" t="s">
        <v>542</v>
      </c>
      <c r="I140" s="296" t="s">
        <v>519</v>
      </c>
      <c r="J140" s="296"/>
      <c r="K140" s="337"/>
    </row>
    <row r="141" spans="2:11" ht="15" customHeight="1">
      <c r="B141" s="338"/>
      <c r="C141" s="339"/>
      <c r="D141" s="339"/>
      <c r="E141" s="339"/>
      <c r="F141" s="339"/>
      <c r="G141" s="339"/>
      <c r="H141" s="339"/>
      <c r="I141" s="339"/>
      <c r="J141" s="339"/>
      <c r="K141" s="340"/>
    </row>
    <row r="142" spans="2:11" ht="18.75" customHeight="1">
      <c r="B142" s="292"/>
      <c r="C142" s="292"/>
      <c r="D142" s="292"/>
      <c r="E142" s="292"/>
      <c r="F142" s="327"/>
      <c r="G142" s="292"/>
      <c r="H142" s="292"/>
      <c r="I142" s="292"/>
      <c r="J142" s="292"/>
      <c r="K142" s="292"/>
    </row>
    <row r="143" spans="2:11" ht="18.75" customHeight="1"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</row>
    <row r="144" spans="2:11" ht="7.5" customHeight="1">
      <c r="B144" s="303"/>
      <c r="C144" s="304"/>
      <c r="D144" s="304"/>
      <c r="E144" s="304"/>
      <c r="F144" s="304"/>
      <c r="G144" s="304"/>
      <c r="H144" s="304"/>
      <c r="I144" s="304"/>
      <c r="J144" s="304"/>
      <c r="K144" s="305"/>
    </row>
    <row r="145" spans="2:11" ht="45" customHeight="1">
      <c r="B145" s="306"/>
      <c r="C145" s="418" t="s">
        <v>543</v>
      </c>
      <c r="D145" s="418"/>
      <c r="E145" s="418"/>
      <c r="F145" s="418"/>
      <c r="G145" s="418"/>
      <c r="H145" s="418"/>
      <c r="I145" s="418"/>
      <c r="J145" s="418"/>
      <c r="K145" s="307"/>
    </row>
    <row r="146" spans="2:11" ht="17.25" customHeight="1">
      <c r="B146" s="306"/>
      <c r="C146" s="308" t="s">
        <v>479</v>
      </c>
      <c r="D146" s="308"/>
      <c r="E146" s="308"/>
      <c r="F146" s="308" t="s">
        <v>480</v>
      </c>
      <c r="G146" s="309"/>
      <c r="H146" s="308" t="s">
        <v>119</v>
      </c>
      <c r="I146" s="308" t="s">
        <v>61</v>
      </c>
      <c r="J146" s="308" t="s">
        <v>481</v>
      </c>
      <c r="K146" s="307"/>
    </row>
    <row r="147" spans="2:11" ht="17.25" customHeight="1">
      <c r="B147" s="306"/>
      <c r="C147" s="310" t="s">
        <v>482</v>
      </c>
      <c r="D147" s="310"/>
      <c r="E147" s="310"/>
      <c r="F147" s="311" t="s">
        <v>483</v>
      </c>
      <c r="G147" s="312"/>
      <c r="H147" s="310"/>
      <c r="I147" s="310"/>
      <c r="J147" s="310" t="s">
        <v>484</v>
      </c>
      <c r="K147" s="307"/>
    </row>
    <row r="148" spans="2:11" ht="5.25" customHeight="1">
      <c r="B148" s="316"/>
      <c r="C148" s="313"/>
      <c r="D148" s="313"/>
      <c r="E148" s="313"/>
      <c r="F148" s="313"/>
      <c r="G148" s="314"/>
      <c r="H148" s="313"/>
      <c r="I148" s="313"/>
      <c r="J148" s="313"/>
      <c r="K148" s="337"/>
    </row>
    <row r="149" spans="2:11" ht="15" customHeight="1">
      <c r="B149" s="316"/>
      <c r="C149" s="341" t="s">
        <v>488</v>
      </c>
      <c r="D149" s="296"/>
      <c r="E149" s="296"/>
      <c r="F149" s="342" t="s">
        <v>485</v>
      </c>
      <c r="G149" s="296"/>
      <c r="H149" s="341" t="s">
        <v>524</v>
      </c>
      <c r="I149" s="341" t="s">
        <v>487</v>
      </c>
      <c r="J149" s="341">
        <v>120</v>
      </c>
      <c r="K149" s="337"/>
    </row>
    <row r="150" spans="2:11" ht="15" customHeight="1">
      <c r="B150" s="316"/>
      <c r="C150" s="341" t="s">
        <v>533</v>
      </c>
      <c r="D150" s="296"/>
      <c r="E150" s="296"/>
      <c r="F150" s="342" t="s">
        <v>485</v>
      </c>
      <c r="G150" s="296"/>
      <c r="H150" s="341" t="s">
        <v>544</v>
      </c>
      <c r="I150" s="341" t="s">
        <v>487</v>
      </c>
      <c r="J150" s="341" t="s">
        <v>535</v>
      </c>
      <c r="K150" s="337"/>
    </row>
    <row r="151" spans="2:11" ht="15" customHeight="1">
      <c r="B151" s="316"/>
      <c r="C151" s="341" t="s">
        <v>92</v>
      </c>
      <c r="D151" s="296"/>
      <c r="E151" s="296"/>
      <c r="F151" s="342" t="s">
        <v>485</v>
      </c>
      <c r="G151" s="296"/>
      <c r="H151" s="341" t="s">
        <v>545</v>
      </c>
      <c r="I151" s="341" t="s">
        <v>487</v>
      </c>
      <c r="J151" s="341" t="s">
        <v>535</v>
      </c>
      <c r="K151" s="337"/>
    </row>
    <row r="152" spans="2:11" ht="15" customHeight="1">
      <c r="B152" s="316"/>
      <c r="C152" s="341" t="s">
        <v>490</v>
      </c>
      <c r="D152" s="296"/>
      <c r="E152" s="296"/>
      <c r="F152" s="342" t="s">
        <v>491</v>
      </c>
      <c r="G152" s="296"/>
      <c r="H152" s="341" t="s">
        <v>524</v>
      </c>
      <c r="I152" s="341" t="s">
        <v>487</v>
      </c>
      <c r="J152" s="341">
        <v>50</v>
      </c>
      <c r="K152" s="337"/>
    </row>
    <row r="153" spans="2:11" ht="15" customHeight="1">
      <c r="B153" s="316"/>
      <c r="C153" s="341" t="s">
        <v>493</v>
      </c>
      <c r="D153" s="296"/>
      <c r="E153" s="296"/>
      <c r="F153" s="342" t="s">
        <v>485</v>
      </c>
      <c r="G153" s="296"/>
      <c r="H153" s="341" t="s">
        <v>524</v>
      </c>
      <c r="I153" s="341" t="s">
        <v>495</v>
      </c>
      <c r="J153" s="341"/>
      <c r="K153" s="337"/>
    </row>
    <row r="154" spans="2:11" ht="15" customHeight="1">
      <c r="B154" s="316"/>
      <c r="C154" s="341" t="s">
        <v>504</v>
      </c>
      <c r="D154" s="296"/>
      <c r="E154" s="296"/>
      <c r="F154" s="342" t="s">
        <v>491</v>
      </c>
      <c r="G154" s="296"/>
      <c r="H154" s="341" t="s">
        <v>524</v>
      </c>
      <c r="I154" s="341" t="s">
        <v>487</v>
      </c>
      <c r="J154" s="341">
        <v>50</v>
      </c>
      <c r="K154" s="337"/>
    </row>
    <row r="155" spans="2:11" ht="15" customHeight="1">
      <c r="B155" s="316"/>
      <c r="C155" s="341" t="s">
        <v>512</v>
      </c>
      <c r="D155" s="296"/>
      <c r="E155" s="296"/>
      <c r="F155" s="342" t="s">
        <v>491</v>
      </c>
      <c r="G155" s="296"/>
      <c r="H155" s="341" t="s">
        <v>524</v>
      </c>
      <c r="I155" s="341" t="s">
        <v>487</v>
      </c>
      <c r="J155" s="341">
        <v>50</v>
      </c>
      <c r="K155" s="337"/>
    </row>
    <row r="156" spans="2:11" ht="15" customHeight="1">
      <c r="B156" s="316"/>
      <c r="C156" s="341" t="s">
        <v>510</v>
      </c>
      <c r="D156" s="296"/>
      <c r="E156" s="296"/>
      <c r="F156" s="342" t="s">
        <v>491</v>
      </c>
      <c r="G156" s="296"/>
      <c r="H156" s="341" t="s">
        <v>524</v>
      </c>
      <c r="I156" s="341" t="s">
        <v>487</v>
      </c>
      <c r="J156" s="341">
        <v>50</v>
      </c>
      <c r="K156" s="337"/>
    </row>
    <row r="157" spans="2:11" ht="15" customHeight="1">
      <c r="B157" s="316"/>
      <c r="C157" s="341" t="s">
        <v>110</v>
      </c>
      <c r="D157" s="296"/>
      <c r="E157" s="296"/>
      <c r="F157" s="342" t="s">
        <v>485</v>
      </c>
      <c r="G157" s="296"/>
      <c r="H157" s="341" t="s">
        <v>546</v>
      </c>
      <c r="I157" s="341" t="s">
        <v>487</v>
      </c>
      <c r="J157" s="341" t="s">
        <v>547</v>
      </c>
      <c r="K157" s="337"/>
    </row>
    <row r="158" spans="2:11" ht="15" customHeight="1">
      <c r="B158" s="316"/>
      <c r="C158" s="341" t="s">
        <v>548</v>
      </c>
      <c r="D158" s="296"/>
      <c r="E158" s="296"/>
      <c r="F158" s="342" t="s">
        <v>485</v>
      </c>
      <c r="G158" s="296"/>
      <c r="H158" s="341" t="s">
        <v>549</v>
      </c>
      <c r="I158" s="341" t="s">
        <v>519</v>
      </c>
      <c r="J158" s="341"/>
      <c r="K158" s="337"/>
    </row>
    <row r="159" spans="2:11" ht="15" customHeight="1">
      <c r="B159" s="343"/>
      <c r="C159" s="325"/>
      <c r="D159" s="325"/>
      <c r="E159" s="325"/>
      <c r="F159" s="325"/>
      <c r="G159" s="325"/>
      <c r="H159" s="325"/>
      <c r="I159" s="325"/>
      <c r="J159" s="325"/>
      <c r="K159" s="344"/>
    </row>
    <row r="160" spans="2:11" ht="18.75" customHeight="1">
      <c r="B160" s="292"/>
      <c r="C160" s="296"/>
      <c r="D160" s="296"/>
      <c r="E160" s="296"/>
      <c r="F160" s="315"/>
      <c r="G160" s="296"/>
      <c r="H160" s="296"/>
      <c r="I160" s="296"/>
      <c r="J160" s="296"/>
      <c r="K160" s="292"/>
    </row>
    <row r="161" spans="2:11" ht="18.75" customHeight="1"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</row>
    <row r="162" spans="2:11" ht="7.5" customHeight="1">
      <c r="B162" s="284"/>
      <c r="C162" s="285"/>
      <c r="D162" s="285"/>
      <c r="E162" s="285"/>
      <c r="F162" s="285"/>
      <c r="G162" s="285"/>
      <c r="H162" s="285"/>
      <c r="I162" s="285"/>
      <c r="J162" s="285"/>
      <c r="K162" s="286"/>
    </row>
    <row r="163" spans="2:11" ht="45" customHeight="1">
      <c r="B163" s="287"/>
      <c r="C163" s="417" t="s">
        <v>550</v>
      </c>
      <c r="D163" s="417"/>
      <c r="E163" s="417"/>
      <c r="F163" s="417"/>
      <c r="G163" s="417"/>
      <c r="H163" s="417"/>
      <c r="I163" s="417"/>
      <c r="J163" s="417"/>
      <c r="K163" s="288"/>
    </row>
    <row r="164" spans="2:11" ht="17.25" customHeight="1">
      <c r="B164" s="287"/>
      <c r="C164" s="308" t="s">
        <v>479</v>
      </c>
      <c r="D164" s="308"/>
      <c r="E164" s="308"/>
      <c r="F164" s="308" t="s">
        <v>480</v>
      </c>
      <c r="G164" s="345"/>
      <c r="H164" s="346" t="s">
        <v>119</v>
      </c>
      <c r="I164" s="346" t="s">
        <v>61</v>
      </c>
      <c r="J164" s="308" t="s">
        <v>481</v>
      </c>
      <c r="K164" s="288"/>
    </row>
    <row r="165" spans="2:11" ht="17.25" customHeight="1">
      <c r="B165" s="289"/>
      <c r="C165" s="310" t="s">
        <v>482</v>
      </c>
      <c r="D165" s="310"/>
      <c r="E165" s="310"/>
      <c r="F165" s="311" t="s">
        <v>483</v>
      </c>
      <c r="G165" s="347"/>
      <c r="H165" s="348"/>
      <c r="I165" s="348"/>
      <c r="J165" s="310" t="s">
        <v>484</v>
      </c>
      <c r="K165" s="290"/>
    </row>
    <row r="166" spans="2:11" ht="5.25" customHeight="1">
      <c r="B166" s="316"/>
      <c r="C166" s="313"/>
      <c r="D166" s="313"/>
      <c r="E166" s="313"/>
      <c r="F166" s="313"/>
      <c r="G166" s="314"/>
      <c r="H166" s="313"/>
      <c r="I166" s="313"/>
      <c r="J166" s="313"/>
      <c r="K166" s="337"/>
    </row>
    <row r="167" spans="2:11" ht="15" customHeight="1">
      <c r="B167" s="316"/>
      <c r="C167" s="296" t="s">
        <v>488</v>
      </c>
      <c r="D167" s="296"/>
      <c r="E167" s="296"/>
      <c r="F167" s="315" t="s">
        <v>485</v>
      </c>
      <c r="G167" s="296"/>
      <c r="H167" s="296" t="s">
        <v>524</v>
      </c>
      <c r="I167" s="296" t="s">
        <v>487</v>
      </c>
      <c r="J167" s="296">
        <v>120</v>
      </c>
      <c r="K167" s="337"/>
    </row>
    <row r="168" spans="2:11" ht="15" customHeight="1">
      <c r="B168" s="316"/>
      <c r="C168" s="296" t="s">
        <v>533</v>
      </c>
      <c r="D168" s="296"/>
      <c r="E168" s="296"/>
      <c r="F168" s="315" t="s">
        <v>485</v>
      </c>
      <c r="G168" s="296"/>
      <c r="H168" s="296" t="s">
        <v>534</v>
      </c>
      <c r="I168" s="296" t="s">
        <v>487</v>
      </c>
      <c r="J168" s="296" t="s">
        <v>535</v>
      </c>
      <c r="K168" s="337"/>
    </row>
    <row r="169" spans="2:11" ht="15" customHeight="1">
      <c r="B169" s="316"/>
      <c r="C169" s="296" t="s">
        <v>92</v>
      </c>
      <c r="D169" s="296"/>
      <c r="E169" s="296"/>
      <c r="F169" s="315" t="s">
        <v>485</v>
      </c>
      <c r="G169" s="296"/>
      <c r="H169" s="296" t="s">
        <v>551</v>
      </c>
      <c r="I169" s="296" t="s">
        <v>487</v>
      </c>
      <c r="J169" s="296" t="s">
        <v>535</v>
      </c>
      <c r="K169" s="337"/>
    </row>
    <row r="170" spans="2:11" ht="15" customHeight="1">
      <c r="B170" s="316"/>
      <c r="C170" s="296" t="s">
        <v>490</v>
      </c>
      <c r="D170" s="296"/>
      <c r="E170" s="296"/>
      <c r="F170" s="315" t="s">
        <v>491</v>
      </c>
      <c r="G170" s="296"/>
      <c r="H170" s="296" t="s">
        <v>551</v>
      </c>
      <c r="I170" s="296" t="s">
        <v>487</v>
      </c>
      <c r="J170" s="296">
        <v>50</v>
      </c>
      <c r="K170" s="337"/>
    </row>
    <row r="171" spans="2:11" ht="15" customHeight="1">
      <c r="B171" s="316"/>
      <c r="C171" s="296" t="s">
        <v>493</v>
      </c>
      <c r="D171" s="296"/>
      <c r="E171" s="296"/>
      <c r="F171" s="315" t="s">
        <v>485</v>
      </c>
      <c r="G171" s="296"/>
      <c r="H171" s="296" t="s">
        <v>551</v>
      </c>
      <c r="I171" s="296" t="s">
        <v>495</v>
      </c>
      <c r="J171" s="296"/>
      <c r="K171" s="337"/>
    </row>
    <row r="172" spans="2:11" ht="15" customHeight="1">
      <c r="B172" s="316"/>
      <c r="C172" s="296" t="s">
        <v>504</v>
      </c>
      <c r="D172" s="296"/>
      <c r="E172" s="296"/>
      <c r="F172" s="315" t="s">
        <v>491</v>
      </c>
      <c r="G172" s="296"/>
      <c r="H172" s="296" t="s">
        <v>551</v>
      </c>
      <c r="I172" s="296" t="s">
        <v>487</v>
      </c>
      <c r="J172" s="296">
        <v>50</v>
      </c>
      <c r="K172" s="337"/>
    </row>
    <row r="173" spans="2:11" ht="15" customHeight="1">
      <c r="B173" s="316"/>
      <c r="C173" s="296" t="s">
        <v>512</v>
      </c>
      <c r="D173" s="296"/>
      <c r="E173" s="296"/>
      <c r="F173" s="315" t="s">
        <v>491</v>
      </c>
      <c r="G173" s="296"/>
      <c r="H173" s="296" t="s">
        <v>551</v>
      </c>
      <c r="I173" s="296" t="s">
        <v>487</v>
      </c>
      <c r="J173" s="296">
        <v>50</v>
      </c>
      <c r="K173" s="337"/>
    </row>
    <row r="174" spans="2:11" ht="15" customHeight="1">
      <c r="B174" s="316"/>
      <c r="C174" s="296" t="s">
        <v>510</v>
      </c>
      <c r="D174" s="296"/>
      <c r="E174" s="296"/>
      <c r="F174" s="315" t="s">
        <v>491</v>
      </c>
      <c r="G174" s="296"/>
      <c r="H174" s="296" t="s">
        <v>551</v>
      </c>
      <c r="I174" s="296" t="s">
        <v>487</v>
      </c>
      <c r="J174" s="296">
        <v>50</v>
      </c>
      <c r="K174" s="337"/>
    </row>
    <row r="175" spans="2:11" ht="15" customHeight="1">
      <c r="B175" s="316"/>
      <c r="C175" s="296" t="s">
        <v>118</v>
      </c>
      <c r="D175" s="296"/>
      <c r="E175" s="296"/>
      <c r="F175" s="315" t="s">
        <v>485</v>
      </c>
      <c r="G175" s="296"/>
      <c r="H175" s="296" t="s">
        <v>552</v>
      </c>
      <c r="I175" s="296" t="s">
        <v>553</v>
      </c>
      <c r="J175" s="296"/>
      <c r="K175" s="337"/>
    </row>
    <row r="176" spans="2:11" ht="15" customHeight="1">
      <c r="B176" s="316"/>
      <c r="C176" s="296" t="s">
        <v>61</v>
      </c>
      <c r="D176" s="296"/>
      <c r="E176" s="296"/>
      <c r="F176" s="315" t="s">
        <v>485</v>
      </c>
      <c r="G176" s="296"/>
      <c r="H176" s="296" t="s">
        <v>554</v>
      </c>
      <c r="I176" s="296" t="s">
        <v>555</v>
      </c>
      <c r="J176" s="296">
        <v>1</v>
      </c>
      <c r="K176" s="337"/>
    </row>
    <row r="177" spans="2:11" ht="15" customHeight="1">
      <c r="B177" s="316"/>
      <c r="C177" s="296" t="s">
        <v>57</v>
      </c>
      <c r="D177" s="296"/>
      <c r="E177" s="296"/>
      <c r="F177" s="315" t="s">
        <v>485</v>
      </c>
      <c r="G177" s="296"/>
      <c r="H177" s="296" t="s">
        <v>556</v>
      </c>
      <c r="I177" s="296" t="s">
        <v>487</v>
      </c>
      <c r="J177" s="296">
        <v>20</v>
      </c>
      <c r="K177" s="337"/>
    </row>
    <row r="178" spans="2:11" ht="15" customHeight="1">
      <c r="B178" s="316"/>
      <c r="C178" s="296" t="s">
        <v>119</v>
      </c>
      <c r="D178" s="296"/>
      <c r="E178" s="296"/>
      <c r="F178" s="315" t="s">
        <v>485</v>
      </c>
      <c r="G178" s="296"/>
      <c r="H178" s="296" t="s">
        <v>557</v>
      </c>
      <c r="I178" s="296" t="s">
        <v>487</v>
      </c>
      <c r="J178" s="296">
        <v>255</v>
      </c>
      <c r="K178" s="337"/>
    </row>
    <row r="179" spans="2:11" ht="15" customHeight="1">
      <c r="B179" s="316"/>
      <c r="C179" s="296" t="s">
        <v>120</v>
      </c>
      <c r="D179" s="296"/>
      <c r="E179" s="296"/>
      <c r="F179" s="315" t="s">
        <v>485</v>
      </c>
      <c r="G179" s="296"/>
      <c r="H179" s="296" t="s">
        <v>450</v>
      </c>
      <c r="I179" s="296" t="s">
        <v>487</v>
      </c>
      <c r="J179" s="296">
        <v>10</v>
      </c>
      <c r="K179" s="337"/>
    </row>
    <row r="180" spans="2:11" ht="15" customHeight="1">
      <c r="B180" s="316"/>
      <c r="C180" s="296" t="s">
        <v>121</v>
      </c>
      <c r="D180" s="296"/>
      <c r="E180" s="296"/>
      <c r="F180" s="315" t="s">
        <v>485</v>
      </c>
      <c r="G180" s="296"/>
      <c r="H180" s="296" t="s">
        <v>558</v>
      </c>
      <c r="I180" s="296" t="s">
        <v>519</v>
      </c>
      <c r="J180" s="296"/>
      <c r="K180" s="337"/>
    </row>
    <row r="181" spans="2:11" ht="15" customHeight="1">
      <c r="B181" s="316"/>
      <c r="C181" s="296" t="s">
        <v>559</v>
      </c>
      <c r="D181" s="296"/>
      <c r="E181" s="296"/>
      <c r="F181" s="315" t="s">
        <v>485</v>
      </c>
      <c r="G181" s="296"/>
      <c r="H181" s="296" t="s">
        <v>560</v>
      </c>
      <c r="I181" s="296" t="s">
        <v>519</v>
      </c>
      <c r="J181" s="296"/>
      <c r="K181" s="337"/>
    </row>
    <row r="182" spans="2:11" ht="15" customHeight="1">
      <c r="B182" s="316"/>
      <c r="C182" s="296" t="s">
        <v>548</v>
      </c>
      <c r="D182" s="296"/>
      <c r="E182" s="296"/>
      <c r="F182" s="315" t="s">
        <v>485</v>
      </c>
      <c r="G182" s="296"/>
      <c r="H182" s="296" t="s">
        <v>561</v>
      </c>
      <c r="I182" s="296" t="s">
        <v>519</v>
      </c>
      <c r="J182" s="296"/>
      <c r="K182" s="337"/>
    </row>
    <row r="183" spans="2:11" ht="15" customHeight="1">
      <c r="B183" s="316"/>
      <c r="C183" s="296" t="s">
        <v>123</v>
      </c>
      <c r="D183" s="296"/>
      <c r="E183" s="296"/>
      <c r="F183" s="315" t="s">
        <v>491</v>
      </c>
      <c r="G183" s="296"/>
      <c r="H183" s="296" t="s">
        <v>562</v>
      </c>
      <c r="I183" s="296" t="s">
        <v>487</v>
      </c>
      <c r="J183" s="296">
        <v>50</v>
      </c>
      <c r="K183" s="337"/>
    </row>
    <row r="184" spans="2:11" ht="15" customHeight="1">
      <c r="B184" s="316"/>
      <c r="C184" s="296" t="s">
        <v>563</v>
      </c>
      <c r="D184" s="296"/>
      <c r="E184" s="296"/>
      <c r="F184" s="315" t="s">
        <v>491</v>
      </c>
      <c r="G184" s="296"/>
      <c r="H184" s="296" t="s">
        <v>564</v>
      </c>
      <c r="I184" s="296" t="s">
        <v>565</v>
      </c>
      <c r="J184" s="296"/>
      <c r="K184" s="337"/>
    </row>
    <row r="185" spans="2:11" ht="15" customHeight="1">
      <c r="B185" s="316"/>
      <c r="C185" s="296" t="s">
        <v>566</v>
      </c>
      <c r="D185" s="296"/>
      <c r="E185" s="296"/>
      <c r="F185" s="315" t="s">
        <v>491</v>
      </c>
      <c r="G185" s="296"/>
      <c r="H185" s="296" t="s">
        <v>567</v>
      </c>
      <c r="I185" s="296" t="s">
        <v>565</v>
      </c>
      <c r="J185" s="296"/>
      <c r="K185" s="337"/>
    </row>
    <row r="186" spans="2:11" ht="15" customHeight="1">
      <c r="B186" s="316"/>
      <c r="C186" s="296" t="s">
        <v>568</v>
      </c>
      <c r="D186" s="296"/>
      <c r="E186" s="296"/>
      <c r="F186" s="315" t="s">
        <v>491</v>
      </c>
      <c r="G186" s="296"/>
      <c r="H186" s="296" t="s">
        <v>569</v>
      </c>
      <c r="I186" s="296" t="s">
        <v>565</v>
      </c>
      <c r="J186" s="296"/>
      <c r="K186" s="337"/>
    </row>
    <row r="187" spans="2:11" ht="15" customHeight="1">
      <c r="B187" s="316"/>
      <c r="C187" s="349" t="s">
        <v>570</v>
      </c>
      <c r="D187" s="296"/>
      <c r="E187" s="296"/>
      <c r="F187" s="315" t="s">
        <v>491</v>
      </c>
      <c r="G187" s="296"/>
      <c r="H187" s="296" t="s">
        <v>571</v>
      </c>
      <c r="I187" s="296" t="s">
        <v>572</v>
      </c>
      <c r="J187" s="350" t="s">
        <v>573</v>
      </c>
      <c r="K187" s="337"/>
    </row>
    <row r="188" spans="2:11" ht="15" customHeight="1">
      <c r="B188" s="316"/>
      <c r="C188" s="301" t="s">
        <v>46</v>
      </c>
      <c r="D188" s="296"/>
      <c r="E188" s="296"/>
      <c r="F188" s="315" t="s">
        <v>485</v>
      </c>
      <c r="G188" s="296"/>
      <c r="H188" s="292" t="s">
        <v>574</v>
      </c>
      <c r="I188" s="296" t="s">
        <v>575</v>
      </c>
      <c r="J188" s="296"/>
      <c r="K188" s="337"/>
    </row>
    <row r="189" spans="2:11" ht="15" customHeight="1">
      <c r="B189" s="316"/>
      <c r="C189" s="301" t="s">
        <v>576</v>
      </c>
      <c r="D189" s="296"/>
      <c r="E189" s="296"/>
      <c r="F189" s="315" t="s">
        <v>485</v>
      </c>
      <c r="G189" s="296"/>
      <c r="H189" s="296" t="s">
        <v>577</v>
      </c>
      <c r="I189" s="296" t="s">
        <v>519</v>
      </c>
      <c r="J189" s="296"/>
      <c r="K189" s="337"/>
    </row>
    <row r="190" spans="2:11" ht="15" customHeight="1">
      <c r="B190" s="316"/>
      <c r="C190" s="301" t="s">
        <v>578</v>
      </c>
      <c r="D190" s="296"/>
      <c r="E190" s="296"/>
      <c r="F190" s="315" t="s">
        <v>485</v>
      </c>
      <c r="G190" s="296"/>
      <c r="H190" s="296" t="s">
        <v>579</v>
      </c>
      <c r="I190" s="296" t="s">
        <v>519</v>
      </c>
      <c r="J190" s="296"/>
      <c r="K190" s="337"/>
    </row>
    <row r="191" spans="2:11" ht="15" customHeight="1">
      <c r="B191" s="316"/>
      <c r="C191" s="301" t="s">
        <v>580</v>
      </c>
      <c r="D191" s="296"/>
      <c r="E191" s="296"/>
      <c r="F191" s="315" t="s">
        <v>491</v>
      </c>
      <c r="G191" s="296"/>
      <c r="H191" s="296" t="s">
        <v>581</v>
      </c>
      <c r="I191" s="296" t="s">
        <v>519</v>
      </c>
      <c r="J191" s="296"/>
      <c r="K191" s="337"/>
    </row>
    <row r="192" spans="2:11" ht="15" customHeight="1">
      <c r="B192" s="343"/>
      <c r="C192" s="351"/>
      <c r="D192" s="325"/>
      <c r="E192" s="325"/>
      <c r="F192" s="325"/>
      <c r="G192" s="325"/>
      <c r="H192" s="325"/>
      <c r="I192" s="325"/>
      <c r="J192" s="325"/>
      <c r="K192" s="344"/>
    </row>
    <row r="193" spans="2:11" ht="18.75" customHeight="1">
      <c r="B193" s="292"/>
      <c r="C193" s="296"/>
      <c r="D193" s="296"/>
      <c r="E193" s="296"/>
      <c r="F193" s="315"/>
      <c r="G193" s="296"/>
      <c r="H193" s="296"/>
      <c r="I193" s="296"/>
      <c r="J193" s="296"/>
      <c r="K193" s="292"/>
    </row>
    <row r="194" spans="2:11" ht="18.75" customHeight="1">
      <c r="B194" s="292"/>
      <c r="C194" s="296"/>
      <c r="D194" s="296"/>
      <c r="E194" s="296"/>
      <c r="F194" s="315"/>
      <c r="G194" s="296"/>
      <c r="H194" s="296"/>
      <c r="I194" s="296"/>
      <c r="J194" s="296"/>
      <c r="K194" s="292"/>
    </row>
    <row r="195" spans="2:11" ht="18.75" customHeight="1"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</row>
    <row r="196" spans="2:11">
      <c r="B196" s="284"/>
      <c r="C196" s="285"/>
      <c r="D196" s="285"/>
      <c r="E196" s="285"/>
      <c r="F196" s="285"/>
      <c r="G196" s="285"/>
      <c r="H196" s="285"/>
      <c r="I196" s="285"/>
      <c r="J196" s="285"/>
      <c r="K196" s="286"/>
    </row>
    <row r="197" spans="2:11" ht="21">
      <c r="B197" s="287"/>
      <c r="C197" s="417" t="s">
        <v>582</v>
      </c>
      <c r="D197" s="417"/>
      <c r="E197" s="417"/>
      <c r="F197" s="417"/>
      <c r="G197" s="417"/>
      <c r="H197" s="417"/>
      <c r="I197" s="417"/>
      <c r="J197" s="417"/>
      <c r="K197" s="288"/>
    </row>
    <row r="198" spans="2:11" ht="25.5" customHeight="1">
      <c r="B198" s="287"/>
      <c r="C198" s="352" t="s">
        <v>583</v>
      </c>
      <c r="D198" s="352"/>
      <c r="E198" s="352"/>
      <c r="F198" s="352" t="s">
        <v>584</v>
      </c>
      <c r="G198" s="353"/>
      <c r="H198" s="416" t="s">
        <v>585</v>
      </c>
      <c r="I198" s="416"/>
      <c r="J198" s="416"/>
      <c r="K198" s="288"/>
    </row>
    <row r="199" spans="2:11" ht="5.25" customHeight="1">
      <c r="B199" s="316"/>
      <c r="C199" s="313"/>
      <c r="D199" s="313"/>
      <c r="E199" s="313"/>
      <c r="F199" s="313"/>
      <c r="G199" s="296"/>
      <c r="H199" s="313"/>
      <c r="I199" s="313"/>
      <c r="J199" s="313"/>
      <c r="K199" s="337"/>
    </row>
    <row r="200" spans="2:11" ht="15" customHeight="1">
      <c r="B200" s="316"/>
      <c r="C200" s="296" t="s">
        <v>575</v>
      </c>
      <c r="D200" s="296"/>
      <c r="E200" s="296"/>
      <c r="F200" s="315" t="s">
        <v>47</v>
      </c>
      <c r="G200" s="296"/>
      <c r="H200" s="414" t="s">
        <v>586</v>
      </c>
      <c r="I200" s="414"/>
      <c r="J200" s="414"/>
      <c r="K200" s="337"/>
    </row>
    <row r="201" spans="2:11" ht="15" customHeight="1">
      <c r="B201" s="316"/>
      <c r="C201" s="322"/>
      <c r="D201" s="296"/>
      <c r="E201" s="296"/>
      <c r="F201" s="315" t="s">
        <v>48</v>
      </c>
      <c r="G201" s="296"/>
      <c r="H201" s="414" t="s">
        <v>587</v>
      </c>
      <c r="I201" s="414"/>
      <c r="J201" s="414"/>
      <c r="K201" s="337"/>
    </row>
    <row r="202" spans="2:11" ht="15" customHeight="1">
      <c r="B202" s="316"/>
      <c r="C202" s="322"/>
      <c r="D202" s="296"/>
      <c r="E202" s="296"/>
      <c r="F202" s="315" t="s">
        <v>51</v>
      </c>
      <c r="G202" s="296"/>
      <c r="H202" s="414" t="s">
        <v>588</v>
      </c>
      <c r="I202" s="414"/>
      <c r="J202" s="414"/>
      <c r="K202" s="337"/>
    </row>
    <row r="203" spans="2:11" ht="15" customHeight="1">
      <c r="B203" s="316"/>
      <c r="C203" s="296"/>
      <c r="D203" s="296"/>
      <c r="E203" s="296"/>
      <c r="F203" s="315" t="s">
        <v>49</v>
      </c>
      <c r="G203" s="296"/>
      <c r="H203" s="414" t="s">
        <v>589</v>
      </c>
      <c r="I203" s="414"/>
      <c r="J203" s="414"/>
      <c r="K203" s="337"/>
    </row>
    <row r="204" spans="2:11" ht="15" customHeight="1">
      <c r="B204" s="316"/>
      <c r="C204" s="296"/>
      <c r="D204" s="296"/>
      <c r="E204" s="296"/>
      <c r="F204" s="315" t="s">
        <v>50</v>
      </c>
      <c r="G204" s="296"/>
      <c r="H204" s="414" t="s">
        <v>590</v>
      </c>
      <c r="I204" s="414"/>
      <c r="J204" s="414"/>
      <c r="K204" s="337"/>
    </row>
    <row r="205" spans="2:11" ht="15" customHeight="1">
      <c r="B205" s="316"/>
      <c r="C205" s="296"/>
      <c r="D205" s="296"/>
      <c r="E205" s="296"/>
      <c r="F205" s="315"/>
      <c r="G205" s="296"/>
      <c r="H205" s="296"/>
      <c r="I205" s="296"/>
      <c r="J205" s="296"/>
      <c r="K205" s="337"/>
    </row>
    <row r="206" spans="2:11" ht="15" customHeight="1">
      <c r="B206" s="316"/>
      <c r="C206" s="296" t="s">
        <v>531</v>
      </c>
      <c r="D206" s="296"/>
      <c r="E206" s="296"/>
      <c r="F206" s="315" t="s">
        <v>83</v>
      </c>
      <c r="G206" s="296"/>
      <c r="H206" s="414" t="s">
        <v>591</v>
      </c>
      <c r="I206" s="414"/>
      <c r="J206" s="414"/>
      <c r="K206" s="337"/>
    </row>
    <row r="207" spans="2:11" ht="15" customHeight="1">
      <c r="B207" s="316"/>
      <c r="C207" s="322"/>
      <c r="D207" s="296"/>
      <c r="E207" s="296"/>
      <c r="F207" s="315" t="s">
        <v>429</v>
      </c>
      <c r="G207" s="296"/>
      <c r="H207" s="414" t="s">
        <v>430</v>
      </c>
      <c r="I207" s="414"/>
      <c r="J207" s="414"/>
      <c r="K207" s="337"/>
    </row>
    <row r="208" spans="2:11" ht="15" customHeight="1">
      <c r="B208" s="316"/>
      <c r="C208" s="296"/>
      <c r="D208" s="296"/>
      <c r="E208" s="296"/>
      <c r="F208" s="315" t="s">
        <v>427</v>
      </c>
      <c r="G208" s="296"/>
      <c r="H208" s="414" t="s">
        <v>592</v>
      </c>
      <c r="I208" s="414"/>
      <c r="J208" s="414"/>
      <c r="K208" s="337"/>
    </row>
    <row r="209" spans="2:11" ht="15" customHeight="1">
      <c r="B209" s="354"/>
      <c r="C209" s="322"/>
      <c r="D209" s="322"/>
      <c r="E209" s="322"/>
      <c r="F209" s="315" t="s">
        <v>431</v>
      </c>
      <c r="G209" s="301"/>
      <c r="H209" s="415" t="s">
        <v>432</v>
      </c>
      <c r="I209" s="415"/>
      <c r="J209" s="415"/>
      <c r="K209" s="355"/>
    </row>
    <row r="210" spans="2:11" ht="15" customHeight="1">
      <c r="B210" s="354"/>
      <c r="C210" s="322"/>
      <c r="D210" s="322"/>
      <c r="E210" s="322"/>
      <c r="F210" s="315" t="s">
        <v>433</v>
      </c>
      <c r="G210" s="301"/>
      <c r="H210" s="415" t="s">
        <v>593</v>
      </c>
      <c r="I210" s="415"/>
      <c r="J210" s="415"/>
      <c r="K210" s="355"/>
    </row>
    <row r="211" spans="2:11" ht="15" customHeight="1">
      <c r="B211" s="354"/>
      <c r="C211" s="322"/>
      <c r="D211" s="322"/>
      <c r="E211" s="322"/>
      <c r="F211" s="356"/>
      <c r="G211" s="301"/>
      <c r="H211" s="357"/>
      <c r="I211" s="357"/>
      <c r="J211" s="357"/>
      <c r="K211" s="355"/>
    </row>
    <row r="212" spans="2:11" ht="15" customHeight="1">
      <c r="B212" s="354"/>
      <c r="C212" s="296" t="s">
        <v>555</v>
      </c>
      <c r="D212" s="322"/>
      <c r="E212" s="322"/>
      <c r="F212" s="315">
        <v>1</v>
      </c>
      <c r="G212" s="301"/>
      <c r="H212" s="415" t="s">
        <v>594</v>
      </c>
      <c r="I212" s="415"/>
      <c r="J212" s="415"/>
      <c r="K212" s="355"/>
    </row>
    <row r="213" spans="2:11" ht="15" customHeight="1">
      <c r="B213" s="354"/>
      <c r="C213" s="322"/>
      <c r="D213" s="322"/>
      <c r="E213" s="322"/>
      <c r="F213" s="315">
        <v>2</v>
      </c>
      <c r="G213" s="301"/>
      <c r="H213" s="415" t="s">
        <v>595</v>
      </c>
      <c r="I213" s="415"/>
      <c r="J213" s="415"/>
      <c r="K213" s="355"/>
    </row>
    <row r="214" spans="2:11" ht="15" customHeight="1">
      <c r="B214" s="354"/>
      <c r="C214" s="322"/>
      <c r="D214" s="322"/>
      <c r="E214" s="322"/>
      <c r="F214" s="315">
        <v>3</v>
      </c>
      <c r="G214" s="301"/>
      <c r="H214" s="415" t="s">
        <v>596</v>
      </c>
      <c r="I214" s="415"/>
      <c r="J214" s="415"/>
      <c r="K214" s="355"/>
    </row>
    <row r="215" spans="2:11" ht="15" customHeight="1">
      <c r="B215" s="354"/>
      <c r="C215" s="322"/>
      <c r="D215" s="322"/>
      <c r="E215" s="322"/>
      <c r="F215" s="315">
        <v>4</v>
      </c>
      <c r="G215" s="301"/>
      <c r="H215" s="415" t="s">
        <v>597</v>
      </c>
      <c r="I215" s="415"/>
      <c r="J215" s="415"/>
      <c r="K215" s="355"/>
    </row>
    <row r="216" spans="2:11" ht="12.75" customHeight="1">
      <c r="B216" s="358"/>
      <c r="C216" s="359"/>
      <c r="D216" s="359"/>
      <c r="E216" s="359"/>
      <c r="F216" s="359"/>
      <c r="G216" s="359"/>
      <c r="H216" s="359"/>
      <c r="I216" s="359"/>
      <c r="J216" s="359"/>
      <c r="K216" s="360"/>
    </row>
  </sheetData>
  <sheetProtection password="CC35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000 - VEDLEJŠÍ ROZPOČTOVÉ...</vt:lpstr>
      <vt:lpstr>SO 101.1 - Zemní práce</vt:lpstr>
      <vt:lpstr>SO 101.2 - Opěrná zeď</vt:lpstr>
      <vt:lpstr>Pokyny pro vyplnění</vt:lpstr>
      <vt:lpstr>'000 - VEDLEJŠÍ ROZPOČTOVÉ...'!Názvy_tisku</vt:lpstr>
      <vt:lpstr>'Rekapitulace stavby'!Názvy_tisku</vt:lpstr>
      <vt:lpstr>'SO 101.1 - Zemní práce'!Názvy_tisku</vt:lpstr>
      <vt:lpstr>'SO 101.2 - Opěrná zeď'!Názvy_tisku</vt:lpstr>
      <vt:lpstr>'000 - VEDLEJŠÍ ROZPOČTOVÉ...'!Oblast_tisku</vt:lpstr>
      <vt:lpstr>'Pokyny pro vyplnění'!Oblast_tisku</vt:lpstr>
      <vt:lpstr>'Rekapitulace stavby'!Oblast_tisku</vt:lpstr>
      <vt:lpstr>'SO 101.1 - Zemní práce'!Oblast_tisku</vt:lpstr>
      <vt:lpstr>'SO 101.2 - Opěrná zeď'!Oblast_tisku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DESKTOP-N8IS61F\Eva</dc:creator>
  <cp:lastModifiedBy>Uživatel systému Windows</cp:lastModifiedBy>
  <dcterms:created xsi:type="dcterms:W3CDTF">2018-03-02T06:57:49Z</dcterms:created>
  <dcterms:modified xsi:type="dcterms:W3CDTF">2018-03-02T06:57:55Z</dcterms:modified>
</cp:coreProperties>
</file>