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1153.1 - obnova povrchu a..." sheetId="2" r:id="rId2"/>
    <sheet name="100.3 - VRN" sheetId="3" r:id="rId3"/>
    <sheet name="Pokyny pro vyplnění" sheetId="4" r:id="rId4"/>
  </sheets>
  <definedNames>
    <definedName name="_xlnm.Print_Area" localSheetId="0">'Rekapitulace stavby'!$D$4:$AO$36,'Rekapitulace stavby'!$C$42:$AQ$57</definedName>
    <definedName name="_xlnm.Print_Titles" localSheetId="0">'Rekapitulace stavby'!$52:$52</definedName>
    <definedName name="_xlnm._FilterDatabase" localSheetId="1" hidden="1">'1153.1 - obnova povrchu a...'!$C$86:$K$268</definedName>
    <definedName name="_xlnm.Print_Area" localSheetId="1">'1153.1 - obnova povrchu a...'!$C$4:$J$39,'1153.1 - obnova povrchu a...'!$C$45:$J$68,'1153.1 - obnova povrchu a...'!$C$74:$J$268</definedName>
    <definedName name="_xlnm.Print_Titles" localSheetId="1">'1153.1 - obnova povrchu a...'!$86:$86</definedName>
    <definedName name="_xlnm._FilterDatabase" localSheetId="2" hidden="1">'100.3 - VRN'!$C$80:$K$97</definedName>
    <definedName name="_xlnm.Print_Area" localSheetId="2">'100.3 - VRN'!$C$4:$J$39,'100.3 - VRN'!$C$45:$J$62,'100.3 - VRN'!$C$68:$J$97</definedName>
    <definedName name="_xlnm.Print_Titles" localSheetId="2">'100.3 - VRN'!$80:$80</definedName>
    <definedName name="_xlnm.Print_Area" localSheetId="3">'Pokyny pro vyplnění'!$B$2:$K$71,'Pokyny pro vyplnění'!$B$74:$K$118,'Pokyny pro vyplnění'!$B$121:$K$161,'Pokyny pro vyplnění'!$B$164:$K$218</definedName>
  </definedNames>
  <calcPr/>
</workbook>
</file>

<file path=xl/calcChain.xml><?xml version="1.0" encoding="utf-8"?>
<calcChain xmlns="http://schemas.openxmlformats.org/spreadsheetml/2006/main">
  <c i="3" l="1" r="J37"/>
  <c r="J36"/>
  <c i="1" r="AY56"/>
  <c i="3" r="J35"/>
  <c i="1" r="AX56"/>
  <c i="3" r="BI96"/>
  <c r="BH96"/>
  <c r="BG96"/>
  <c r="BF96"/>
  <c r="T96"/>
  <c r="R96"/>
  <c r="P96"/>
  <c r="BI95"/>
  <c r="BH95"/>
  <c r="BG95"/>
  <c r="BF95"/>
  <c r="T95"/>
  <c r="R95"/>
  <c r="P95"/>
  <c r="BI93"/>
  <c r="BH93"/>
  <c r="BG93"/>
  <c r="BF93"/>
  <c r="T93"/>
  <c r="R93"/>
  <c r="P93"/>
  <c r="BI91"/>
  <c r="BH91"/>
  <c r="BG91"/>
  <c r="BF91"/>
  <c r="T91"/>
  <c r="R91"/>
  <c r="P91"/>
  <c r="BI90"/>
  <c r="BH90"/>
  <c r="BG90"/>
  <c r="BF90"/>
  <c r="T90"/>
  <c r="R90"/>
  <c r="P90"/>
  <c r="BI88"/>
  <c r="BH88"/>
  <c r="BG88"/>
  <c r="BF88"/>
  <c r="T88"/>
  <c r="R88"/>
  <c r="P88"/>
  <c r="BI86"/>
  <c r="BH86"/>
  <c r="BG86"/>
  <c r="BF86"/>
  <c r="T86"/>
  <c r="R86"/>
  <c r="P86"/>
  <c r="BI84"/>
  <c r="BH84"/>
  <c r="BG84"/>
  <c r="BF84"/>
  <c r="T84"/>
  <c r="R84"/>
  <c r="P84"/>
  <c r="J78"/>
  <c r="J77"/>
  <c r="F77"/>
  <c r="F75"/>
  <c r="E73"/>
  <c r="J55"/>
  <c r="J54"/>
  <c r="F54"/>
  <c r="F52"/>
  <c r="E50"/>
  <c r="J18"/>
  <c r="E18"/>
  <c r="F78"/>
  <c r="J17"/>
  <c r="J12"/>
  <c r="J52"/>
  <c r="E7"/>
  <c r="E71"/>
  <c i="2" r="J37"/>
  <c r="J36"/>
  <c i="1" r="AY55"/>
  <c i="2" r="J35"/>
  <c i="1" r="AX55"/>
  <c i="2" r="BI265"/>
  <c r="BH265"/>
  <c r="BG265"/>
  <c r="BF265"/>
  <c r="T265"/>
  <c r="R265"/>
  <c r="P265"/>
  <c r="BI261"/>
  <c r="BH261"/>
  <c r="BG261"/>
  <c r="BF261"/>
  <c r="T261"/>
  <c r="R261"/>
  <c r="P261"/>
  <c r="BI257"/>
  <c r="BH257"/>
  <c r="BG257"/>
  <c r="BF257"/>
  <c r="T257"/>
  <c r="R257"/>
  <c r="P257"/>
  <c r="BI254"/>
  <c r="BH254"/>
  <c r="BG254"/>
  <c r="BF254"/>
  <c r="T254"/>
  <c r="R254"/>
  <c r="P254"/>
  <c r="BI250"/>
  <c r="BH250"/>
  <c r="BG250"/>
  <c r="BF250"/>
  <c r="T250"/>
  <c r="R250"/>
  <c r="P250"/>
  <c r="BI246"/>
  <c r="BH246"/>
  <c r="BG246"/>
  <c r="BF246"/>
  <c r="T246"/>
  <c r="R246"/>
  <c r="P246"/>
  <c r="BI242"/>
  <c r="BH242"/>
  <c r="BG242"/>
  <c r="BF242"/>
  <c r="T242"/>
  <c r="R242"/>
  <c r="P242"/>
  <c r="BI238"/>
  <c r="BH238"/>
  <c r="BG238"/>
  <c r="BF238"/>
  <c r="T238"/>
  <c r="T237"/>
  <c r="R238"/>
  <c r="R237"/>
  <c r="P238"/>
  <c r="P237"/>
  <c r="BI235"/>
  <c r="BH235"/>
  <c r="BG235"/>
  <c r="BF235"/>
  <c r="T235"/>
  <c r="R235"/>
  <c r="P235"/>
  <c r="BI232"/>
  <c r="BH232"/>
  <c r="BG232"/>
  <c r="BF232"/>
  <c r="T232"/>
  <c r="R232"/>
  <c r="P232"/>
  <c r="BI229"/>
  <c r="BH229"/>
  <c r="BG229"/>
  <c r="BF229"/>
  <c r="T229"/>
  <c r="R229"/>
  <c r="P229"/>
  <c r="BI225"/>
  <c r="BH225"/>
  <c r="BG225"/>
  <c r="BF225"/>
  <c r="T225"/>
  <c r="R225"/>
  <c r="P225"/>
  <c r="BI222"/>
  <c r="BH222"/>
  <c r="BG222"/>
  <c r="BF222"/>
  <c r="T222"/>
  <c r="R222"/>
  <c r="P222"/>
  <c r="BI220"/>
  <c r="BH220"/>
  <c r="BG220"/>
  <c r="BF220"/>
  <c r="T220"/>
  <c r="R220"/>
  <c r="P220"/>
  <c r="BI218"/>
  <c r="BH218"/>
  <c r="BG218"/>
  <c r="BF218"/>
  <c r="T218"/>
  <c r="R218"/>
  <c r="P218"/>
  <c r="BI215"/>
  <c r="BH215"/>
  <c r="BG215"/>
  <c r="BF215"/>
  <c r="T215"/>
  <c r="R215"/>
  <c r="P215"/>
  <c r="BI211"/>
  <c r="BH211"/>
  <c r="BG211"/>
  <c r="BF211"/>
  <c r="T211"/>
  <c r="R211"/>
  <c r="P211"/>
  <c r="BI208"/>
  <c r="BH208"/>
  <c r="BG208"/>
  <c r="BF208"/>
  <c r="T208"/>
  <c r="R208"/>
  <c r="P208"/>
  <c r="BI205"/>
  <c r="BH205"/>
  <c r="BG205"/>
  <c r="BF205"/>
  <c r="T205"/>
  <c r="R205"/>
  <c r="P205"/>
  <c r="BI202"/>
  <c r="BH202"/>
  <c r="BG202"/>
  <c r="BF202"/>
  <c r="T202"/>
  <c r="R202"/>
  <c r="P202"/>
  <c r="BI200"/>
  <c r="BH200"/>
  <c r="BG200"/>
  <c r="BF200"/>
  <c r="T200"/>
  <c r="R200"/>
  <c r="P200"/>
  <c r="BI198"/>
  <c r="BH198"/>
  <c r="BG198"/>
  <c r="BF198"/>
  <c r="T198"/>
  <c r="R198"/>
  <c r="P198"/>
  <c r="BI196"/>
  <c r="BH196"/>
  <c r="BG196"/>
  <c r="BF196"/>
  <c r="T196"/>
  <c r="R196"/>
  <c r="P196"/>
  <c r="BI194"/>
  <c r="BH194"/>
  <c r="BG194"/>
  <c r="BF194"/>
  <c r="T194"/>
  <c r="R194"/>
  <c r="P194"/>
  <c r="BI192"/>
  <c r="BH192"/>
  <c r="BG192"/>
  <c r="BF192"/>
  <c r="T192"/>
  <c r="R192"/>
  <c r="P192"/>
  <c r="BI189"/>
  <c r="BH189"/>
  <c r="BG189"/>
  <c r="BF189"/>
  <c r="T189"/>
  <c r="R189"/>
  <c r="P189"/>
  <c r="BI187"/>
  <c r="BH187"/>
  <c r="BG187"/>
  <c r="BF187"/>
  <c r="T187"/>
  <c r="R187"/>
  <c r="P187"/>
  <c r="BI186"/>
  <c r="BH186"/>
  <c r="BG186"/>
  <c r="BF186"/>
  <c r="T186"/>
  <c r="R186"/>
  <c r="P186"/>
  <c r="BI183"/>
  <c r="BH183"/>
  <c r="BG183"/>
  <c r="BF183"/>
  <c r="T183"/>
  <c r="R183"/>
  <c r="P183"/>
  <c r="BI180"/>
  <c r="BH180"/>
  <c r="BG180"/>
  <c r="BF180"/>
  <c r="T180"/>
  <c r="T179"/>
  <c r="R180"/>
  <c r="R179"/>
  <c r="P180"/>
  <c r="P179"/>
  <c r="BI177"/>
  <c r="BH177"/>
  <c r="BG177"/>
  <c r="BF177"/>
  <c r="T177"/>
  <c r="R177"/>
  <c r="P177"/>
  <c r="BI175"/>
  <c r="BH175"/>
  <c r="BG175"/>
  <c r="BF175"/>
  <c r="T175"/>
  <c r="R175"/>
  <c r="P175"/>
  <c r="BI171"/>
  <c r="BH171"/>
  <c r="BG171"/>
  <c r="BF171"/>
  <c r="T171"/>
  <c r="R171"/>
  <c r="P171"/>
  <c r="BI169"/>
  <c r="BH169"/>
  <c r="BG169"/>
  <c r="BF169"/>
  <c r="T169"/>
  <c r="R169"/>
  <c r="P169"/>
  <c r="BI166"/>
  <c r="BH166"/>
  <c r="BG166"/>
  <c r="BF166"/>
  <c r="T166"/>
  <c r="R166"/>
  <c r="P166"/>
  <c r="BI163"/>
  <c r="BH163"/>
  <c r="BG163"/>
  <c r="BF163"/>
  <c r="T163"/>
  <c r="R163"/>
  <c r="P163"/>
  <c r="BI160"/>
  <c r="BH160"/>
  <c r="BG160"/>
  <c r="BF160"/>
  <c r="T160"/>
  <c r="R160"/>
  <c r="P160"/>
  <c r="BI158"/>
  <c r="BH158"/>
  <c r="BG158"/>
  <c r="BF158"/>
  <c r="T158"/>
  <c r="R158"/>
  <c r="P158"/>
  <c r="BI155"/>
  <c r="BH155"/>
  <c r="BG155"/>
  <c r="BF155"/>
  <c r="T155"/>
  <c r="R155"/>
  <c r="P155"/>
  <c r="BI152"/>
  <c r="BH152"/>
  <c r="BG152"/>
  <c r="BF152"/>
  <c r="T152"/>
  <c r="R152"/>
  <c r="P152"/>
  <c r="BI149"/>
  <c r="BH149"/>
  <c r="BG149"/>
  <c r="BF149"/>
  <c r="T149"/>
  <c r="R149"/>
  <c r="P149"/>
  <c r="BI146"/>
  <c r="BH146"/>
  <c r="BG146"/>
  <c r="BF146"/>
  <c r="T146"/>
  <c r="R146"/>
  <c r="P146"/>
  <c r="BI144"/>
  <c r="BH144"/>
  <c r="BG144"/>
  <c r="BF144"/>
  <c r="T144"/>
  <c r="R144"/>
  <c r="P144"/>
  <c r="BI140"/>
  <c r="BH140"/>
  <c r="BG140"/>
  <c r="BF140"/>
  <c r="T140"/>
  <c r="R140"/>
  <c r="P140"/>
  <c r="BI136"/>
  <c r="BH136"/>
  <c r="BG136"/>
  <c r="BF136"/>
  <c r="T136"/>
  <c r="R136"/>
  <c r="P136"/>
  <c r="BI133"/>
  <c r="BH133"/>
  <c r="BG133"/>
  <c r="BF133"/>
  <c r="T133"/>
  <c r="R133"/>
  <c r="P133"/>
  <c r="BI130"/>
  <c r="BH130"/>
  <c r="BG130"/>
  <c r="BF130"/>
  <c r="T130"/>
  <c r="R130"/>
  <c r="P130"/>
  <c r="BI128"/>
  <c r="BH128"/>
  <c r="BG128"/>
  <c r="BF128"/>
  <c r="T128"/>
  <c r="R128"/>
  <c r="P128"/>
  <c r="BI125"/>
  <c r="BH125"/>
  <c r="BG125"/>
  <c r="BF125"/>
  <c r="T125"/>
  <c r="R125"/>
  <c r="P125"/>
  <c r="BI122"/>
  <c r="BH122"/>
  <c r="BG122"/>
  <c r="BF122"/>
  <c r="T122"/>
  <c r="R122"/>
  <c r="P122"/>
  <c r="BI119"/>
  <c r="BH119"/>
  <c r="BG119"/>
  <c r="BF119"/>
  <c r="T119"/>
  <c r="R119"/>
  <c r="P119"/>
  <c r="BI116"/>
  <c r="BH116"/>
  <c r="BG116"/>
  <c r="BF116"/>
  <c r="T116"/>
  <c r="R116"/>
  <c r="P116"/>
  <c r="BI111"/>
  <c r="BH111"/>
  <c r="BG111"/>
  <c r="BF111"/>
  <c r="T111"/>
  <c r="R111"/>
  <c r="P111"/>
  <c r="BI109"/>
  <c r="BH109"/>
  <c r="BG109"/>
  <c r="BF109"/>
  <c r="T109"/>
  <c r="R109"/>
  <c r="P109"/>
  <c r="BI106"/>
  <c r="BH106"/>
  <c r="BG106"/>
  <c r="BF106"/>
  <c r="T106"/>
  <c r="R106"/>
  <c r="P106"/>
  <c r="BI103"/>
  <c r="BH103"/>
  <c r="BG103"/>
  <c r="BF103"/>
  <c r="T103"/>
  <c r="R103"/>
  <c r="P103"/>
  <c r="BI100"/>
  <c r="BH100"/>
  <c r="BG100"/>
  <c r="BF100"/>
  <c r="T100"/>
  <c r="R100"/>
  <c r="P100"/>
  <c r="BI97"/>
  <c r="BH97"/>
  <c r="BG97"/>
  <c r="BF97"/>
  <c r="T97"/>
  <c r="R97"/>
  <c r="P97"/>
  <c r="BI94"/>
  <c r="BH94"/>
  <c r="BG94"/>
  <c r="BF94"/>
  <c r="T94"/>
  <c r="R94"/>
  <c r="P94"/>
  <c r="BI90"/>
  <c r="BH90"/>
  <c r="BG90"/>
  <c r="BF90"/>
  <c r="T90"/>
  <c r="R90"/>
  <c r="P90"/>
  <c r="J84"/>
  <c r="J83"/>
  <c r="F83"/>
  <c r="F81"/>
  <c r="E79"/>
  <c r="J55"/>
  <c r="J54"/>
  <c r="F54"/>
  <c r="F52"/>
  <c r="E50"/>
  <c r="J18"/>
  <c r="E18"/>
  <c r="F84"/>
  <c r="J17"/>
  <c r="J12"/>
  <c r="J52"/>
  <c r="E7"/>
  <c r="E77"/>
  <c i="1" r="L50"/>
  <c r="AM50"/>
  <c r="AM49"/>
  <c r="L49"/>
  <c r="AM47"/>
  <c r="L47"/>
  <c r="L45"/>
  <c r="L44"/>
  <c i="2" r="J152"/>
  <c r="BK130"/>
  <c i="3" r="BK86"/>
  <c i="2" r="J205"/>
  <c r="J238"/>
  <c r="J116"/>
  <c r="BK194"/>
  <c i="3" r="BK84"/>
  <c i="2" r="J149"/>
  <c r="J229"/>
  <c r="J155"/>
  <c i="3" r="BK96"/>
  <c i="2" r="BK171"/>
  <c r="J97"/>
  <c i="3" r="J91"/>
  <c i="2" r="BK202"/>
  <c r="J242"/>
  <c r="J180"/>
  <c r="BK225"/>
  <c r="BK128"/>
  <c r="J171"/>
  <c r="BK186"/>
  <c i="3" r="BK90"/>
  <c i="2" r="BK152"/>
  <c i="1" r="AS54"/>
  <c i="2" r="J144"/>
  <c i="3" r="BK88"/>
  <c i="2" r="BK169"/>
  <c i="3" r="J96"/>
  <c i="2" r="BK140"/>
  <c r="J187"/>
  <c r="BK116"/>
  <c r="BK257"/>
  <c r="BK109"/>
  <c r="BK222"/>
  <c r="J111"/>
  <c r="J175"/>
  <c r="J109"/>
  <c r="J189"/>
  <c r="J250"/>
  <c r="J225"/>
  <c r="J90"/>
  <c r="BK192"/>
  <c r="J106"/>
  <c r="J198"/>
  <c r="BK265"/>
  <c r="J103"/>
  <c r="J192"/>
  <c r="BK208"/>
  <c r="BK119"/>
  <c r="BK238"/>
  <c r="J158"/>
  <c r="BK205"/>
  <c r="J222"/>
  <c r="BK125"/>
  <c i="3" r="BK91"/>
  <c i="2" r="J186"/>
  <c r="BK198"/>
  <c r="BK215"/>
  <c r="BK103"/>
  <c r="BK97"/>
  <c r="BK180"/>
  <c r="BK220"/>
  <c r="BK144"/>
  <c r="J220"/>
  <c r="BK163"/>
  <c r="J160"/>
  <c r="J218"/>
  <c r="BK261"/>
  <c r="BK177"/>
  <c r="BK232"/>
  <c r="BK136"/>
  <c r="BK90"/>
  <c r="BK187"/>
  <c r="J215"/>
  <c r="J140"/>
  <c r="BK146"/>
  <c i="3" r="J86"/>
  <c i="2" r="BK254"/>
  <c r="BK218"/>
  <c r="BK111"/>
  <c r="J254"/>
  <c r="J119"/>
  <c r="BK250"/>
  <c r="BK183"/>
  <c r="J235"/>
  <c r="J183"/>
  <c r="BK122"/>
  <c r="J265"/>
  <c r="J133"/>
  <c r="J261"/>
  <c r="J177"/>
  <c r="BK158"/>
  <c i="3" r="BK93"/>
  <c i="2" r="BK235"/>
  <c r="BK100"/>
  <c r="BK242"/>
  <c r="BK246"/>
  <c r="J122"/>
  <c r="J169"/>
  <c r="J125"/>
  <c r="J146"/>
  <c r="BK166"/>
  <c r="BK229"/>
  <c r="J166"/>
  <c i="3" r="J84"/>
  <c i="2" r="J136"/>
  <c r="J94"/>
  <c i="3" r="J93"/>
  <c i="2" r="J194"/>
  <c r="J100"/>
  <c r="BK155"/>
  <c r="BK196"/>
  <c i="3" r="J90"/>
  <c i="2" r="J200"/>
  <c r="J211"/>
  <c r="BK106"/>
  <c r="J232"/>
  <c r="BK149"/>
  <c i="3" r="J88"/>
  <c i="2" r="J196"/>
  <c r="BK200"/>
  <c r="BK133"/>
  <c r="BK211"/>
  <c r="J202"/>
  <c r="J130"/>
  <c r="J246"/>
  <c r="BK189"/>
  <c r="BK94"/>
  <c r="J208"/>
  <c i="3" r="BK95"/>
  <c i="2" r="BK175"/>
  <c r="BK160"/>
  <c r="J128"/>
  <c r="J257"/>
  <c r="J163"/>
  <c i="3" r="J95"/>
  <c i="2" l="1" r="R148"/>
  <c r="BK89"/>
  <c r="P148"/>
  <c r="BK241"/>
  <c r="J241"/>
  <c r="J67"/>
  <c r="BK139"/>
  <c r="J139"/>
  <c r="J62"/>
  <c r="R139"/>
  <c r="BK174"/>
  <c r="J174"/>
  <c r="J64"/>
  <c r="T89"/>
  <c r="T139"/>
  <c r="P174"/>
  <c r="P241"/>
  <c r="BK148"/>
  <c r="J148"/>
  <c r="J63"/>
  <c r="R174"/>
  <c i="3" r="P83"/>
  <c r="P82"/>
  <c r="P81"/>
  <c i="1" r="AU56"/>
  <c i="2" r="R89"/>
  <c r="P139"/>
  <c r="T174"/>
  <c r="T241"/>
  <c i="3" r="R83"/>
  <c r="R82"/>
  <c r="R81"/>
  <c i="2" r="P89"/>
  <c r="P88"/>
  <c r="P87"/>
  <c i="1" r="AU55"/>
  <c i="2" r="T148"/>
  <c r="R241"/>
  <c i="3" r="BK83"/>
  <c r="J83"/>
  <c r="J61"/>
  <c r="T83"/>
  <c r="T82"/>
  <c r="T81"/>
  <c i="2" r="BK179"/>
  <c r="J179"/>
  <c r="J65"/>
  <c r="BK237"/>
  <c r="J237"/>
  <c r="J66"/>
  <c i="3" r="E48"/>
  <c i="2" r="J89"/>
  <c r="J61"/>
  <c i="3" r="BE84"/>
  <c r="BE86"/>
  <c r="BE88"/>
  <c r="BE91"/>
  <c r="BE93"/>
  <c r="BE95"/>
  <c r="F55"/>
  <c r="J75"/>
  <c r="BE90"/>
  <c r="BE96"/>
  <c i="2" r="BE125"/>
  <c r="E48"/>
  <c r="F55"/>
  <c r="J81"/>
  <c r="BE94"/>
  <c r="BE103"/>
  <c r="BE106"/>
  <c r="BE111"/>
  <c r="BE189"/>
  <c r="BE136"/>
  <c r="BE90"/>
  <c r="BE100"/>
  <c r="BE109"/>
  <c r="BE119"/>
  <c r="BE133"/>
  <c r="BE140"/>
  <c r="BE149"/>
  <c r="BE160"/>
  <c r="BE169"/>
  <c r="BE171"/>
  <c r="BE183"/>
  <c r="BE187"/>
  <c r="BE194"/>
  <c r="BE196"/>
  <c r="BE200"/>
  <c r="BE205"/>
  <c r="BE222"/>
  <c r="BE242"/>
  <c r="BE254"/>
  <c r="BE265"/>
  <c r="BE97"/>
  <c r="BE116"/>
  <c r="BE122"/>
  <c r="BE128"/>
  <c r="BE130"/>
  <c r="BE144"/>
  <c r="BE146"/>
  <c r="BE152"/>
  <c r="BE155"/>
  <c r="BE158"/>
  <c r="BE163"/>
  <c r="BE166"/>
  <c r="BE175"/>
  <c r="BE177"/>
  <c r="BE180"/>
  <c r="BE186"/>
  <c r="BE192"/>
  <c r="BE198"/>
  <c r="BE202"/>
  <c r="BE208"/>
  <c r="BE211"/>
  <c r="BE215"/>
  <c r="BE218"/>
  <c r="BE220"/>
  <c r="BE225"/>
  <c r="BE229"/>
  <c r="BE232"/>
  <c r="BE235"/>
  <c r="BE238"/>
  <c r="BE246"/>
  <c r="BE250"/>
  <c r="BE257"/>
  <c r="BE261"/>
  <c r="J34"/>
  <c i="1" r="AW55"/>
  <c i="3" r="J34"/>
  <c i="1" r="AW56"/>
  <c i="2" r="F37"/>
  <c i="1" r="BD55"/>
  <c i="2" r="F36"/>
  <c i="1" r="BC55"/>
  <c i="3" r="F37"/>
  <c i="1" r="BD56"/>
  <c i="3" r="F34"/>
  <c i="1" r="BA56"/>
  <c i="2" r="F34"/>
  <c i="1" r="BA55"/>
  <c i="3" r="F36"/>
  <c i="1" r="BC56"/>
  <c i="3" r="F35"/>
  <c i="1" r="BB56"/>
  <c i="2" r="F35"/>
  <c i="1" r="BB55"/>
  <c i="2" l="1" r="R88"/>
  <c r="R87"/>
  <c r="BK88"/>
  <c r="BK87"/>
  <c r="J87"/>
  <c r="J59"/>
  <c r="T88"/>
  <c r="T87"/>
  <c i="3" r="BK82"/>
  <c r="J82"/>
  <c r="J60"/>
  <c i="2" r="F33"/>
  <c i="1" r="AZ55"/>
  <c r="AU54"/>
  <c i="2" r="J33"/>
  <c i="1" r="AV55"/>
  <c r="AT55"/>
  <c r="BC54"/>
  <c r="W32"/>
  <c r="BA54"/>
  <c r="W30"/>
  <c r="BD54"/>
  <c r="W33"/>
  <c i="3" r="F33"/>
  <c i="1" r="AZ56"/>
  <c r="BB54"/>
  <c r="W31"/>
  <c i="3" r="J33"/>
  <c i="1" r="AV56"/>
  <c r="AT56"/>
  <c i="2" l="1" r="J88"/>
  <c r="J60"/>
  <c i="3" r="BK81"/>
  <c r="J81"/>
  <c r="J59"/>
  <c i="2" r="J30"/>
  <c i="1" r="AG55"/>
  <c r="AZ54"/>
  <c r="W29"/>
  <c r="AX54"/>
  <c r="AY54"/>
  <c r="AW54"/>
  <c r="AK30"/>
  <c i="2" l="1" r="J39"/>
  <c i="1" r="AN55"/>
  <c i="3" r="J30"/>
  <c i="1" r="AG56"/>
  <c r="AG54"/>
  <c r="AK26"/>
  <c r="AV54"/>
  <c r="AK29"/>
  <c r="AK35"/>
  <c i="3" l="1" r="J39"/>
  <c i="1" r="AN56"/>
  <c r="AT54"/>
  <c l="1"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<sst xmlns="http://schemas.openxmlformats.org/spreadsheetml/2006/main">
  <si>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</si>
  <si>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</si>
  <si>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</si>
  <si>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</si>
  <si>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</si>
  <si>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{f0d4cfcc-4042-41e0-ae34-47616c33de39}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</si>
  <si>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</si>
  <si>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</si>
  <si>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</si>
  <si>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</si>
  <si>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</si>
  <si>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</si>
  <si>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</si>
  <si>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</si>
  <si>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1211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</si>
  <si>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</si>
  <si>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</si>
  <si>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Obnova asfaltových a jiných zpevněných povrchů v ulici Malá náves, Křešice</t>
  </si>
  <si>
    <t>KSO:</t>
  </si>
  <si>
    <t>822 2</t>
  </si>
  <si>
    <t>CC-CZ:</t>
  </si>
  <si>
    <t/>
  </si>
  <si>
    <t>Místo:</t>
  </si>
  <si>
    <t>Křešice</t>
  </si>
  <si>
    <t>Datum:</t>
  </si>
  <si>
    <t>29. 5. 2026</t>
  </si>
  <si>
    <t>Zadavatel:</t>
  </si>
  <si>
    <t>IČ:</t>
  </si>
  <si>
    <t>Obec Křešice</t>
  </si>
  <si>
    <t>DIČ:</t>
  </si>
  <si>
    <t>Uchazeč:</t>
  </si>
  <si>
    <t>Vyplň údaj</t>
  </si>
  <si>
    <t>Projektant:</t>
  </si>
  <si>
    <t xml:space="preserve"> </t>
  </si>
  <si>
    <t>True</t>
  </si>
  <si>
    <t>Zpracovatel:</t>
  </si>
  <si>
    <t>27296695</t>
  </si>
  <si>
    <t>S4A,s.r.o.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</si>
  <si>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</si>
  <si>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</si>
  <si>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</si>
  <si>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</si>
  <si>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</si>
  <si>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</si>
  <si>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</si>
  <si>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</si>
  <si>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</si>
  <si>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</si>
  <si>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</si>
  <si>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</si>
  <si>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</si>
  <si>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</si>
  <si>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</si>
  <si>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</si>
  <si>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</si>
  <si>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</si>
  <si>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</si>
  <si>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</si>
  <si>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</si>
  <si>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</si>
  <si>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</si>
  <si>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</si>
  <si>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</si>
  <si>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</si>
  <si>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</si>
  <si>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</si>
  <si>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</si>
  <si>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</si>
  <si>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</si>
  <si>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</si>
  <si>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</si>
  <si>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</si>
  <si>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</si>
  <si>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</si>
  <si>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</si>
  <si>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</si>
  <si>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</si>
  <si>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</si>
  <si>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</si>
  <si>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1153.1</t>
  </si>
  <si>
    <t>obnova povrchu a vjezdy</t>
  </si>
  <si>
    <t>STA</t>
  </si>
  <si>
    <t>1</t>
  </si>
  <si>
    <t>{9b28d64e-2ebe-43c0-9c92-6cb5cf964004}</t>
  </si>
  <si>
    <t>822 29</t>
  </si>
  <si>
    <t>2</t>
  </si>
  <si>
    <t>100.3</t>
  </si>
  <si>
    <t>VRN</t>
  </si>
  <si>
    <t>OST</t>
  </si>
  <si>
    <t>{e32f7784-1c76-4f79-a321-5bcc37f13ab2}</t>
  </si>
  <si>
    <t>828</t>
  </si>
  <si>
    <t>KRYCÍ LIST SOUPISU PRACÍ</t>
  </si>
  <si>
    <t>Objekt:</t>
  </si>
  <si>
    <t>1153.1 - obnova povrchu a vjezdy</t>
  </si>
  <si>
    <t>Ing. Lucie Dvořáková</t>
  </si>
  <si>
    <t>S4A,s.r.o</t>
  </si>
  <si>
    <t>CZ27296695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</si>
  <si>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</si>
  <si>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</si>
  <si>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</si>
  <si>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</si>
  <si>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</si>
  <si>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</si>
  <si>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3 - Svislé a kompletní konstrukce</t>
  </si>
  <si>
    <t xml:space="preserve">    5 - Komunikace</t>
  </si>
  <si>
    <t xml:space="preserve">    8 - Trubní vedení</t>
  </si>
  <si>
    <t xml:space="preserve">    9 - Ostatní konstrukce a práce</t>
  </si>
  <si>
    <t xml:space="preserve">      99 - Přesun hmot</t>
  </si>
  <si>
    <t xml:space="preserve">    997 - Přesun sutě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</si>
  <si>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</si>
  <si>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</si>
  <si>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</si>
  <si>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</si>
  <si>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</si>
  <si>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</si>
  <si>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</si>
  <si>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</si>
  <si>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</si>
  <si>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</si>
  <si>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</si>
  <si>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</si>
  <si>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</si>
  <si>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</si>
  <si>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</si>
  <si>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</si>
  <si>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</si>
  <si>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</si>
  <si>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111301111</t>
  </si>
  <si>
    <t>Sejmutí drnu tl. do 100 mm, v jakékoliv ploše</t>
  </si>
  <si>
    <t>m2</t>
  </si>
  <si>
    <t>4</t>
  </si>
  <si>
    <t>1733090235</t>
  </si>
  <si>
    <t>Online PSC</t>
  </si>
  <si>
    <t>https://podminky.urs.cz/item/CS_URS_2022_01/111301111</t>
  </si>
  <si>
    <t>P</t>
  </si>
  <si>
    <t>Poznámka k položce:_x000d_
s odvozem do kompostárny</t>
  </si>
  <si>
    <t>VV</t>
  </si>
  <si>
    <t>30</t>
  </si>
  <si>
    <t>113106171</t>
  </si>
  <si>
    <t>Rozebrání dlažeb a dílců vozovek a ploch s přemístěním hmot na skládku na vzdálenost do 3 m nebo s naložením na dopravní prostředek, s jakoukoliv výplní spár ručně ze zámkové dlažby s ložem z kameniva</t>
  </si>
  <si>
    <t>-286110952</t>
  </si>
  <si>
    <t>https://podminky.urs.cz/item/CS_URS_2022_01/113106171</t>
  </si>
  <si>
    <t>36+2</t>
  </si>
  <si>
    <t>3</t>
  </si>
  <si>
    <t>113107131</t>
  </si>
  <si>
    <t>Odstranění podkladů nebo krytů ručně s přemístěním hmot na skládku na vzdálenost do 3 m nebo s naložením na dopravní prostředek z betonu prostého, o tl. vrstvy přes 100 do 150 mm</t>
  </si>
  <si>
    <t>-954458989</t>
  </si>
  <si>
    <t>https://podminky.urs.cz/item/CS_URS_2022_01/113107131</t>
  </si>
  <si>
    <t>15+6</t>
  </si>
  <si>
    <t>113107536</t>
  </si>
  <si>
    <t>Odstranění podkladů nebo krytů při překopech inženýrských sítí s přemístěním hmot na skládku ve vzdálenosti do 3 m nebo s naložením na dopravní prostředek strojně plochy jednotlivě přes 15 m2 z betonu vyztuženého sítěmi, o tl. vrstvy přes 100 do 150 mm</t>
  </si>
  <si>
    <t>959212838</t>
  </si>
  <si>
    <t>https://podminky.urs.cz/item/CS_URS_2022_01/113107536</t>
  </si>
  <si>
    <t>20</t>
  </si>
  <si>
    <t>5</t>
  </si>
  <si>
    <t>113107541</t>
  </si>
  <si>
    <t>Odstranění podkladů nebo krytů při překopech inženýrských sítí s přemístěním hmot na skládku ve vzdálenosti do 3 m nebo s naložením na dopravní prostředek strojně plochy jednotlivě přes 15 m2 živičných, o tl. vrstvy do 50 mm</t>
  </si>
  <si>
    <t>1734819569</t>
  </si>
  <si>
    <t>https://podminky.urs.cz/item/CS_URS_2022_01/113107541</t>
  </si>
  <si>
    <t>6</t>
  </si>
  <si>
    <t>113154263</t>
  </si>
  <si>
    <t>Frézování živičného podkladu nebo krytu s naložením na dopravní prostředek plochy přes 500 do 1 000 m2 s překážkami v trase pruhu šířky přes 1 m do 2 m, tloušťky vrstvy 50 mm</t>
  </si>
  <si>
    <t>782958189</t>
  </si>
  <si>
    <t>https://podminky.urs.cz/item/CS_URS_2022_01/113154263</t>
  </si>
  <si>
    <t>781</t>
  </si>
  <si>
    <t>7</t>
  </si>
  <si>
    <t>121101103</t>
  </si>
  <si>
    <t>Sejmutí ornice s přemístěním na vzdálenost do 250 m</t>
  </si>
  <si>
    <t>m3</t>
  </si>
  <si>
    <t>-1597465125</t>
  </si>
  <si>
    <t>50*0,2</t>
  </si>
  <si>
    <t>8</t>
  </si>
  <si>
    <t>122211101</t>
  </si>
  <si>
    <t>Odkopávky a prokopávky ručně zapažené i nezapažené v hornině třídy těžitelnosti I skupiny 3</t>
  </si>
  <si>
    <t>-1718631572</t>
  </si>
  <si>
    <t>https://podminky.urs.cz/item/CS_URS_2022_01/122211101</t>
  </si>
  <si>
    <t>50*0,37*1,1</t>
  </si>
  <si>
    <t>102*0,37*1,1</t>
  </si>
  <si>
    <t>Součet</t>
  </si>
  <si>
    <t>9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</si>
  <si>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</si>
  <si>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</si>
  <si>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-1606265469</t>
  </si>
  <si>
    <t>https://podminky.urs.cz/item/CS_URS_2022_01/162751117</t>
  </si>
  <si>
    <t>61,864</t>
  </si>
  <si>
    <t>10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</si>
  <si>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</si>
  <si>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</si>
  <si>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617794308</t>
  </si>
  <si>
    <t>https://podminky.urs.cz/item/CS_URS_2022_01/162751119</t>
  </si>
  <si>
    <t>9*61,864</t>
  </si>
  <si>
    <t>11</t>
  </si>
  <si>
    <t>171201221</t>
  </si>
  <si>
    <t>Poplatek za uložení stavebního odpadu na skládce (skládkovné) zeminy a kamení zatříděného do Katalogu odpadů pod kódem 17 05 04</t>
  </si>
  <si>
    <t>t</t>
  </si>
  <si>
    <t>-1488667572</t>
  </si>
  <si>
    <t>https://podminky.urs.cz/item/CS_URS_2022_01/171201221</t>
  </si>
  <si>
    <t>61,864*2</t>
  </si>
  <si>
    <t>12</t>
  </si>
  <si>
    <t>181301103</t>
  </si>
  <si>
    <t>Rozprostření a urovnání ornice v rovině nebo ve svahu sklonu do 1:5 při souvislé ploše do 500 m2, tl. vrstvy přes 150 do 200 mm</t>
  </si>
  <si>
    <t>-1407464069</t>
  </si>
  <si>
    <t>Poznámka k položce:_x000d_
použije se sejmutá ornice</t>
  </si>
  <si>
    <t>35+(220*0,2)</t>
  </si>
  <si>
    <t>13</t>
  </si>
  <si>
    <t>M</t>
  </si>
  <si>
    <t>231182303114R00</t>
  </si>
  <si>
    <t>substrát s dodání do 20km</t>
  </si>
  <si>
    <t>1087635393</t>
  </si>
  <si>
    <t>69*0,15</t>
  </si>
  <si>
    <t>14</t>
  </si>
  <si>
    <t>181411131</t>
  </si>
  <si>
    <t>Založení trávníku na půdě předem připravené plochy do 1000 m2 výsevem včetně utažení parkového v rovině nebo na svahu do 1:5</t>
  </si>
  <si>
    <t>-71321020</t>
  </si>
  <si>
    <t>https://podminky.urs.cz/item/CS_URS_2022_01/181411131</t>
  </si>
  <si>
    <t>79</t>
  </si>
  <si>
    <t>00572410</t>
  </si>
  <si>
    <t>osivo směs travní parková</t>
  </si>
  <si>
    <t>kg</t>
  </si>
  <si>
    <t>882395097</t>
  </si>
  <si>
    <t>79*0,02 'Přepočtené koeficientem množství</t>
  </si>
  <si>
    <t>16</t>
  </si>
  <si>
    <t>181911102</t>
  </si>
  <si>
    <t>Úprava pláně vyrovnáním výškových rozdílů ručně v hornině třídy těžitelnosti I skupiny 1 a 2 se zhutněním</t>
  </si>
  <si>
    <t>-1824756314</t>
  </si>
  <si>
    <t>https://podminky.urs.cz/item/CS_URS_2022_01/181911102</t>
  </si>
  <si>
    <t>50+102</t>
  </si>
  <si>
    <t>Svislé a kompletní konstrukce</t>
  </si>
  <si>
    <t>17</t>
  </si>
  <si>
    <t>339921112</t>
  </si>
  <si>
    <t>Osazování palisád betonových jednotlivých se zabetonováním výšky palisády přes 500 do 1000 mm</t>
  </si>
  <si>
    <t>kus</t>
  </si>
  <si>
    <t>1109467973</t>
  </si>
  <si>
    <t>https://podminky.urs.cz/item/CS_URS_2022_01/339921112</t>
  </si>
  <si>
    <t>Poznámka k položce:_x000d_
obetonování do 1/3 výšky palisády</t>
  </si>
  <si>
    <t>35</t>
  </si>
  <si>
    <t>18</t>
  </si>
  <si>
    <t>59228412</t>
  </si>
  <si>
    <t>palisáda betonová tyčová půlkulatá přírodní 175x200x600mm</t>
  </si>
  <si>
    <t>-758558428</t>
  </si>
  <si>
    <t>1/0,2</t>
  </si>
  <si>
    <t>19</t>
  </si>
  <si>
    <t>59228413</t>
  </si>
  <si>
    <t>palisáda betonová tyčová půlkulatá přírodní 175x200x800mm</t>
  </si>
  <si>
    <t>-981567234</t>
  </si>
  <si>
    <t>6/0,2</t>
  </si>
  <si>
    <t>Komunikace</t>
  </si>
  <si>
    <t>564871111</t>
  </si>
  <si>
    <t>Podklad ze štěrkodrti ŠD s rozprostřením a zhutněním plochy přes 100 m2, po zhutnění tl. 250 mm</t>
  </si>
  <si>
    <t>-1337674295</t>
  </si>
  <si>
    <t>https://podminky.urs.cz/item/CS_URS_2022_01/564871111</t>
  </si>
  <si>
    <t>(102+50)*1,05</t>
  </si>
  <si>
    <t>573231111</t>
  </si>
  <si>
    <t>Postřik spojovací PS bez posypu kamenivem ze silniční emulze, v množství 0,70 kg/m2</t>
  </si>
  <si>
    <t>-170952747</t>
  </si>
  <si>
    <t>https://podminky.urs.cz/item/CS_URS_2022_01/573231111</t>
  </si>
  <si>
    <t>802+16</t>
  </si>
  <si>
    <t>22</t>
  </si>
  <si>
    <t>577144111</t>
  </si>
  <si>
    <t>Asfaltový beton vrstva obrusná ACO 11 (ABS) s rozprostřením a se zhutněním z nemodifikovaného asfaltu v pruhu šířky do 3 m tř. I, po zhutnění tl. 50 mm</t>
  </si>
  <si>
    <t>-1251816451</t>
  </si>
  <si>
    <t>https://podminky.urs.cz/item/CS_URS_2022_01/577144111</t>
  </si>
  <si>
    <t>23</t>
  </si>
  <si>
    <t>591211111</t>
  </si>
  <si>
    <t>Kladení dlažby z kostek s provedením lože do tl. 50 mm, s vyplněním spár, s dvojím beraněním a se smetením přebytečného materiálu na krajnici drobných z kamene, do lože z kameniva těženého</t>
  </si>
  <si>
    <t>2061926845</t>
  </si>
  <si>
    <t>https://podminky.urs.cz/item/CS_URS_2022_01/591211111</t>
  </si>
  <si>
    <t>24</t>
  </si>
  <si>
    <t>58381007</t>
  </si>
  <si>
    <t>kostka štípaná dlažební žula drobná 8/10</t>
  </si>
  <si>
    <t>-432922437</t>
  </si>
  <si>
    <t>22+27+24+9+20</t>
  </si>
  <si>
    <t>102*1,02 'Přepočtené koeficientem množství</t>
  </si>
  <si>
    <t>25</t>
  </si>
  <si>
    <t>59245203</t>
  </si>
  <si>
    <t>dlažba zámková tvaru I 196x161x80mm barevná</t>
  </si>
  <si>
    <t>-643578375</t>
  </si>
  <si>
    <t>5*2*0,2</t>
  </si>
  <si>
    <t>2*1,03 'Přepočtené koeficientem množství</t>
  </si>
  <si>
    <t>26</t>
  </si>
  <si>
    <t>596211214</t>
  </si>
  <si>
    <t>Kladení dlažby z betonových zámkových dlaždic komunikací pro pěší ručně s ložem z kameniva těženého nebo drceného tl. do 40 mm, s vyplněním spár s dvojitým hutněním, vibrováním a se smetením přebytečného materiálu na krajnici tl. 80 mm skupiny A, pro plochy Příplatek k cenám za dlažbu z prvků dvou barev</t>
  </si>
  <si>
    <t>-905565334</t>
  </si>
  <si>
    <t>https://podminky.urs.cz/item/CS_URS_2022_01/596211214</t>
  </si>
  <si>
    <t>27</t>
  </si>
  <si>
    <t>596412210</t>
  </si>
  <si>
    <t>Kladení dlažby z betonových vegetačních dlaždic pozemních komunikací s ložem z kameniva těženého nebo drceného tl. do 50 mm, s vyplněním spár a vegetačních otvorů, s hutněním vibrováním tl. 80 mm, pro plochy do 50 m2</t>
  </si>
  <si>
    <t>44786608</t>
  </si>
  <si>
    <t>https://podminky.urs.cz/item/CS_URS_2022_01/596412210</t>
  </si>
  <si>
    <t>28</t>
  </si>
  <si>
    <t>59246015R</t>
  </si>
  <si>
    <t>dlažba plošná betonová vegetační 210x140x80mm</t>
  </si>
  <si>
    <t>-518310292</t>
  </si>
  <si>
    <t>50</t>
  </si>
  <si>
    <t>50*1,03 'Přepočtené koeficientem množství</t>
  </si>
  <si>
    <t>Trubní vedení</t>
  </si>
  <si>
    <t>29</t>
  </si>
  <si>
    <t>899231111R</t>
  </si>
  <si>
    <t>Výšková úprava uličního vstupu nebo vpusti do 200 mm zvýšením nebo snížením mříže, poklopu</t>
  </si>
  <si>
    <t>-3968861</t>
  </si>
  <si>
    <t>899431111R</t>
  </si>
  <si>
    <t>Výšková úprava uličního vstupu nebo vpusti do 200 mm zvýšením nebo snížením krycího hrnce, šoupěte nebo hydrantu bez úpravy armatur</t>
  </si>
  <si>
    <t>100203683</t>
  </si>
  <si>
    <t>Ostatní konstrukce a práce</t>
  </si>
  <si>
    <t>31</t>
  </si>
  <si>
    <t>914431112</t>
  </si>
  <si>
    <t>Montáž dopravního zrcadla na sloupky nebo konzoly velikosti do 1 m2</t>
  </si>
  <si>
    <t>940201730</t>
  </si>
  <si>
    <t>https://podminky.urs.cz/item/CS_URS_2022_01/914431112</t>
  </si>
  <si>
    <t>32</t>
  </si>
  <si>
    <t>914511111</t>
  </si>
  <si>
    <t>Montáž sloupku dopravních značek délky do 3,5 m do betonového základu</t>
  </si>
  <si>
    <t>503945331</t>
  </si>
  <si>
    <t>https://podminky.urs.cz/item/CS_URS_2022_01/914511111</t>
  </si>
  <si>
    <t>33</t>
  </si>
  <si>
    <t>40445225</t>
  </si>
  <si>
    <t>sloupek pro dopravní značku Zn D 60mm v 3,5m</t>
  </si>
  <si>
    <t>890134708</t>
  </si>
  <si>
    <t>34</t>
  </si>
  <si>
    <t>40445202</t>
  </si>
  <si>
    <t>zrcadlo dopravní čtvercové 400x600mm</t>
  </si>
  <si>
    <t>736289456</t>
  </si>
  <si>
    <t>916132112</t>
  </si>
  <si>
    <t>Osazení silniční obruby z betonové přídlažby (krajníků) s ložem tl. přes 50 do 100 mm, s vyplněním a zatřením spár cementovou maltou šířky do 250 mm bez boční opěry, do lože z betonu prostého</t>
  </si>
  <si>
    <t>m</t>
  </si>
  <si>
    <t>1546500412</t>
  </si>
  <si>
    <t>https://podminky.urs.cz/item/CS_URS_2022_01/916132112</t>
  </si>
  <si>
    <t>140+30+7+36</t>
  </si>
  <si>
    <t>36</t>
  </si>
  <si>
    <t>59217032</t>
  </si>
  <si>
    <t>obrubník betonový silniční 1000x150x150mm</t>
  </si>
  <si>
    <t>581108419</t>
  </si>
  <si>
    <t>16+14</t>
  </si>
  <si>
    <t>37</t>
  </si>
  <si>
    <t>59217030</t>
  </si>
  <si>
    <t>obrubník betonový silniční přechodový 1000x150x150-250mm</t>
  </si>
  <si>
    <t>-158877097</t>
  </si>
  <si>
    <t>38</t>
  </si>
  <si>
    <t>59217031</t>
  </si>
  <si>
    <t>obrubník betonový silniční 1000x150x250mm</t>
  </si>
  <si>
    <t>-464500302</t>
  </si>
  <si>
    <t>28+8</t>
  </si>
  <si>
    <t>39</t>
  </si>
  <si>
    <t>58380001</t>
  </si>
  <si>
    <t>krajník kamenný žulový silniční 130x200x300-800mm</t>
  </si>
  <si>
    <t>710974076</t>
  </si>
  <si>
    <t>31+26+12+9+19+19+14+7</t>
  </si>
  <si>
    <t>40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</si>
  <si>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</si>
  <si>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</si>
  <si>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-2022222602</t>
  </si>
  <si>
    <t>https://podminky.urs.cz/item/CS_URS_2022_01/916231213</t>
  </si>
  <si>
    <t>41</t>
  </si>
  <si>
    <t>59217006</t>
  </si>
  <si>
    <t>obrubník betonový parkový 250x80x200mm</t>
  </si>
  <si>
    <t>1957691826</t>
  </si>
  <si>
    <t>11*1,02 'Přepočtené koeficientem množství</t>
  </si>
  <si>
    <t>42</t>
  </si>
  <si>
    <t>919112212</t>
  </si>
  <si>
    <t>Řezání dilatačních spár v živičném krytu vytvoření komůrky pro těsnící zálivku šířky 10 mm, hloubky 20 mm</t>
  </si>
  <si>
    <t>-491249812</t>
  </si>
  <si>
    <t>https://podminky.urs.cz/item/CS_URS_2022_01/919112212</t>
  </si>
  <si>
    <t>190+11+55</t>
  </si>
  <si>
    <t>43</t>
  </si>
  <si>
    <t>919121111</t>
  </si>
  <si>
    <t>Utěsnění dilatačních spár zálivkou za studena v cementobetonovém nebo živičném krytu včetně adhezního nátěru s těsnicím profilem pod zálivkou, pro komůrky šířky 10 mm, hloubky 20 mm</t>
  </si>
  <si>
    <t>-1929120847</t>
  </si>
  <si>
    <t>https://podminky.urs.cz/item/CS_URS_2022_01/919121111</t>
  </si>
  <si>
    <t>256</t>
  </si>
  <si>
    <t>44</t>
  </si>
  <si>
    <t>919731121</t>
  </si>
  <si>
    <t>Zarovnání styčné plochy podkladu nebo krytu podél vybourané části komunikace nebo zpevněné plochy živičné tl. do 50 mm</t>
  </si>
  <si>
    <t>-143836437</t>
  </si>
  <si>
    <t>https://podminky.urs.cz/item/CS_URS_2022_01/919731121</t>
  </si>
  <si>
    <t>Poznámka k položce:_x000d_
zarovnání i podél obrub</t>
  </si>
  <si>
    <t>45</t>
  </si>
  <si>
    <t>919735111</t>
  </si>
  <si>
    <t>Řezání stávajícího živičného krytu nebo podkladu hloubky do 50 mm</t>
  </si>
  <si>
    <t>-222192822</t>
  </si>
  <si>
    <t>https://podminky.urs.cz/item/CS_URS_2022_01/919735111</t>
  </si>
  <si>
    <t>46</t>
  </si>
  <si>
    <t>935113111R</t>
  </si>
  <si>
    <t>Osazení odvodňovacího polymerbetonového žlabu s krycím roštem D400 šířky do 200 mm</t>
  </si>
  <si>
    <t>-1607242279</t>
  </si>
  <si>
    <t>47</t>
  </si>
  <si>
    <t>59227010R</t>
  </si>
  <si>
    <t>žlab odvodňovací z polymerbetonu bez spádu dna 1000x130x175/180mm s roštem D400</t>
  </si>
  <si>
    <t>-346240414</t>
  </si>
  <si>
    <t>Poznámka k položce:_x000d_
do silnice, aby byl spád do zeleně.</t>
  </si>
  <si>
    <t>48</t>
  </si>
  <si>
    <t>938909311</t>
  </si>
  <si>
    <t>Čištění vozovek metením bláta, prachu nebo hlinitého nánosu s odklizením na hromady na vzdálenost do 20 m nebo naložením na dopravní prostředek strojně povrchu podkladu nebo krytu betonového nebo živičného</t>
  </si>
  <si>
    <t>-317442222</t>
  </si>
  <si>
    <t>https://podminky.urs.cz/item/CS_URS_2022_01/938909311</t>
  </si>
  <si>
    <t>818</t>
  </si>
  <si>
    <t>49</t>
  </si>
  <si>
    <t>938909611</t>
  </si>
  <si>
    <t>Čištění krajnic odstraněním nánosu (ulehlého, popř. zaježděného) naneseného vlivem silničního provozu, s přemístěním na hromady na vzdálenost do 50 m nebo s naložením na dopravní prostředek, ale bez složení průměrné tloušťky do 100 mm</t>
  </si>
  <si>
    <t>-933525741</t>
  </si>
  <si>
    <t>https://podminky.urs.cz/item/CS_URS_2022_01/938909611</t>
  </si>
  <si>
    <t>Poznámka k položce:_x000d_
aby bylo možné zasakovat, tak je nutné mít asfalt výš než je trávník</t>
  </si>
  <si>
    <t>550*0,25</t>
  </si>
  <si>
    <t>96607R</t>
  </si>
  <si>
    <t>vybourání stávajícího oplocení - částečně zděný 1,5 m a částečně s betonovou podezdívkou armovanou 2 m výška</t>
  </si>
  <si>
    <t>1408013377</t>
  </si>
  <si>
    <t>Poznámka k položce:_x000d_
s naložením suti na dopravní prostředek</t>
  </si>
  <si>
    <t>51</t>
  </si>
  <si>
    <t>96607R2</t>
  </si>
  <si>
    <t>výstavba oplocení - drátěnka s betonovou podezdívkou</t>
  </si>
  <si>
    <t>-1936210031</t>
  </si>
  <si>
    <t>Poznámka k položce:_x000d_
do 2 m výšky . Dle domluvi s investorem.</t>
  </si>
  <si>
    <t>52</t>
  </si>
  <si>
    <t>96607R3</t>
  </si>
  <si>
    <t>zvýšení uložení vratových dveří</t>
  </si>
  <si>
    <t>189692766</t>
  </si>
  <si>
    <t>Poznámka k položce:_x000d_
pomocí destančních kroužků či novám navařením.</t>
  </si>
  <si>
    <t>99</t>
  </si>
  <si>
    <t>Přesun hmot</t>
  </si>
  <si>
    <t>53</t>
  </si>
  <si>
    <t>998225111</t>
  </si>
  <si>
    <t>Přesun hmot pro komunikace s krytem z kameniva, monolitickým betonovým nebo živičným dopravní vzdálenost do 200 m jakékoliv délky objektu</t>
  </si>
  <si>
    <t>-1113459772</t>
  </si>
  <si>
    <t>https://podminky.urs.cz/item/CS_URS_2022_01/998225111</t>
  </si>
  <si>
    <t>100</t>
  </si>
  <si>
    <t>997</t>
  </si>
  <si>
    <t>Přesun sutě</t>
  </si>
  <si>
    <t>54</t>
  </si>
  <si>
    <t>997221571</t>
  </si>
  <si>
    <t>Vodorovná doprava vybouraných hmot bez naložení, ale se složením a s hrubým urovnáním na vzdálenost do 1 km</t>
  </si>
  <si>
    <t>-1745735570</t>
  </si>
  <si>
    <t>https://podminky.urs.cz/item/CS_URS_2022_01/997221571</t>
  </si>
  <si>
    <t xml:space="preserve">Poznámka k položce:_x000d_
dlažbu si převezme investor._x000d_
</t>
  </si>
  <si>
    <t>6,6+6+4</t>
  </si>
  <si>
    <t>55</t>
  </si>
  <si>
    <t>997221551</t>
  </si>
  <si>
    <t>Vodorovná doprava suti bez naložení, ale se složením a s hrubým urovnáním ze sypkých materiálů, na vzdálenost do 1 km</t>
  </si>
  <si>
    <t>-1885359267</t>
  </si>
  <si>
    <t>https://podminky.urs.cz/item/CS_URS_2022_01/997221551</t>
  </si>
  <si>
    <t>Poznámka k položce:_x000d_
Předá zhotovitel obci</t>
  </si>
  <si>
    <t>56</t>
  </si>
  <si>
    <t>997221559</t>
  </si>
  <si>
    <t>Vodorovná doprava suti bez naložení, ale se složením a s hrubým urovnáním Příplatek k ceně za každý další i započatý 1 km přes 1 km</t>
  </si>
  <si>
    <t>1992909247</t>
  </si>
  <si>
    <t>https://podminky.urs.cz/item/CS_URS_2022_01/997221559</t>
  </si>
  <si>
    <t>Poznámka k položce:_x000d_
odvoz k psímu útulku</t>
  </si>
  <si>
    <t>99*19</t>
  </si>
  <si>
    <t>57</t>
  </si>
  <si>
    <t>997221579</t>
  </si>
  <si>
    <t>Vodorovná doprava vybouraných hmot bez naložení, ale se složením a s hrubým urovnáním na vzdálenost Příplatek k ceně za každý další i započatý 1 km přes 1 km</t>
  </si>
  <si>
    <t>1568687433</t>
  </si>
  <si>
    <t>https://podminky.urs.cz/item/CS_URS_2022_01/997221579</t>
  </si>
  <si>
    <t>16,6*19</t>
  </si>
  <si>
    <t>58</t>
  </si>
  <si>
    <t>997013602</t>
  </si>
  <si>
    <t>Poplatek za uložení stavebního odpadu na skládce (skládkovné) z armovaného betonu zatříděného do Katalogu odpadů pod kódem 17 01 01</t>
  </si>
  <si>
    <t>558577376</t>
  </si>
  <si>
    <t>https://podminky.urs.cz/item/CS_URS_2022_01/997013602</t>
  </si>
  <si>
    <t>Poznámka k položce:_x000d_
PO domluvě s investorem lze odvézt na recyklační skládku</t>
  </si>
  <si>
    <t>59</t>
  </si>
  <si>
    <t>997013601</t>
  </si>
  <si>
    <t>Poplatek za uložení stavebního odpadu na skládce (skládkovné) z prostého betonu zatříděného do Katalogu odpadů pod kódem 17 01 01</t>
  </si>
  <si>
    <t>-1644265902</t>
  </si>
  <si>
    <t>https://podminky.urs.cz/item/CS_URS_2022_01/997013601</t>
  </si>
  <si>
    <t>10,6</t>
  </si>
  <si>
    <t>60</t>
  </si>
  <si>
    <t>997013645</t>
  </si>
  <si>
    <t>Poplatek za uložení stavebního odpadu na skládce (skládkovné) asfaltového bez obsahu dehtu zatříděného do Katalogu odpadů pod kódem 17 03 02</t>
  </si>
  <si>
    <t>1039749111</t>
  </si>
  <si>
    <t>https://podminky.urs.cz/item/CS_URS_2022_01/997013645</t>
  </si>
  <si>
    <t>100.3 - VRN</t>
  </si>
  <si>
    <t>VRN - Vedlejší rozpočtové náklady</t>
  </si>
  <si>
    <t xml:space="preserve">    0 - Vedlejší rozpočtové náklady</t>
  </si>
  <si>
    <t>Vedlejší rozpočtové náklady</t>
  </si>
  <si>
    <t>010001000</t>
  </si>
  <si>
    <t>Základní rozdělení průvodních činností a nákladů průzkumné geodetické a projektové práce</t>
  </si>
  <si>
    <t>Kč</t>
  </si>
  <si>
    <t>1024</t>
  </si>
  <si>
    <t>-349185788</t>
  </si>
  <si>
    <t xml:space="preserve">Poznámka k položce:_x000d_
V této položce jsou zahrnuty také náklady na zkoušky vylouhovatelnosti před uložením na skládku.   Dále náklady související se zjištěním výskytu sítí - sondy, zaměření.Přechodné dopravní značení.Geometrický plán. Geotechnický dozor na stavbě včetně zkoušek únosnosti. Dokumentace skutečnoho stavu.</t>
  </si>
  <si>
    <t>020001000</t>
  </si>
  <si>
    <t xml:space="preserve">Základní rozdělení průvodních činností a nákladů příprava staveniště. </t>
  </si>
  <si>
    <t>875011108</t>
  </si>
  <si>
    <t>Poznámka k položce:_x000d_
Vytvoření provizorní cesty</t>
  </si>
  <si>
    <t>030001000</t>
  </si>
  <si>
    <t>Základní rozdělení průvodních činností a nákladů zařízení staveniště</t>
  </si>
  <si>
    <t>1167454880</t>
  </si>
  <si>
    <t>Poznámka k položce:_x000d_
Vybavení staveniště, zabezpečení staveniště, zrušení staveniště,....</t>
  </si>
  <si>
    <t>040001000</t>
  </si>
  <si>
    <t>Základní rozdělení průvodních činností a nákladů inženýrská činnost</t>
  </si>
  <si>
    <t>-40308985</t>
  </si>
  <si>
    <t>060001000</t>
  </si>
  <si>
    <t>Základní rozdělení průvodních činností a nákladů územní vlivy</t>
  </si>
  <si>
    <t>-2080741440</t>
  </si>
  <si>
    <t>Poznámka k položce:_x000d_
Obsahuje třeba zajištění materiálů na mezideponii. Čerpání vody ze staveniště, špatné klimatické podmínky a i jiné vlivy. Dále se jedná o stísněné podmínky a další vlivy. Výskyt kořenového systému stromu, ochrana tohoto stromu.</t>
  </si>
  <si>
    <t>070001000</t>
  </si>
  <si>
    <t>Základní rozdělení průvodních činností a nákladů provozní vlivy</t>
  </si>
  <si>
    <t>-1854141009</t>
  </si>
  <si>
    <t xml:space="preserve">Poznámka k položce:_x000d_
Tato položka zapracovává mimo jiné náklady související s pracemi v ochranných pásmech sítí a domů.  Zajištěn přístup ke všem objektům po celou dobu realizace stavby. Doprava silničních vozidel a chodců</t>
  </si>
  <si>
    <t>080001000</t>
  </si>
  <si>
    <t>Základní rozdělení průvodních činností a nákladů přesun stavebních kapacit</t>
  </si>
  <si>
    <t>-269895474</t>
  </si>
  <si>
    <t>090001000</t>
  </si>
  <si>
    <t>Základní rozdělení průvodních činností a nákladů ostatní náklady</t>
  </si>
  <si>
    <t>262144</t>
  </si>
  <si>
    <t>25563963</t>
  </si>
  <si>
    <t xml:space="preserve">Poznámka k položce:_x000d_
 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</si>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</sst>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48" fillId="0" borderId="0" applyNumberFormat="0" applyFill="0" applyBorder="0" applyAlignment="0" applyProtection="0"/>
  </cellStyleXfs>
  <cellXfs count="35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7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0" fillId="0" borderId="15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0" fillId="0" borderId="15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1" fillId="4" borderId="8" xfId="0" applyFont="1" applyFill="1" applyBorder="1" applyAlignment="1" applyProtection="1">
      <alignment horizontal="center" vertical="center"/>
    </xf>
    <xf numFmtId="0" fontId="21" fillId="4" borderId="8" xfId="0" applyFont="1" applyFill="1" applyBorder="1" applyAlignment="1" applyProtection="1">
      <alignment horizontal="right" vertical="center"/>
    </xf>
    <xf numFmtId="0" fontId="21" fillId="4" borderId="9" xfId="0" applyFont="1" applyFill="1" applyBorder="1" applyAlignment="1" applyProtection="1">
      <alignment horizontal="center" vertical="center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22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19" fillId="0" borderId="15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8" fillId="0" borderId="15" xfId="0" applyNumberFormat="1" applyFont="1" applyBorder="1" applyAlignment="1" applyProtection="1">
      <alignment vertical="center"/>
    </xf>
    <xf numFmtId="4" fontId="28" fillId="0" borderId="0" xfId="0" applyNumberFormat="1" applyFont="1" applyBorder="1" applyAlignment="1" applyProtection="1">
      <alignment vertical="center"/>
    </xf>
    <xf numFmtId="166" fontId="28" fillId="0" borderId="0" xfId="0" applyNumberFormat="1" applyFont="1" applyBorder="1" applyAlignment="1" applyProtection="1">
      <alignment vertical="center"/>
    </xf>
    <xf numFmtId="4" fontId="28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166" fontId="28" fillId="0" borderId="21" xfId="0" applyNumberFormat="1" applyFont="1" applyBorder="1" applyAlignment="1" applyProtection="1">
      <alignment vertical="center"/>
    </xf>
    <xf numFmtId="4" fontId="28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19" xfId="0" applyFont="1" applyFill="1" applyBorder="1" applyAlignment="1" applyProtection="1">
      <alignment horizontal="center" vertical="center" wrapText="1"/>
    </xf>
    <xf numFmtId="0" fontId="21" fillId="4" borderId="0" xfId="0" applyFont="1" applyFill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1" fillId="0" borderId="13" xfId="0" applyNumberFormat="1" applyFont="1" applyBorder="1" applyAlignment="1" applyProtection="1"/>
    <xf numFmtId="166" fontId="31" fillId="0" borderId="14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3" xfId="0" applyFont="1" applyBorder="1" applyAlignment="1" applyProtection="1">
      <alignment horizontal="center" vertical="center"/>
    </xf>
    <xf numFmtId="49" fontId="21" fillId="0" borderId="23" xfId="0" applyNumberFormat="1" applyFont="1" applyBorder="1" applyAlignment="1" applyProtection="1">
      <alignment horizontal="left" vertical="center" wrapText="1"/>
    </xf>
    <xf numFmtId="0" fontId="21" fillId="0" borderId="23" xfId="0" applyFont="1" applyBorder="1" applyAlignment="1" applyProtection="1">
      <alignment horizontal="left" vertical="center" wrapText="1"/>
    </xf>
    <xf numFmtId="0" fontId="21" fillId="0" borderId="23" xfId="0" applyFont="1" applyBorder="1" applyAlignment="1" applyProtection="1">
      <alignment horizontal="center" vertical="center" wrapText="1"/>
    </xf>
    <xf numFmtId="167" fontId="21" fillId="0" borderId="23" xfId="0" applyNumberFormat="1" applyFont="1" applyBorder="1" applyAlignment="1" applyProtection="1">
      <alignment vertical="center"/>
    </xf>
    <xf numFmtId="4" fontId="21" fillId="2" borderId="23" xfId="0" applyNumberFormat="1" applyFont="1" applyFill="1" applyBorder="1" applyAlignment="1" applyProtection="1">
      <alignment vertical="center"/>
      <protection locked="0"/>
    </xf>
    <xf numFmtId="4" fontId="21" fillId="0" borderId="23" xfId="0" applyNumberFormat="1" applyFont="1" applyBorder="1" applyAlignment="1" applyProtection="1">
      <alignment vertical="center"/>
    </xf>
    <xf numFmtId="0" fontId="0" fillId="0" borderId="23" xfId="0" applyFont="1" applyBorder="1" applyAlignment="1" applyProtection="1">
      <alignment vertical="center"/>
    </xf>
    <xf numFmtId="0" fontId="22" fillId="2" borderId="15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6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0" xfId="0" applyFont="1" applyAlignment="1" applyProtection="1">
      <alignment horizontal="left" vertical="center"/>
    </xf>
    <xf numFmtId="0" fontId="34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0" applyFont="1" applyAlignment="1" applyProtection="1">
      <alignment vertical="center" wrapText="1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7" fillId="0" borderId="23" xfId="0" applyFont="1" applyBorder="1" applyAlignment="1" applyProtection="1">
      <alignment horizontal="center" vertical="center"/>
    </xf>
    <xf numFmtId="49" fontId="37" fillId="0" borderId="23" xfId="0" applyNumberFormat="1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center" vertical="center" wrapText="1"/>
    </xf>
    <xf numFmtId="167" fontId="37" fillId="0" borderId="23" xfId="0" applyNumberFormat="1" applyFont="1" applyBorder="1" applyAlignment="1" applyProtection="1">
      <alignment vertical="center"/>
    </xf>
    <xf numFmtId="4" fontId="37" fillId="2" borderId="23" xfId="0" applyNumberFormat="1" applyFont="1" applyFill="1" applyBorder="1" applyAlignment="1" applyProtection="1">
      <alignment vertical="center"/>
      <protection locked="0"/>
    </xf>
    <xf numFmtId="4" fontId="37" fillId="0" borderId="23" xfId="0" applyNumberFormat="1" applyFont="1" applyBorder="1" applyAlignment="1" applyProtection="1">
      <alignment vertical="center"/>
    </xf>
    <xf numFmtId="0" fontId="38" fillId="0" borderId="23" xfId="0" applyFont="1" applyBorder="1" applyAlignment="1" applyProtection="1">
      <alignment vertical="center"/>
    </xf>
    <xf numFmtId="0" fontId="38" fillId="0" borderId="4" xfId="0" applyFont="1" applyBorder="1" applyAlignment="1">
      <alignment vertical="center"/>
    </xf>
    <xf numFmtId="0" fontId="37" fillId="2" borderId="15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  <xf numFmtId="0" fontId="9" fillId="0" borderId="22" xfId="0" applyFont="1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0" fillId="0" borderId="0" xfId="0" applyAlignment="1">
      <alignment vertical="top"/>
    </xf>
    <xf numFmtId="0" fontId="39" fillId="0" borderId="24" xfId="0" applyFont="1" applyBorder="1" applyAlignment="1">
      <alignment vertical="center" wrapText="1"/>
    </xf>
    <xf numFmtId="0" fontId="39" fillId="0" borderId="25" xfId="0" applyFont="1" applyBorder="1" applyAlignment="1">
      <alignment vertical="center" wrapText="1"/>
    </xf>
    <xf numFmtId="0" fontId="39" fillId="0" borderId="26" xfId="0" applyFont="1" applyBorder="1" applyAlignment="1">
      <alignment vertical="center" wrapText="1"/>
    </xf>
    <xf numFmtId="0" fontId="39" fillId="0" borderId="27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39" fillId="0" borderId="28" xfId="0" applyFont="1" applyBorder="1" applyAlignment="1">
      <alignment horizontal="center" vertical="center" wrapText="1"/>
    </xf>
    <xf numFmtId="0" fontId="39" fillId="0" borderId="27" xfId="0" applyFont="1" applyBorder="1" applyAlignment="1">
      <alignment vertical="center" wrapText="1"/>
    </xf>
    <xf numFmtId="0" fontId="41" fillId="0" borderId="29" xfId="0" applyFont="1" applyBorder="1" applyAlignment="1">
      <alignment horizontal="left" wrapText="1"/>
    </xf>
    <xf numFmtId="0" fontId="39" fillId="0" borderId="28" xfId="0" applyFont="1" applyBorder="1" applyAlignment="1">
      <alignment vertical="center" wrapText="1"/>
    </xf>
    <xf numFmtId="0" fontId="41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27" xfId="0" applyFont="1" applyBorder="1" applyAlignment="1">
      <alignment vertical="center" wrapText="1"/>
    </xf>
    <xf numFmtId="0" fontId="42" fillId="0" borderId="1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vertical="center"/>
    </xf>
    <xf numFmtId="49" fontId="42" fillId="0" borderId="1" xfId="0" applyNumberFormat="1" applyFont="1" applyBorder="1" applyAlignment="1">
      <alignment horizontal="left" vertical="center" wrapText="1"/>
    </xf>
    <xf numFmtId="49" fontId="42" fillId="0" borderId="1" xfId="0" applyNumberFormat="1" applyFont="1" applyBorder="1" applyAlignment="1">
      <alignment vertical="center" wrapText="1"/>
    </xf>
    <xf numFmtId="0" fontId="39" fillId="0" borderId="30" xfId="0" applyFont="1" applyBorder="1" applyAlignment="1">
      <alignment vertical="center" wrapText="1"/>
    </xf>
    <xf numFmtId="0" fontId="44" fillId="0" borderId="29" xfId="0" applyFont="1" applyBorder="1" applyAlignment="1">
      <alignment vertical="center" wrapText="1"/>
    </xf>
    <xf numFmtId="0" fontId="39" fillId="0" borderId="31" xfId="0" applyFont="1" applyBorder="1" applyAlignment="1">
      <alignment vertical="center" wrapText="1"/>
    </xf>
    <xf numFmtId="0" fontId="39" fillId="0" borderId="1" xfId="0" applyFont="1" applyBorder="1" applyAlignment="1">
      <alignment vertical="top"/>
    </xf>
    <xf numFmtId="0" fontId="39" fillId="0" borderId="0" xfId="0" applyFont="1" applyAlignment="1">
      <alignment vertical="top"/>
    </xf>
    <xf numFmtId="0" fontId="39" fillId="0" borderId="24" xfId="0" applyFont="1" applyBorder="1" applyAlignment="1">
      <alignment horizontal="left" vertical="center"/>
    </xf>
    <xf numFmtId="0" fontId="39" fillId="0" borderId="25" xfId="0" applyFont="1" applyBorder="1" applyAlignment="1">
      <alignment horizontal="left" vertical="center"/>
    </xf>
    <xf numFmtId="0" fontId="39" fillId="0" borderId="26" xfId="0" applyFont="1" applyBorder="1" applyAlignment="1">
      <alignment horizontal="left" vertical="center"/>
    </xf>
    <xf numFmtId="0" fontId="39" fillId="0" borderId="27" xfId="0" applyFont="1" applyBorder="1" applyAlignment="1">
      <alignment horizontal="left" vertical="center"/>
    </xf>
    <xf numFmtId="0" fontId="40" fillId="0" borderId="1" xfId="0" applyFont="1" applyBorder="1" applyAlignment="1">
      <alignment horizontal="center" vertical="center"/>
    </xf>
    <xf numFmtId="0" fontId="39" fillId="0" borderId="28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41" fillId="0" borderId="29" xfId="0" applyFont="1" applyBorder="1" applyAlignment="1">
      <alignment horizontal="center" vertical="center"/>
    </xf>
    <xf numFmtId="0" fontId="45" fillId="0" borderId="29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43" fillId="0" borderId="27" xfId="0" applyFont="1" applyBorder="1" applyAlignment="1">
      <alignment horizontal="left" vertical="center"/>
    </xf>
    <xf numFmtId="0" fontId="42" fillId="0" borderId="1" xfId="0" applyFont="1" applyFill="1" applyBorder="1" applyAlignment="1">
      <alignment horizontal="left" vertical="center"/>
    </xf>
    <xf numFmtId="0" fontId="42" fillId="0" borderId="1" xfId="0" applyFont="1" applyFill="1" applyBorder="1" applyAlignment="1">
      <alignment horizontal="center" vertical="center"/>
    </xf>
    <xf numFmtId="0" fontId="39" fillId="0" borderId="30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39" fillId="0" borderId="31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left" vertical="center" wrapText="1"/>
    </xf>
    <xf numFmtId="0" fontId="39" fillId="0" borderId="25" xfId="0" applyFont="1" applyBorder="1" applyAlignment="1">
      <alignment horizontal="left" vertical="center" wrapText="1"/>
    </xf>
    <xf numFmtId="0" fontId="39" fillId="0" borderId="26" xfId="0" applyFont="1" applyBorder="1" applyAlignment="1">
      <alignment horizontal="left" vertical="center" wrapText="1"/>
    </xf>
    <xf numFmtId="0" fontId="39" fillId="0" borderId="27" xfId="0" applyFont="1" applyBorder="1" applyAlignment="1">
      <alignment horizontal="left" vertical="center" wrapText="1"/>
    </xf>
    <xf numFmtId="0" fontId="39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/>
    </xf>
    <xf numFmtId="0" fontId="43" fillId="0" borderId="28" xfId="0" applyFont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/>
    </xf>
    <xf numFmtId="0" fontId="43" fillId="0" borderId="30" xfId="0" applyFont="1" applyBorder="1" applyAlignment="1">
      <alignment horizontal="left" vertical="center" wrapText="1"/>
    </xf>
    <xf numFmtId="0" fontId="43" fillId="0" borderId="29" xfId="0" applyFont="1" applyBorder="1" applyAlignment="1">
      <alignment horizontal="left" vertical="center" wrapText="1"/>
    </xf>
    <xf numFmtId="0" fontId="43" fillId="0" borderId="3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top"/>
    </xf>
    <xf numFmtId="0" fontId="42" fillId="0" borderId="1" xfId="0" applyFont="1" applyBorder="1" applyAlignment="1">
      <alignment horizontal="center" vertical="top"/>
    </xf>
    <xf numFmtId="0" fontId="43" fillId="0" borderId="30" xfId="0" applyFont="1" applyBorder="1" applyAlignment="1">
      <alignment horizontal="left" vertical="center"/>
    </xf>
    <xf numFmtId="0" fontId="43" fillId="0" borderId="3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41" fillId="0" borderId="1" xfId="0" applyFont="1" applyBorder="1" applyAlignment="1">
      <alignment vertical="center"/>
    </xf>
    <xf numFmtId="0" fontId="45" fillId="0" borderId="29" xfId="0" applyFont="1" applyBorder="1" applyAlignment="1">
      <alignment vertical="center"/>
    </xf>
    <xf numFmtId="0" fontId="41" fillId="0" borderId="29" xfId="0" applyFont="1" applyBorder="1" applyAlignment="1">
      <alignment vertical="center"/>
    </xf>
    <xf numFmtId="0" fontId="42" fillId="0" borderId="1" xfId="0" applyFont="1" applyBorder="1" applyAlignment="1">
      <alignment vertical="top"/>
    </xf>
    <xf numFmtId="49" fontId="42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1" fillId="0" borderId="29" xfId="0" applyFont="1" applyBorder="1" applyAlignment="1">
      <alignment horizontal="left"/>
    </xf>
    <xf numFmtId="0" fontId="45" fillId="0" borderId="29" xfId="0" applyFont="1" applyBorder="1" applyAlignment="1"/>
    <xf numFmtId="0" fontId="39" fillId="0" borderId="27" xfId="0" applyFont="1" applyBorder="1" applyAlignment="1">
      <alignment vertical="top"/>
    </xf>
    <xf numFmtId="0" fontId="39" fillId="0" borderId="28" xfId="0" applyFont="1" applyBorder="1" applyAlignment="1">
      <alignment vertical="top"/>
    </xf>
    <xf numFmtId="0" fontId="39" fillId="0" borderId="30" xfId="0" applyFont="1" applyBorder="1" applyAlignment="1">
      <alignment vertical="top"/>
    </xf>
    <xf numFmtId="0" fontId="39" fillId="0" borderId="29" xfId="0" applyFont="1" applyBorder="1" applyAlignment="1">
      <alignment vertical="top"/>
    </xf>
    <xf numFmtId="0" fontId="39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calcChain" Target="calcChain.xml" /><Relationship Id="rId8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2_01/111301111" TargetMode="External" /><Relationship Id="rId2" Type="http://schemas.openxmlformats.org/officeDocument/2006/relationships/hyperlink" Target="https://podminky.urs.cz/item/CS_URS_2022_01/113106171" TargetMode="External" /><Relationship Id="rId3" Type="http://schemas.openxmlformats.org/officeDocument/2006/relationships/hyperlink" Target="https://podminky.urs.cz/item/CS_URS_2022_01/113107131" TargetMode="External" /><Relationship Id="rId4" Type="http://schemas.openxmlformats.org/officeDocument/2006/relationships/hyperlink" Target="https://podminky.urs.cz/item/CS_URS_2022_01/113107536" TargetMode="External" /><Relationship Id="rId5" Type="http://schemas.openxmlformats.org/officeDocument/2006/relationships/hyperlink" Target="https://podminky.urs.cz/item/CS_URS_2022_01/113107541" TargetMode="External" /><Relationship Id="rId6" Type="http://schemas.openxmlformats.org/officeDocument/2006/relationships/hyperlink" Target="https://podminky.urs.cz/item/CS_URS_2022_01/113154263" TargetMode="External" /><Relationship Id="rId7" Type="http://schemas.openxmlformats.org/officeDocument/2006/relationships/hyperlink" Target="https://podminky.urs.cz/item/CS_URS_2022_01/122211101" TargetMode="External" /><Relationship Id="rId8" Type="http://schemas.openxmlformats.org/officeDocument/2006/relationships/hyperlink" Target="https://podminky.urs.cz/item/CS_URS_2022_01/162751117" TargetMode="External" /><Relationship Id="rId9" Type="http://schemas.openxmlformats.org/officeDocument/2006/relationships/hyperlink" Target="https://podminky.urs.cz/item/CS_URS_2022_01/162751119" TargetMode="External" /><Relationship Id="rId10" Type="http://schemas.openxmlformats.org/officeDocument/2006/relationships/hyperlink" Target="https://podminky.urs.cz/item/CS_URS_2022_01/171201221" TargetMode="External" /><Relationship Id="rId11" Type="http://schemas.openxmlformats.org/officeDocument/2006/relationships/hyperlink" Target="https://podminky.urs.cz/item/CS_URS_2022_01/181411131" TargetMode="External" /><Relationship Id="rId12" Type="http://schemas.openxmlformats.org/officeDocument/2006/relationships/hyperlink" Target="https://podminky.urs.cz/item/CS_URS_2022_01/181911102" TargetMode="External" /><Relationship Id="rId13" Type="http://schemas.openxmlformats.org/officeDocument/2006/relationships/hyperlink" Target="https://podminky.urs.cz/item/CS_URS_2022_01/339921112" TargetMode="External" /><Relationship Id="rId14" Type="http://schemas.openxmlformats.org/officeDocument/2006/relationships/hyperlink" Target="https://podminky.urs.cz/item/CS_URS_2022_01/564871111" TargetMode="External" /><Relationship Id="rId15" Type="http://schemas.openxmlformats.org/officeDocument/2006/relationships/hyperlink" Target="https://podminky.urs.cz/item/CS_URS_2022_01/573231111" TargetMode="External" /><Relationship Id="rId16" Type="http://schemas.openxmlformats.org/officeDocument/2006/relationships/hyperlink" Target="https://podminky.urs.cz/item/CS_URS_2022_01/577144111" TargetMode="External" /><Relationship Id="rId17" Type="http://schemas.openxmlformats.org/officeDocument/2006/relationships/hyperlink" Target="https://podminky.urs.cz/item/CS_URS_2022_01/591211111" TargetMode="External" /><Relationship Id="rId18" Type="http://schemas.openxmlformats.org/officeDocument/2006/relationships/hyperlink" Target="https://podminky.urs.cz/item/CS_URS_2022_01/596211214" TargetMode="External" /><Relationship Id="rId19" Type="http://schemas.openxmlformats.org/officeDocument/2006/relationships/hyperlink" Target="https://podminky.urs.cz/item/CS_URS_2022_01/596412210" TargetMode="External" /><Relationship Id="rId20" Type="http://schemas.openxmlformats.org/officeDocument/2006/relationships/hyperlink" Target="https://podminky.urs.cz/item/CS_URS_2022_01/914431112" TargetMode="External" /><Relationship Id="rId21" Type="http://schemas.openxmlformats.org/officeDocument/2006/relationships/hyperlink" Target="https://podminky.urs.cz/item/CS_URS_2022_01/914511111" TargetMode="External" /><Relationship Id="rId22" Type="http://schemas.openxmlformats.org/officeDocument/2006/relationships/hyperlink" Target="https://podminky.urs.cz/item/CS_URS_2022_01/916132112" TargetMode="External" /><Relationship Id="rId23" Type="http://schemas.openxmlformats.org/officeDocument/2006/relationships/hyperlink" Target="https://podminky.urs.cz/item/CS_URS_2022_01/916231213" TargetMode="External" /><Relationship Id="rId24" Type="http://schemas.openxmlformats.org/officeDocument/2006/relationships/hyperlink" Target="https://podminky.urs.cz/item/CS_URS_2022_01/919112212" TargetMode="External" /><Relationship Id="rId25" Type="http://schemas.openxmlformats.org/officeDocument/2006/relationships/hyperlink" Target="https://podminky.urs.cz/item/CS_URS_2022_01/919121111" TargetMode="External" /><Relationship Id="rId26" Type="http://schemas.openxmlformats.org/officeDocument/2006/relationships/hyperlink" Target="https://podminky.urs.cz/item/CS_URS_2022_01/919731121" TargetMode="External" /><Relationship Id="rId27" Type="http://schemas.openxmlformats.org/officeDocument/2006/relationships/hyperlink" Target="https://podminky.urs.cz/item/CS_URS_2022_01/919735111" TargetMode="External" /><Relationship Id="rId28" Type="http://schemas.openxmlformats.org/officeDocument/2006/relationships/hyperlink" Target="https://podminky.urs.cz/item/CS_URS_2022_01/938909311" TargetMode="External" /><Relationship Id="rId29" Type="http://schemas.openxmlformats.org/officeDocument/2006/relationships/hyperlink" Target="https://podminky.urs.cz/item/CS_URS_2022_01/938909611" TargetMode="External" /><Relationship Id="rId30" Type="http://schemas.openxmlformats.org/officeDocument/2006/relationships/hyperlink" Target="https://podminky.urs.cz/item/CS_URS_2022_01/998225111" TargetMode="External" /><Relationship Id="rId31" Type="http://schemas.openxmlformats.org/officeDocument/2006/relationships/hyperlink" Target="https://podminky.urs.cz/item/CS_URS_2022_01/997221571" TargetMode="External" /><Relationship Id="rId32" Type="http://schemas.openxmlformats.org/officeDocument/2006/relationships/hyperlink" Target="https://podminky.urs.cz/item/CS_URS_2022_01/997221551" TargetMode="External" /><Relationship Id="rId33" Type="http://schemas.openxmlformats.org/officeDocument/2006/relationships/hyperlink" Target="https://podminky.urs.cz/item/CS_URS_2022_01/997221559" TargetMode="External" /><Relationship Id="rId34" Type="http://schemas.openxmlformats.org/officeDocument/2006/relationships/hyperlink" Target="https://podminky.urs.cz/item/CS_URS_2022_01/997221579" TargetMode="External" /><Relationship Id="rId35" Type="http://schemas.openxmlformats.org/officeDocument/2006/relationships/hyperlink" Target="https://podminky.urs.cz/item/CS_URS_2022_01/997013602" TargetMode="External" /><Relationship Id="rId36" Type="http://schemas.openxmlformats.org/officeDocument/2006/relationships/hyperlink" Target="https://podminky.urs.cz/item/CS_URS_2022_01/997013601" TargetMode="External" /><Relationship Id="rId37" Type="http://schemas.openxmlformats.org/officeDocument/2006/relationships/hyperlink" Target="https://podminky.urs.cz/item/CS_URS_2022_01/997013645" TargetMode="External" /><Relationship Id="rId38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19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20</v>
      </c>
      <c r="AL7" s="22"/>
      <c r="AM7" s="22"/>
      <c r="AN7" s="27" t="s">
        <v>21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22</v>
      </c>
      <c r="E8" s="22"/>
      <c r="F8" s="22"/>
      <c r="G8" s="22"/>
      <c r="H8" s="22"/>
      <c r="I8" s="22"/>
      <c r="J8" s="22"/>
      <c r="K8" s="27" t="s">
        <v>23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24</v>
      </c>
      <c r="AL8" s="22"/>
      <c r="AM8" s="22"/>
      <c r="AN8" s="33" t="s">
        <v>25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26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27</v>
      </c>
      <c r="AL10" s="22"/>
      <c r="AM10" s="22"/>
      <c r="AN10" s="27" t="s">
        <v>21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28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29</v>
      </c>
      <c r="AL11" s="22"/>
      <c r="AM11" s="22"/>
      <c r="AN11" s="27" t="s">
        <v>21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30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27</v>
      </c>
      <c r="AL13" s="22"/>
      <c r="AM13" s="22"/>
      <c r="AN13" s="34" t="s">
        <v>31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31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29</v>
      </c>
      <c r="AL14" s="22"/>
      <c r="AM14" s="22"/>
      <c r="AN14" s="34" t="s">
        <v>31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32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27</v>
      </c>
      <c r="AL16" s="22"/>
      <c r="AM16" s="22"/>
      <c r="AN16" s="27" t="s">
        <v>21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33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29</v>
      </c>
      <c r="AL17" s="22"/>
      <c r="AM17" s="22"/>
      <c r="AN17" s="27" t="s">
        <v>21</v>
      </c>
      <c r="AO17" s="22"/>
      <c r="AP17" s="22"/>
      <c r="AQ17" s="22"/>
      <c r="AR17" s="20"/>
      <c r="BE17" s="31"/>
      <c r="BS17" s="17" t="s">
        <v>34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35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27</v>
      </c>
      <c r="AL19" s="22"/>
      <c r="AM19" s="22"/>
      <c r="AN19" s="27" t="s">
        <v>36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37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29</v>
      </c>
      <c r="AL20" s="22"/>
      <c r="AM20" s="22"/>
      <c r="AN20" s="27" t="s">
        <v>21</v>
      </c>
      <c r="AO20" s="22"/>
      <c r="AP20" s="22"/>
      <c r="AQ20" s="22"/>
      <c r="AR20" s="20"/>
      <c r="BE20" s="31"/>
      <c r="BS20" s="17" t="s">
        <v>4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38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51" customHeight="1">
      <c r="B23" s="21"/>
      <c r="C23" s="22"/>
      <c r="D23" s="22"/>
      <c r="E23" s="36" t="s">
        <v>39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40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ROUND(AG54,2)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41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42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43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44</v>
      </c>
      <c r="E29" s="47"/>
      <c r="F29" s="32" t="s">
        <v>45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ROUND(AZ54,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ROUND(AV54,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46</v>
      </c>
      <c r="G30" s="47"/>
      <c r="H30" s="47"/>
      <c r="I30" s="47"/>
      <c r="J30" s="47"/>
      <c r="K30" s="47"/>
      <c r="L30" s="48">
        <v>0.14999999999999999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ROUND(BA54,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ROUND(AW54,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47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ROUND(BB54,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48</v>
      </c>
      <c r="G32" s="47"/>
      <c r="H32" s="47"/>
      <c r="I32" s="47"/>
      <c r="J32" s="47"/>
      <c r="K32" s="47"/>
      <c r="L32" s="48">
        <v>0.14999999999999999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ROUND(BC54,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49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ROUND(BD54,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3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8"/>
    </row>
    <row r="35" s="2" customFormat="1" ht="25.92" customHeight="1">
      <c r="A35" s="38"/>
      <c r="B35" s="39"/>
      <c r="C35" s="52"/>
      <c r="D35" s="53" t="s">
        <v>50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51</v>
      </c>
      <c r="U35" s="54"/>
      <c r="V35" s="54"/>
      <c r="W35" s="54"/>
      <c r="X35" s="56" t="s">
        <v>52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6.96" customHeight="1">
      <c r="A37" s="38"/>
      <c r="B37" s="59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44"/>
      <c r="BE37" s="38"/>
    </row>
    <row r="41" s="2" customFormat="1" ht="6.96" customHeight="1">
      <c r="A41" s="38"/>
      <c r="B41" s="61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44"/>
      <c r="BE41" s="38"/>
    </row>
    <row r="42" s="2" customFormat="1" ht="24.96" customHeight="1">
      <c r="A42" s="38"/>
      <c r="B42" s="39"/>
      <c r="C42" s="23" t="s">
        <v>53</v>
      </c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4"/>
      <c r="BE42" s="38"/>
    </row>
    <row r="43" s="2" customFormat="1" ht="6.96" customHeight="1">
      <c r="A43" s="38"/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4"/>
      <c r="BE43" s="38"/>
    </row>
    <row r="44" s="4" customFormat="1" ht="12" customHeight="1">
      <c r="A44" s="4"/>
      <c r="B44" s="63"/>
      <c r="C44" s="32" t="s">
        <v>13</v>
      </c>
      <c r="D44" s="64"/>
      <c r="E44" s="64"/>
      <c r="F44" s="64"/>
      <c r="G44" s="64"/>
      <c r="H44" s="64"/>
      <c r="I44" s="64"/>
      <c r="J44" s="64"/>
      <c r="K44" s="64"/>
      <c r="L44" s="64" t="str">
        <f>K5</f>
        <v>1211</v>
      </c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5"/>
      <c r="BE44" s="4"/>
    </row>
    <row r="45" s="5" customFormat="1" ht="36.96" customHeight="1">
      <c r="A45" s="5"/>
      <c r="B45" s="66"/>
      <c r="C45" s="67" t="s">
        <v>16</v>
      </c>
      <c r="D45" s="68"/>
      <c r="E45" s="68"/>
      <c r="F45" s="68"/>
      <c r="G45" s="68"/>
      <c r="H45" s="68"/>
      <c r="I45" s="68"/>
      <c r="J45" s="68"/>
      <c r="K45" s="68"/>
      <c r="L45" s="69" t="str">
        <f>K6</f>
        <v>Obnova asfaltových a jiných zpevněných povrchů v ulici Malá náves, Křešice</v>
      </c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70"/>
      <c r="BE45" s="5"/>
    </row>
    <row r="46" s="2" customFormat="1" ht="6.96" customHeight="1">
      <c r="A46" s="38"/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4"/>
      <c r="BE46" s="38"/>
    </row>
    <row r="47" s="2" customFormat="1" ht="12" customHeight="1">
      <c r="A47" s="38"/>
      <c r="B47" s="39"/>
      <c r="C47" s="32" t="s">
        <v>22</v>
      </c>
      <c r="D47" s="40"/>
      <c r="E47" s="40"/>
      <c r="F47" s="40"/>
      <c r="G47" s="40"/>
      <c r="H47" s="40"/>
      <c r="I47" s="40"/>
      <c r="J47" s="40"/>
      <c r="K47" s="40"/>
      <c r="L47" s="71" t="str">
        <f>IF(K8="","",K8)</f>
        <v>Křešice</v>
      </c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32" t="s">
        <v>24</v>
      </c>
      <c r="AJ47" s="40"/>
      <c r="AK47" s="40"/>
      <c r="AL47" s="40"/>
      <c r="AM47" s="72" t="str">
        <f>IF(AN8= "","",AN8)</f>
        <v>29. 5. 2026</v>
      </c>
      <c r="AN47" s="72"/>
      <c r="AO47" s="40"/>
      <c r="AP47" s="40"/>
      <c r="AQ47" s="40"/>
      <c r="AR47" s="44"/>
      <c r="BE47" s="38"/>
    </row>
    <row r="48" s="2" customFormat="1" ht="6.96" customHeight="1">
      <c r="A48" s="38"/>
      <c r="B48" s="39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4"/>
      <c r="BE48" s="38"/>
    </row>
    <row r="49" s="2" customFormat="1" ht="15.15" customHeight="1">
      <c r="A49" s="38"/>
      <c r="B49" s="39"/>
      <c r="C49" s="32" t="s">
        <v>26</v>
      </c>
      <c r="D49" s="40"/>
      <c r="E49" s="40"/>
      <c r="F49" s="40"/>
      <c r="G49" s="40"/>
      <c r="H49" s="40"/>
      <c r="I49" s="40"/>
      <c r="J49" s="40"/>
      <c r="K49" s="40"/>
      <c r="L49" s="64" t="str">
        <f>IF(E11= "","",E11)</f>
        <v>Obec Křešice</v>
      </c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32" t="s">
        <v>32</v>
      </c>
      <c r="AJ49" s="40"/>
      <c r="AK49" s="40"/>
      <c r="AL49" s="40"/>
      <c r="AM49" s="73" t="str">
        <f>IF(E17="","",E17)</f>
        <v xml:space="preserve"> </v>
      </c>
      <c r="AN49" s="64"/>
      <c r="AO49" s="64"/>
      <c r="AP49" s="64"/>
      <c r="AQ49" s="40"/>
      <c r="AR49" s="44"/>
      <c r="AS49" s="74" t="s">
        <v>54</v>
      </c>
      <c r="AT49" s="75"/>
      <c r="AU49" s="76"/>
      <c r="AV49" s="76"/>
      <c r="AW49" s="76"/>
      <c r="AX49" s="76"/>
      <c r="AY49" s="76"/>
      <c r="AZ49" s="76"/>
      <c r="BA49" s="76"/>
      <c r="BB49" s="76"/>
      <c r="BC49" s="76"/>
      <c r="BD49" s="77"/>
      <c r="BE49" s="38"/>
    </row>
    <row r="50" s="2" customFormat="1" ht="15.15" customHeight="1">
      <c r="A50" s="38"/>
      <c r="B50" s="39"/>
      <c r="C50" s="32" t="s">
        <v>30</v>
      </c>
      <c r="D50" s="40"/>
      <c r="E50" s="40"/>
      <c r="F50" s="40"/>
      <c r="G50" s="40"/>
      <c r="H50" s="40"/>
      <c r="I50" s="40"/>
      <c r="J50" s="40"/>
      <c r="K50" s="40"/>
      <c r="L50" s="64" t="str">
        <f>IF(E14= "Vyplň údaj","",E14)</f>
        <v/>
      </c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32" t="s">
        <v>35</v>
      </c>
      <c r="AJ50" s="40"/>
      <c r="AK50" s="40"/>
      <c r="AL50" s="40"/>
      <c r="AM50" s="73" t="str">
        <f>IF(E20="","",E20)</f>
        <v>S4A,s.r.o.</v>
      </c>
      <c r="AN50" s="64"/>
      <c r="AO50" s="64"/>
      <c r="AP50" s="64"/>
      <c r="AQ50" s="40"/>
      <c r="AR50" s="44"/>
      <c r="AS50" s="78"/>
      <c r="AT50" s="79"/>
      <c r="AU50" s="80"/>
      <c r="AV50" s="80"/>
      <c r="AW50" s="80"/>
      <c r="AX50" s="80"/>
      <c r="AY50" s="80"/>
      <c r="AZ50" s="80"/>
      <c r="BA50" s="80"/>
      <c r="BB50" s="80"/>
      <c r="BC50" s="80"/>
      <c r="BD50" s="81"/>
      <c r="BE50" s="38"/>
    </row>
    <row r="51" s="2" customFormat="1" ht="10.8" customHeight="1">
      <c r="A51" s="38"/>
      <c r="B51" s="39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4"/>
      <c r="AS51" s="82"/>
      <c r="AT51" s="83"/>
      <c r="AU51" s="84"/>
      <c r="AV51" s="84"/>
      <c r="AW51" s="84"/>
      <c r="AX51" s="84"/>
      <c r="AY51" s="84"/>
      <c r="AZ51" s="84"/>
      <c r="BA51" s="84"/>
      <c r="BB51" s="84"/>
      <c r="BC51" s="84"/>
      <c r="BD51" s="85"/>
      <c r="BE51" s="38"/>
    </row>
    <row r="52" s="2" customFormat="1" ht="29.28" customHeight="1">
      <c r="A52" s="38"/>
      <c r="B52" s="39"/>
      <c r="C52" s="86" t="s">
        <v>55</v>
      </c>
      <c r="D52" s="87"/>
      <c r="E52" s="87"/>
      <c r="F52" s="87"/>
      <c r="G52" s="87"/>
      <c r="H52" s="88"/>
      <c r="I52" s="89" t="s">
        <v>56</v>
      </c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90" t="s">
        <v>57</v>
      </c>
      <c r="AH52" s="87"/>
      <c r="AI52" s="87"/>
      <c r="AJ52" s="87"/>
      <c r="AK52" s="87"/>
      <c r="AL52" s="87"/>
      <c r="AM52" s="87"/>
      <c r="AN52" s="89" t="s">
        <v>58</v>
      </c>
      <c r="AO52" s="87"/>
      <c r="AP52" s="87"/>
      <c r="AQ52" s="91" t="s">
        <v>59</v>
      </c>
      <c r="AR52" s="44"/>
      <c r="AS52" s="92" t="s">
        <v>60</v>
      </c>
      <c r="AT52" s="93" t="s">
        <v>61</v>
      </c>
      <c r="AU52" s="93" t="s">
        <v>62</v>
      </c>
      <c r="AV52" s="93" t="s">
        <v>63</v>
      </c>
      <c r="AW52" s="93" t="s">
        <v>64</v>
      </c>
      <c r="AX52" s="93" t="s">
        <v>65</v>
      </c>
      <c r="AY52" s="93" t="s">
        <v>66</v>
      </c>
      <c r="AZ52" s="93" t="s">
        <v>67</v>
      </c>
      <c r="BA52" s="93" t="s">
        <v>68</v>
      </c>
      <c r="BB52" s="93" t="s">
        <v>69</v>
      </c>
      <c r="BC52" s="93" t="s">
        <v>70</v>
      </c>
      <c r="BD52" s="94" t="s">
        <v>71</v>
      </c>
      <c r="BE52" s="38"/>
    </row>
    <row r="53" s="2" customFormat="1" ht="10.8" customHeight="1">
      <c r="A53" s="38"/>
      <c r="B53" s="39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4"/>
      <c r="AS53" s="95"/>
      <c r="AT53" s="96"/>
      <c r="AU53" s="96"/>
      <c r="AV53" s="96"/>
      <c r="AW53" s="96"/>
      <c r="AX53" s="96"/>
      <c r="AY53" s="96"/>
      <c r="AZ53" s="96"/>
      <c r="BA53" s="96"/>
      <c r="BB53" s="96"/>
      <c r="BC53" s="96"/>
      <c r="BD53" s="97"/>
      <c r="BE53" s="38"/>
    </row>
    <row r="54" s="6" customFormat="1" ht="32.4" customHeight="1">
      <c r="A54" s="6"/>
      <c r="B54" s="98"/>
      <c r="C54" s="99" t="s">
        <v>72</v>
      </c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1">
        <f>ROUND(SUM(AG55:AG56),2)</f>
        <v>0</v>
      </c>
      <c r="AH54" s="101"/>
      <c r="AI54" s="101"/>
      <c r="AJ54" s="101"/>
      <c r="AK54" s="101"/>
      <c r="AL54" s="101"/>
      <c r="AM54" s="101"/>
      <c r="AN54" s="102">
        <f>SUM(AG54,AT54)</f>
        <v>0</v>
      </c>
      <c r="AO54" s="102"/>
      <c r="AP54" s="102"/>
      <c r="AQ54" s="103" t="s">
        <v>21</v>
      </c>
      <c r="AR54" s="104"/>
      <c r="AS54" s="105">
        <f>ROUND(SUM(AS55:AS56),2)</f>
        <v>0</v>
      </c>
      <c r="AT54" s="106">
        <f>ROUND(SUM(AV54:AW54),2)</f>
        <v>0</v>
      </c>
      <c r="AU54" s="107">
        <f>ROUND(SUM(AU55:AU56),5)</f>
        <v>0</v>
      </c>
      <c r="AV54" s="106">
        <f>ROUND(AZ54*L29,2)</f>
        <v>0</v>
      </c>
      <c r="AW54" s="106">
        <f>ROUND(BA54*L30,2)</f>
        <v>0</v>
      </c>
      <c r="AX54" s="106">
        <f>ROUND(BB54*L29,2)</f>
        <v>0</v>
      </c>
      <c r="AY54" s="106">
        <f>ROUND(BC54*L30,2)</f>
        <v>0</v>
      </c>
      <c r="AZ54" s="106">
        <f>ROUND(SUM(AZ55:AZ56),2)</f>
        <v>0</v>
      </c>
      <c r="BA54" s="106">
        <f>ROUND(SUM(BA55:BA56),2)</f>
        <v>0</v>
      </c>
      <c r="BB54" s="106">
        <f>ROUND(SUM(BB55:BB56),2)</f>
        <v>0</v>
      </c>
      <c r="BC54" s="106">
        <f>ROUND(SUM(BC55:BC56),2)</f>
        <v>0</v>
      </c>
      <c r="BD54" s="108">
        <f>ROUND(SUM(BD55:BD56),2)</f>
        <v>0</v>
      </c>
      <c r="BE54" s="6"/>
      <c r="BS54" s="109" t="s">
        <v>73</v>
      </c>
      <c r="BT54" s="109" t="s">
        <v>74</v>
      </c>
      <c r="BU54" s="110" t="s">
        <v>75</v>
      </c>
      <c r="BV54" s="109" t="s">
        <v>76</v>
      </c>
      <c r="BW54" s="109" t="s">
        <v>5</v>
      </c>
      <c r="BX54" s="109" t="s">
        <v>77</v>
      </c>
      <c r="CL54" s="109" t="s">
        <v>19</v>
      </c>
    </row>
    <row r="55" s="7" customFormat="1" ht="16.5" customHeight="1">
      <c r="A55" s="111" t="s">
        <v>78</v>
      </c>
      <c r="B55" s="112"/>
      <c r="C55" s="113"/>
      <c r="D55" s="114" t="s">
        <v>79</v>
      </c>
      <c r="E55" s="114"/>
      <c r="F55" s="114"/>
      <c r="G55" s="114"/>
      <c r="H55" s="114"/>
      <c r="I55" s="115"/>
      <c r="J55" s="114" t="s">
        <v>80</v>
      </c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6">
        <f>'1153.1 - obnova povrchu a...'!J30</f>
        <v>0</v>
      </c>
      <c r="AH55" s="115"/>
      <c r="AI55" s="115"/>
      <c r="AJ55" s="115"/>
      <c r="AK55" s="115"/>
      <c r="AL55" s="115"/>
      <c r="AM55" s="115"/>
      <c r="AN55" s="116">
        <f>SUM(AG55,AT55)</f>
        <v>0</v>
      </c>
      <c r="AO55" s="115"/>
      <c r="AP55" s="115"/>
      <c r="AQ55" s="117" t="s">
        <v>81</v>
      </c>
      <c r="AR55" s="118"/>
      <c r="AS55" s="119">
        <v>0</v>
      </c>
      <c r="AT55" s="120">
        <f>ROUND(SUM(AV55:AW55),2)</f>
        <v>0</v>
      </c>
      <c r="AU55" s="121">
        <f>'1153.1 - obnova povrchu a...'!P87</f>
        <v>0</v>
      </c>
      <c r="AV55" s="120">
        <f>'1153.1 - obnova povrchu a...'!J33</f>
        <v>0</v>
      </c>
      <c r="AW55" s="120">
        <f>'1153.1 - obnova povrchu a...'!J34</f>
        <v>0</v>
      </c>
      <c r="AX55" s="120">
        <f>'1153.1 - obnova povrchu a...'!J35</f>
        <v>0</v>
      </c>
      <c r="AY55" s="120">
        <f>'1153.1 - obnova povrchu a...'!J36</f>
        <v>0</v>
      </c>
      <c r="AZ55" s="120">
        <f>'1153.1 - obnova povrchu a...'!F33</f>
        <v>0</v>
      </c>
      <c r="BA55" s="120">
        <f>'1153.1 - obnova povrchu a...'!F34</f>
        <v>0</v>
      </c>
      <c r="BB55" s="120">
        <f>'1153.1 - obnova povrchu a...'!F35</f>
        <v>0</v>
      </c>
      <c r="BC55" s="120">
        <f>'1153.1 - obnova povrchu a...'!F36</f>
        <v>0</v>
      </c>
      <c r="BD55" s="122">
        <f>'1153.1 - obnova povrchu a...'!F37</f>
        <v>0</v>
      </c>
      <c r="BE55" s="7"/>
      <c r="BT55" s="123" t="s">
        <v>82</v>
      </c>
      <c r="BV55" s="123" t="s">
        <v>76</v>
      </c>
      <c r="BW55" s="123" t="s">
        <v>83</v>
      </c>
      <c r="BX55" s="123" t="s">
        <v>5</v>
      </c>
      <c r="CL55" s="123" t="s">
        <v>84</v>
      </c>
      <c r="CM55" s="123" t="s">
        <v>85</v>
      </c>
    </row>
    <row r="56" s="7" customFormat="1" ht="16.5" customHeight="1">
      <c r="A56" s="111" t="s">
        <v>78</v>
      </c>
      <c r="B56" s="112"/>
      <c r="C56" s="113"/>
      <c r="D56" s="114" t="s">
        <v>86</v>
      </c>
      <c r="E56" s="114"/>
      <c r="F56" s="114"/>
      <c r="G56" s="114"/>
      <c r="H56" s="114"/>
      <c r="I56" s="115"/>
      <c r="J56" s="114" t="s">
        <v>87</v>
      </c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  <c r="AG56" s="116">
        <f>'100.3 - VRN'!J30</f>
        <v>0</v>
      </c>
      <c r="AH56" s="115"/>
      <c r="AI56" s="115"/>
      <c r="AJ56" s="115"/>
      <c r="AK56" s="115"/>
      <c r="AL56" s="115"/>
      <c r="AM56" s="115"/>
      <c r="AN56" s="116">
        <f>SUM(AG56,AT56)</f>
        <v>0</v>
      </c>
      <c r="AO56" s="115"/>
      <c r="AP56" s="115"/>
      <c r="AQ56" s="117" t="s">
        <v>88</v>
      </c>
      <c r="AR56" s="118"/>
      <c r="AS56" s="124">
        <v>0</v>
      </c>
      <c r="AT56" s="125">
        <f>ROUND(SUM(AV56:AW56),2)</f>
        <v>0</v>
      </c>
      <c r="AU56" s="126">
        <f>'100.3 - VRN'!P81</f>
        <v>0</v>
      </c>
      <c r="AV56" s="125">
        <f>'100.3 - VRN'!J33</f>
        <v>0</v>
      </c>
      <c r="AW56" s="125">
        <f>'100.3 - VRN'!J34</f>
        <v>0</v>
      </c>
      <c r="AX56" s="125">
        <f>'100.3 - VRN'!J35</f>
        <v>0</v>
      </c>
      <c r="AY56" s="125">
        <f>'100.3 - VRN'!J36</f>
        <v>0</v>
      </c>
      <c r="AZ56" s="125">
        <f>'100.3 - VRN'!F33</f>
        <v>0</v>
      </c>
      <c r="BA56" s="125">
        <f>'100.3 - VRN'!F34</f>
        <v>0</v>
      </c>
      <c r="BB56" s="125">
        <f>'100.3 - VRN'!F35</f>
        <v>0</v>
      </c>
      <c r="BC56" s="125">
        <f>'100.3 - VRN'!F36</f>
        <v>0</v>
      </c>
      <c r="BD56" s="127">
        <f>'100.3 - VRN'!F37</f>
        <v>0</v>
      </c>
      <c r="BE56" s="7"/>
      <c r="BT56" s="123" t="s">
        <v>82</v>
      </c>
      <c r="BV56" s="123" t="s">
        <v>76</v>
      </c>
      <c r="BW56" s="123" t="s">
        <v>89</v>
      </c>
      <c r="BX56" s="123" t="s">
        <v>5</v>
      </c>
      <c r="CL56" s="123" t="s">
        <v>90</v>
      </c>
      <c r="CM56" s="123" t="s">
        <v>85</v>
      </c>
    </row>
    <row r="57" s="2" customFormat="1" ht="30" customHeight="1">
      <c r="A57" s="38"/>
      <c r="B57" s="39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4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="2" customFormat="1" ht="6.96" customHeight="1">
      <c r="A58" s="38"/>
      <c r="B58" s="59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44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</sheetData>
  <sheetProtection sheet="1" formatColumns="0" formatRows="0" objects="1" scenarios="1" spinCount="100000" saltValue="Ls3uEMCqcYQh/OccuxtvaPFGcGgw4NM8amjEN337td6XnzORwxXcyoqA9bPaLgMFPDEcyxM3BEWcfWY2riFoOg==" hashValue="nydF3ypZuHmHAERGaLbbsynldsoIrH2oPINzCoZVbnh6iDoSpvyoDaqjRViHz2dMegQ2de1lHMRGjjaCWEavvQ==" algorithmName="SHA-512" password="CC35"/>
  <mergeCells count="46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45:AO45"/>
    <mergeCell ref="AM47:AN47"/>
    <mergeCell ref="AM49:AP49"/>
    <mergeCell ref="AS49:AT51"/>
    <mergeCell ref="AM50:AP50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N56:AP56"/>
    <mergeCell ref="AG56:AM56"/>
    <mergeCell ref="D56:H56"/>
    <mergeCell ref="J56:AF56"/>
    <mergeCell ref="AG54:AM54"/>
    <mergeCell ref="AN54:AP54"/>
    <mergeCell ref="AR2:BE2"/>
  </mergeCells>
  <hyperlinks>
    <hyperlink ref="A55" location="'1153.1 - obnova povrchu a...'!C2" display="/"/>
    <hyperlink ref="A56" location="'100.3 - VRN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83</v>
      </c>
    </row>
    <row r="3" s="1" customFormat="1" ht="6.96" customHeight="1">
      <c r="B3" s="128"/>
      <c r="C3" s="129"/>
      <c r="D3" s="129"/>
      <c r="E3" s="129"/>
      <c r="F3" s="129"/>
      <c r="G3" s="129"/>
      <c r="H3" s="129"/>
      <c r="I3" s="129"/>
      <c r="J3" s="129"/>
      <c r="K3" s="129"/>
      <c r="L3" s="20"/>
      <c r="AT3" s="17" t="s">
        <v>85</v>
      </c>
    </row>
    <row r="4" s="1" customFormat="1" ht="24.96" customHeight="1">
      <c r="B4" s="20"/>
      <c r="D4" s="130" t="s">
        <v>91</v>
      </c>
      <c r="L4" s="20"/>
      <c r="M4" s="131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32" t="s">
        <v>16</v>
      </c>
      <c r="L6" s="20"/>
    </row>
    <row r="7" s="1" customFormat="1" ht="16.5" customHeight="1">
      <c r="B7" s="20"/>
      <c r="E7" s="133" t="str">
        <f>'Rekapitulace stavby'!K6</f>
        <v>Obnova asfaltových a jiných zpevněných povrchů v ulici Malá náves, Křešice</v>
      </c>
      <c r="F7" s="132"/>
      <c r="G7" s="132"/>
      <c r="H7" s="132"/>
      <c r="L7" s="20"/>
    </row>
    <row r="8" s="2" customFormat="1" ht="12" customHeight="1">
      <c r="A8" s="38"/>
      <c r="B8" s="44"/>
      <c r="C8" s="38"/>
      <c r="D8" s="132" t="s">
        <v>92</v>
      </c>
      <c r="E8" s="38"/>
      <c r="F8" s="38"/>
      <c r="G8" s="38"/>
      <c r="H8" s="38"/>
      <c r="I8" s="38"/>
      <c r="J8" s="38"/>
      <c r="K8" s="38"/>
      <c r="L8" s="134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35" t="s">
        <v>93</v>
      </c>
      <c r="F9" s="38"/>
      <c r="G9" s="38"/>
      <c r="H9" s="38"/>
      <c r="I9" s="38"/>
      <c r="J9" s="38"/>
      <c r="K9" s="38"/>
      <c r="L9" s="13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13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32" t="s">
        <v>18</v>
      </c>
      <c r="E11" s="38"/>
      <c r="F11" s="136" t="s">
        <v>84</v>
      </c>
      <c r="G11" s="38"/>
      <c r="H11" s="38"/>
      <c r="I11" s="132" t="s">
        <v>20</v>
      </c>
      <c r="J11" s="136" t="s">
        <v>21</v>
      </c>
      <c r="K11" s="38"/>
      <c r="L11" s="13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32" t="s">
        <v>22</v>
      </c>
      <c r="E12" s="38"/>
      <c r="F12" s="136" t="s">
        <v>23</v>
      </c>
      <c r="G12" s="38"/>
      <c r="H12" s="38"/>
      <c r="I12" s="132" t="s">
        <v>24</v>
      </c>
      <c r="J12" s="137" t="str">
        <f>'Rekapitulace stavby'!AN8</f>
        <v>29. 5. 2026</v>
      </c>
      <c r="K12" s="38"/>
      <c r="L12" s="13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13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32" t="s">
        <v>26</v>
      </c>
      <c r="E14" s="38"/>
      <c r="F14" s="38"/>
      <c r="G14" s="38"/>
      <c r="H14" s="38"/>
      <c r="I14" s="132" t="s">
        <v>27</v>
      </c>
      <c r="J14" s="136" t="s">
        <v>21</v>
      </c>
      <c r="K14" s="38"/>
      <c r="L14" s="13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36" t="s">
        <v>28</v>
      </c>
      <c r="F15" s="38"/>
      <c r="G15" s="38"/>
      <c r="H15" s="38"/>
      <c r="I15" s="132" t="s">
        <v>29</v>
      </c>
      <c r="J15" s="136" t="s">
        <v>21</v>
      </c>
      <c r="K15" s="38"/>
      <c r="L15" s="13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13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32" t="s">
        <v>30</v>
      </c>
      <c r="E17" s="38"/>
      <c r="F17" s="38"/>
      <c r="G17" s="38"/>
      <c r="H17" s="38"/>
      <c r="I17" s="132" t="s">
        <v>27</v>
      </c>
      <c r="J17" s="33" t="str">
        <f>'Rekapitulace stavby'!AN13</f>
        <v>Vyplň údaj</v>
      </c>
      <c r="K17" s="38"/>
      <c r="L17" s="13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36"/>
      <c r="G18" s="136"/>
      <c r="H18" s="136"/>
      <c r="I18" s="132" t="s">
        <v>29</v>
      </c>
      <c r="J18" s="33" t="str">
        <f>'Rekapitulace stavby'!AN14</f>
        <v>Vyplň údaj</v>
      </c>
      <c r="K18" s="38"/>
      <c r="L18" s="13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13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32" t="s">
        <v>32</v>
      </c>
      <c r="E20" s="38"/>
      <c r="F20" s="38"/>
      <c r="G20" s="38"/>
      <c r="H20" s="38"/>
      <c r="I20" s="132" t="s">
        <v>27</v>
      </c>
      <c r="J20" s="136" t="s">
        <v>21</v>
      </c>
      <c r="K20" s="38"/>
      <c r="L20" s="13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36" t="s">
        <v>94</v>
      </c>
      <c r="F21" s="38"/>
      <c r="G21" s="38"/>
      <c r="H21" s="38"/>
      <c r="I21" s="132" t="s">
        <v>29</v>
      </c>
      <c r="J21" s="136" t="s">
        <v>21</v>
      </c>
      <c r="K21" s="38"/>
      <c r="L21" s="13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13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32" t="s">
        <v>35</v>
      </c>
      <c r="E23" s="38"/>
      <c r="F23" s="38"/>
      <c r="G23" s="38"/>
      <c r="H23" s="38"/>
      <c r="I23" s="132" t="s">
        <v>27</v>
      </c>
      <c r="J23" s="136" t="s">
        <v>36</v>
      </c>
      <c r="K23" s="38"/>
      <c r="L23" s="13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36" t="s">
        <v>95</v>
      </c>
      <c r="F24" s="38"/>
      <c r="G24" s="38"/>
      <c r="H24" s="38"/>
      <c r="I24" s="132" t="s">
        <v>29</v>
      </c>
      <c r="J24" s="136" t="s">
        <v>96</v>
      </c>
      <c r="K24" s="38"/>
      <c r="L24" s="13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13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32" t="s">
        <v>38</v>
      </c>
      <c r="E26" s="38"/>
      <c r="F26" s="38"/>
      <c r="G26" s="38"/>
      <c r="H26" s="38"/>
      <c r="I26" s="38"/>
      <c r="J26" s="38"/>
      <c r="K26" s="38"/>
      <c r="L26" s="13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38"/>
      <c r="B27" s="139"/>
      <c r="C27" s="138"/>
      <c r="D27" s="138"/>
      <c r="E27" s="140" t="s">
        <v>21</v>
      </c>
      <c r="F27" s="140"/>
      <c r="G27" s="140"/>
      <c r="H27" s="140"/>
      <c r="I27" s="138"/>
      <c r="J27" s="138"/>
      <c r="K27" s="138"/>
      <c r="L27" s="141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8"/>
      <c r="AE27" s="138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13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2"/>
      <c r="E29" s="142"/>
      <c r="F29" s="142"/>
      <c r="G29" s="142"/>
      <c r="H29" s="142"/>
      <c r="I29" s="142"/>
      <c r="J29" s="142"/>
      <c r="K29" s="142"/>
      <c r="L29" s="134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43" t="s">
        <v>40</v>
      </c>
      <c r="E30" s="38"/>
      <c r="F30" s="38"/>
      <c r="G30" s="38"/>
      <c r="H30" s="38"/>
      <c r="I30" s="38"/>
      <c r="J30" s="144">
        <f>ROUND(J87, 2)</f>
        <v>0</v>
      </c>
      <c r="K30" s="38"/>
      <c r="L30" s="13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2"/>
      <c r="E31" s="142"/>
      <c r="F31" s="142"/>
      <c r="G31" s="142"/>
      <c r="H31" s="142"/>
      <c r="I31" s="142"/>
      <c r="J31" s="142"/>
      <c r="K31" s="142"/>
      <c r="L31" s="13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45" t="s">
        <v>42</v>
      </c>
      <c r="G32" s="38"/>
      <c r="H32" s="38"/>
      <c r="I32" s="145" t="s">
        <v>41</v>
      </c>
      <c r="J32" s="145" t="s">
        <v>43</v>
      </c>
      <c r="K32" s="38"/>
      <c r="L32" s="13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46" t="s">
        <v>44</v>
      </c>
      <c r="E33" s="132" t="s">
        <v>45</v>
      </c>
      <c r="F33" s="147">
        <f>ROUND((SUM(BE87:BE268)),  2)</f>
        <v>0</v>
      </c>
      <c r="G33" s="38"/>
      <c r="H33" s="38"/>
      <c r="I33" s="148">
        <v>0.20999999999999999</v>
      </c>
      <c r="J33" s="147">
        <f>ROUND(((SUM(BE87:BE268))*I33),  2)</f>
        <v>0</v>
      </c>
      <c r="K33" s="38"/>
      <c r="L33" s="13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32" t="s">
        <v>46</v>
      </c>
      <c r="F34" s="147">
        <f>ROUND((SUM(BF87:BF268)),  2)</f>
        <v>0</v>
      </c>
      <c r="G34" s="38"/>
      <c r="H34" s="38"/>
      <c r="I34" s="148">
        <v>0.14999999999999999</v>
      </c>
      <c r="J34" s="147">
        <f>ROUND(((SUM(BF87:BF268))*I34),  2)</f>
        <v>0</v>
      </c>
      <c r="K34" s="38"/>
      <c r="L34" s="13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32" t="s">
        <v>47</v>
      </c>
      <c r="F35" s="147">
        <f>ROUND((SUM(BG87:BG268)),  2)</f>
        <v>0</v>
      </c>
      <c r="G35" s="38"/>
      <c r="H35" s="38"/>
      <c r="I35" s="148">
        <v>0.20999999999999999</v>
      </c>
      <c r="J35" s="147">
        <f>0</f>
        <v>0</v>
      </c>
      <c r="K35" s="38"/>
      <c r="L35" s="13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32" t="s">
        <v>48</v>
      </c>
      <c r="F36" s="147">
        <f>ROUND((SUM(BH87:BH268)),  2)</f>
        <v>0</v>
      </c>
      <c r="G36" s="38"/>
      <c r="H36" s="38"/>
      <c r="I36" s="148">
        <v>0.14999999999999999</v>
      </c>
      <c r="J36" s="147">
        <f>0</f>
        <v>0</v>
      </c>
      <c r="K36" s="38"/>
      <c r="L36" s="13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32" t="s">
        <v>49</v>
      </c>
      <c r="F37" s="147">
        <f>ROUND((SUM(BI87:BI268)),  2)</f>
        <v>0</v>
      </c>
      <c r="G37" s="38"/>
      <c r="H37" s="38"/>
      <c r="I37" s="148">
        <v>0</v>
      </c>
      <c r="J37" s="147">
        <f>0</f>
        <v>0</v>
      </c>
      <c r="K37" s="38"/>
      <c r="L37" s="13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13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49"/>
      <c r="D39" s="150" t="s">
        <v>50</v>
      </c>
      <c r="E39" s="151"/>
      <c r="F39" s="151"/>
      <c r="G39" s="152" t="s">
        <v>51</v>
      </c>
      <c r="H39" s="153" t="s">
        <v>52</v>
      </c>
      <c r="I39" s="151"/>
      <c r="J39" s="154">
        <f>SUM(J30:J37)</f>
        <v>0</v>
      </c>
      <c r="K39" s="155"/>
      <c r="L39" s="13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156"/>
      <c r="C40" s="157"/>
      <c r="D40" s="157"/>
      <c r="E40" s="157"/>
      <c r="F40" s="157"/>
      <c r="G40" s="157"/>
      <c r="H40" s="157"/>
      <c r="I40" s="157"/>
      <c r="J40" s="157"/>
      <c r="K40" s="157"/>
      <c r="L40" s="13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4" s="2" customFormat="1" ht="6.96" customHeight="1">
      <c r="A44" s="38"/>
      <c r="B44" s="158"/>
      <c r="C44" s="159"/>
      <c r="D44" s="159"/>
      <c r="E44" s="159"/>
      <c r="F44" s="159"/>
      <c r="G44" s="159"/>
      <c r="H44" s="159"/>
      <c r="I44" s="159"/>
      <c r="J44" s="159"/>
      <c r="K44" s="159"/>
      <c r="L44" s="134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</row>
    <row r="45" s="2" customFormat="1" ht="24.96" customHeight="1">
      <c r="A45" s="38"/>
      <c r="B45" s="39"/>
      <c r="C45" s="23" t="s">
        <v>97</v>
      </c>
      <c r="D45" s="40"/>
      <c r="E45" s="40"/>
      <c r="F45" s="40"/>
      <c r="G45" s="40"/>
      <c r="H45" s="40"/>
      <c r="I45" s="40"/>
      <c r="J45" s="40"/>
      <c r="K45" s="40"/>
      <c r="L45" s="134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</row>
    <row r="46" s="2" customFormat="1" ht="6.96" customHeight="1">
      <c r="A46" s="38"/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13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="2" customFormat="1" ht="12" customHeight="1">
      <c r="A47" s="38"/>
      <c r="B47" s="39"/>
      <c r="C47" s="32" t="s">
        <v>16</v>
      </c>
      <c r="D47" s="40"/>
      <c r="E47" s="40"/>
      <c r="F47" s="40"/>
      <c r="G47" s="40"/>
      <c r="H47" s="40"/>
      <c r="I47" s="40"/>
      <c r="J47" s="40"/>
      <c r="K47" s="40"/>
      <c r="L47" s="13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="2" customFormat="1" ht="16.5" customHeight="1">
      <c r="A48" s="38"/>
      <c r="B48" s="39"/>
      <c r="C48" s="40"/>
      <c r="D48" s="40"/>
      <c r="E48" s="160" t="str">
        <f>E7</f>
        <v>Obnova asfaltových a jiných zpevněných povrchů v ulici Malá náves, Křešice</v>
      </c>
      <c r="F48" s="32"/>
      <c r="G48" s="32"/>
      <c r="H48" s="32"/>
      <c r="I48" s="40"/>
      <c r="J48" s="40"/>
      <c r="K48" s="40"/>
      <c r="L48" s="13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="2" customFormat="1" ht="12" customHeight="1">
      <c r="A49" s="38"/>
      <c r="B49" s="39"/>
      <c r="C49" s="32" t="s">
        <v>92</v>
      </c>
      <c r="D49" s="40"/>
      <c r="E49" s="40"/>
      <c r="F49" s="40"/>
      <c r="G49" s="40"/>
      <c r="H49" s="40"/>
      <c r="I49" s="40"/>
      <c r="J49" s="40"/>
      <c r="K49" s="40"/>
      <c r="L49" s="13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="2" customFormat="1" ht="16.5" customHeight="1">
      <c r="A50" s="38"/>
      <c r="B50" s="39"/>
      <c r="C50" s="40"/>
      <c r="D50" s="40"/>
      <c r="E50" s="69" t="str">
        <f>E9</f>
        <v>1153.1 - obnova povrchu a vjezdy</v>
      </c>
      <c r="F50" s="40"/>
      <c r="G50" s="40"/>
      <c r="H50" s="40"/>
      <c r="I50" s="40"/>
      <c r="J50" s="40"/>
      <c r="K50" s="40"/>
      <c r="L50" s="13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="2" customFormat="1" ht="6.96" customHeight="1">
      <c r="A51" s="38"/>
      <c r="B51" s="39"/>
      <c r="C51" s="40"/>
      <c r="D51" s="40"/>
      <c r="E51" s="40"/>
      <c r="F51" s="40"/>
      <c r="G51" s="40"/>
      <c r="H51" s="40"/>
      <c r="I51" s="40"/>
      <c r="J51" s="40"/>
      <c r="K51" s="40"/>
      <c r="L51" s="134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</row>
    <row r="52" s="2" customFormat="1" ht="12" customHeight="1">
      <c r="A52" s="38"/>
      <c r="B52" s="39"/>
      <c r="C52" s="32" t="s">
        <v>22</v>
      </c>
      <c r="D52" s="40"/>
      <c r="E52" s="40"/>
      <c r="F52" s="27" t="str">
        <f>F12</f>
        <v>Křešice</v>
      </c>
      <c r="G52" s="40"/>
      <c r="H52" s="40"/>
      <c r="I52" s="32" t="s">
        <v>24</v>
      </c>
      <c r="J52" s="72" t="str">
        <f>IF(J12="","",J12)</f>
        <v>29. 5. 2026</v>
      </c>
      <c r="K52" s="40"/>
      <c r="L52" s="13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s="2" customFormat="1" ht="6.96" customHeight="1">
      <c r="A53" s="38"/>
      <c r="B53" s="39"/>
      <c r="C53" s="40"/>
      <c r="D53" s="40"/>
      <c r="E53" s="40"/>
      <c r="F53" s="40"/>
      <c r="G53" s="40"/>
      <c r="H53" s="40"/>
      <c r="I53" s="40"/>
      <c r="J53" s="40"/>
      <c r="K53" s="40"/>
      <c r="L53" s="13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="2" customFormat="1" ht="15.15" customHeight="1">
      <c r="A54" s="38"/>
      <c r="B54" s="39"/>
      <c r="C54" s="32" t="s">
        <v>26</v>
      </c>
      <c r="D54" s="40"/>
      <c r="E54" s="40"/>
      <c r="F54" s="27" t="str">
        <f>E15</f>
        <v>Obec Křešice</v>
      </c>
      <c r="G54" s="40"/>
      <c r="H54" s="40"/>
      <c r="I54" s="32" t="s">
        <v>32</v>
      </c>
      <c r="J54" s="36" t="str">
        <f>E21</f>
        <v>Ing. Lucie Dvořáková</v>
      </c>
      <c r="K54" s="40"/>
      <c r="L54" s="13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s="2" customFormat="1" ht="15.15" customHeight="1">
      <c r="A55" s="38"/>
      <c r="B55" s="39"/>
      <c r="C55" s="32" t="s">
        <v>30</v>
      </c>
      <c r="D55" s="40"/>
      <c r="E55" s="40"/>
      <c r="F55" s="27" t="str">
        <f>IF(E18="","",E18)</f>
        <v>Vyplň údaj</v>
      </c>
      <c r="G55" s="40"/>
      <c r="H55" s="40"/>
      <c r="I55" s="32" t="s">
        <v>35</v>
      </c>
      <c r="J55" s="36" t="str">
        <f>E24</f>
        <v>S4A,s.r.o</v>
      </c>
      <c r="K55" s="40"/>
      <c r="L55" s="13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s="2" customFormat="1" ht="10.32" customHeight="1">
      <c r="A56" s="38"/>
      <c r="B56" s="39"/>
      <c r="C56" s="40"/>
      <c r="D56" s="40"/>
      <c r="E56" s="40"/>
      <c r="F56" s="40"/>
      <c r="G56" s="40"/>
      <c r="H56" s="40"/>
      <c r="I56" s="40"/>
      <c r="J56" s="40"/>
      <c r="K56" s="40"/>
      <c r="L56" s="13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s="2" customFormat="1" ht="29.28" customHeight="1">
      <c r="A57" s="38"/>
      <c r="B57" s="39"/>
      <c r="C57" s="161" t="s">
        <v>98</v>
      </c>
      <c r="D57" s="162"/>
      <c r="E57" s="162"/>
      <c r="F57" s="162"/>
      <c r="G57" s="162"/>
      <c r="H57" s="162"/>
      <c r="I57" s="162"/>
      <c r="J57" s="163" t="s">
        <v>99</v>
      </c>
      <c r="K57" s="162"/>
      <c r="L57" s="13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s="2" customFormat="1" ht="10.32" customHeight="1">
      <c r="A58" s="38"/>
      <c r="B58" s="39"/>
      <c r="C58" s="40"/>
      <c r="D58" s="40"/>
      <c r="E58" s="40"/>
      <c r="F58" s="40"/>
      <c r="G58" s="40"/>
      <c r="H58" s="40"/>
      <c r="I58" s="40"/>
      <c r="J58" s="40"/>
      <c r="K58" s="40"/>
      <c r="L58" s="13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s="2" customFormat="1" ht="22.8" customHeight="1">
      <c r="A59" s="38"/>
      <c r="B59" s="39"/>
      <c r="C59" s="164" t="s">
        <v>72</v>
      </c>
      <c r="D59" s="40"/>
      <c r="E59" s="40"/>
      <c r="F59" s="40"/>
      <c r="G59" s="40"/>
      <c r="H59" s="40"/>
      <c r="I59" s="40"/>
      <c r="J59" s="102">
        <f>J87</f>
        <v>0</v>
      </c>
      <c r="K59" s="40"/>
      <c r="L59" s="13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U59" s="17" t="s">
        <v>100</v>
      </c>
    </row>
    <row r="60" s="9" customFormat="1" ht="24.96" customHeight="1">
      <c r="A60" s="9"/>
      <c r="B60" s="165"/>
      <c r="C60" s="166"/>
      <c r="D60" s="167" t="s">
        <v>101</v>
      </c>
      <c r="E60" s="168"/>
      <c r="F60" s="168"/>
      <c r="G60" s="168"/>
      <c r="H60" s="168"/>
      <c r="I60" s="168"/>
      <c r="J60" s="169">
        <f>J88</f>
        <v>0</v>
      </c>
      <c r="K60" s="166"/>
      <c r="L60" s="170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1"/>
      <c r="C61" s="172"/>
      <c r="D61" s="173" t="s">
        <v>102</v>
      </c>
      <c r="E61" s="174"/>
      <c r="F61" s="174"/>
      <c r="G61" s="174"/>
      <c r="H61" s="174"/>
      <c r="I61" s="174"/>
      <c r="J61" s="175">
        <f>J89</f>
        <v>0</v>
      </c>
      <c r="K61" s="172"/>
      <c r="L61" s="176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1"/>
      <c r="C62" s="172"/>
      <c r="D62" s="173" t="s">
        <v>103</v>
      </c>
      <c r="E62" s="174"/>
      <c r="F62" s="174"/>
      <c r="G62" s="174"/>
      <c r="H62" s="174"/>
      <c r="I62" s="174"/>
      <c r="J62" s="175">
        <f>J139</f>
        <v>0</v>
      </c>
      <c r="K62" s="172"/>
      <c r="L62" s="176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1"/>
      <c r="C63" s="172"/>
      <c r="D63" s="173" t="s">
        <v>104</v>
      </c>
      <c r="E63" s="174"/>
      <c r="F63" s="174"/>
      <c r="G63" s="174"/>
      <c r="H63" s="174"/>
      <c r="I63" s="174"/>
      <c r="J63" s="175">
        <f>J148</f>
        <v>0</v>
      </c>
      <c r="K63" s="172"/>
      <c r="L63" s="176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1"/>
      <c r="C64" s="172"/>
      <c r="D64" s="173" t="s">
        <v>105</v>
      </c>
      <c r="E64" s="174"/>
      <c r="F64" s="174"/>
      <c r="G64" s="174"/>
      <c r="H64" s="174"/>
      <c r="I64" s="174"/>
      <c r="J64" s="175">
        <f>J174</f>
        <v>0</v>
      </c>
      <c r="K64" s="172"/>
      <c r="L64" s="176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1"/>
      <c r="C65" s="172"/>
      <c r="D65" s="173" t="s">
        <v>106</v>
      </c>
      <c r="E65" s="174"/>
      <c r="F65" s="174"/>
      <c r="G65" s="174"/>
      <c r="H65" s="174"/>
      <c r="I65" s="174"/>
      <c r="J65" s="175">
        <f>J179</f>
        <v>0</v>
      </c>
      <c r="K65" s="172"/>
      <c r="L65" s="176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4.88" customHeight="1">
      <c r="A66" s="10"/>
      <c r="B66" s="171"/>
      <c r="C66" s="172"/>
      <c r="D66" s="173" t="s">
        <v>107</v>
      </c>
      <c r="E66" s="174"/>
      <c r="F66" s="174"/>
      <c r="G66" s="174"/>
      <c r="H66" s="174"/>
      <c r="I66" s="174"/>
      <c r="J66" s="175">
        <f>J237</f>
        <v>0</v>
      </c>
      <c r="K66" s="172"/>
      <c r="L66" s="176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1"/>
      <c r="C67" s="172"/>
      <c r="D67" s="173" t="s">
        <v>108</v>
      </c>
      <c r="E67" s="174"/>
      <c r="F67" s="174"/>
      <c r="G67" s="174"/>
      <c r="H67" s="174"/>
      <c r="I67" s="174"/>
      <c r="J67" s="175">
        <f>J241</f>
        <v>0</v>
      </c>
      <c r="K67" s="172"/>
      <c r="L67" s="176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2" customFormat="1" ht="21.84" customHeight="1">
      <c r="A68" s="38"/>
      <c r="B68" s="39"/>
      <c r="C68" s="40"/>
      <c r="D68" s="40"/>
      <c r="E68" s="40"/>
      <c r="F68" s="40"/>
      <c r="G68" s="40"/>
      <c r="H68" s="40"/>
      <c r="I68" s="40"/>
      <c r="J68" s="40"/>
      <c r="K68" s="40"/>
      <c r="L68" s="134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</row>
    <row r="69" s="2" customFormat="1" ht="6.96" customHeight="1">
      <c r="A69" s="38"/>
      <c r="B69" s="59"/>
      <c r="C69" s="60"/>
      <c r="D69" s="60"/>
      <c r="E69" s="60"/>
      <c r="F69" s="60"/>
      <c r="G69" s="60"/>
      <c r="H69" s="60"/>
      <c r="I69" s="60"/>
      <c r="J69" s="60"/>
      <c r="K69" s="60"/>
      <c r="L69" s="134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</row>
    <row r="73" s="2" customFormat="1" ht="6.96" customHeight="1">
      <c r="A73" s="38"/>
      <c r="B73" s="61"/>
      <c r="C73" s="62"/>
      <c r="D73" s="62"/>
      <c r="E73" s="62"/>
      <c r="F73" s="62"/>
      <c r="G73" s="62"/>
      <c r="H73" s="62"/>
      <c r="I73" s="62"/>
      <c r="J73" s="62"/>
      <c r="K73" s="62"/>
      <c r="L73" s="13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="2" customFormat="1" ht="24.96" customHeight="1">
      <c r="A74" s="38"/>
      <c r="B74" s="39"/>
      <c r="C74" s="23" t="s">
        <v>109</v>
      </c>
      <c r="D74" s="40"/>
      <c r="E74" s="40"/>
      <c r="F74" s="40"/>
      <c r="G74" s="40"/>
      <c r="H74" s="40"/>
      <c r="I74" s="40"/>
      <c r="J74" s="40"/>
      <c r="K74" s="40"/>
      <c r="L74" s="13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="2" customFormat="1" ht="6.96" customHeight="1">
      <c r="A75" s="38"/>
      <c r="B75" s="39"/>
      <c r="C75" s="40"/>
      <c r="D75" s="40"/>
      <c r="E75" s="40"/>
      <c r="F75" s="40"/>
      <c r="G75" s="40"/>
      <c r="H75" s="40"/>
      <c r="I75" s="40"/>
      <c r="J75" s="40"/>
      <c r="K75" s="40"/>
      <c r="L75" s="134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</row>
    <row r="76" s="2" customFormat="1" ht="12" customHeight="1">
      <c r="A76" s="38"/>
      <c r="B76" s="39"/>
      <c r="C76" s="32" t="s">
        <v>16</v>
      </c>
      <c r="D76" s="40"/>
      <c r="E76" s="40"/>
      <c r="F76" s="40"/>
      <c r="G76" s="40"/>
      <c r="H76" s="40"/>
      <c r="I76" s="40"/>
      <c r="J76" s="40"/>
      <c r="K76" s="40"/>
      <c r="L76" s="134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6.5" customHeight="1">
      <c r="A77" s="38"/>
      <c r="B77" s="39"/>
      <c r="C77" s="40"/>
      <c r="D77" s="40"/>
      <c r="E77" s="160" t="str">
        <f>E7</f>
        <v>Obnova asfaltových a jiných zpevněných povrchů v ulici Malá náves, Křešice</v>
      </c>
      <c r="F77" s="32"/>
      <c r="G77" s="32"/>
      <c r="H77" s="32"/>
      <c r="I77" s="40"/>
      <c r="J77" s="40"/>
      <c r="K77" s="40"/>
      <c r="L77" s="134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12" customHeight="1">
      <c r="A78" s="38"/>
      <c r="B78" s="39"/>
      <c r="C78" s="32" t="s">
        <v>92</v>
      </c>
      <c r="D78" s="40"/>
      <c r="E78" s="40"/>
      <c r="F78" s="40"/>
      <c r="G78" s="40"/>
      <c r="H78" s="40"/>
      <c r="I78" s="40"/>
      <c r="J78" s="40"/>
      <c r="K78" s="40"/>
      <c r="L78" s="13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16.5" customHeight="1">
      <c r="A79" s="38"/>
      <c r="B79" s="39"/>
      <c r="C79" s="40"/>
      <c r="D79" s="40"/>
      <c r="E79" s="69" t="str">
        <f>E9</f>
        <v>1153.1 - obnova povrchu a vjezdy</v>
      </c>
      <c r="F79" s="40"/>
      <c r="G79" s="40"/>
      <c r="H79" s="40"/>
      <c r="I79" s="40"/>
      <c r="J79" s="40"/>
      <c r="K79" s="40"/>
      <c r="L79" s="13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2" customFormat="1" ht="6.96" customHeight="1">
      <c r="A80" s="38"/>
      <c r="B80" s="39"/>
      <c r="C80" s="40"/>
      <c r="D80" s="40"/>
      <c r="E80" s="40"/>
      <c r="F80" s="40"/>
      <c r="G80" s="40"/>
      <c r="H80" s="40"/>
      <c r="I80" s="40"/>
      <c r="J80" s="40"/>
      <c r="K80" s="40"/>
      <c r="L80" s="13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</row>
    <row r="81" s="2" customFormat="1" ht="12" customHeight="1">
      <c r="A81" s="38"/>
      <c r="B81" s="39"/>
      <c r="C81" s="32" t="s">
        <v>22</v>
      </c>
      <c r="D81" s="40"/>
      <c r="E81" s="40"/>
      <c r="F81" s="27" t="str">
        <f>F12</f>
        <v>Křešice</v>
      </c>
      <c r="G81" s="40"/>
      <c r="H81" s="40"/>
      <c r="I81" s="32" t="s">
        <v>24</v>
      </c>
      <c r="J81" s="72" t="str">
        <f>IF(J12="","",J12)</f>
        <v>29. 5. 2026</v>
      </c>
      <c r="K81" s="40"/>
      <c r="L81" s="13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6.96" customHeight="1">
      <c r="A82" s="38"/>
      <c r="B82" s="39"/>
      <c r="C82" s="40"/>
      <c r="D82" s="40"/>
      <c r="E82" s="40"/>
      <c r="F82" s="40"/>
      <c r="G82" s="40"/>
      <c r="H82" s="40"/>
      <c r="I82" s="40"/>
      <c r="J82" s="40"/>
      <c r="K82" s="40"/>
      <c r="L82" s="13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15.15" customHeight="1">
      <c r="A83" s="38"/>
      <c r="B83" s="39"/>
      <c r="C83" s="32" t="s">
        <v>26</v>
      </c>
      <c r="D83" s="40"/>
      <c r="E83" s="40"/>
      <c r="F83" s="27" t="str">
        <f>E15</f>
        <v>Obec Křešice</v>
      </c>
      <c r="G83" s="40"/>
      <c r="H83" s="40"/>
      <c r="I83" s="32" t="s">
        <v>32</v>
      </c>
      <c r="J83" s="36" t="str">
        <f>E21</f>
        <v>Ing. Lucie Dvořáková</v>
      </c>
      <c r="K83" s="40"/>
      <c r="L83" s="134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5.15" customHeight="1">
      <c r="A84" s="38"/>
      <c r="B84" s="39"/>
      <c r="C84" s="32" t="s">
        <v>30</v>
      </c>
      <c r="D84" s="40"/>
      <c r="E84" s="40"/>
      <c r="F84" s="27" t="str">
        <f>IF(E18="","",E18)</f>
        <v>Vyplň údaj</v>
      </c>
      <c r="G84" s="40"/>
      <c r="H84" s="40"/>
      <c r="I84" s="32" t="s">
        <v>35</v>
      </c>
      <c r="J84" s="36" t="str">
        <f>E24</f>
        <v>S4A,s.r.o</v>
      </c>
      <c r="K84" s="40"/>
      <c r="L84" s="13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0.32" customHeight="1">
      <c r="A85" s="38"/>
      <c r="B85" s="39"/>
      <c r="C85" s="40"/>
      <c r="D85" s="40"/>
      <c r="E85" s="40"/>
      <c r="F85" s="40"/>
      <c r="G85" s="40"/>
      <c r="H85" s="40"/>
      <c r="I85" s="40"/>
      <c r="J85" s="40"/>
      <c r="K85" s="40"/>
      <c r="L85" s="134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1" customFormat="1" ht="29.28" customHeight="1">
      <c r="A86" s="177"/>
      <c r="B86" s="178"/>
      <c r="C86" s="179" t="s">
        <v>110</v>
      </c>
      <c r="D86" s="180" t="s">
        <v>59</v>
      </c>
      <c r="E86" s="180" t="s">
        <v>55</v>
      </c>
      <c r="F86" s="180" t="s">
        <v>56</v>
      </c>
      <c r="G86" s="180" t="s">
        <v>111</v>
      </c>
      <c r="H86" s="180" t="s">
        <v>112</v>
      </c>
      <c r="I86" s="180" t="s">
        <v>113</v>
      </c>
      <c r="J86" s="181" t="s">
        <v>99</v>
      </c>
      <c r="K86" s="182" t="s">
        <v>114</v>
      </c>
      <c r="L86" s="183"/>
      <c r="M86" s="92" t="s">
        <v>21</v>
      </c>
      <c r="N86" s="93" t="s">
        <v>44</v>
      </c>
      <c r="O86" s="93" t="s">
        <v>115</v>
      </c>
      <c r="P86" s="93" t="s">
        <v>116</v>
      </c>
      <c r="Q86" s="93" t="s">
        <v>117</v>
      </c>
      <c r="R86" s="93" t="s">
        <v>118</v>
      </c>
      <c r="S86" s="93" t="s">
        <v>119</v>
      </c>
      <c r="T86" s="94" t="s">
        <v>120</v>
      </c>
      <c r="U86" s="177"/>
      <c r="V86" s="177"/>
      <c r="W86" s="177"/>
      <c r="X86" s="177"/>
      <c r="Y86" s="177"/>
      <c r="Z86" s="177"/>
      <c r="AA86" s="177"/>
      <c r="AB86" s="177"/>
      <c r="AC86" s="177"/>
      <c r="AD86" s="177"/>
      <c r="AE86" s="177"/>
    </row>
    <row r="87" s="2" customFormat="1" ht="22.8" customHeight="1">
      <c r="A87" s="38"/>
      <c r="B87" s="39"/>
      <c r="C87" s="99" t="s">
        <v>121</v>
      </c>
      <c r="D87" s="40"/>
      <c r="E87" s="40"/>
      <c r="F87" s="40"/>
      <c r="G87" s="40"/>
      <c r="H87" s="40"/>
      <c r="I87" s="40"/>
      <c r="J87" s="184">
        <f>BK87</f>
        <v>0</v>
      </c>
      <c r="K87" s="40"/>
      <c r="L87" s="44"/>
      <c r="M87" s="95"/>
      <c r="N87" s="185"/>
      <c r="O87" s="96"/>
      <c r="P87" s="186">
        <f>P88</f>
        <v>0</v>
      </c>
      <c r="Q87" s="96"/>
      <c r="R87" s="186">
        <f>R88</f>
        <v>99.891710000000003</v>
      </c>
      <c r="S87" s="96"/>
      <c r="T87" s="187">
        <f>T88</f>
        <v>149.79924999999997</v>
      </c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T87" s="17" t="s">
        <v>73</v>
      </c>
      <c r="AU87" s="17" t="s">
        <v>100</v>
      </c>
      <c r="BK87" s="188">
        <f>BK88</f>
        <v>0</v>
      </c>
    </row>
    <row r="88" s="12" customFormat="1" ht="25.92" customHeight="1">
      <c r="A88" s="12"/>
      <c r="B88" s="189"/>
      <c r="C88" s="190"/>
      <c r="D88" s="191" t="s">
        <v>73</v>
      </c>
      <c r="E88" s="192" t="s">
        <v>122</v>
      </c>
      <c r="F88" s="192" t="s">
        <v>123</v>
      </c>
      <c r="G88" s="190"/>
      <c r="H88" s="190"/>
      <c r="I88" s="193"/>
      <c r="J88" s="194">
        <f>BK88</f>
        <v>0</v>
      </c>
      <c r="K88" s="190"/>
      <c r="L88" s="195"/>
      <c r="M88" s="196"/>
      <c r="N88" s="197"/>
      <c r="O88" s="197"/>
      <c r="P88" s="198">
        <f>P89+P139+P148+P174+P179+P241</f>
        <v>0</v>
      </c>
      <c r="Q88" s="197"/>
      <c r="R88" s="198">
        <f>R89+R139+R148+R174+R179+R241</f>
        <v>99.891710000000003</v>
      </c>
      <c r="S88" s="197"/>
      <c r="T88" s="199">
        <f>T89+T139+T148+T174+T179+T241</f>
        <v>149.79924999999997</v>
      </c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R88" s="200" t="s">
        <v>82</v>
      </c>
      <c r="AT88" s="201" t="s">
        <v>73</v>
      </c>
      <c r="AU88" s="201" t="s">
        <v>74</v>
      </c>
      <c r="AY88" s="200" t="s">
        <v>124</v>
      </c>
      <c r="BK88" s="202">
        <f>BK89+BK139+BK148+BK174+BK179+BK241</f>
        <v>0</v>
      </c>
    </row>
    <row r="89" s="12" customFormat="1" ht="22.8" customHeight="1">
      <c r="A89" s="12"/>
      <c r="B89" s="189"/>
      <c r="C89" s="190"/>
      <c r="D89" s="191" t="s">
        <v>73</v>
      </c>
      <c r="E89" s="203" t="s">
        <v>82</v>
      </c>
      <c r="F89" s="203" t="s">
        <v>125</v>
      </c>
      <c r="G89" s="190"/>
      <c r="H89" s="190"/>
      <c r="I89" s="193"/>
      <c r="J89" s="204">
        <f>BK89</f>
        <v>0</v>
      </c>
      <c r="K89" s="190"/>
      <c r="L89" s="195"/>
      <c r="M89" s="196"/>
      <c r="N89" s="197"/>
      <c r="O89" s="197"/>
      <c r="P89" s="198">
        <f>SUM(P90:P138)</f>
        <v>0</v>
      </c>
      <c r="Q89" s="197"/>
      <c r="R89" s="198">
        <f>SUM(R90:R138)</f>
        <v>0.071870000000000003</v>
      </c>
      <c r="S89" s="197"/>
      <c r="T89" s="199">
        <f>SUM(T90:T138)</f>
        <v>115.91999999999999</v>
      </c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R89" s="200" t="s">
        <v>82</v>
      </c>
      <c r="AT89" s="201" t="s">
        <v>73</v>
      </c>
      <c r="AU89" s="201" t="s">
        <v>82</v>
      </c>
      <c r="AY89" s="200" t="s">
        <v>124</v>
      </c>
      <c r="BK89" s="202">
        <f>SUM(BK90:BK138)</f>
        <v>0</v>
      </c>
    </row>
    <row r="90" s="2" customFormat="1" ht="16.5" customHeight="1">
      <c r="A90" s="38"/>
      <c r="B90" s="39"/>
      <c r="C90" s="205" t="s">
        <v>82</v>
      </c>
      <c r="D90" s="205" t="s">
        <v>126</v>
      </c>
      <c r="E90" s="206" t="s">
        <v>127</v>
      </c>
      <c r="F90" s="207" t="s">
        <v>128</v>
      </c>
      <c r="G90" s="208" t="s">
        <v>129</v>
      </c>
      <c r="H90" s="209">
        <v>30</v>
      </c>
      <c r="I90" s="210"/>
      <c r="J90" s="211">
        <f>ROUND(I90*H90,2)</f>
        <v>0</v>
      </c>
      <c r="K90" s="212"/>
      <c r="L90" s="44"/>
      <c r="M90" s="213" t="s">
        <v>21</v>
      </c>
      <c r="N90" s="214" t="s">
        <v>45</v>
      </c>
      <c r="O90" s="84"/>
      <c r="P90" s="215">
        <f>O90*H90</f>
        <v>0</v>
      </c>
      <c r="Q90" s="215">
        <v>0</v>
      </c>
      <c r="R90" s="215">
        <f>Q90*H90</f>
        <v>0</v>
      </c>
      <c r="S90" s="215">
        <v>0</v>
      </c>
      <c r="T90" s="216">
        <f>S90*H90</f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R90" s="217" t="s">
        <v>130</v>
      </c>
      <c r="AT90" s="217" t="s">
        <v>126</v>
      </c>
      <c r="AU90" s="217" t="s">
        <v>85</v>
      </c>
      <c r="AY90" s="17" t="s">
        <v>124</v>
      </c>
      <c r="BE90" s="218">
        <f>IF(N90="základní",J90,0)</f>
        <v>0</v>
      </c>
      <c r="BF90" s="218">
        <f>IF(N90="snížená",J90,0)</f>
        <v>0</v>
      </c>
      <c r="BG90" s="218">
        <f>IF(N90="zákl. přenesená",J90,0)</f>
        <v>0</v>
      </c>
      <c r="BH90" s="218">
        <f>IF(N90="sníž. přenesená",J90,0)</f>
        <v>0</v>
      </c>
      <c r="BI90" s="218">
        <f>IF(N90="nulová",J90,0)</f>
        <v>0</v>
      </c>
      <c r="BJ90" s="17" t="s">
        <v>82</v>
      </c>
      <c r="BK90" s="218">
        <f>ROUND(I90*H90,2)</f>
        <v>0</v>
      </c>
      <c r="BL90" s="17" t="s">
        <v>130</v>
      </c>
      <c r="BM90" s="217" t="s">
        <v>131</v>
      </c>
    </row>
    <row r="91" s="2" customFormat="1">
      <c r="A91" s="38"/>
      <c r="B91" s="39"/>
      <c r="C91" s="40"/>
      <c r="D91" s="219" t="s">
        <v>132</v>
      </c>
      <c r="E91" s="40"/>
      <c r="F91" s="220" t="s">
        <v>133</v>
      </c>
      <c r="G91" s="40"/>
      <c r="H91" s="40"/>
      <c r="I91" s="221"/>
      <c r="J91" s="40"/>
      <c r="K91" s="40"/>
      <c r="L91" s="44"/>
      <c r="M91" s="222"/>
      <c r="N91" s="223"/>
      <c r="O91" s="84"/>
      <c r="P91" s="84"/>
      <c r="Q91" s="84"/>
      <c r="R91" s="84"/>
      <c r="S91" s="84"/>
      <c r="T91" s="85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T91" s="17" t="s">
        <v>132</v>
      </c>
      <c r="AU91" s="17" t="s">
        <v>85</v>
      </c>
    </row>
    <row r="92" s="2" customFormat="1">
      <c r="A92" s="38"/>
      <c r="B92" s="39"/>
      <c r="C92" s="40"/>
      <c r="D92" s="224" t="s">
        <v>134</v>
      </c>
      <c r="E92" s="40"/>
      <c r="F92" s="225" t="s">
        <v>135</v>
      </c>
      <c r="G92" s="40"/>
      <c r="H92" s="40"/>
      <c r="I92" s="221"/>
      <c r="J92" s="40"/>
      <c r="K92" s="40"/>
      <c r="L92" s="44"/>
      <c r="M92" s="222"/>
      <c r="N92" s="223"/>
      <c r="O92" s="84"/>
      <c r="P92" s="84"/>
      <c r="Q92" s="84"/>
      <c r="R92" s="84"/>
      <c r="S92" s="84"/>
      <c r="T92" s="85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T92" s="17" t="s">
        <v>134</v>
      </c>
      <c r="AU92" s="17" t="s">
        <v>85</v>
      </c>
    </row>
    <row r="93" s="13" customFormat="1">
      <c r="A93" s="13"/>
      <c r="B93" s="226"/>
      <c r="C93" s="227"/>
      <c r="D93" s="224" t="s">
        <v>136</v>
      </c>
      <c r="E93" s="228" t="s">
        <v>21</v>
      </c>
      <c r="F93" s="229" t="s">
        <v>137</v>
      </c>
      <c r="G93" s="227"/>
      <c r="H93" s="230">
        <v>30</v>
      </c>
      <c r="I93" s="231"/>
      <c r="J93" s="227"/>
      <c r="K93" s="227"/>
      <c r="L93" s="232"/>
      <c r="M93" s="233"/>
      <c r="N93" s="234"/>
      <c r="O93" s="234"/>
      <c r="P93" s="234"/>
      <c r="Q93" s="234"/>
      <c r="R93" s="234"/>
      <c r="S93" s="234"/>
      <c r="T93" s="235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T93" s="236" t="s">
        <v>136</v>
      </c>
      <c r="AU93" s="236" t="s">
        <v>85</v>
      </c>
      <c r="AV93" s="13" t="s">
        <v>85</v>
      </c>
      <c r="AW93" s="13" t="s">
        <v>34</v>
      </c>
      <c r="AX93" s="13" t="s">
        <v>82</v>
      </c>
      <c r="AY93" s="236" t="s">
        <v>124</v>
      </c>
    </row>
    <row r="94" s="2" customFormat="1" ht="36" customHeight="1">
      <c r="A94" s="38"/>
      <c r="B94" s="39"/>
      <c r="C94" s="205" t="s">
        <v>85</v>
      </c>
      <c r="D94" s="205" t="s">
        <v>126</v>
      </c>
      <c r="E94" s="206" t="s">
        <v>138</v>
      </c>
      <c r="F94" s="207" t="s">
        <v>139</v>
      </c>
      <c r="G94" s="208" t="s">
        <v>129</v>
      </c>
      <c r="H94" s="209">
        <v>38</v>
      </c>
      <c r="I94" s="210"/>
      <c r="J94" s="211">
        <f>ROUND(I94*H94,2)</f>
        <v>0</v>
      </c>
      <c r="K94" s="212"/>
      <c r="L94" s="44"/>
      <c r="M94" s="213" t="s">
        <v>21</v>
      </c>
      <c r="N94" s="214" t="s">
        <v>45</v>
      </c>
      <c r="O94" s="84"/>
      <c r="P94" s="215">
        <f>O94*H94</f>
        <v>0</v>
      </c>
      <c r="Q94" s="215">
        <v>0</v>
      </c>
      <c r="R94" s="215">
        <f>Q94*H94</f>
        <v>0</v>
      </c>
      <c r="S94" s="215">
        <v>0.29499999999999998</v>
      </c>
      <c r="T94" s="216">
        <f>S94*H94</f>
        <v>11.209999999999999</v>
      </c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R94" s="217" t="s">
        <v>130</v>
      </c>
      <c r="AT94" s="217" t="s">
        <v>126</v>
      </c>
      <c r="AU94" s="217" t="s">
        <v>85</v>
      </c>
      <c r="AY94" s="17" t="s">
        <v>124</v>
      </c>
      <c r="BE94" s="218">
        <f>IF(N94="základní",J94,0)</f>
        <v>0</v>
      </c>
      <c r="BF94" s="218">
        <f>IF(N94="snížená",J94,0)</f>
        <v>0</v>
      </c>
      <c r="BG94" s="218">
        <f>IF(N94="zákl. přenesená",J94,0)</f>
        <v>0</v>
      </c>
      <c r="BH94" s="218">
        <f>IF(N94="sníž. přenesená",J94,0)</f>
        <v>0</v>
      </c>
      <c r="BI94" s="218">
        <f>IF(N94="nulová",J94,0)</f>
        <v>0</v>
      </c>
      <c r="BJ94" s="17" t="s">
        <v>82</v>
      </c>
      <c r="BK94" s="218">
        <f>ROUND(I94*H94,2)</f>
        <v>0</v>
      </c>
      <c r="BL94" s="17" t="s">
        <v>130</v>
      </c>
      <c r="BM94" s="217" t="s">
        <v>140</v>
      </c>
    </row>
    <row r="95" s="2" customFormat="1">
      <c r="A95" s="38"/>
      <c r="B95" s="39"/>
      <c r="C95" s="40"/>
      <c r="D95" s="219" t="s">
        <v>132</v>
      </c>
      <c r="E95" s="40"/>
      <c r="F95" s="220" t="s">
        <v>141</v>
      </c>
      <c r="G95" s="40"/>
      <c r="H95" s="40"/>
      <c r="I95" s="221"/>
      <c r="J95" s="40"/>
      <c r="K95" s="40"/>
      <c r="L95" s="44"/>
      <c r="M95" s="222"/>
      <c r="N95" s="223"/>
      <c r="O95" s="84"/>
      <c r="P95" s="84"/>
      <c r="Q95" s="84"/>
      <c r="R95" s="84"/>
      <c r="S95" s="84"/>
      <c r="T95" s="85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T95" s="17" t="s">
        <v>132</v>
      </c>
      <c r="AU95" s="17" t="s">
        <v>85</v>
      </c>
    </row>
    <row r="96" s="13" customFormat="1">
      <c r="A96" s="13"/>
      <c r="B96" s="226"/>
      <c r="C96" s="227"/>
      <c r="D96" s="224" t="s">
        <v>136</v>
      </c>
      <c r="E96" s="228" t="s">
        <v>21</v>
      </c>
      <c r="F96" s="229" t="s">
        <v>142</v>
      </c>
      <c r="G96" s="227"/>
      <c r="H96" s="230">
        <v>38</v>
      </c>
      <c r="I96" s="231"/>
      <c r="J96" s="227"/>
      <c r="K96" s="227"/>
      <c r="L96" s="232"/>
      <c r="M96" s="233"/>
      <c r="N96" s="234"/>
      <c r="O96" s="234"/>
      <c r="P96" s="234"/>
      <c r="Q96" s="234"/>
      <c r="R96" s="234"/>
      <c r="S96" s="234"/>
      <c r="T96" s="235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T96" s="236" t="s">
        <v>136</v>
      </c>
      <c r="AU96" s="236" t="s">
        <v>85</v>
      </c>
      <c r="AV96" s="13" t="s">
        <v>85</v>
      </c>
      <c r="AW96" s="13" t="s">
        <v>34</v>
      </c>
      <c r="AX96" s="13" t="s">
        <v>82</v>
      </c>
      <c r="AY96" s="236" t="s">
        <v>124</v>
      </c>
    </row>
    <row r="97" s="2" customFormat="1" ht="26.4" customHeight="1">
      <c r="A97" s="38"/>
      <c r="B97" s="39"/>
      <c r="C97" s="205" t="s">
        <v>143</v>
      </c>
      <c r="D97" s="205" t="s">
        <v>126</v>
      </c>
      <c r="E97" s="206" t="s">
        <v>144</v>
      </c>
      <c r="F97" s="207" t="s">
        <v>145</v>
      </c>
      <c r="G97" s="208" t="s">
        <v>129</v>
      </c>
      <c r="H97" s="209">
        <v>21</v>
      </c>
      <c r="I97" s="210"/>
      <c r="J97" s="211">
        <f>ROUND(I97*H97,2)</f>
        <v>0</v>
      </c>
      <c r="K97" s="212"/>
      <c r="L97" s="44"/>
      <c r="M97" s="213" t="s">
        <v>21</v>
      </c>
      <c r="N97" s="214" t="s">
        <v>45</v>
      </c>
      <c r="O97" s="84"/>
      <c r="P97" s="215">
        <f>O97*H97</f>
        <v>0</v>
      </c>
      <c r="Q97" s="215">
        <v>0</v>
      </c>
      <c r="R97" s="215">
        <f>Q97*H97</f>
        <v>0</v>
      </c>
      <c r="S97" s="215">
        <v>0.32500000000000001</v>
      </c>
      <c r="T97" s="216">
        <f>S97*H97</f>
        <v>6.8250000000000002</v>
      </c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R97" s="217" t="s">
        <v>130</v>
      </c>
      <c r="AT97" s="217" t="s">
        <v>126</v>
      </c>
      <c r="AU97" s="217" t="s">
        <v>85</v>
      </c>
      <c r="AY97" s="17" t="s">
        <v>124</v>
      </c>
      <c r="BE97" s="218">
        <f>IF(N97="základní",J97,0)</f>
        <v>0</v>
      </c>
      <c r="BF97" s="218">
        <f>IF(N97="snížená",J97,0)</f>
        <v>0</v>
      </c>
      <c r="BG97" s="218">
        <f>IF(N97="zákl. přenesená",J97,0)</f>
        <v>0</v>
      </c>
      <c r="BH97" s="218">
        <f>IF(N97="sníž. přenesená",J97,0)</f>
        <v>0</v>
      </c>
      <c r="BI97" s="218">
        <f>IF(N97="nulová",J97,0)</f>
        <v>0</v>
      </c>
      <c r="BJ97" s="17" t="s">
        <v>82</v>
      </c>
      <c r="BK97" s="218">
        <f>ROUND(I97*H97,2)</f>
        <v>0</v>
      </c>
      <c r="BL97" s="17" t="s">
        <v>130</v>
      </c>
      <c r="BM97" s="217" t="s">
        <v>146</v>
      </c>
    </row>
    <row r="98" s="2" customFormat="1">
      <c r="A98" s="38"/>
      <c r="B98" s="39"/>
      <c r="C98" s="40"/>
      <c r="D98" s="219" t="s">
        <v>132</v>
      </c>
      <c r="E98" s="40"/>
      <c r="F98" s="220" t="s">
        <v>147</v>
      </c>
      <c r="G98" s="40"/>
      <c r="H98" s="40"/>
      <c r="I98" s="221"/>
      <c r="J98" s="40"/>
      <c r="K98" s="40"/>
      <c r="L98" s="44"/>
      <c r="M98" s="222"/>
      <c r="N98" s="223"/>
      <c r="O98" s="84"/>
      <c r="P98" s="84"/>
      <c r="Q98" s="84"/>
      <c r="R98" s="84"/>
      <c r="S98" s="84"/>
      <c r="T98" s="85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T98" s="17" t="s">
        <v>132</v>
      </c>
      <c r="AU98" s="17" t="s">
        <v>85</v>
      </c>
    </row>
    <row r="99" s="13" customFormat="1">
      <c r="A99" s="13"/>
      <c r="B99" s="226"/>
      <c r="C99" s="227"/>
      <c r="D99" s="224" t="s">
        <v>136</v>
      </c>
      <c r="E99" s="228" t="s">
        <v>21</v>
      </c>
      <c r="F99" s="229" t="s">
        <v>148</v>
      </c>
      <c r="G99" s="227"/>
      <c r="H99" s="230">
        <v>21</v>
      </c>
      <c r="I99" s="231"/>
      <c r="J99" s="227"/>
      <c r="K99" s="227"/>
      <c r="L99" s="232"/>
      <c r="M99" s="233"/>
      <c r="N99" s="234"/>
      <c r="O99" s="234"/>
      <c r="P99" s="234"/>
      <c r="Q99" s="234"/>
      <c r="R99" s="234"/>
      <c r="S99" s="234"/>
      <c r="T99" s="235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T99" s="236" t="s">
        <v>136</v>
      </c>
      <c r="AU99" s="236" t="s">
        <v>85</v>
      </c>
      <c r="AV99" s="13" t="s">
        <v>85</v>
      </c>
      <c r="AW99" s="13" t="s">
        <v>34</v>
      </c>
      <c r="AX99" s="13" t="s">
        <v>82</v>
      </c>
      <c r="AY99" s="236" t="s">
        <v>124</v>
      </c>
    </row>
    <row r="100" s="2" customFormat="1" ht="40.8" customHeight="1">
      <c r="A100" s="38"/>
      <c r="B100" s="39"/>
      <c r="C100" s="205" t="s">
        <v>130</v>
      </c>
      <c r="D100" s="205" t="s">
        <v>126</v>
      </c>
      <c r="E100" s="206" t="s">
        <v>149</v>
      </c>
      <c r="F100" s="207" t="s">
        <v>150</v>
      </c>
      <c r="G100" s="208" t="s">
        <v>129</v>
      </c>
      <c r="H100" s="209">
        <v>20</v>
      </c>
      <c r="I100" s="210"/>
      <c r="J100" s="211">
        <f>ROUND(I100*H100,2)</f>
        <v>0</v>
      </c>
      <c r="K100" s="212"/>
      <c r="L100" s="44"/>
      <c r="M100" s="213" t="s">
        <v>21</v>
      </c>
      <c r="N100" s="214" t="s">
        <v>45</v>
      </c>
      <c r="O100" s="84"/>
      <c r="P100" s="215">
        <f>O100*H100</f>
        <v>0</v>
      </c>
      <c r="Q100" s="215">
        <v>0</v>
      </c>
      <c r="R100" s="215">
        <f>Q100*H100</f>
        <v>0</v>
      </c>
      <c r="S100" s="215">
        <v>0.33000000000000002</v>
      </c>
      <c r="T100" s="216">
        <f>S100*H100</f>
        <v>6.6000000000000005</v>
      </c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R100" s="217" t="s">
        <v>130</v>
      </c>
      <c r="AT100" s="217" t="s">
        <v>126</v>
      </c>
      <c r="AU100" s="217" t="s">
        <v>85</v>
      </c>
      <c r="AY100" s="17" t="s">
        <v>124</v>
      </c>
      <c r="BE100" s="218">
        <f>IF(N100="základní",J100,0)</f>
        <v>0</v>
      </c>
      <c r="BF100" s="218">
        <f>IF(N100="snížená",J100,0)</f>
        <v>0</v>
      </c>
      <c r="BG100" s="218">
        <f>IF(N100="zákl. přenesená",J100,0)</f>
        <v>0</v>
      </c>
      <c r="BH100" s="218">
        <f>IF(N100="sníž. přenesená",J100,0)</f>
        <v>0</v>
      </c>
      <c r="BI100" s="218">
        <f>IF(N100="nulová",J100,0)</f>
        <v>0</v>
      </c>
      <c r="BJ100" s="17" t="s">
        <v>82</v>
      </c>
      <c r="BK100" s="218">
        <f>ROUND(I100*H100,2)</f>
        <v>0</v>
      </c>
      <c r="BL100" s="17" t="s">
        <v>130</v>
      </c>
      <c r="BM100" s="217" t="s">
        <v>151</v>
      </c>
    </row>
    <row r="101" s="2" customFormat="1">
      <c r="A101" s="38"/>
      <c r="B101" s="39"/>
      <c r="C101" s="40"/>
      <c r="D101" s="219" t="s">
        <v>132</v>
      </c>
      <c r="E101" s="40"/>
      <c r="F101" s="220" t="s">
        <v>152</v>
      </c>
      <c r="G101" s="40"/>
      <c r="H101" s="40"/>
      <c r="I101" s="221"/>
      <c r="J101" s="40"/>
      <c r="K101" s="40"/>
      <c r="L101" s="44"/>
      <c r="M101" s="222"/>
      <c r="N101" s="223"/>
      <c r="O101" s="84"/>
      <c r="P101" s="84"/>
      <c r="Q101" s="84"/>
      <c r="R101" s="84"/>
      <c r="S101" s="84"/>
      <c r="T101" s="85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T101" s="17" t="s">
        <v>132</v>
      </c>
      <c r="AU101" s="17" t="s">
        <v>85</v>
      </c>
    </row>
    <row r="102" s="13" customFormat="1">
      <c r="A102" s="13"/>
      <c r="B102" s="226"/>
      <c r="C102" s="227"/>
      <c r="D102" s="224" t="s">
        <v>136</v>
      </c>
      <c r="E102" s="228" t="s">
        <v>21</v>
      </c>
      <c r="F102" s="229" t="s">
        <v>153</v>
      </c>
      <c r="G102" s="227"/>
      <c r="H102" s="230">
        <v>20</v>
      </c>
      <c r="I102" s="231"/>
      <c r="J102" s="227"/>
      <c r="K102" s="227"/>
      <c r="L102" s="232"/>
      <c r="M102" s="233"/>
      <c r="N102" s="234"/>
      <c r="O102" s="234"/>
      <c r="P102" s="234"/>
      <c r="Q102" s="234"/>
      <c r="R102" s="234"/>
      <c r="S102" s="234"/>
      <c r="T102" s="235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36" t="s">
        <v>136</v>
      </c>
      <c r="AU102" s="236" t="s">
        <v>85</v>
      </c>
      <c r="AV102" s="13" t="s">
        <v>85</v>
      </c>
      <c r="AW102" s="13" t="s">
        <v>34</v>
      </c>
      <c r="AX102" s="13" t="s">
        <v>82</v>
      </c>
      <c r="AY102" s="236" t="s">
        <v>124</v>
      </c>
    </row>
    <row r="103" s="2" customFormat="1" ht="40.8" customHeight="1">
      <c r="A103" s="38"/>
      <c r="B103" s="39"/>
      <c r="C103" s="205" t="s">
        <v>154</v>
      </c>
      <c r="D103" s="205" t="s">
        <v>126</v>
      </c>
      <c r="E103" s="206" t="s">
        <v>155</v>
      </c>
      <c r="F103" s="207" t="s">
        <v>156</v>
      </c>
      <c r="G103" s="208" t="s">
        <v>129</v>
      </c>
      <c r="H103" s="209">
        <v>15</v>
      </c>
      <c r="I103" s="210"/>
      <c r="J103" s="211">
        <f>ROUND(I103*H103,2)</f>
        <v>0</v>
      </c>
      <c r="K103" s="212"/>
      <c r="L103" s="44"/>
      <c r="M103" s="213" t="s">
        <v>21</v>
      </c>
      <c r="N103" s="214" t="s">
        <v>45</v>
      </c>
      <c r="O103" s="84"/>
      <c r="P103" s="215">
        <f>O103*H103</f>
        <v>0</v>
      </c>
      <c r="Q103" s="215">
        <v>0</v>
      </c>
      <c r="R103" s="215">
        <f>Q103*H103</f>
        <v>0</v>
      </c>
      <c r="S103" s="215">
        <v>0.098000000000000004</v>
      </c>
      <c r="T103" s="216">
        <f>S103*H103</f>
        <v>1.47</v>
      </c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R103" s="217" t="s">
        <v>130</v>
      </c>
      <c r="AT103" s="217" t="s">
        <v>126</v>
      </c>
      <c r="AU103" s="217" t="s">
        <v>85</v>
      </c>
      <c r="AY103" s="17" t="s">
        <v>124</v>
      </c>
      <c r="BE103" s="218">
        <f>IF(N103="základní",J103,0)</f>
        <v>0</v>
      </c>
      <c r="BF103" s="218">
        <f>IF(N103="snížená",J103,0)</f>
        <v>0</v>
      </c>
      <c r="BG103" s="218">
        <f>IF(N103="zákl. přenesená",J103,0)</f>
        <v>0</v>
      </c>
      <c r="BH103" s="218">
        <f>IF(N103="sníž. přenesená",J103,0)</f>
        <v>0</v>
      </c>
      <c r="BI103" s="218">
        <f>IF(N103="nulová",J103,0)</f>
        <v>0</v>
      </c>
      <c r="BJ103" s="17" t="s">
        <v>82</v>
      </c>
      <c r="BK103" s="218">
        <f>ROUND(I103*H103,2)</f>
        <v>0</v>
      </c>
      <c r="BL103" s="17" t="s">
        <v>130</v>
      </c>
      <c r="BM103" s="217" t="s">
        <v>157</v>
      </c>
    </row>
    <row r="104" s="2" customFormat="1">
      <c r="A104" s="38"/>
      <c r="B104" s="39"/>
      <c r="C104" s="40"/>
      <c r="D104" s="219" t="s">
        <v>132</v>
      </c>
      <c r="E104" s="40"/>
      <c r="F104" s="220" t="s">
        <v>158</v>
      </c>
      <c r="G104" s="40"/>
      <c r="H104" s="40"/>
      <c r="I104" s="221"/>
      <c r="J104" s="40"/>
      <c r="K104" s="40"/>
      <c r="L104" s="44"/>
      <c r="M104" s="222"/>
      <c r="N104" s="223"/>
      <c r="O104" s="84"/>
      <c r="P104" s="84"/>
      <c r="Q104" s="84"/>
      <c r="R104" s="84"/>
      <c r="S104" s="84"/>
      <c r="T104" s="85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T104" s="17" t="s">
        <v>132</v>
      </c>
      <c r="AU104" s="17" t="s">
        <v>85</v>
      </c>
    </row>
    <row r="105" s="13" customFormat="1">
      <c r="A105" s="13"/>
      <c r="B105" s="226"/>
      <c r="C105" s="227"/>
      <c r="D105" s="224" t="s">
        <v>136</v>
      </c>
      <c r="E105" s="228" t="s">
        <v>21</v>
      </c>
      <c r="F105" s="229" t="s">
        <v>8</v>
      </c>
      <c r="G105" s="227"/>
      <c r="H105" s="230">
        <v>15</v>
      </c>
      <c r="I105" s="231"/>
      <c r="J105" s="227"/>
      <c r="K105" s="227"/>
      <c r="L105" s="232"/>
      <c r="M105" s="233"/>
      <c r="N105" s="234"/>
      <c r="O105" s="234"/>
      <c r="P105" s="234"/>
      <c r="Q105" s="234"/>
      <c r="R105" s="234"/>
      <c r="S105" s="234"/>
      <c r="T105" s="235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T105" s="236" t="s">
        <v>136</v>
      </c>
      <c r="AU105" s="236" t="s">
        <v>85</v>
      </c>
      <c r="AV105" s="13" t="s">
        <v>85</v>
      </c>
      <c r="AW105" s="13" t="s">
        <v>34</v>
      </c>
      <c r="AX105" s="13" t="s">
        <v>82</v>
      </c>
      <c r="AY105" s="236" t="s">
        <v>124</v>
      </c>
    </row>
    <row r="106" s="2" customFormat="1" ht="26.4" customHeight="1">
      <c r="A106" s="38"/>
      <c r="B106" s="39"/>
      <c r="C106" s="205" t="s">
        <v>159</v>
      </c>
      <c r="D106" s="205" t="s">
        <v>126</v>
      </c>
      <c r="E106" s="206" t="s">
        <v>160</v>
      </c>
      <c r="F106" s="207" t="s">
        <v>161</v>
      </c>
      <c r="G106" s="208" t="s">
        <v>129</v>
      </c>
      <c r="H106" s="209">
        <v>781</v>
      </c>
      <c r="I106" s="210"/>
      <c r="J106" s="211">
        <f>ROUND(I106*H106,2)</f>
        <v>0</v>
      </c>
      <c r="K106" s="212"/>
      <c r="L106" s="44"/>
      <c r="M106" s="213" t="s">
        <v>21</v>
      </c>
      <c r="N106" s="214" t="s">
        <v>45</v>
      </c>
      <c r="O106" s="84"/>
      <c r="P106" s="215">
        <f>O106*H106</f>
        <v>0</v>
      </c>
      <c r="Q106" s="215">
        <v>9.0000000000000006E-05</v>
      </c>
      <c r="R106" s="215">
        <f>Q106*H106</f>
        <v>0.070290000000000005</v>
      </c>
      <c r="S106" s="215">
        <v>0.11500000000000001</v>
      </c>
      <c r="T106" s="216">
        <f>S106*H106</f>
        <v>89.814999999999998</v>
      </c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R106" s="217" t="s">
        <v>130</v>
      </c>
      <c r="AT106" s="217" t="s">
        <v>126</v>
      </c>
      <c r="AU106" s="217" t="s">
        <v>85</v>
      </c>
      <c r="AY106" s="17" t="s">
        <v>124</v>
      </c>
      <c r="BE106" s="218">
        <f>IF(N106="základní",J106,0)</f>
        <v>0</v>
      </c>
      <c r="BF106" s="218">
        <f>IF(N106="snížená",J106,0)</f>
        <v>0</v>
      </c>
      <c r="BG106" s="218">
        <f>IF(N106="zákl. přenesená",J106,0)</f>
        <v>0</v>
      </c>
      <c r="BH106" s="218">
        <f>IF(N106="sníž. přenesená",J106,0)</f>
        <v>0</v>
      </c>
      <c r="BI106" s="218">
        <f>IF(N106="nulová",J106,0)</f>
        <v>0</v>
      </c>
      <c r="BJ106" s="17" t="s">
        <v>82</v>
      </c>
      <c r="BK106" s="218">
        <f>ROUND(I106*H106,2)</f>
        <v>0</v>
      </c>
      <c r="BL106" s="17" t="s">
        <v>130</v>
      </c>
      <c r="BM106" s="217" t="s">
        <v>162</v>
      </c>
    </row>
    <row r="107" s="2" customFormat="1">
      <c r="A107" s="38"/>
      <c r="B107" s="39"/>
      <c r="C107" s="40"/>
      <c r="D107" s="219" t="s">
        <v>132</v>
      </c>
      <c r="E107" s="40"/>
      <c r="F107" s="220" t="s">
        <v>163</v>
      </c>
      <c r="G107" s="40"/>
      <c r="H107" s="40"/>
      <c r="I107" s="221"/>
      <c r="J107" s="40"/>
      <c r="K107" s="40"/>
      <c r="L107" s="44"/>
      <c r="M107" s="222"/>
      <c r="N107" s="223"/>
      <c r="O107" s="84"/>
      <c r="P107" s="84"/>
      <c r="Q107" s="84"/>
      <c r="R107" s="84"/>
      <c r="S107" s="84"/>
      <c r="T107" s="85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T107" s="17" t="s">
        <v>132</v>
      </c>
      <c r="AU107" s="17" t="s">
        <v>85</v>
      </c>
    </row>
    <row r="108" s="13" customFormat="1">
      <c r="A108" s="13"/>
      <c r="B108" s="226"/>
      <c r="C108" s="227"/>
      <c r="D108" s="224" t="s">
        <v>136</v>
      </c>
      <c r="E108" s="228" t="s">
        <v>21</v>
      </c>
      <c r="F108" s="229" t="s">
        <v>164</v>
      </c>
      <c r="G108" s="227"/>
      <c r="H108" s="230">
        <v>781</v>
      </c>
      <c r="I108" s="231"/>
      <c r="J108" s="227"/>
      <c r="K108" s="227"/>
      <c r="L108" s="232"/>
      <c r="M108" s="233"/>
      <c r="N108" s="234"/>
      <c r="O108" s="234"/>
      <c r="P108" s="234"/>
      <c r="Q108" s="234"/>
      <c r="R108" s="234"/>
      <c r="S108" s="234"/>
      <c r="T108" s="235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36" t="s">
        <v>136</v>
      </c>
      <c r="AU108" s="236" t="s">
        <v>85</v>
      </c>
      <c r="AV108" s="13" t="s">
        <v>85</v>
      </c>
      <c r="AW108" s="13" t="s">
        <v>34</v>
      </c>
      <c r="AX108" s="13" t="s">
        <v>82</v>
      </c>
      <c r="AY108" s="236" t="s">
        <v>124</v>
      </c>
    </row>
    <row r="109" s="2" customFormat="1" ht="16.5" customHeight="1">
      <c r="A109" s="38"/>
      <c r="B109" s="39"/>
      <c r="C109" s="205" t="s">
        <v>165</v>
      </c>
      <c r="D109" s="205" t="s">
        <v>126</v>
      </c>
      <c r="E109" s="206" t="s">
        <v>166</v>
      </c>
      <c r="F109" s="207" t="s">
        <v>167</v>
      </c>
      <c r="G109" s="208" t="s">
        <v>168</v>
      </c>
      <c r="H109" s="209">
        <v>10</v>
      </c>
      <c r="I109" s="210"/>
      <c r="J109" s="211">
        <f>ROUND(I109*H109,2)</f>
        <v>0</v>
      </c>
      <c r="K109" s="212"/>
      <c r="L109" s="44"/>
      <c r="M109" s="213" t="s">
        <v>21</v>
      </c>
      <c r="N109" s="214" t="s">
        <v>45</v>
      </c>
      <c r="O109" s="84"/>
      <c r="P109" s="215">
        <f>O109*H109</f>
        <v>0</v>
      </c>
      <c r="Q109" s="215">
        <v>0</v>
      </c>
      <c r="R109" s="215">
        <f>Q109*H109</f>
        <v>0</v>
      </c>
      <c r="S109" s="215">
        <v>0</v>
      </c>
      <c r="T109" s="216">
        <f>S109*H109</f>
        <v>0</v>
      </c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R109" s="217" t="s">
        <v>130</v>
      </c>
      <c r="AT109" s="217" t="s">
        <v>126</v>
      </c>
      <c r="AU109" s="217" t="s">
        <v>85</v>
      </c>
      <c r="AY109" s="17" t="s">
        <v>124</v>
      </c>
      <c r="BE109" s="218">
        <f>IF(N109="základní",J109,0)</f>
        <v>0</v>
      </c>
      <c r="BF109" s="218">
        <f>IF(N109="snížená",J109,0)</f>
        <v>0</v>
      </c>
      <c r="BG109" s="218">
        <f>IF(N109="zákl. přenesená",J109,0)</f>
        <v>0</v>
      </c>
      <c r="BH109" s="218">
        <f>IF(N109="sníž. přenesená",J109,0)</f>
        <v>0</v>
      </c>
      <c r="BI109" s="218">
        <f>IF(N109="nulová",J109,0)</f>
        <v>0</v>
      </c>
      <c r="BJ109" s="17" t="s">
        <v>82</v>
      </c>
      <c r="BK109" s="218">
        <f>ROUND(I109*H109,2)</f>
        <v>0</v>
      </c>
      <c r="BL109" s="17" t="s">
        <v>130</v>
      </c>
      <c r="BM109" s="217" t="s">
        <v>169</v>
      </c>
    </row>
    <row r="110" s="13" customFormat="1">
      <c r="A110" s="13"/>
      <c r="B110" s="226"/>
      <c r="C110" s="227"/>
      <c r="D110" s="224" t="s">
        <v>136</v>
      </c>
      <c r="E110" s="228" t="s">
        <v>21</v>
      </c>
      <c r="F110" s="229" t="s">
        <v>170</v>
      </c>
      <c r="G110" s="227"/>
      <c r="H110" s="230">
        <v>10</v>
      </c>
      <c r="I110" s="231"/>
      <c r="J110" s="227"/>
      <c r="K110" s="227"/>
      <c r="L110" s="232"/>
      <c r="M110" s="233"/>
      <c r="N110" s="234"/>
      <c r="O110" s="234"/>
      <c r="P110" s="234"/>
      <c r="Q110" s="234"/>
      <c r="R110" s="234"/>
      <c r="S110" s="234"/>
      <c r="T110" s="235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36" t="s">
        <v>136</v>
      </c>
      <c r="AU110" s="236" t="s">
        <v>85</v>
      </c>
      <c r="AV110" s="13" t="s">
        <v>85</v>
      </c>
      <c r="AW110" s="13" t="s">
        <v>34</v>
      </c>
      <c r="AX110" s="13" t="s">
        <v>82</v>
      </c>
      <c r="AY110" s="236" t="s">
        <v>124</v>
      </c>
    </row>
    <row r="111" s="2" customFormat="1" ht="16.5" customHeight="1">
      <c r="A111" s="38"/>
      <c r="B111" s="39"/>
      <c r="C111" s="205" t="s">
        <v>171</v>
      </c>
      <c r="D111" s="205" t="s">
        <v>126</v>
      </c>
      <c r="E111" s="206" t="s">
        <v>172</v>
      </c>
      <c r="F111" s="207" t="s">
        <v>173</v>
      </c>
      <c r="G111" s="208" t="s">
        <v>168</v>
      </c>
      <c r="H111" s="209">
        <v>61.863999999999997</v>
      </c>
      <c r="I111" s="210"/>
      <c r="J111" s="211">
        <f>ROUND(I111*H111,2)</f>
        <v>0</v>
      </c>
      <c r="K111" s="212"/>
      <c r="L111" s="44"/>
      <c r="M111" s="213" t="s">
        <v>21</v>
      </c>
      <c r="N111" s="214" t="s">
        <v>45</v>
      </c>
      <c r="O111" s="84"/>
      <c r="P111" s="215">
        <f>O111*H111</f>
        <v>0</v>
      </c>
      <c r="Q111" s="215">
        <v>0</v>
      </c>
      <c r="R111" s="215">
        <f>Q111*H111</f>
        <v>0</v>
      </c>
      <c r="S111" s="215">
        <v>0</v>
      </c>
      <c r="T111" s="216">
        <f>S111*H111</f>
        <v>0</v>
      </c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R111" s="217" t="s">
        <v>130</v>
      </c>
      <c r="AT111" s="217" t="s">
        <v>126</v>
      </c>
      <c r="AU111" s="217" t="s">
        <v>85</v>
      </c>
      <c r="AY111" s="17" t="s">
        <v>124</v>
      </c>
      <c r="BE111" s="218">
        <f>IF(N111="základní",J111,0)</f>
        <v>0</v>
      </c>
      <c r="BF111" s="218">
        <f>IF(N111="snížená",J111,0)</f>
        <v>0</v>
      </c>
      <c r="BG111" s="218">
        <f>IF(N111="zákl. přenesená",J111,0)</f>
        <v>0</v>
      </c>
      <c r="BH111" s="218">
        <f>IF(N111="sníž. přenesená",J111,0)</f>
        <v>0</v>
      </c>
      <c r="BI111" s="218">
        <f>IF(N111="nulová",J111,0)</f>
        <v>0</v>
      </c>
      <c r="BJ111" s="17" t="s">
        <v>82</v>
      </c>
      <c r="BK111" s="218">
        <f>ROUND(I111*H111,2)</f>
        <v>0</v>
      </c>
      <c r="BL111" s="17" t="s">
        <v>130</v>
      </c>
      <c r="BM111" s="217" t="s">
        <v>174</v>
      </c>
    </row>
    <row r="112" s="2" customFormat="1">
      <c r="A112" s="38"/>
      <c r="B112" s="39"/>
      <c r="C112" s="40"/>
      <c r="D112" s="219" t="s">
        <v>132</v>
      </c>
      <c r="E112" s="40"/>
      <c r="F112" s="220" t="s">
        <v>175</v>
      </c>
      <c r="G112" s="40"/>
      <c r="H112" s="40"/>
      <c r="I112" s="221"/>
      <c r="J112" s="40"/>
      <c r="K112" s="40"/>
      <c r="L112" s="44"/>
      <c r="M112" s="222"/>
      <c r="N112" s="223"/>
      <c r="O112" s="84"/>
      <c r="P112" s="84"/>
      <c r="Q112" s="84"/>
      <c r="R112" s="84"/>
      <c r="S112" s="84"/>
      <c r="T112" s="85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T112" s="17" t="s">
        <v>132</v>
      </c>
      <c r="AU112" s="17" t="s">
        <v>85</v>
      </c>
    </row>
    <row r="113" s="13" customFormat="1">
      <c r="A113" s="13"/>
      <c r="B113" s="226"/>
      <c r="C113" s="227"/>
      <c r="D113" s="224" t="s">
        <v>136</v>
      </c>
      <c r="E113" s="228" t="s">
        <v>21</v>
      </c>
      <c r="F113" s="229" t="s">
        <v>176</v>
      </c>
      <c r="G113" s="227"/>
      <c r="H113" s="230">
        <v>20.350000000000001</v>
      </c>
      <c r="I113" s="231"/>
      <c r="J113" s="227"/>
      <c r="K113" s="227"/>
      <c r="L113" s="232"/>
      <c r="M113" s="233"/>
      <c r="N113" s="234"/>
      <c r="O113" s="234"/>
      <c r="P113" s="234"/>
      <c r="Q113" s="234"/>
      <c r="R113" s="234"/>
      <c r="S113" s="234"/>
      <c r="T113" s="235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T113" s="236" t="s">
        <v>136</v>
      </c>
      <c r="AU113" s="236" t="s">
        <v>85</v>
      </c>
      <c r="AV113" s="13" t="s">
        <v>85</v>
      </c>
      <c r="AW113" s="13" t="s">
        <v>34</v>
      </c>
      <c r="AX113" s="13" t="s">
        <v>74</v>
      </c>
      <c r="AY113" s="236" t="s">
        <v>124</v>
      </c>
    </row>
    <row r="114" s="13" customFormat="1">
      <c r="A114" s="13"/>
      <c r="B114" s="226"/>
      <c r="C114" s="227"/>
      <c r="D114" s="224" t="s">
        <v>136</v>
      </c>
      <c r="E114" s="228" t="s">
        <v>21</v>
      </c>
      <c r="F114" s="229" t="s">
        <v>177</v>
      </c>
      <c r="G114" s="227"/>
      <c r="H114" s="230">
        <v>41.514000000000003</v>
      </c>
      <c r="I114" s="231"/>
      <c r="J114" s="227"/>
      <c r="K114" s="227"/>
      <c r="L114" s="232"/>
      <c r="M114" s="233"/>
      <c r="N114" s="234"/>
      <c r="O114" s="234"/>
      <c r="P114" s="234"/>
      <c r="Q114" s="234"/>
      <c r="R114" s="234"/>
      <c r="S114" s="234"/>
      <c r="T114" s="235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T114" s="236" t="s">
        <v>136</v>
      </c>
      <c r="AU114" s="236" t="s">
        <v>85</v>
      </c>
      <c r="AV114" s="13" t="s">
        <v>85</v>
      </c>
      <c r="AW114" s="13" t="s">
        <v>34</v>
      </c>
      <c r="AX114" s="13" t="s">
        <v>74</v>
      </c>
      <c r="AY114" s="236" t="s">
        <v>124</v>
      </c>
    </row>
    <row r="115" s="14" customFormat="1">
      <c r="A115" s="14"/>
      <c r="B115" s="237"/>
      <c r="C115" s="238"/>
      <c r="D115" s="224" t="s">
        <v>136</v>
      </c>
      <c r="E115" s="239" t="s">
        <v>21</v>
      </c>
      <c r="F115" s="240" t="s">
        <v>178</v>
      </c>
      <c r="G115" s="238"/>
      <c r="H115" s="241">
        <v>61.864000000000004</v>
      </c>
      <c r="I115" s="242"/>
      <c r="J115" s="238"/>
      <c r="K115" s="238"/>
      <c r="L115" s="243"/>
      <c r="M115" s="244"/>
      <c r="N115" s="245"/>
      <c r="O115" s="245"/>
      <c r="P115" s="245"/>
      <c r="Q115" s="245"/>
      <c r="R115" s="245"/>
      <c r="S115" s="245"/>
      <c r="T115" s="246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47" t="s">
        <v>136</v>
      </c>
      <c r="AU115" s="247" t="s">
        <v>85</v>
      </c>
      <c r="AV115" s="14" t="s">
        <v>130</v>
      </c>
      <c r="AW115" s="14" t="s">
        <v>34</v>
      </c>
      <c r="AX115" s="14" t="s">
        <v>82</v>
      </c>
      <c r="AY115" s="247" t="s">
        <v>124</v>
      </c>
    </row>
    <row r="116" s="2" customFormat="1" ht="40.8" customHeight="1">
      <c r="A116" s="38"/>
      <c r="B116" s="39"/>
      <c r="C116" s="205" t="s">
        <v>179</v>
      </c>
      <c r="D116" s="205" t="s">
        <v>126</v>
      </c>
      <c r="E116" s="206" t="s">
        <v>180</v>
      </c>
      <c r="F116" s="207" t="s">
        <v>181</v>
      </c>
      <c r="G116" s="208" t="s">
        <v>168</v>
      </c>
      <c r="H116" s="209">
        <v>61.863999999999997</v>
      </c>
      <c r="I116" s="210"/>
      <c r="J116" s="211">
        <f>ROUND(I116*H116,2)</f>
        <v>0</v>
      </c>
      <c r="K116" s="212"/>
      <c r="L116" s="44"/>
      <c r="M116" s="213" t="s">
        <v>21</v>
      </c>
      <c r="N116" s="214" t="s">
        <v>45</v>
      </c>
      <c r="O116" s="84"/>
      <c r="P116" s="215">
        <f>O116*H116</f>
        <v>0</v>
      </c>
      <c r="Q116" s="215">
        <v>0</v>
      </c>
      <c r="R116" s="215">
        <f>Q116*H116</f>
        <v>0</v>
      </c>
      <c r="S116" s="215">
        <v>0</v>
      </c>
      <c r="T116" s="216">
        <f>S116*H116</f>
        <v>0</v>
      </c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R116" s="217" t="s">
        <v>130</v>
      </c>
      <c r="AT116" s="217" t="s">
        <v>126</v>
      </c>
      <c r="AU116" s="217" t="s">
        <v>85</v>
      </c>
      <c r="AY116" s="17" t="s">
        <v>124</v>
      </c>
      <c r="BE116" s="218">
        <f>IF(N116="základní",J116,0)</f>
        <v>0</v>
      </c>
      <c r="BF116" s="218">
        <f>IF(N116="snížená",J116,0)</f>
        <v>0</v>
      </c>
      <c r="BG116" s="218">
        <f>IF(N116="zákl. přenesená",J116,0)</f>
        <v>0</v>
      </c>
      <c r="BH116" s="218">
        <f>IF(N116="sníž. přenesená",J116,0)</f>
        <v>0</v>
      </c>
      <c r="BI116" s="218">
        <f>IF(N116="nulová",J116,0)</f>
        <v>0</v>
      </c>
      <c r="BJ116" s="17" t="s">
        <v>82</v>
      </c>
      <c r="BK116" s="218">
        <f>ROUND(I116*H116,2)</f>
        <v>0</v>
      </c>
      <c r="BL116" s="17" t="s">
        <v>130</v>
      </c>
      <c r="BM116" s="217" t="s">
        <v>182</v>
      </c>
    </row>
    <row r="117" s="2" customFormat="1">
      <c r="A117" s="38"/>
      <c r="B117" s="39"/>
      <c r="C117" s="40"/>
      <c r="D117" s="219" t="s">
        <v>132</v>
      </c>
      <c r="E117" s="40"/>
      <c r="F117" s="220" t="s">
        <v>183</v>
      </c>
      <c r="G117" s="40"/>
      <c r="H117" s="40"/>
      <c r="I117" s="221"/>
      <c r="J117" s="40"/>
      <c r="K117" s="40"/>
      <c r="L117" s="44"/>
      <c r="M117" s="222"/>
      <c r="N117" s="223"/>
      <c r="O117" s="84"/>
      <c r="P117" s="84"/>
      <c r="Q117" s="84"/>
      <c r="R117" s="84"/>
      <c r="S117" s="84"/>
      <c r="T117" s="85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T117" s="17" t="s">
        <v>132</v>
      </c>
      <c r="AU117" s="17" t="s">
        <v>85</v>
      </c>
    </row>
    <row r="118" s="13" customFormat="1">
      <c r="A118" s="13"/>
      <c r="B118" s="226"/>
      <c r="C118" s="227"/>
      <c r="D118" s="224" t="s">
        <v>136</v>
      </c>
      <c r="E118" s="228" t="s">
        <v>21</v>
      </c>
      <c r="F118" s="229" t="s">
        <v>184</v>
      </c>
      <c r="G118" s="227"/>
      <c r="H118" s="230">
        <v>61.863999999999997</v>
      </c>
      <c r="I118" s="231"/>
      <c r="J118" s="227"/>
      <c r="K118" s="227"/>
      <c r="L118" s="232"/>
      <c r="M118" s="233"/>
      <c r="N118" s="234"/>
      <c r="O118" s="234"/>
      <c r="P118" s="234"/>
      <c r="Q118" s="234"/>
      <c r="R118" s="234"/>
      <c r="S118" s="234"/>
      <c r="T118" s="235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36" t="s">
        <v>136</v>
      </c>
      <c r="AU118" s="236" t="s">
        <v>85</v>
      </c>
      <c r="AV118" s="13" t="s">
        <v>85</v>
      </c>
      <c r="AW118" s="13" t="s">
        <v>34</v>
      </c>
      <c r="AX118" s="13" t="s">
        <v>82</v>
      </c>
      <c r="AY118" s="236" t="s">
        <v>124</v>
      </c>
    </row>
    <row r="119" s="2" customFormat="1" ht="40.8" customHeight="1">
      <c r="A119" s="38"/>
      <c r="B119" s="39"/>
      <c r="C119" s="205" t="s">
        <v>185</v>
      </c>
      <c r="D119" s="205" t="s">
        <v>126</v>
      </c>
      <c r="E119" s="206" t="s">
        <v>186</v>
      </c>
      <c r="F119" s="207" t="s">
        <v>187</v>
      </c>
      <c r="G119" s="208" t="s">
        <v>168</v>
      </c>
      <c r="H119" s="209">
        <v>556.77599999999995</v>
      </c>
      <c r="I119" s="210"/>
      <c r="J119" s="211">
        <f>ROUND(I119*H119,2)</f>
        <v>0</v>
      </c>
      <c r="K119" s="212"/>
      <c r="L119" s="44"/>
      <c r="M119" s="213" t="s">
        <v>21</v>
      </c>
      <c r="N119" s="214" t="s">
        <v>45</v>
      </c>
      <c r="O119" s="84"/>
      <c r="P119" s="215">
        <f>O119*H119</f>
        <v>0</v>
      </c>
      <c r="Q119" s="215">
        <v>0</v>
      </c>
      <c r="R119" s="215">
        <f>Q119*H119</f>
        <v>0</v>
      </c>
      <c r="S119" s="215">
        <v>0</v>
      </c>
      <c r="T119" s="216">
        <f>S119*H119</f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R119" s="217" t="s">
        <v>130</v>
      </c>
      <c r="AT119" s="217" t="s">
        <v>126</v>
      </c>
      <c r="AU119" s="217" t="s">
        <v>85</v>
      </c>
      <c r="AY119" s="17" t="s">
        <v>124</v>
      </c>
      <c r="BE119" s="218">
        <f>IF(N119="základní",J119,0)</f>
        <v>0</v>
      </c>
      <c r="BF119" s="218">
        <f>IF(N119="snížená",J119,0)</f>
        <v>0</v>
      </c>
      <c r="BG119" s="218">
        <f>IF(N119="zákl. přenesená",J119,0)</f>
        <v>0</v>
      </c>
      <c r="BH119" s="218">
        <f>IF(N119="sníž. přenesená",J119,0)</f>
        <v>0</v>
      </c>
      <c r="BI119" s="218">
        <f>IF(N119="nulová",J119,0)</f>
        <v>0</v>
      </c>
      <c r="BJ119" s="17" t="s">
        <v>82</v>
      </c>
      <c r="BK119" s="218">
        <f>ROUND(I119*H119,2)</f>
        <v>0</v>
      </c>
      <c r="BL119" s="17" t="s">
        <v>130</v>
      </c>
      <c r="BM119" s="217" t="s">
        <v>188</v>
      </c>
    </row>
    <row r="120" s="2" customFormat="1">
      <c r="A120" s="38"/>
      <c r="B120" s="39"/>
      <c r="C120" s="40"/>
      <c r="D120" s="219" t="s">
        <v>132</v>
      </c>
      <c r="E120" s="40"/>
      <c r="F120" s="220" t="s">
        <v>189</v>
      </c>
      <c r="G120" s="40"/>
      <c r="H120" s="40"/>
      <c r="I120" s="221"/>
      <c r="J120" s="40"/>
      <c r="K120" s="40"/>
      <c r="L120" s="44"/>
      <c r="M120" s="222"/>
      <c r="N120" s="223"/>
      <c r="O120" s="84"/>
      <c r="P120" s="84"/>
      <c r="Q120" s="84"/>
      <c r="R120" s="84"/>
      <c r="S120" s="84"/>
      <c r="T120" s="85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T120" s="17" t="s">
        <v>132</v>
      </c>
      <c r="AU120" s="17" t="s">
        <v>85</v>
      </c>
    </row>
    <row r="121" s="13" customFormat="1">
      <c r="A121" s="13"/>
      <c r="B121" s="226"/>
      <c r="C121" s="227"/>
      <c r="D121" s="224" t="s">
        <v>136</v>
      </c>
      <c r="E121" s="228" t="s">
        <v>21</v>
      </c>
      <c r="F121" s="229" t="s">
        <v>190</v>
      </c>
      <c r="G121" s="227"/>
      <c r="H121" s="230">
        <v>556.77599999999995</v>
      </c>
      <c r="I121" s="231"/>
      <c r="J121" s="227"/>
      <c r="K121" s="227"/>
      <c r="L121" s="232"/>
      <c r="M121" s="233"/>
      <c r="N121" s="234"/>
      <c r="O121" s="234"/>
      <c r="P121" s="234"/>
      <c r="Q121" s="234"/>
      <c r="R121" s="234"/>
      <c r="S121" s="234"/>
      <c r="T121" s="235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36" t="s">
        <v>136</v>
      </c>
      <c r="AU121" s="236" t="s">
        <v>85</v>
      </c>
      <c r="AV121" s="13" t="s">
        <v>85</v>
      </c>
      <c r="AW121" s="13" t="s">
        <v>34</v>
      </c>
      <c r="AX121" s="13" t="s">
        <v>82</v>
      </c>
      <c r="AY121" s="236" t="s">
        <v>124</v>
      </c>
    </row>
    <row r="122" s="2" customFormat="1" ht="26.4" customHeight="1">
      <c r="A122" s="38"/>
      <c r="B122" s="39"/>
      <c r="C122" s="205" t="s">
        <v>191</v>
      </c>
      <c r="D122" s="205" t="s">
        <v>126</v>
      </c>
      <c r="E122" s="206" t="s">
        <v>192</v>
      </c>
      <c r="F122" s="207" t="s">
        <v>193</v>
      </c>
      <c r="G122" s="208" t="s">
        <v>194</v>
      </c>
      <c r="H122" s="209">
        <v>123.72799999999999</v>
      </c>
      <c r="I122" s="210"/>
      <c r="J122" s="211">
        <f>ROUND(I122*H122,2)</f>
        <v>0</v>
      </c>
      <c r="K122" s="212"/>
      <c r="L122" s="44"/>
      <c r="M122" s="213" t="s">
        <v>21</v>
      </c>
      <c r="N122" s="214" t="s">
        <v>45</v>
      </c>
      <c r="O122" s="84"/>
      <c r="P122" s="215">
        <f>O122*H122</f>
        <v>0</v>
      </c>
      <c r="Q122" s="215">
        <v>0</v>
      </c>
      <c r="R122" s="215">
        <f>Q122*H122</f>
        <v>0</v>
      </c>
      <c r="S122" s="215">
        <v>0</v>
      </c>
      <c r="T122" s="216">
        <f>S122*H122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R122" s="217" t="s">
        <v>130</v>
      </c>
      <c r="AT122" s="217" t="s">
        <v>126</v>
      </c>
      <c r="AU122" s="217" t="s">
        <v>85</v>
      </c>
      <c r="AY122" s="17" t="s">
        <v>124</v>
      </c>
      <c r="BE122" s="218">
        <f>IF(N122="základní",J122,0)</f>
        <v>0</v>
      </c>
      <c r="BF122" s="218">
        <f>IF(N122="snížená",J122,0)</f>
        <v>0</v>
      </c>
      <c r="BG122" s="218">
        <f>IF(N122="zákl. přenesená",J122,0)</f>
        <v>0</v>
      </c>
      <c r="BH122" s="218">
        <f>IF(N122="sníž. přenesená",J122,0)</f>
        <v>0</v>
      </c>
      <c r="BI122" s="218">
        <f>IF(N122="nulová",J122,0)</f>
        <v>0</v>
      </c>
      <c r="BJ122" s="17" t="s">
        <v>82</v>
      </c>
      <c r="BK122" s="218">
        <f>ROUND(I122*H122,2)</f>
        <v>0</v>
      </c>
      <c r="BL122" s="17" t="s">
        <v>130</v>
      </c>
      <c r="BM122" s="217" t="s">
        <v>195</v>
      </c>
    </row>
    <row r="123" s="2" customFormat="1">
      <c r="A123" s="38"/>
      <c r="B123" s="39"/>
      <c r="C123" s="40"/>
      <c r="D123" s="219" t="s">
        <v>132</v>
      </c>
      <c r="E123" s="40"/>
      <c r="F123" s="220" t="s">
        <v>196</v>
      </c>
      <c r="G123" s="40"/>
      <c r="H123" s="40"/>
      <c r="I123" s="221"/>
      <c r="J123" s="40"/>
      <c r="K123" s="40"/>
      <c r="L123" s="44"/>
      <c r="M123" s="222"/>
      <c r="N123" s="223"/>
      <c r="O123" s="84"/>
      <c r="P123" s="84"/>
      <c r="Q123" s="84"/>
      <c r="R123" s="84"/>
      <c r="S123" s="84"/>
      <c r="T123" s="85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132</v>
      </c>
      <c r="AU123" s="17" t="s">
        <v>85</v>
      </c>
    </row>
    <row r="124" s="13" customFormat="1">
      <c r="A124" s="13"/>
      <c r="B124" s="226"/>
      <c r="C124" s="227"/>
      <c r="D124" s="224" t="s">
        <v>136</v>
      </c>
      <c r="E124" s="228" t="s">
        <v>21</v>
      </c>
      <c r="F124" s="229" t="s">
        <v>197</v>
      </c>
      <c r="G124" s="227"/>
      <c r="H124" s="230">
        <v>123.72799999999999</v>
      </c>
      <c r="I124" s="231"/>
      <c r="J124" s="227"/>
      <c r="K124" s="227"/>
      <c r="L124" s="232"/>
      <c r="M124" s="233"/>
      <c r="N124" s="234"/>
      <c r="O124" s="234"/>
      <c r="P124" s="234"/>
      <c r="Q124" s="234"/>
      <c r="R124" s="234"/>
      <c r="S124" s="234"/>
      <c r="T124" s="235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36" t="s">
        <v>136</v>
      </c>
      <c r="AU124" s="236" t="s">
        <v>85</v>
      </c>
      <c r="AV124" s="13" t="s">
        <v>85</v>
      </c>
      <c r="AW124" s="13" t="s">
        <v>34</v>
      </c>
      <c r="AX124" s="13" t="s">
        <v>82</v>
      </c>
      <c r="AY124" s="236" t="s">
        <v>124</v>
      </c>
    </row>
    <row r="125" s="2" customFormat="1" ht="26.4" customHeight="1">
      <c r="A125" s="38"/>
      <c r="B125" s="39"/>
      <c r="C125" s="205" t="s">
        <v>198</v>
      </c>
      <c r="D125" s="205" t="s">
        <v>126</v>
      </c>
      <c r="E125" s="206" t="s">
        <v>199</v>
      </c>
      <c r="F125" s="207" t="s">
        <v>200</v>
      </c>
      <c r="G125" s="208" t="s">
        <v>129</v>
      </c>
      <c r="H125" s="209">
        <v>79</v>
      </c>
      <c r="I125" s="210"/>
      <c r="J125" s="211">
        <f>ROUND(I125*H125,2)</f>
        <v>0</v>
      </c>
      <c r="K125" s="212"/>
      <c r="L125" s="44"/>
      <c r="M125" s="213" t="s">
        <v>21</v>
      </c>
      <c r="N125" s="214" t="s">
        <v>45</v>
      </c>
      <c r="O125" s="84"/>
      <c r="P125" s="215">
        <f>O125*H125</f>
        <v>0</v>
      </c>
      <c r="Q125" s="215">
        <v>0</v>
      </c>
      <c r="R125" s="215">
        <f>Q125*H125</f>
        <v>0</v>
      </c>
      <c r="S125" s="215">
        <v>0</v>
      </c>
      <c r="T125" s="216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17" t="s">
        <v>130</v>
      </c>
      <c r="AT125" s="217" t="s">
        <v>126</v>
      </c>
      <c r="AU125" s="217" t="s">
        <v>85</v>
      </c>
      <c r="AY125" s="17" t="s">
        <v>124</v>
      </c>
      <c r="BE125" s="218">
        <f>IF(N125="základní",J125,0)</f>
        <v>0</v>
      </c>
      <c r="BF125" s="218">
        <f>IF(N125="snížená",J125,0)</f>
        <v>0</v>
      </c>
      <c r="BG125" s="218">
        <f>IF(N125="zákl. přenesená",J125,0)</f>
        <v>0</v>
      </c>
      <c r="BH125" s="218">
        <f>IF(N125="sníž. přenesená",J125,0)</f>
        <v>0</v>
      </c>
      <c r="BI125" s="218">
        <f>IF(N125="nulová",J125,0)</f>
        <v>0</v>
      </c>
      <c r="BJ125" s="17" t="s">
        <v>82</v>
      </c>
      <c r="BK125" s="218">
        <f>ROUND(I125*H125,2)</f>
        <v>0</v>
      </c>
      <c r="BL125" s="17" t="s">
        <v>130</v>
      </c>
      <c r="BM125" s="217" t="s">
        <v>201</v>
      </c>
    </row>
    <row r="126" s="2" customFormat="1">
      <c r="A126" s="38"/>
      <c r="B126" s="39"/>
      <c r="C126" s="40"/>
      <c r="D126" s="224" t="s">
        <v>134</v>
      </c>
      <c r="E126" s="40"/>
      <c r="F126" s="225" t="s">
        <v>202</v>
      </c>
      <c r="G126" s="40"/>
      <c r="H126" s="40"/>
      <c r="I126" s="221"/>
      <c r="J126" s="40"/>
      <c r="K126" s="40"/>
      <c r="L126" s="44"/>
      <c r="M126" s="222"/>
      <c r="N126" s="223"/>
      <c r="O126" s="84"/>
      <c r="P126" s="84"/>
      <c r="Q126" s="84"/>
      <c r="R126" s="84"/>
      <c r="S126" s="84"/>
      <c r="T126" s="85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134</v>
      </c>
      <c r="AU126" s="17" t="s">
        <v>85</v>
      </c>
    </row>
    <row r="127" s="13" customFormat="1">
      <c r="A127" s="13"/>
      <c r="B127" s="226"/>
      <c r="C127" s="227"/>
      <c r="D127" s="224" t="s">
        <v>136</v>
      </c>
      <c r="E127" s="228" t="s">
        <v>21</v>
      </c>
      <c r="F127" s="229" t="s">
        <v>203</v>
      </c>
      <c r="G127" s="227"/>
      <c r="H127" s="230">
        <v>79</v>
      </c>
      <c r="I127" s="231"/>
      <c r="J127" s="227"/>
      <c r="K127" s="227"/>
      <c r="L127" s="232"/>
      <c r="M127" s="233"/>
      <c r="N127" s="234"/>
      <c r="O127" s="234"/>
      <c r="P127" s="234"/>
      <c r="Q127" s="234"/>
      <c r="R127" s="234"/>
      <c r="S127" s="234"/>
      <c r="T127" s="235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36" t="s">
        <v>136</v>
      </c>
      <c r="AU127" s="236" t="s">
        <v>85</v>
      </c>
      <c r="AV127" s="13" t="s">
        <v>85</v>
      </c>
      <c r="AW127" s="13" t="s">
        <v>34</v>
      </c>
      <c r="AX127" s="13" t="s">
        <v>82</v>
      </c>
      <c r="AY127" s="236" t="s">
        <v>124</v>
      </c>
    </row>
    <row r="128" s="2" customFormat="1" ht="26.4" customHeight="1">
      <c r="A128" s="38"/>
      <c r="B128" s="39"/>
      <c r="C128" s="248" t="s">
        <v>204</v>
      </c>
      <c r="D128" s="248" t="s">
        <v>205</v>
      </c>
      <c r="E128" s="249" t="s">
        <v>206</v>
      </c>
      <c r="F128" s="250" t="s">
        <v>207</v>
      </c>
      <c r="G128" s="251" t="s">
        <v>168</v>
      </c>
      <c r="H128" s="252">
        <v>10.35</v>
      </c>
      <c r="I128" s="253"/>
      <c r="J128" s="254">
        <f>ROUND(I128*H128,2)</f>
        <v>0</v>
      </c>
      <c r="K128" s="255"/>
      <c r="L128" s="256"/>
      <c r="M128" s="257" t="s">
        <v>21</v>
      </c>
      <c r="N128" s="258" t="s">
        <v>45</v>
      </c>
      <c r="O128" s="84"/>
      <c r="P128" s="215">
        <f>O128*H128</f>
        <v>0</v>
      </c>
      <c r="Q128" s="215">
        <v>0</v>
      </c>
      <c r="R128" s="215">
        <f>Q128*H128</f>
        <v>0</v>
      </c>
      <c r="S128" s="215">
        <v>0</v>
      </c>
      <c r="T128" s="216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17" t="s">
        <v>171</v>
      </c>
      <c r="AT128" s="217" t="s">
        <v>205</v>
      </c>
      <c r="AU128" s="217" t="s">
        <v>85</v>
      </c>
      <c r="AY128" s="17" t="s">
        <v>124</v>
      </c>
      <c r="BE128" s="218">
        <f>IF(N128="základní",J128,0)</f>
        <v>0</v>
      </c>
      <c r="BF128" s="218">
        <f>IF(N128="snížená",J128,0)</f>
        <v>0</v>
      </c>
      <c r="BG128" s="218">
        <f>IF(N128="zákl. přenesená",J128,0)</f>
        <v>0</v>
      </c>
      <c r="BH128" s="218">
        <f>IF(N128="sníž. přenesená",J128,0)</f>
        <v>0</v>
      </c>
      <c r="BI128" s="218">
        <f>IF(N128="nulová",J128,0)</f>
        <v>0</v>
      </c>
      <c r="BJ128" s="17" t="s">
        <v>82</v>
      </c>
      <c r="BK128" s="218">
        <f>ROUND(I128*H128,2)</f>
        <v>0</v>
      </c>
      <c r="BL128" s="17" t="s">
        <v>130</v>
      </c>
      <c r="BM128" s="217" t="s">
        <v>208</v>
      </c>
    </row>
    <row r="129" s="13" customFormat="1">
      <c r="A129" s="13"/>
      <c r="B129" s="226"/>
      <c r="C129" s="227"/>
      <c r="D129" s="224" t="s">
        <v>136</v>
      </c>
      <c r="E129" s="228" t="s">
        <v>21</v>
      </c>
      <c r="F129" s="229" t="s">
        <v>209</v>
      </c>
      <c r="G129" s="227"/>
      <c r="H129" s="230">
        <v>10.35</v>
      </c>
      <c r="I129" s="231"/>
      <c r="J129" s="227"/>
      <c r="K129" s="227"/>
      <c r="L129" s="232"/>
      <c r="M129" s="233"/>
      <c r="N129" s="234"/>
      <c r="O129" s="234"/>
      <c r="P129" s="234"/>
      <c r="Q129" s="234"/>
      <c r="R129" s="234"/>
      <c r="S129" s="234"/>
      <c r="T129" s="235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36" t="s">
        <v>136</v>
      </c>
      <c r="AU129" s="236" t="s">
        <v>85</v>
      </c>
      <c r="AV129" s="13" t="s">
        <v>85</v>
      </c>
      <c r="AW129" s="13" t="s">
        <v>34</v>
      </c>
      <c r="AX129" s="13" t="s">
        <v>82</v>
      </c>
      <c r="AY129" s="236" t="s">
        <v>124</v>
      </c>
    </row>
    <row r="130" s="2" customFormat="1" ht="26.4" customHeight="1">
      <c r="A130" s="38"/>
      <c r="B130" s="39"/>
      <c r="C130" s="205" t="s">
        <v>210</v>
      </c>
      <c r="D130" s="205" t="s">
        <v>126</v>
      </c>
      <c r="E130" s="206" t="s">
        <v>211</v>
      </c>
      <c r="F130" s="207" t="s">
        <v>212</v>
      </c>
      <c r="G130" s="208" t="s">
        <v>129</v>
      </c>
      <c r="H130" s="209">
        <v>79</v>
      </c>
      <c r="I130" s="210"/>
      <c r="J130" s="211">
        <f>ROUND(I130*H130,2)</f>
        <v>0</v>
      </c>
      <c r="K130" s="212"/>
      <c r="L130" s="44"/>
      <c r="M130" s="213" t="s">
        <v>21</v>
      </c>
      <c r="N130" s="214" t="s">
        <v>45</v>
      </c>
      <c r="O130" s="84"/>
      <c r="P130" s="215">
        <f>O130*H130</f>
        <v>0</v>
      </c>
      <c r="Q130" s="215">
        <v>0</v>
      </c>
      <c r="R130" s="215">
        <f>Q130*H130</f>
        <v>0</v>
      </c>
      <c r="S130" s="215">
        <v>0</v>
      </c>
      <c r="T130" s="216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17" t="s">
        <v>130</v>
      </c>
      <c r="AT130" s="217" t="s">
        <v>126</v>
      </c>
      <c r="AU130" s="217" t="s">
        <v>85</v>
      </c>
      <c r="AY130" s="17" t="s">
        <v>124</v>
      </c>
      <c r="BE130" s="218">
        <f>IF(N130="základní",J130,0)</f>
        <v>0</v>
      </c>
      <c r="BF130" s="218">
        <f>IF(N130="snížená",J130,0)</f>
        <v>0</v>
      </c>
      <c r="BG130" s="218">
        <f>IF(N130="zákl. přenesená",J130,0)</f>
        <v>0</v>
      </c>
      <c r="BH130" s="218">
        <f>IF(N130="sníž. přenesená",J130,0)</f>
        <v>0</v>
      </c>
      <c r="BI130" s="218">
        <f>IF(N130="nulová",J130,0)</f>
        <v>0</v>
      </c>
      <c r="BJ130" s="17" t="s">
        <v>82</v>
      </c>
      <c r="BK130" s="218">
        <f>ROUND(I130*H130,2)</f>
        <v>0</v>
      </c>
      <c r="BL130" s="17" t="s">
        <v>130</v>
      </c>
      <c r="BM130" s="217" t="s">
        <v>213</v>
      </c>
    </row>
    <row r="131" s="2" customFormat="1">
      <c r="A131" s="38"/>
      <c r="B131" s="39"/>
      <c r="C131" s="40"/>
      <c r="D131" s="219" t="s">
        <v>132</v>
      </c>
      <c r="E131" s="40"/>
      <c r="F131" s="220" t="s">
        <v>214</v>
      </c>
      <c r="G131" s="40"/>
      <c r="H131" s="40"/>
      <c r="I131" s="221"/>
      <c r="J131" s="40"/>
      <c r="K131" s="40"/>
      <c r="L131" s="44"/>
      <c r="M131" s="222"/>
      <c r="N131" s="223"/>
      <c r="O131" s="84"/>
      <c r="P131" s="84"/>
      <c r="Q131" s="84"/>
      <c r="R131" s="84"/>
      <c r="S131" s="84"/>
      <c r="T131" s="85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7" t="s">
        <v>132</v>
      </c>
      <c r="AU131" s="17" t="s">
        <v>85</v>
      </c>
    </row>
    <row r="132" s="13" customFormat="1">
      <c r="A132" s="13"/>
      <c r="B132" s="226"/>
      <c r="C132" s="227"/>
      <c r="D132" s="224" t="s">
        <v>136</v>
      </c>
      <c r="E132" s="228" t="s">
        <v>21</v>
      </c>
      <c r="F132" s="229" t="s">
        <v>215</v>
      </c>
      <c r="G132" s="227"/>
      <c r="H132" s="230">
        <v>79</v>
      </c>
      <c r="I132" s="231"/>
      <c r="J132" s="227"/>
      <c r="K132" s="227"/>
      <c r="L132" s="232"/>
      <c r="M132" s="233"/>
      <c r="N132" s="234"/>
      <c r="O132" s="234"/>
      <c r="P132" s="234"/>
      <c r="Q132" s="234"/>
      <c r="R132" s="234"/>
      <c r="S132" s="234"/>
      <c r="T132" s="235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36" t="s">
        <v>136</v>
      </c>
      <c r="AU132" s="236" t="s">
        <v>85</v>
      </c>
      <c r="AV132" s="13" t="s">
        <v>85</v>
      </c>
      <c r="AW132" s="13" t="s">
        <v>34</v>
      </c>
      <c r="AX132" s="13" t="s">
        <v>82</v>
      </c>
      <c r="AY132" s="236" t="s">
        <v>124</v>
      </c>
    </row>
    <row r="133" s="2" customFormat="1" ht="16.5" customHeight="1">
      <c r="A133" s="38"/>
      <c r="B133" s="39"/>
      <c r="C133" s="248" t="s">
        <v>8</v>
      </c>
      <c r="D133" s="248" t="s">
        <v>205</v>
      </c>
      <c r="E133" s="249" t="s">
        <v>216</v>
      </c>
      <c r="F133" s="250" t="s">
        <v>217</v>
      </c>
      <c r="G133" s="251" t="s">
        <v>218</v>
      </c>
      <c r="H133" s="252">
        <v>1.5800000000000001</v>
      </c>
      <c r="I133" s="253"/>
      <c r="J133" s="254">
        <f>ROUND(I133*H133,2)</f>
        <v>0</v>
      </c>
      <c r="K133" s="255"/>
      <c r="L133" s="256"/>
      <c r="M133" s="257" t="s">
        <v>21</v>
      </c>
      <c r="N133" s="258" t="s">
        <v>45</v>
      </c>
      <c r="O133" s="84"/>
      <c r="P133" s="215">
        <f>O133*H133</f>
        <v>0</v>
      </c>
      <c r="Q133" s="215">
        <v>0.001</v>
      </c>
      <c r="R133" s="215">
        <f>Q133*H133</f>
        <v>0.00158</v>
      </c>
      <c r="S133" s="215">
        <v>0</v>
      </c>
      <c r="T133" s="216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17" t="s">
        <v>171</v>
      </c>
      <c r="AT133" s="217" t="s">
        <v>205</v>
      </c>
      <c r="AU133" s="217" t="s">
        <v>85</v>
      </c>
      <c r="AY133" s="17" t="s">
        <v>124</v>
      </c>
      <c r="BE133" s="218">
        <f>IF(N133="základní",J133,0)</f>
        <v>0</v>
      </c>
      <c r="BF133" s="218">
        <f>IF(N133="snížená",J133,0)</f>
        <v>0</v>
      </c>
      <c r="BG133" s="218">
        <f>IF(N133="zákl. přenesená",J133,0)</f>
        <v>0</v>
      </c>
      <c r="BH133" s="218">
        <f>IF(N133="sníž. přenesená",J133,0)</f>
        <v>0</v>
      </c>
      <c r="BI133" s="218">
        <f>IF(N133="nulová",J133,0)</f>
        <v>0</v>
      </c>
      <c r="BJ133" s="17" t="s">
        <v>82</v>
      </c>
      <c r="BK133" s="218">
        <f>ROUND(I133*H133,2)</f>
        <v>0</v>
      </c>
      <c r="BL133" s="17" t="s">
        <v>130</v>
      </c>
      <c r="BM133" s="217" t="s">
        <v>219</v>
      </c>
    </row>
    <row r="134" s="13" customFormat="1">
      <c r="A134" s="13"/>
      <c r="B134" s="226"/>
      <c r="C134" s="227"/>
      <c r="D134" s="224" t="s">
        <v>136</v>
      </c>
      <c r="E134" s="228" t="s">
        <v>21</v>
      </c>
      <c r="F134" s="229" t="s">
        <v>215</v>
      </c>
      <c r="G134" s="227"/>
      <c r="H134" s="230">
        <v>79</v>
      </c>
      <c r="I134" s="231"/>
      <c r="J134" s="227"/>
      <c r="K134" s="227"/>
      <c r="L134" s="232"/>
      <c r="M134" s="233"/>
      <c r="N134" s="234"/>
      <c r="O134" s="234"/>
      <c r="P134" s="234"/>
      <c r="Q134" s="234"/>
      <c r="R134" s="234"/>
      <c r="S134" s="234"/>
      <c r="T134" s="235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36" t="s">
        <v>136</v>
      </c>
      <c r="AU134" s="236" t="s">
        <v>85</v>
      </c>
      <c r="AV134" s="13" t="s">
        <v>85</v>
      </c>
      <c r="AW134" s="13" t="s">
        <v>34</v>
      </c>
      <c r="AX134" s="13" t="s">
        <v>82</v>
      </c>
      <c r="AY134" s="236" t="s">
        <v>124</v>
      </c>
    </row>
    <row r="135" s="13" customFormat="1">
      <c r="A135" s="13"/>
      <c r="B135" s="226"/>
      <c r="C135" s="227"/>
      <c r="D135" s="224" t="s">
        <v>136</v>
      </c>
      <c r="E135" s="227"/>
      <c r="F135" s="229" t="s">
        <v>220</v>
      </c>
      <c r="G135" s="227"/>
      <c r="H135" s="230">
        <v>1.5800000000000001</v>
      </c>
      <c r="I135" s="231"/>
      <c r="J135" s="227"/>
      <c r="K135" s="227"/>
      <c r="L135" s="232"/>
      <c r="M135" s="233"/>
      <c r="N135" s="234"/>
      <c r="O135" s="234"/>
      <c r="P135" s="234"/>
      <c r="Q135" s="234"/>
      <c r="R135" s="234"/>
      <c r="S135" s="234"/>
      <c r="T135" s="235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36" t="s">
        <v>136</v>
      </c>
      <c r="AU135" s="236" t="s">
        <v>85</v>
      </c>
      <c r="AV135" s="13" t="s">
        <v>85</v>
      </c>
      <c r="AW135" s="13" t="s">
        <v>4</v>
      </c>
      <c r="AX135" s="13" t="s">
        <v>82</v>
      </c>
      <c r="AY135" s="236" t="s">
        <v>124</v>
      </c>
    </row>
    <row r="136" s="2" customFormat="1" ht="24" customHeight="1">
      <c r="A136" s="38"/>
      <c r="B136" s="39"/>
      <c r="C136" s="205" t="s">
        <v>221</v>
      </c>
      <c r="D136" s="205" t="s">
        <v>126</v>
      </c>
      <c r="E136" s="206" t="s">
        <v>222</v>
      </c>
      <c r="F136" s="207" t="s">
        <v>223</v>
      </c>
      <c r="G136" s="208" t="s">
        <v>129</v>
      </c>
      <c r="H136" s="209">
        <v>152</v>
      </c>
      <c r="I136" s="210"/>
      <c r="J136" s="211">
        <f>ROUND(I136*H136,2)</f>
        <v>0</v>
      </c>
      <c r="K136" s="212"/>
      <c r="L136" s="44"/>
      <c r="M136" s="213" t="s">
        <v>21</v>
      </c>
      <c r="N136" s="214" t="s">
        <v>45</v>
      </c>
      <c r="O136" s="84"/>
      <c r="P136" s="215">
        <f>O136*H136</f>
        <v>0</v>
      </c>
      <c r="Q136" s="215">
        <v>0</v>
      </c>
      <c r="R136" s="215">
        <f>Q136*H136</f>
        <v>0</v>
      </c>
      <c r="S136" s="215">
        <v>0</v>
      </c>
      <c r="T136" s="216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17" t="s">
        <v>130</v>
      </c>
      <c r="AT136" s="217" t="s">
        <v>126</v>
      </c>
      <c r="AU136" s="217" t="s">
        <v>85</v>
      </c>
      <c r="AY136" s="17" t="s">
        <v>124</v>
      </c>
      <c r="BE136" s="218">
        <f>IF(N136="základní",J136,0)</f>
        <v>0</v>
      </c>
      <c r="BF136" s="218">
        <f>IF(N136="snížená",J136,0)</f>
        <v>0</v>
      </c>
      <c r="BG136" s="218">
        <f>IF(N136="zákl. přenesená",J136,0)</f>
        <v>0</v>
      </c>
      <c r="BH136" s="218">
        <f>IF(N136="sníž. přenesená",J136,0)</f>
        <v>0</v>
      </c>
      <c r="BI136" s="218">
        <f>IF(N136="nulová",J136,0)</f>
        <v>0</v>
      </c>
      <c r="BJ136" s="17" t="s">
        <v>82</v>
      </c>
      <c r="BK136" s="218">
        <f>ROUND(I136*H136,2)</f>
        <v>0</v>
      </c>
      <c r="BL136" s="17" t="s">
        <v>130</v>
      </c>
      <c r="BM136" s="217" t="s">
        <v>224</v>
      </c>
    </row>
    <row r="137" s="2" customFormat="1">
      <c r="A137" s="38"/>
      <c r="B137" s="39"/>
      <c r="C137" s="40"/>
      <c r="D137" s="219" t="s">
        <v>132</v>
      </c>
      <c r="E137" s="40"/>
      <c r="F137" s="220" t="s">
        <v>225</v>
      </c>
      <c r="G137" s="40"/>
      <c r="H137" s="40"/>
      <c r="I137" s="221"/>
      <c r="J137" s="40"/>
      <c r="K137" s="40"/>
      <c r="L137" s="44"/>
      <c r="M137" s="222"/>
      <c r="N137" s="223"/>
      <c r="O137" s="84"/>
      <c r="P137" s="84"/>
      <c r="Q137" s="84"/>
      <c r="R137" s="84"/>
      <c r="S137" s="84"/>
      <c r="T137" s="85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132</v>
      </c>
      <c r="AU137" s="17" t="s">
        <v>85</v>
      </c>
    </row>
    <row r="138" s="13" customFormat="1">
      <c r="A138" s="13"/>
      <c r="B138" s="226"/>
      <c r="C138" s="227"/>
      <c r="D138" s="224" t="s">
        <v>136</v>
      </c>
      <c r="E138" s="228" t="s">
        <v>21</v>
      </c>
      <c r="F138" s="229" t="s">
        <v>226</v>
      </c>
      <c r="G138" s="227"/>
      <c r="H138" s="230">
        <v>152</v>
      </c>
      <c r="I138" s="231"/>
      <c r="J138" s="227"/>
      <c r="K138" s="227"/>
      <c r="L138" s="232"/>
      <c r="M138" s="233"/>
      <c r="N138" s="234"/>
      <c r="O138" s="234"/>
      <c r="P138" s="234"/>
      <c r="Q138" s="234"/>
      <c r="R138" s="234"/>
      <c r="S138" s="234"/>
      <c r="T138" s="235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36" t="s">
        <v>136</v>
      </c>
      <c r="AU138" s="236" t="s">
        <v>85</v>
      </c>
      <c r="AV138" s="13" t="s">
        <v>85</v>
      </c>
      <c r="AW138" s="13" t="s">
        <v>34</v>
      </c>
      <c r="AX138" s="13" t="s">
        <v>82</v>
      </c>
      <c r="AY138" s="236" t="s">
        <v>124</v>
      </c>
    </row>
    <row r="139" s="12" customFormat="1" ht="22.8" customHeight="1">
      <c r="A139" s="12"/>
      <c r="B139" s="189"/>
      <c r="C139" s="190"/>
      <c r="D139" s="191" t="s">
        <v>73</v>
      </c>
      <c r="E139" s="203" t="s">
        <v>143</v>
      </c>
      <c r="F139" s="203" t="s">
        <v>227</v>
      </c>
      <c r="G139" s="190"/>
      <c r="H139" s="190"/>
      <c r="I139" s="193"/>
      <c r="J139" s="204">
        <f>BK139</f>
        <v>0</v>
      </c>
      <c r="K139" s="190"/>
      <c r="L139" s="195"/>
      <c r="M139" s="196"/>
      <c r="N139" s="197"/>
      <c r="O139" s="197"/>
      <c r="P139" s="198">
        <f>SUM(P140:P147)</f>
        <v>0</v>
      </c>
      <c r="Q139" s="197"/>
      <c r="R139" s="198">
        <f>SUM(R140:R147)</f>
        <v>4.0432000000000006</v>
      </c>
      <c r="S139" s="197"/>
      <c r="T139" s="199">
        <f>SUM(T140:T147)</f>
        <v>0</v>
      </c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R139" s="200" t="s">
        <v>82</v>
      </c>
      <c r="AT139" s="201" t="s">
        <v>73</v>
      </c>
      <c r="AU139" s="201" t="s">
        <v>82</v>
      </c>
      <c r="AY139" s="200" t="s">
        <v>124</v>
      </c>
      <c r="BK139" s="202">
        <f>SUM(BK140:BK147)</f>
        <v>0</v>
      </c>
    </row>
    <row r="140" s="2" customFormat="1" ht="24" customHeight="1">
      <c r="A140" s="38"/>
      <c r="B140" s="39"/>
      <c r="C140" s="205" t="s">
        <v>228</v>
      </c>
      <c r="D140" s="205" t="s">
        <v>126</v>
      </c>
      <c r="E140" s="206" t="s">
        <v>229</v>
      </c>
      <c r="F140" s="207" t="s">
        <v>230</v>
      </c>
      <c r="G140" s="208" t="s">
        <v>231</v>
      </c>
      <c r="H140" s="209">
        <v>35</v>
      </c>
      <c r="I140" s="210"/>
      <c r="J140" s="211">
        <f>ROUND(I140*H140,2)</f>
        <v>0</v>
      </c>
      <c r="K140" s="212"/>
      <c r="L140" s="44"/>
      <c r="M140" s="213" t="s">
        <v>21</v>
      </c>
      <c r="N140" s="214" t="s">
        <v>45</v>
      </c>
      <c r="O140" s="84"/>
      <c r="P140" s="215">
        <f>O140*H140</f>
        <v>0</v>
      </c>
      <c r="Q140" s="215">
        <v>0.067019999999999996</v>
      </c>
      <c r="R140" s="215">
        <f>Q140*H140</f>
        <v>2.3456999999999999</v>
      </c>
      <c r="S140" s="215">
        <v>0</v>
      </c>
      <c r="T140" s="216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17" t="s">
        <v>130</v>
      </c>
      <c r="AT140" s="217" t="s">
        <v>126</v>
      </c>
      <c r="AU140" s="217" t="s">
        <v>85</v>
      </c>
      <c r="AY140" s="17" t="s">
        <v>124</v>
      </c>
      <c r="BE140" s="218">
        <f>IF(N140="základní",J140,0)</f>
        <v>0</v>
      </c>
      <c r="BF140" s="218">
        <f>IF(N140="snížená",J140,0)</f>
        <v>0</v>
      </c>
      <c r="BG140" s="218">
        <f>IF(N140="zákl. přenesená",J140,0)</f>
        <v>0</v>
      </c>
      <c r="BH140" s="218">
        <f>IF(N140="sníž. přenesená",J140,0)</f>
        <v>0</v>
      </c>
      <c r="BI140" s="218">
        <f>IF(N140="nulová",J140,0)</f>
        <v>0</v>
      </c>
      <c r="BJ140" s="17" t="s">
        <v>82</v>
      </c>
      <c r="BK140" s="218">
        <f>ROUND(I140*H140,2)</f>
        <v>0</v>
      </c>
      <c r="BL140" s="17" t="s">
        <v>130</v>
      </c>
      <c r="BM140" s="217" t="s">
        <v>232</v>
      </c>
    </row>
    <row r="141" s="2" customFormat="1">
      <c r="A141" s="38"/>
      <c r="B141" s="39"/>
      <c r="C141" s="40"/>
      <c r="D141" s="219" t="s">
        <v>132</v>
      </c>
      <c r="E141" s="40"/>
      <c r="F141" s="220" t="s">
        <v>233</v>
      </c>
      <c r="G141" s="40"/>
      <c r="H141" s="40"/>
      <c r="I141" s="221"/>
      <c r="J141" s="40"/>
      <c r="K141" s="40"/>
      <c r="L141" s="44"/>
      <c r="M141" s="222"/>
      <c r="N141" s="223"/>
      <c r="O141" s="84"/>
      <c r="P141" s="84"/>
      <c r="Q141" s="84"/>
      <c r="R141" s="84"/>
      <c r="S141" s="84"/>
      <c r="T141" s="85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7" t="s">
        <v>132</v>
      </c>
      <c r="AU141" s="17" t="s">
        <v>85</v>
      </c>
    </row>
    <row r="142" s="2" customFormat="1">
      <c r="A142" s="38"/>
      <c r="B142" s="39"/>
      <c r="C142" s="40"/>
      <c r="D142" s="224" t="s">
        <v>134</v>
      </c>
      <c r="E142" s="40"/>
      <c r="F142" s="225" t="s">
        <v>234</v>
      </c>
      <c r="G142" s="40"/>
      <c r="H142" s="40"/>
      <c r="I142" s="221"/>
      <c r="J142" s="40"/>
      <c r="K142" s="40"/>
      <c r="L142" s="44"/>
      <c r="M142" s="222"/>
      <c r="N142" s="223"/>
      <c r="O142" s="84"/>
      <c r="P142" s="84"/>
      <c r="Q142" s="84"/>
      <c r="R142" s="84"/>
      <c r="S142" s="84"/>
      <c r="T142" s="85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134</v>
      </c>
      <c r="AU142" s="17" t="s">
        <v>85</v>
      </c>
    </row>
    <row r="143" s="13" customFormat="1">
      <c r="A143" s="13"/>
      <c r="B143" s="226"/>
      <c r="C143" s="227"/>
      <c r="D143" s="224" t="s">
        <v>136</v>
      </c>
      <c r="E143" s="228" t="s">
        <v>21</v>
      </c>
      <c r="F143" s="229" t="s">
        <v>235</v>
      </c>
      <c r="G143" s="227"/>
      <c r="H143" s="230">
        <v>35</v>
      </c>
      <c r="I143" s="231"/>
      <c r="J143" s="227"/>
      <c r="K143" s="227"/>
      <c r="L143" s="232"/>
      <c r="M143" s="233"/>
      <c r="N143" s="234"/>
      <c r="O143" s="234"/>
      <c r="P143" s="234"/>
      <c r="Q143" s="234"/>
      <c r="R143" s="234"/>
      <c r="S143" s="234"/>
      <c r="T143" s="235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36" t="s">
        <v>136</v>
      </c>
      <c r="AU143" s="236" t="s">
        <v>85</v>
      </c>
      <c r="AV143" s="13" t="s">
        <v>85</v>
      </c>
      <c r="AW143" s="13" t="s">
        <v>34</v>
      </c>
      <c r="AX143" s="13" t="s">
        <v>82</v>
      </c>
      <c r="AY143" s="236" t="s">
        <v>124</v>
      </c>
    </row>
    <row r="144" s="2" customFormat="1" ht="16.5" customHeight="1">
      <c r="A144" s="38"/>
      <c r="B144" s="39"/>
      <c r="C144" s="248" t="s">
        <v>236</v>
      </c>
      <c r="D144" s="248" t="s">
        <v>205</v>
      </c>
      <c r="E144" s="249" t="s">
        <v>237</v>
      </c>
      <c r="F144" s="250" t="s">
        <v>238</v>
      </c>
      <c r="G144" s="251" t="s">
        <v>231</v>
      </c>
      <c r="H144" s="252">
        <v>5</v>
      </c>
      <c r="I144" s="253"/>
      <c r="J144" s="254">
        <f>ROUND(I144*H144,2)</f>
        <v>0</v>
      </c>
      <c r="K144" s="255"/>
      <c r="L144" s="256"/>
      <c r="M144" s="257" t="s">
        <v>21</v>
      </c>
      <c r="N144" s="258" t="s">
        <v>45</v>
      </c>
      <c r="O144" s="84"/>
      <c r="P144" s="215">
        <f>O144*H144</f>
        <v>0</v>
      </c>
      <c r="Q144" s="215">
        <v>0.036499999999999998</v>
      </c>
      <c r="R144" s="215">
        <f>Q144*H144</f>
        <v>0.1825</v>
      </c>
      <c r="S144" s="215">
        <v>0</v>
      </c>
      <c r="T144" s="216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17" t="s">
        <v>171</v>
      </c>
      <c r="AT144" s="217" t="s">
        <v>205</v>
      </c>
      <c r="AU144" s="217" t="s">
        <v>85</v>
      </c>
      <c r="AY144" s="17" t="s">
        <v>124</v>
      </c>
      <c r="BE144" s="218">
        <f>IF(N144="základní",J144,0)</f>
        <v>0</v>
      </c>
      <c r="BF144" s="218">
        <f>IF(N144="snížená",J144,0)</f>
        <v>0</v>
      </c>
      <c r="BG144" s="218">
        <f>IF(N144="zákl. přenesená",J144,0)</f>
        <v>0</v>
      </c>
      <c r="BH144" s="218">
        <f>IF(N144="sníž. přenesená",J144,0)</f>
        <v>0</v>
      </c>
      <c r="BI144" s="218">
        <f>IF(N144="nulová",J144,0)</f>
        <v>0</v>
      </c>
      <c r="BJ144" s="17" t="s">
        <v>82</v>
      </c>
      <c r="BK144" s="218">
        <f>ROUND(I144*H144,2)</f>
        <v>0</v>
      </c>
      <c r="BL144" s="17" t="s">
        <v>130</v>
      </c>
      <c r="BM144" s="217" t="s">
        <v>239</v>
      </c>
    </row>
    <row r="145" s="13" customFormat="1">
      <c r="A145" s="13"/>
      <c r="B145" s="226"/>
      <c r="C145" s="227"/>
      <c r="D145" s="224" t="s">
        <v>136</v>
      </c>
      <c r="E145" s="228" t="s">
        <v>21</v>
      </c>
      <c r="F145" s="229" t="s">
        <v>240</v>
      </c>
      <c r="G145" s="227"/>
      <c r="H145" s="230">
        <v>5</v>
      </c>
      <c r="I145" s="231"/>
      <c r="J145" s="227"/>
      <c r="K145" s="227"/>
      <c r="L145" s="232"/>
      <c r="M145" s="233"/>
      <c r="N145" s="234"/>
      <c r="O145" s="234"/>
      <c r="P145" s="234"/>
      <c r="Q145" s="234"/>
      <c r="R145" s="234"/>
      <c r="S145" s="234"/>
      <c r="T145" s="235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36" t="s">
        <v>136</v>
      </c>
      <c r="AU145" s="236" t="s">
        <v>85</v>
      </c>
      <c r="AV145" s="13" t="s">
        <v>85</v>
      </c>
      <c r="AW145" s="13" t="s">
        <v>34</v>
      </c>
      <c r="AX145" s="13" t="s">
        <v>82</v>
      </c>
      <c r="AY145" s="236" t="s">
        <v>124</v>
      </c>
    </row>
    <row r="146" s="2" customFormat="1" ht="16.5" customHeight="1">
      <c r="A146" s="38"/>
      <c r="B146" s="39"/>
      <c r="C146" s="248" t="s">
        <v>241</v>
      </c>
      <c r="D146" s="248" t="s">
        <v>205</v>
      </c>
      <c r="E146" s="249" t="s">
        <v>242</v>
      </c>
      <c r="F146" s="250" t="s">
        <v>243</v>
      </c>
      <c r="G146" s="251" t="s">
        <v>231</v>
      </c>
      <c r="H146" s="252">
        <v>30</v>
      </c>
      <c r="I146" s="253"/>
      <c r="J146" s="254">
        <f>ROUND(I146*H146,2)</f>
        <v>0</v>
      </c>
      <c r="K146" s="255"/>
      <c r="L146" s="256"/>
      <c r="M146" s="257" t="s">
        <v>21</v>
      </c>
      <c r="N146" s="258" t="s">
        <v>45</v>
      </c>
      <c r="O146" s="84"/>
      <c r="P146" s="215">
        <f>O146*H146</f>
        <v>0</v>
      </c>
      <c r="Q146" s="215">
        <v>0.050500000000000003</v>
      </c>
      <c r="R146" s="215">
        <f>Q146*H146</f>
        <v>1.5150000000000001</v>
      </c>
      <c r="S146" s="215">
        <v>0</v>
      </c>
      <c r="T146" s="216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17" t="s">
        <v>171</v>
      </c>
      <c r="AT146" s="217" t="s">
        <v>205</v>
      </c>
      <c r="AU146" s="217" t="s">
        <v>85</v>
      </c>
      <c r="AY146" s="17" t="s">
        <v>124</v>
      </c>
      <c r="BE146" s="218">
        <f>IF(N146="základní",J146,0)</f>
        <v>0</v>
      </c>
      <c r="BF146" s="218">
        <f>IF(N146="snížená",J146,0)</f>
        <v>0</v>
      </c>
      <c r="BG146" s="218">
        <f>IF(N146="zákl. přenesená",J146,0)</f>
        <v>0</v>
      </c>
      <c r="BH146" s="218">
        <f>IF(N146="sníž. přenesená",J146,0)</f>
        <v>0</v>
      </c>
      <c r="BI146" s="218">
        <f>IF(N146="nulová",J146,0)</f>
        <v>0</v>
      </c>
      <c r="BJ146" s="17" t="s">
        <v>82</v>
      </c>
      <c r="BK146" s="218">
        <f>ROUND(I146*H146,2)</f>
        <v>0</v>
      </c>
      <c r="BL146" s="17" t="s">
        <v>130</v>
      </c>
      <c r="BM146" s="217" t="s">
        <v>244</v>
      </c>
    </row>
    <row r="147" s="13" customFormat="1">
      <c r="A147" s="13"/>
      <c r="B147" s="226"/>
      <c r="C147" s="227"/>
      <c r="D147" s="224" t="s">
        <v>136</v>
      </c>
      <c r="E147" s="228" t="s">
        <v>21</v>
      </c>
      <c r="F147" s="229" t="s">
        <v>245</v>
      </c>
      <c r="G147" s="227"/>
      <c r="H147" s="230">
        <v>30</v>
      </c>
      <c r="I147" s="231"/>
      <c r="J147" s="227"/>
      <c r="K147" s="227"/>
      <c r="L147" s="232"/>
      <c r="M147" s="233"/>
      <c r="N147" s="234"/>
      <c r="O147" s="234"/>
      <c r="P147" s="234"/>
      <c r="Q147" s="234"/>
      <c r="R147" s="234"/>
      <c r="S147" s="234"/>
      <c r="T147" s="235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36" t="s">
        <v>136</v>
      </c>
      <c r="AU147" s="236" t="s">
        <v>85</v>
      </c>
      <c r="AV147" s="13" t="s">
        <v>85</v>
      </c>
      <c r="AW147" s="13" t="s">
        <v>34</v>
      </c>
      <c r="AX147" s="13" t="s">
        <v>82</v>
      </c>
      <c r="AY147" s="236" t="s">
        <v>124</v>
      </c>
    </row>
    <row r="148" s="12" customFormat="1" ht="22.8" customHeight="1">
      <c r="A148" s="12"/>
      <c r="B148" s="189"/>
      <c r="C148" s="190"/>
      <c r="D148" s="191" t="s">
        <v>73</v>
      </c>
      <c r="E148" s="203" t="s">
        <v>154</v>
      </c>
      <c r="F148" s="203" t="s">
        <v>246</v>
      </c>
      <c r="G148" s="190"/>
      <c r="H148" s="190"/>
      <c r="I148" s="193"/>
      <c r="J148" s="204">
        <f>BK148</f>
        <v>0</v>
      </c>
      <c r="K148" s="190"/>
      <c r="L148" s="195"/>
      <c r="M148" s="196"/>
      <c r="N148" s="197"/>
      <c r="O148" s="197"/>
      <c r="P148" s="198">
        <f>SUM(P149:P173)</f>
        <v>0</v>
      </c>
      <c r="Q148" s="197"/>
      <c r="R148" s="198">
        <f>SUM(R149:R173)</f>
        <v>53.239620000000002</v>
      </c>
      <c r="S148" s="197"/>
      <c r="T148" s="199">
        <f>SUM(T149:T173)</f>
        <v>0</v>
      </c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R148" s="200" t="s">
        <v>82</v>
      </c>
      <c r="AT148" s="201" t="s">
        <v>73</v>
      </c>
      <c r="AU148" s="201" t="s">
        <v>82</v>
      </c>
      <c r="AY148" s="200" t="s">
        <v>124</v>
      </c>
      <c r="BK148" s="202">
        <f>SUM(BK149:BK173)</f>
        <v>0</v>
      </c>
    </row>
    <row r="149" s="2" customFormat="1" ht="24" customHeight="1">
      <c r="A149" s="38"/>
      <c r="B149" s="39"/>
      <c r="C149" s="205" t="s">
        <v>153</v>
      </c>
      <c r="D149" s="205" t="s">
        <v>126</v>
      </c>
      <c r="E149" s="206" t="s">
        <v>247</v>
      </c>
      <c r="F149" s="207" t="s">
        <v>248</v>
      </c>
      <c r="G149" s="208" t="s">
        <v>129</v>
      </c>
      <c r="H149" s="209">
        <v>159.59999999999999</v>
      </c>
      <c r="I149" s="210"/>
      <c r="J149" s="211">
        <f>ROUND(I149*H149,2)</f>
        <v>0</v>
      </c>
      <c r="K149" s="212"/>
      <c r="L149" s="44"/>
      <c r="M149" s="213" t="s">
        <v>21</v>
      </c>
      <c r="N149" s="214" t="s">
        <v>45</v>
      </c>
      <c r="O149" s="84"/>
      <c r="P149" s="215">
        <f>O149*H149</f>
        <v>0</v>
      </c>
      <c r="Q149" s="215">
        <v>0</v>
      </c>
      <c r="R149" s="215">
        <f>Q149*H149</f>
        <v>0</v>
      </c>
      <c r="S149" s="215">
        <v>0</v>
      </c>
      <c r="T149" s="216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17" t="s">
        <v>130</v>
      </c>
      <c r="AT149" s="217" t="s">
        <v>126</v>
      </c>
      <c r="AU149" s="217" t="s">
        <v>85</v>
      </c>
      <c r="AY149" s="17" t="s">
        <v>124</v>
      </c>
      <c r="BE149" s="218">
        <f>IF(N149="základní",J149,0)</f>
        <v>0</v>
      </c>
      <c r="BF149" s="218">
        <f>IF(N149="snížená",J149,0)</f>
        <v>0</v>
      </c>
      <c r="BG149" s="218">
        <f>IF(N149="zákl. přenesená",J149,0)</f>
        <v>0</v>
      </c>
      <c r="BH149" s="218">
        <f>IF(N149="sníž. přenesená",J149,0)</f>
        <v>0</v>
      </c>
      <c r="BI149" s="218">
        <f>IF(N149="nulová",J149,0)</f>
        <v>0</v>
      </c>
      <c r="BJ149" s="17" t="s">
        <v>82</v>
      </c>
      <c r="BK149" s="218">
        <f>ROUND(I149*H149,2)</f>
        <v>0</v>
      </c>
      <c r="BL149" s="17" t="s">
        <v>130</v>
      </c>
      <c r="BM149" s="217" t="s">
        <v>249</v>
      </c>
    </row>
    <row r="150" s="2" customFormat="1">
      <c r="A150" s="38"/>
      <c r="B150" s="39"/>
      <c r="C150" s="40"/>
      <c r="D150" s="219" t="s">
        <v>132</v>
      </c>
      <c r="E150" s="40"/>
      <c r="F150" s="220" t="s">
        <v>250</v>
      </c>
      <c r="G150" s="40"/>
      <c r="H150" s="40"/>
      <c r="I150" s="221"/>
      <c r="J150" s="40"/>
      <c r="K150" s="40"/>
      <c r="L150" s="44"/>
      <c r="M150" s="222"/>
      <c r="N150" s="223"/>
      <c r="O150" s="84"/>
      <c r="P150" s="84"/>
      <c r="Q150" s="84"/>
      <c r="R150" s="84"/>
      <c r="S150" s="84"/>
      <c r="T150" s="85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132</v>
      </c>
      <c r="AU150" s="17" t="s">
        <v>85</v>
      </c>
    </row>
    <row r="151" s="13" customFormat="1">
      <c r="A151" s="13"/>
      <c r="B151" s="226"/>
      <c r="C151" s="227"/>
      <c r="D151" s="224" t="s">
        <v>136</v>
      </c>
      <c r="E151" s="228" t="s">
        <v>21</v>
      </c>
      <c r="F151" s="229" t="s">
        <v>251</v>
      </c>
      <c r="G151" s="227"/>
      <c r="H151" s="230">
        <v>159.59999999999999</v>
      </c>
      <c r="I151" s="231"/>
      <c r="J151" s="227"/>
      <c r="K151" s="227"/>
      <c r="L151" s="232"/>
      <c r="M151" s="233"/>
      <c r="N151" s="234"/>
      <c r="O151" s="234"/>
      <c r="P151" s="234"/>
      <c r="Q151" s="234"/>
      <c r="R151" s="234"/>
      <c r="S151" s="234"/>
      <c r="T151" s="235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36" t="s">
        <v>136</v>
      </c>
      <c r="AU151" s="236" t="s">
        <v>85</v>
      </c>
      <c r="AV151" s="13" t="s">
        <v>85</v>
      </c>
      <c r="AW151" s="13" t="s">
        <v>34</v>
      </c>
      <c r="AX151" s="13" t="s">
        <v>82</v>
      </c>
      <c r="AY151" s="236" t="s">
        <v>124</v>
      </c>
    </row>
    <row r="152" s="2" customFormat="1" ht="16.5" customHeight="1">
      <c r="A152" s="38"/>
      <c r="B152" s="39"/>
      <c r="C152" s="205" t="s">
        <v>7</v>
      </c>
      <c r="D152" s="205" t="s">
        <v>126</v>
      </c>
      <c r="E152" s="206" t="s">
        <v>252</v>
      </c>
      <c r="F152" s="207" t="s">
        <v>253</v>
      </c>
      <c r="G152" s="208" t="s">
        <v>129</v>
      </c>
      <c r="H152" s="209">
        <v>818</v>
      </c>
      <c r="I152" s="210"/>
      <c r="J152" s="211">
        <f>ROUND(I152*H152,2)</f>
        <v>0</v>
      </c>
      <c r="K152" s="212"/>
      <c r="L152" s="44"/>
      <c r="M152" s="213" t="s">
        <v>21</v>
      </c>
      <c r="N152" s="214" t="s">
        <v>45</v>
      </c>
      <c r="O152" s="84"/>
      <c r="P152" s="215">
        <f>O152*H152</f>
        <v>0</v>
      </c>
      <c r="Q152" s="215">
        <v>0.00071000000000000002</v>
      </c>
      <c r="R152" s="215">
        <f>Q152*H152</f>
        <v>0.58077999999999996</v>
      </c>
      <c r="S152" s="215">
        <v>0</v>
      </c>
      <c r="T152" s="216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17" t="s">
        <v>130</v>
      </c>
      <c r="AT152" s="217" t="s">
        <v>126</v>
      </c>
      <c r="AU152" s="217" t="s">
        <v>85</v>
      </c>
      <c r="AY152" s="17" t="s">
        <v>124</v>
      </c>
      <c r="BE152" s="218">
        <f>IF(N152="základní",J152,0)</f>
        <v>0</v>
      </c>
      <c r="BF152" s="218">
        <f>IF(N152="snížená",J152,0)</f>
        <v>0</v>
      </c>
      <c r="BG152" s="218">
        <f>IF(N152="zákl. přenesená",J152,0)</f>
        <v>0</v>
      </c>
      <c r="BH152" s="218">
        <f>IF(N152="sníž. přenesená",J152,0)</f>
        <v>0</v>
      </c>
      <c r="BI152" s="218">
        <f>IF(N152="nulová",J152,0)</f>
        <v>0</v>
      </c>
      <c r="BJ152" s="17" t="s">
        <v>82</v>
      </c>
      <c r="BK152" s="218">
        <f>ROUND(I152*H152,2)</f>
        <v>0</v>
      </c>
      <c r="BL152" s="17" t="s">
        <v>130</v>
      </c>
      <c r="BM152" s="217" t="s">
        <v>254</v>
      </c>
    </row>
    <row r="153" s="2" customFormat="1">
      <c r="A153" s="38"/>
      <c r="B153" s="39"/>
      <c r="C153" s="40"/>
      <c r="D153" s="219" t="s">
        <v>132</v>
      </c>
      <c r="E153" s="40"/>
      <c r="F153" s="220" t="s">
        <v>255</v>
      </c>
      <c r="G153" s="40"/>
      <c r="H153" s="40"/>
      <c r="I153" s="221"/>
      <c r="J153" s="40"/>
      <c r="K153" s="40"/>
      <c r="L153" s="44"/>
      <c r="M153" s="222"/>
      <c r="N153" s="223"/>
      <c r="O153" s="84"/>
      <c r="P153" s="84"/>
      <c r="Q153" s="84"/>
      <c r="R153" s="84"/>
      <c r="S153" s="84"/>
      <c r="T153" s="85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T153" s="17" t="s">
        <v>132</v>
      </c>
      <c r="AU153" s="17" t="s">
        <v>85</v>
      </c>
    </row>
    <row r="154" s="13" customFormat="1">
      <c r="A154" s="13"/>
      <c r="B154" s="226"/>
      <c r="C154" s="227"/>
      <c r="D154" s="224" t="s">
        <v>136</v>
      </c>
      <c r="E154" s="228" t="s">
        <v>21</v>
      </c>
      <c r="F154" s="229" t="s">
        <v>256</v>
      </c>
      <c r="G154" s="227"/>
      <c r="H154" s="230">
        <v>818</v>
      </c>
      <c r="I154" s="231"/>
      <c r="J154" s="227"/>
      <c r="K154" s="227"/>
      <c r="L154" s="232"/>
      <c r="M154" s="233"/>
      <c r="N154" s="234"/>
      <c r="O154" s="234"/>
      <c r="P154" s="234"/>
      <c r="Q154" s="234"/>
      <c r="R154" s="234"/>
      <c r="S154" s="234"/>
      <c r="T154" s="235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36" t="s">
        <v>136</v>
      </c>
      <c r="AU154" s="236" t="s">
        <v>85</v>
      </c>
      <c r="AV154" s="13" t="s">
        <v>85</v>
      </c>
      <c r="AW154" s="13" t="s">
        <v>34</v>
      </c>
      <c r="AX154" s="13" t="s">
        <v>82</v>
      </c>
      <c r="AY154" s="236" t="s">
        <v>124</v>
      </c>
    </row>
    <row r="155" s="2" customFormat="1" ht="26.4" customHeight="1">
      <c r="A155" s="38"/>
      <c r="B155" s="39"/>
      <c r="C155" s="205" t="s">
        <v>257</v>
      </c>
      <c r="D155" s="205" t="s">
        <v>126</v>
      </c>
      <c r="E155" s="206" t="s">
        <v>258</v>
      </c>
      <c r="F155" s="207" t="s">
        <v>259</v>
      </c>
      <c r="G155" s="208" t="s">
        <v>129</v>
      </c>
      <c r="H155" s="209">
        <v>818</v>
      </c>
      <c r="I155" s="210"/>
      <c r="J155" s="211">
        <f>ROUND(I155*H155,2)</f>
        <v>0</v>
      </c>
      <c r="K155" s="212"/>
      <c r="L155" s="44"/>
      <c r="M155" s="213" t="s">
        <v>21</v>
      </c>
      <c r="N155" s="214" t="s">
        <v>45</v>
      </c>
      <c r="O155" s="84"/>
      <c r="P155" s="215">
        <f>O155*H155</f>
        <v>0</v>
      </c>
      <c r="Q155" s="215">
        <v>0</v>
      </c>
      <c r="R155" s="215">
        <f>Q155*H155</f>
        <v>0</v>
      </c>
      <c r="S155" s="215">
        <v>0</v>
      </c>
      <c r="T155" s="216">
        <f>S155*H155</f>
        <v>0</v>
      </c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R155" s="217" t="s">
        <v>130</v>
      </c>
      <c r="AT155" s="217" t="s">
        <v>126</v>
      </c>
      <c r="AU155" s="217" t="s">
        <v>85</v>
      </c>
      <c r="AY155" s="17" t="s">
        <v>124</v>
      </c>
      <c r="BE155" s="218">
        <f>IF(N155="základní",J155,0)</f>
        <v>0</v>
      </c>
      <c r="BF155" s="218">
        <f>IF(N155="snížená",J155,0)</f>
        <v>0</v>
      </c>
      <c r="BG155" s="218">
        <f>IF(N155="zákl. přenesená",J155,0)</f>
        <v>0</v>
      </c>
      <c r="BH155" s="218">
        <f>IF(N155="sníž. přenesená",J155,0)</f>
        <v>0</v>
      </c>
      <c r="BI155" s="218">
        <f>IF(N155="nulová",J155,0)</f>
        <v>0</v>
      </c>
      <c r="BJ155" s="17" t="s">
        <v>82</v>
      </c>
      <c r="BK155" s="218">
        <f>ROUND(I155*H155,2)</f>
        <v>0</v>
      </c>
      <c r="BL155" s="17" t="s">
        <v>130</v>
      </c>
      <c r="BM155" s="217" t="s">
        <v>260</v>
      </c>
    </row>
    <row r="156" s="2" customFormat="1">
      <c r="A156" s="38"/>
      <c r="B156" s="39"/>
      <c r="C156" s="40"/>
      <c r="D156" s="219" t="s">
        <v>132</v>
      </c>
      <c r="E156" s="40"/>
      <c r="F156" s="220" t="s">
        <v>261</v>
      </c>
      <c r="G156" s="40"/>
      <c r="H156" s="40"/>
      <c r="I156" s="221"/>
      <c r="J156" s="40"/>
      <c r="K156" s="40"/>
      <c r="L156" s="44"/>
      <c r="M156" s="222"/>
      <c r="N156" s="223"/>
      <c r="O156" s="84"/>
      <c r="P156" s="84"/>
      <c r="Q156" s="84"/>
      <c r="R156" s="84"/>
      <c r="S156" s="84"/>
      <c r="T156" s="85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T156" s="17" t="s">
        <v>132</v>
      </c>
      <c r="AU156" s="17" t="s">
        <v>85</v>
      </c>
    </row>
    <row r="157" s="13" customFormat="1">
      <c r="A157" s="13"/>
      <c r="B157" s="226"/>
      <c r="C157" s="227"/>
      <c r="D157" s="224" t="s">
        <v>136</v>
      </c>
      <c r="E157" s="228" t="s">
        <v>21</v>
      </c>
      <c r="F157" s="229" t="s">
        <v>256</v>
      </c>
      <c r="G157" s="227"/>
      <c r="H157" s="230">
        <v>818</v>
      </c>
      <c r="I157" s="231"/>
      <c r="J157" s="227"/>
      <c r="K157" s="227"/>
      <c r="L157" s="232"/>
      <c r="M157" s="233"/>
      <c r="N157" s="234"/>
      <c r="O157" s="234"/>
      <c r="P157" s="234"/>
      <c r="Q157" s="234"/>
      <c r="R157" s="234"/>
      <c r="S157" s="234"/>
      <c r="T157" s="235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36" t="s">
        <v>136</v>
      </c>
      <c r="AU157" s="236" t="s">
        <v>85</v>
      </c>
      <c r="AV157" s="13" t="s">
        <v>85</v>
      </c>
      <c r="AW157" s="13" t="s">
        <v>34</v>
      </c>
      <c r="AX157" s="13" t="s">
        <v>82</v>
      </c>
      <c r="AY157" s="236" t="s">
        <v>124</v>
      </c>
    </row>
    <row r="158" s="2" customFormat="1" ht="36" customHeight="1">
      <c r="A158" s="38"/>
      <c r="B158" s="39"/>
      <c r="C158" s="205" t="s">
        <v>262</v>
      </c>
      <c r="D158" s="205" t="s">
        <v>126</v>
      </c>
      <c r="E158" s="206" t="s">
        <v>263</v>
      </c>
      <c r="F158" s="207" t="s">
        <v>264</v>
      </c>
      <c r="G158" s="208" t="s">
        <v>129</v>
      </c>
      <c r="H158" s="209">
        <v>102</v>
      </c>
      <c r="I158" s="210"/>
      <c r="J158" s="211">
        <f>ROUND(I158*H158,2)</f>
        <v>0</v>
      </c>
      <c r="K158" s="212"/>
      <c r="L158" s="44"/>
      <c r="M158" s="213" t="s">
        <v>21</v>
      </c>
      <c r="N158" s="214" t="s">
        <v>45</v>
      </c>
      <c r="O158" s="84"/>
      <c r="P158" s="215">
        <f>O158*H158</f>
        <v>0</v>
      </c>
      <c r="Q158" s="215">
        <v>0.1837</v>
      </c>
      <c r="R158" s="215">
        <f>Q158*H158</f>
        <v>18.737400000000001</v>
      </c>
      <c r="S158" s="215">
        <v>0</v>
      </c>
      <c r="T158" s="216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17" t="s">
        <v>130</v>
      </c>
      <c r="AT158" s="217" t="s">
        <v>126</v>
      </c>
      <c r="AU158" s="217" t="s">
        <v>85</v>
      </c>
      <c r="AY158" s="17" t="s">
        <v>124</v>
      </c>
      <c r="BE158" s="218">
        <f>IF(N158="základní",J158,0)</f>
        <v>0</v>
      </c>
      <c r="BF158" s="218">
        <f>IF(N158="snížená",J158,0)</f>
        <v>0</v>
      </c>
      <c r="BG158" s="218">
        <f>IF(N158="zákl. přenesená",J158,0)</f>
        <v>0</v>
      </c>
      <c r="BH158" s="218">
        <f>IF(N158="sníž. přenesená",J158,0)</f>
        <v>0</v>
      </c>
      <c r="BI158" s="218">
        <f>IF(N158="nulová",J158,0)</f>
        <v>0</v>
      </c>
      <c r="BJ158" s="17" t="s">
        <v>82</v>
      </c>
      <c r="BK158" s="218">
        <f>ROUND(I158*H158,2)</f>
        <v>0</v>
      </c>
      <c r="BL158" s="17" t="s">
        <v>130</v>
      </c>
      <c r="BM158" s="217" t="s">
        <v>265</v>
      </c>
    </row>
    <row r="159" s="2" customFormat="1">
      <c r="A159" s="38"/>
      <c r="B159" s="39"/>
      <c r="C159" s="40"/>
      <c r="D159" s="219" t="s">
        <v>132</v>
      </c>
      <c r="E159" s="40"/>
      <c r="F159" s="220" t="s">
        <v>266</v>
      </c>
      <c r="G159" s="40"/>
      <c r="H159" s="40"/>
      <c r="I159" s="221"/>
      <c r="J159" s="40"/>
      <c r="K159" s="40"/>
      <c r="L159" s="44"/>
      <c r="M159" s="222"/>
      <c r="N159" s="223"/>
      <c r="O159" s="84"/>
      <c r="P159" s="84"/>
      <c r="Q159" s="84"/>
      <c r="R159" s="84"/>
      <c r="S159" s="84"/>
      <c r="T159" s="85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T159" s="17" t="s">
        <v>132</v>
      </c>
      <c r="AU159" s="17" t="s">
        <v>85</v>
      </c>
    </row>
    <row r="160" s="2" customFormat="1" ht="16.5" customHeight="1">
      <c r="A160" s="38"/>
      <c r="B160" s="39"/>
      <c r="C160" s="248" t="s">
        <v>267</v>
      </c>
      <c r="D160" s="248" t="s">
        <v>205</v>
      </c>
      <c r="E160" s="249" t="s">
        <v>268</v>
      </c>
      <c r="F160" s="250" t="s">
        <v>269</v>
      </c>
      <c r="G160" s="251" t="s">
        <v>129</v>
      </c>
      <c r="H160" s="252">
        <v>104.04000000000001</v>
      </c>
      <c r="I160" s="253"/>
      <c r="J160" s="254">
        <f>ROUND(I160*H160,2)</f>
        <v>0</v>
      </c>
      <c r="K160" s="255"/>
      <c r="L160" s="256"/>
      <c r="M160" s="257" t="s">
        <v>21</v>
      </c>
      <c r="N160" s="258" t="s">
        <v>45</v>
      </c>
      <c r="O160" s="84"/>
      <c r="P160" s="215">
        <f>O160*H160</f>
        <v>0</v>
      </c>
      <c r="Q160" s="215">
        <v>0.222</v>
      </c>
      <c r="R160" s="215">
        <f>Q160*H160</f>
        <v>23.096880000000002</v>
      </c>
      <c r="S160" s="215">
        <v>0</v>
      </c>
      <c r="T160" s="216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17" t="s">
        <v>171</v>
      </c>
      <c r="AT160" s="217" t="s">
        <v>205</v>
      </c>
      <c r="AU160" s="217" t="s">
        <v>85</v>
      </c>
      <c r="AY160" s="17" t="s">
        <v>124</v>
      </c>
      <c r="BE160" s="218">
        <f>IF(N160="základní",J160,0)</f>
        <v>0</v>
      </c>
      <c r="BF160" s="218">
        <f>IF(N160="snížená",J160,0)</f>
        <v>0</v>
      </c>
      <c r="BG160" s="218">
        <f>IF(N160="zákl. přenesená",J160,0)</f>
        <v>0</v>
      </c>
      <c r="BH160" s="218">
        <f>IF(N160="sníž. přenesená",J160,0)</f>
        <v>0</v>
      </c>
      <c r="BI160" s="218">
        <f>IF(N160="nulová",J160,0)</f>
        <v>0</v>
      </c>
      <c r="BJ160" s="17" t="s">
        <v>82</v>
      </c>
      <c r="BK160" s="218">
        <f>ROUND(I160*H160,2)</f>
        <v>0</v>
      </c>
      <c r="BL160" s="17" t="s">
        <v>130</v>
      </c>
      <c r="BM160" s="217" t="s">
        <v>270</v>
      </c>
    </row>
    <row r="161" s="13" customFormat="1">
      <c r="A161" s="13"/>
      <c r="B161" s="226"/>
      <c r="C161" s="227"/>
      <c r="D161" s="224" t="s">
        <v>136</v>
      </c>
      <c r="E161" s="228" t="s">
        <v>21</v>
      </c>
      <c r="F161" s="229" t="s">
        <v>271</v>
      </c>
      <c r="G161" s="227"/>
      <c r="H161" s="230">
        <v>102</v>
      </c>
      <c r="I161" s="231"/>
      <c r="J161" s="227"/>
      <c r="K161" s="227"/>
      <c r="L161" s="232"/>
      <c r="M161" s="233"/>
      <c r="N161" s="234"/>
      <c r="O161" s="234"/>
      <c r="P161" s="234"/>
      <c r="Q161" s="234"/>
      <c r="R161" s="234"/>
      <c r="S161" s="234"/>
      <c r="T161" s="235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36" t="s">
        <v>136</v>
      </c>
      <c r="AU161" s="236" t="s">
        <v>85</v>
      </c>
      <c r="AV161" s="13" t="s">
        <v>85</v>
      </c>
      <c r="AW161" s="13" t="s">
        <v>34</v>
      </c>
      <c r="AX161" s="13" t="s">
        <v>82</v>
      </c>
      <c r="AY161" s="236" t="s">
        <v>124</v>
      </c>
    </row>
    <row r="162" s="13" customFormat="1">
      <c r="A162" s="13"/>
      <c r="B162" s="226"/>
      <c r="C162" s="227"/>
      <c r="D162" s="224" t="s">
        <v>136</v>
      </c>
      <c r="E162" s="227"/>
      <c r="F162" s="229" t="s">
        <v>272</v>
      </c>
      <c r="G162" s="227"/>
      <c r="H162" s="230">
        <v>104.04000000000001</v>
      </c>
      <c r="I162" s="231"/>
      <c r="J162" s="227"/>
      <c r="K162" s="227"/>
      <c r="L162" s="232"/>
      <c r="M162" s="233"/>
      <c r="N162" s="234"/>
      <c r="O162" s="234"/>
      <c r="P162" s="234"/>
      <c r="Q162" s="234"/>
      <c r="R162" s="234"/>
      <c r="S162" s="234"/>
      <c r="T162" s="235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36" t="s">
        <v>136</v>
      </c>
      <c r="AU162" s="236" t="s">
        <v>85</v>
      </c>
      <c r="AV162" s="13" t="s">
        <v>85</v>
      </c>
      <c r="AW162" s="13" t="s">
        <v>4</v>
      </c>
      <c r="AX162" s="13" t="s">
        <v>82</v>
      </c>
      <c r="AY162" s="236" t="s">
        <v>124</v>
      </c>
    </row>
    <row r="163" s="2" customFormat="1" ht="16.5" customHeight="1">
      <c r="A163" s="38"/>
      <c r="B163" s="39"/>
      <c r="C163" s="248" t="s">
        <v>273</v>
      </c>
      <c r="D163" s="248" t="s">
        <v>205</v>
      </c>
      <c r="E163" s="249" t="s">
        <v>274</v>
      </c>
      <c r="F163" s="250" t="s">
        <v>275</v>
      </c>
      <c r="G163" s="251" t="s">
        <v>129</v>
      </c>
      <c r="H163" s="252">
        <v>2.0600000000000001</v>
      </c>
      <c r="I163" s="253"/>
      <c r="J163" s="254">
        <f>ROUND(I163*H163,2)</f>
        <v>0</v>
      </c>
      <c r="K163" s="255"/>
      <c r="L163" s="256"/>
      <c r="M163" s="257" t="s">
        <v>21</v>
      </c>
      <c r="N163" s="258" t="s">
        <v>45</v>
      </c>
      <c r="O163" s="84"/>
      <c r="P163" s="215">
        <f>O163*H163</f>
        <v>0</v>
      </c>
      <c r="Q163" s="215">
        <v>0.17599999999999999</v>
      </c>
      <c r="R163" s="215">
        <f>Q163*H163</f>
        <v>0.36255999999999999</v>
      </c>
      <c r="S163" s="215">
        <v>0</v>
      </c>
      <c r="T163" s="216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17" t="s">
        <v>171</v>
      </c>
      <c r="AT163" s="217" t="s">
        <v>205</v>
      </c>
      <c r="AU163" s="217" t="s">
        <v>85</v>
      </c>
      <c r="AY163" s="17" t="s">
        <v>124</v>
      </c>
      <c r="BE163" s="218">
        <f>IF(N163="základní",J163,0)</f>
        <v>0</v>
      </c>
      <c r="BF163" s="218">
        <f>IF(N163="snížená",J163,0)</f>
        <v>0</v>
      </c>
      <c r="BG163" s="218">
        <f>IF(N163="zákl. přenesená",J163,0)</f>
        <v>0</v>
      </c>
      <c r="BH163" s="218">
        <f>IF(N163="sníž. přenesená",J163,0)</f>
        <v>0</v>
      </c>
      <c r="BI163" s="218">
        <f>IF(N163="nulová",J163,0)</f>
        <v>0</v>
      </c>
      <c r="BJ163" s="17" t="s">
        <v>82</v>
      </c>
      <c r="BK163" s="218">
        <f>ROUND(I163*H163,2)</f>
        <v>0</v>
      </c>
      <c r="BL163" s="17" t="s">
        <v>130</v>
      </c>
      <c r="BM163" s="217" t="s">
        <v>276</v>
      </c>
    </row>
    <row r="164" s="13" customFormat="1">
      <c r="A164" s="13"/>
      <c r="B164" s="226"/>
      <c r="C164" s="227"/>
      <c r="D164" s="224" t="s">
        <v>136</v>
      </c>
      <c r="E164" s="228" t="s">
        <v>21</v>
      </c>
      <c r="F164" s="229" t="s">
        <v>277</v>
      </c>
      <c r="G164" s="227"/>
      <c r="H164" s="230">
        <v>2</v>
      </c>
      <c r="I164" s="231"/>
      <c r="J164" s="227"/>
      <c r="K164" s="227"/>
      <c r="L164" s="232"/>
      <c r="M164" s="233"/>
      <c r="N164" s="234"/>
      <c r="O164" s="234"/>
      <c r="P164" s="234"/>
      <c r="Q164" s="234"/>
      <c r="R164" s="234"/>
      <c r="S164" s="234"/>
      <c r="T164" s="235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36" t="s">
        <v>136</v>
      </c>
      <c r="AU164" s="236" t="s">
        <v>85</v>
      </c>
      <c r="AV164" s="13" t="s">
        <v>85</v>
      </c>
      <c r="AW164" s="13" t="s">
        <v>34</v>
      </c>
      <c r="AX164" s="13" t="s">
        <v>82</v>
      </c>
      <c r="AY164" s="236" t="s">
        <v>124</v>
      </c>
    </row>
    <row r="165" s="13" customFormat="1">
      <c r="A165" s="13"/>
      <c r="B165" s="226"/>
      <c r="C165" s="227"/>
      <c r="D165" s="224" t="s">
        <v>136</v>
      </c>
      <c r="E165" s="227"/>
      <c r="F165" s="229" t="s">
        <v>278</v>
      </c>
      <c r="G165" s="227"/>
      <c r="H165" s="230">
        <v>2.0600000000000001</v>
      </c>
      <c r="I165" s="231"/>
      <c r="J165" s="227"/>
      <c r="K165" s="227"/>
      <c r="L165" s="232"/>
      <c r="M165" s="233"/>
      <c r="N165" s="234"/>
      <c r="O165" s="234"/>
      <c r="P165" s="234"/>
      <c r="Q165" s="234"/>
      <c r="R165" s="234"/>
      <c r="S165" s="234"/>
      <c r="T165" s="235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36" t="s">
        <v>136</v>
      </c>
      <c r="AU165" s="236" t="s">
        <v>85</v>
      </c>
      <c r="AV165" s="13" t="s">
        <v>85</v>
      </c>
      <c r="AW165" s="13" t="s">
        <v>4</v>
      </c>
      <c r="AX165" s="13" t="s">
        <v>82</v>
      </c>
      <c r="AY165" s="236" t="s">
        <v>124</v>
      </c>
    </row>
    <row r="166" s="2" customFormat="1" ht="48" customHeight="1">
      <c r="A166" s="38"/>
      <c r="B166" s="39"/>
      <c r="C166" s="205" t="s">
        <v>279</v>
      </c>
      <c r="D166" s="205" t="s">
        <v>126</v>
      </c>
      <c r="E166" s="206" t="s">
        <v>280</v>
      </c>
      <c r="F166" s="207" t="s">
        <v>281</v>
      </c>
      <c r="G166" s="208" t="s">
        <v>129</v>
      </c>
      <c r="H166" s="209">
        <v>2</v>
      </c>
      <c r="I166" s="210"/>
      <c r="J166" s="211">
        <f>ROUND(I166*H166,2)</f>
        <v>0</v>
      </c>
      <c r="K166" s="212"/>
      <c r="L166" s="44"/>
      <c r="M166" s="213" t="s">
        <v>21</v>
      </c>
      <c r="N166" s="214" t="s">
        <v>45</v>
      </c>
      <c r="O166" s="84"/>
      <c r="P166" s="215">
        <f>O166*H166</f>
        <v>0</v>
      </c>
      <c r="Q166" s="215">
        <v>0</v>
      </c>
      <c r="R166" s="215">
        <f>Q166*H166</f>
        <v>0</v>
      </c>
      <c r="S166" s="215">
        <v>0</v>
      </c>
      <c r="T166" s="216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17" t="s">
        <v>130</v>
      </c>
      <c r="AT166" s="217" t="s">
        <v>126</v>
      </c>
      <c r="AU166" s="217" t="s">
        <v>85</v>
      </c>
      <c r="AY166" s="17" t="s">
        <v>124</v>
      </c>
      <c r="BE166" s="218">
        <f>IF(N166="základní",J166,0)</f>
        <v>0</v>
      </c>
      <c r="BF166" s="218">
        <f>IF(N166="snížená",J166,0)</f>
        <v>0</v>
      </c>
      <c r="BG166" s="218">
        <f>IF(N166="zákl. přenesená",J166,0)</f>
        <v>0</v>
      </c>
      <c r="BH166" s="218">
        <f>IF(N166="sníž. přenesená",J166,0)</f>
        <v>0</v>
      </c>
      <c r="BI166" s="218">
        <f>IF(N166="nulová",J166,0)</f>
        <v>0</v>
      </c>
      <c r="BJ166" s="17" t="s">
        <v>82</v>
      </c>
      <c r="BK166" s="218">
        <f>ROUND(I166*H166,2)</f>
        <v>0</v>
      </c>
      <c r="BL166" s="17" t="s">
        <v>130</v>
      </c>
      <c r="BM166" s="217" t="s">
        <v>282</v>
      </c>
    </row>
    <row r="167" s="2" customFormat="1">
      <c r="A167" s="38"/>
      <c r="B167" s="39"/>
      <c r="C167" s="40"/>
      <c r="D167" s="219" t="s">
        <v>132</v>
      </c>
      <c r="E167" s="40"/>
      <c r="F167" s="220" t="s">
        <v>283</v>
      </c>
      <c r="G167" s="40"/>
      <c r="H167" s="40"/>
      <c r="I167" s="221"/>
      <c r="J167" s="40"/>
      <c r="K167" s="40"/>
      <c r="L167" s="44"/>
      <c r="M167" s="222"/>
      <c r="N167" s="223"/>
      <c r="O167" s="84"/>
      <c r="P167" s="84"/>
      <c r="Q167" s="84"/>
      <c r="R167" s="84"/>
      <c r="S167" s="84"/>
      <c r="T167" s="85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7" t="s">
        <v>132</v>
      </c>
      <c r="AU167" s="17" t="s">
        <v>85</v>
      </c>
    </row>
    <row r="168" s="13" customFormat="1">
      <c r="A168" s="13"/>
      <c r="B168" s="226"/>
      <c r="C168" s="227"/>
      <c r="D168" s="224" t="s">
        <v>136</v>
      </c>
      <c r="E168" s="228" t="s">
        <v>21</v>
      </c>
      <c r="F168" s="229" t="s">
        <v>85</v>
      </c>
      <c r="G168" s="227"/>
      <c r="H168" s="230">
        <v>2</v>
      </c>
      <c r="I168" s="231"/>
      <c r="J168" s="227"/>
      <c r="K168" s="227"/>
      <c r="L168" s="232"/>
      <c r="M168" s="233"/>
      <c r="N168" s="234"/>
      <c r="O168" s="234"/>
      <c r="P168" s="234"/>
      <c r="Q168" s="234"/>
      <c r="R168" s="234"/>
      <c r="S168" s="234"/>
      <c r="T168" s="235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36" t="s">
        <v>136</v>
      </c>
      <c r="AU168" s="236" t="s">
        <v>85</v>
      </c>
      <c r="AV168" s="13" t="s">
        <v>85</v>
      </c>
      <c r="AW168" s="13" t="s">
        <v>34</v>
      </c>
      <c r="AX168" s="13" t="s">
        <v>82</v>
      </c>
      <c r="AY168" s="236" t="s">
        <v>124</v>
      </c>
    </row>
    <row r="169" s="2" customFormat="1" ht="40.8" customHeight="1">
      <c r="A169" s="38"/>
      <c r="B169" s="39"/>
      <c r="C169" s="205" t="s">
        <v>284</v>
      </c>
      <c r="D169" s="205" t="s">
        <v>126</v>
      </c>
      <c r="E169" s="206" t="s">
        <v>285</v>
      </c>
      <c r="F169" s="207" t="s">
        <v>286</v>
      </c>
      <c r="G169" s="208" t="s">
        <v>129</v>
      </c>
      <c r="H169" s="209">
        <v>50</v>
      </c>
      <c r="I169" s="210"/>
      <c r="J169" s="211">
        <f>ROUND(I169*H169,2)</f>
        <v>0</v>
      </c>
      <c r="K169" s="212"/>
      <c r="L169" s="44"/>
      <c r="M169" s="213" t="s">
        <v>21</v>
      </c>
      <c r="N169" s="214" t="s">
        <v>45</v>
      </c>
      <c r="O169" s="84"/>
      <c r="P169" s="215">
        <f>O169*H169</f>
        <v>0</v>
      </c>
      <c r="Q169" s="215">
        <v>0.098000000000000004</v>
      </c>
      <c r="R169" s="215">
        <f>Q169*H169</f>
        <v>4.9000000000000004</v>
      </c>
      <c r="S169" s="215">
        <v>0</v>
      </c>
      <c r="T169" s="216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17" t="s">
        <v>130</v>
      </c>
      <c r="AT169" s="217" t="s">
        <v>126</v>
      </c>
      <c r="AU169" s="217" t="s">
        <v>85</v>
      </c>
      <c r="AY169" s="17" t="s">
        <v>124</v>
      </c>
      <c r="BE169" s="218">
        <f>IF(N169="základní",J169,0)</f>
        <v>0</v>
      </c>
      <c r="BF169" s="218">
        <f>IF(N169="snížená",J169,0)</f>
        <v>0</v>
      </c>
      <c r="BG169" s="218">
        <f>IF(N169="zákl. přenesená",J169,0)</f>
        <v>0</v>
      </c>
      <c r="BH169" s="218">
        <f>IF(N169="sníž. přenesená",J169,0)</f>
        <v>0</v>
      </c>
      <c r="BI169" s="218">
        <f>IF(N169="nulová",J169,0)</f>
        <v>0</v>
      </c>
      <c r="BJ169" s="17" t="s">
        <v>82</v>
      </c>
      <c r="BK169" s="218">
        <f>ROUND(I169*H169,2)</f>
        <v>0</v>
      </c>
      <c r="BL169" s="17" t="s">
        <v>130</v>
      </c>
      <c r="BM169" s="217" t="s">
        <v>287</v>
      </c>
    </row>
    <row r="170" s="2" customFormat="1">
      <c r="A170" s="38"/>
      <c r="B170" s="39"/>
      <c r="C170" s="40"/>
      <c r="D170" s="219" t="s">
        <v>132</v>
      </c>
      <c r="E170" s="40"/>
      <c r="F170" s="220" t="s">
        <v>288</v>
      </c>
      <c r="G170" s="40"/>
      <c r="H170" s="40"/>
      <c r="I170" s="221"/>
      <c r="J170" s="40"/>
      <c r="K170" s="40"/>
      <c r="L170" s="44"/>
      <c r="M170" s="222"/>
      <c r="N170" s="223"/>
      <c r="O170" s="84"/>
      <c r="P170" s="84"/>
      <c r="Q170" s="84"/>
      <c r="R170" s="84"/>
      <c r="S170" s="84"/>
      <c r="T170" s="85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132</v>
      </c>
      <c r="AU170" s="17" t="s">
        <v>85</v>
      </c>
    </row>
    <row r="171" s="2" customFormat="1" ht="16.5" customHeight="1">
      <c r="A171" s="38"/>
      <c r="B171" s="39"/>
      <c r="C171" s="248" t="s">
        <v>289</v>
      </c>
      <c r="D171" s="248" t="s">
        <v>205</v>
      </c>
      <c r="E171" s="249" t="s">
        <v>290</v>
      </c>
      <c r="F171" s="250" t="s">
        <v>291</v>
      </c>
      <c r="G171" s="251" t="s">
        <v>129</v>
      </c>
      <c r="H171" s="252">
        <v>51.5</v>
      </c>
      <c r="I171" s="253"/>
      <c r="J171" s="254">
        <f>ROUND(I171*H171,2)</f>
        <v>0</v>
      </c>
      <c r="K171" s="255"/>
      <c r="L171" s="256"/>
      <c r="M171" s="257" t="s">
        <v>21</v>
      </c>
      <c r="N171" s="258" t="s">
        <v>45</v>
      </c>
      <c r="O171" s="84"/>
      <c r="P171" s="215">
        <f>O171*H171</f>
        <v>0</v>
      </c>
      <c r="Q171" s="215">
        <v>0.108</v>
      </c>
      <c r="R171" s="215">
        <f>Q171*H171</f>
        <v>5.5620000000000003</v>
      </c>
      <c r="S171" s="215">
        <v>0</v>
      </c>
      <c r="T171" s="216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17" t="s">
        <v>171</v>
      </c>
      <c r="AT171" s="217" t="s">
        <v>205</v>
      </c>
      <c r="AU171" s="217" t="s">
        <v>85</v>
      </c>
      <c r="AY171" s="17" t="s">
        <v>124</v>
      </c>
      <c r="BE171" s="218">
        <f>IF(N171="základní",J171,0)</f>
        <v>0</v>
      </c>
      <c r="BF171" s="218">
        <f>IF(N171="snížená",J171,0)</f>
        <v>0</v>
      </c>
      <c r="BG171" s="218">
        <f>IF(N171="zákl. přenesená",J171,0)</f>
        <v>0</v>
      </c>
      <c r="BH171" s="218">
        <f>IF(N171="sníž. přenesená",J171,0)</f>
        <v>0</v>
      </c>
      <c r="BI171" s="218">
        <f>IF(N171="nulová",J171,0)</f>
        <v>0</v>
      </c>
      <c r="BJ171" s="17" t="s">
        <v>82</v>
      </c>
      <c r="BK171" s="218">
        <f>ROUND(I171*H171,2)</f>
        <v>0</v>
      </c>
      <c r="BL171" s="17" t="s">
        <v>130</v>
      </c>
      <c r="BM171" s="217" t="s">
        <v>292</v>
      </c>
    </row>
    <row r="172" s="13" customFormat="1">
      <c r="A172" s="13"/>
      <c r="B172" s="226"/>
      <c r="C172" s="227"/>
      <c r="D172" s="224" t="s">
        <v>136</v>
      </c>
      <c r="E172" s="228" t="s">
        <v>21</v>
      </c>
      <c r="F172" s="229" t="s">
        <v>293</v>
      </c>
      <c r="G172" s="227"/>
      <c r="H172" s="230">
        <v>50</v>
      </c>
      <c r="I172" s="231"/>
      <c r="J172" s="227"/>
      <c r="K172" s="227"/>
      <c r="L172" s="232"/>
      <c r="M172" s="233"/>
      <c r="N172" s="234"/>
      <c r="O172" s="234"/>
      <c r="P172" s="234"/>
      <c r="Q172" s="234"/>
      <c r="R172" s="234"/>
      <c r="S172" s="234"/>
      <c r="T172" s="235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36" t="s">
        <v>136</v>
      </c>
      <c r="AU172" s="236" t="s">
        <v>85</v>
      </c>
      <c r="AV172" s="13" t="s">
        <v>85</v>
      </c>
      <c r="AW172" s="13" t="s">
        <v>34</v>
      </c>
      <c r="AX172" s="13" t="s">
        <v>82</v>
      </c>
      <c r="AY172" s="236" t="s">
        <v>124</v>
      </c>
    </row>
    <row r="173" s="13" customFormat="1">
      <c r="A173" s="13"/>
      <c r="B173" s="226"/>
      <c r="C173" s="227"/>
      <c r="D173" s="224" t="s">
        <v>136</v>
      </c>
      <c r="E173" s="227"/>
      <c r="F173" s="229" t="s">
        <v>294</v>
      </c>
      <c r="G173" s="227"/>
      <c r="H173" s="230">
        <v>51.5</v>
      </c>
      <c r="I173" s="231"/>
      <c r="J173" s="227"/>
      <c r="K173" s="227"/>
      <c r="L173" s="232"/>
      <c r="M173" s="233"/>
      <c r="N173" s="234"/>
      <c r="O173" s="234"/>
      <c r="P173" s="234"/>
      <c r="Q173" s="234"/>
      <c r="R173" s="234"/>
      <c r="S173" s="234"/>
      <c r="T173" s="235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36" t="s">
        <v>136</v>
      </c>
      <c r="AU173" s="236" t="s">
        <v>85</v>
      </c>
      <c r="AV173" s="13" t="s">
        <v>85</v>
      </c>
      <c r="AW173" s="13" t="s">
        <v>4</v>
      </c>
      <c r="AX173" s="13" t="s">
        <v>82</v>
      </c>
      <c r="AY173" s="236" t="s">
        <v>124</v>
      </c>
    </row>
    <row r="174" s="12" customFormat="1" ht="22.8" customHeight="1">
      <c r="A174" s="12"/>
      <c r="B174" s="189"/>
      <c r="C174" s="190"/>
      <c r="D174" s="191" t="s">
        <v>73</v>
      </c>
      <c r="E174" s="203" t="s">
        <v>171</v>
      </c>
      <c r="F174" s="203" t="s">
        <v>295</v>
      </c>
      <c r="G174" s="190"/>
      <c r="H174" s="190"/>
      <c r="I174" s="193"/>
      <c r="J174" s="204">
        <f>BK174</f>
        <v>0</v>
      </c>
      <c r="K174" s="190"/>
      <c r="L174" s="195"/>
      <c r="M174" s="196"/>
      <c r="N174" s="197"/>
      <c r="O174" s="197"/>
      <c r="P174" s="198">
        <f>SUM(P175:P178)</f>
        <v>0</v>
      </c>
      <c r="Q174" s="197"/>
      <c r="R174" s="198">
        <f>SUM(R175:R178)</f>
        <v>5.2292000000000005</v>
      </c>
      <c r="S174" s="197"/>
      <c r="T174" s="199">
        <f>SUM(T175:T178)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200" t="s">
        <v>82</v>
      </c>
      <c r="AT174" s="201" t="s">
        <v>73</v>
      </c>
      <c r="AU174" s="201" t="s">
        <v>82</v>
      </c>
      <c r="AY174" s="200" t="s">
        <v>124</v>
      </c>
      <c r="BK174" s="202">
        <f>SUM(BK175:BK178)</f>
        <v>0</v>
      </c>
    </row>
    <row r="175" s="2" customFormat="1" ht="16.5" customHeight="1">
      <c r="A175" s="38"/>
      <c r="B175" s="39"/>
      <c r="C175" s="205" t="s">
        <v>296</v>
      </c>
      <c r="D175" s="205" t="s">
        <v>126</v>
      </c>
      <c r="E175" s="206" t="s">
        <v>297</v>
      </c>
      <c r="F175" s="207" t="s">
        <v>298</v>
      </c>
      <c r="G175" s="208" t="s">
        <v>231</v>
      </c>
      <c r="H175" s="209">
        <v>5</v>
      </c>
      <c r="I175" s="210"/>
      <c r="J175" s="211">
        <f>ROUND(I175*H175,2)</f>
        <v>0</v>
      </c>
      <c r="K175" s="212"/>
      <c r="L175" s="44"/>
      <c r="M175" s="213" t="s">
        <v>21</v>
      </c>
      <c r="N175" s="214" t="s">
        <v>45</v>
      </c>
      <c r="O175" s="84"/>
      <c r="P175" s="215">
        <f>O175*H175</f>
        <v>0</v>
      </c>
      <c r="Q175" s="215">
        <v>0.42368</v>
      </c>
      <c r="R175" s="215">
        <f>Q175*H175</f>
        <v>2.1183999999999998</v>
      </c>
      <c r="S175" s="215">
        <v>0</v>
      </c>
      <c r="T175" s="216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17" t="s">
        <v>130</v>
      </c>
      <c r="AT175" s="217" t="s">
        <v>126</v>
      </c>
      <c r="AU175" s="217" t="s">
        <v>85</v>
      </c>
      <c r="AY175" s="17" t="s">
        <v>124</v>
      </c>
      <c r="BE175" s="218">
        <f>IF(N175="základní",J175,0)</f>
        <v>0</v>
      </c>
      <c r="BF175" s="218">
        <f>IF(N175="snížená",J175,0)</f>
        <v>0</v>
      </c>
      <c r="BG175" s="218">
        <f>IF(N175="zákl. přenesená",J175,0)</f>
        <v>0</v>
      </c>
      <c r="BH175" s="218">
        <f>IF(N175="sníž. přenesená",J175,0)</f>
        <v>0</v>
      </c>
      <c r="BI175" s="218">
        <f>IF(N175="nulová",J175,0)</f>
        <v>0</v>
      </c>
      <c r="BJ175" s="17" t="s">
        <v>82</v>
      </c>
      <c r="BK175" s="218">
        <f>ROUND(I175*H175,2)</f>
        <v>0</v>
      </c>
      <c r="BL175" s="17" t="s">
        <v>130</v>
      </c>
      <c r="BM175" s="217" t="s">
        <v>299</v>
      </c>
    </row>
    <row r="176" s="13" customFormat="1">
      <c r="A176" s="13"/>
      <c r="B176" s="226"/>
      <c r="C176" s="227"/>
      <c r="D176" s="224" t="s">
        <v>136</v>
      </c>
      <c r="E176" s="228" t="s">
        <v>21</v>
      </c>
      <c r="F176" s="229" t="s">
        <v>154</v>
      </c>
      <c r="G176" s="227"/>
      <c r="H176" s="230">
        <v>5</v>
      </c>
      <c r="I176" s="231"/>
      <c r="J176" s="227"/>
      <c r="K176" s="227"/>
      <c r="L176" s="232"/>
      <c r="M176" s="233"/>
      <c r="N176" s="234"/>
      <c r="O176" s="234"/>
      <c r="P176" s="234"/>
      <c r="Q176" s="234"/>
      <c r="R176" s="234"/>
      <c r="S176" s="234"/>
      <c r="T176" s="235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36" t="s">
        <v>136</v>
      </c>
      <c r="AU176" s="236" t="s">
        <v>85</v>
      </c>
      <c r="AV176" s="13" t="s">
        <v>85</v>
      </c>
      <c r="AW176" s="13" t="s">
        <v>34</v>
      </c>
      <c r="AX176" s="13" t="s">
        <v>82</v>
      </c>
      <c r="AY176" s="236" t="s">
        <v>124</v>
      </c>
    </row>
    <row r="177" s="2" customFormat="1" ht="26.4" customHeight="1">
      <c r="A177" s="38"/>
      <c r="B177" s="39"/>
      <c r="C177" s="205" t="s">
        <v>137</v>
      </c>
      <c r="D177" s="205" t="s">
        <v>126</v>
      </c>
      <c r="E177" s="206" t="s">
        <v>300</v>
      </c>
      <c r="F177" s="207" t="s">
        <v>301</v>
      </c>
      <c r="G177" s="208" t="s">
        <v>231</v>
      </c>
      <c r="H177" s="209">
        <v>10</v>
      </c>
      <c r="I177" s="210"/>
      <c r="J177" s="211">
        <f>ROUND(I177*H177,2)</f>
        <v>0</v>
      </c>
      <c r="K177" s="212"/>
      <c r="L177" s="44"/>
      <c r="M177" s="213" t="s">
        <v>21</v>
      </c>
      <c r="N177" s="214" t="s">
        <v>45</v>
      </c>
      <c r="O177" s="84"/>
      <c r="P177" s="215">
        <f>O177*H177</f>
        <v>0</v>
      </c>
      <c r="Q177" s="215">
        <v>0.31108000000000002</v>
      </c>
      <c r="R177" s="215">
        <f>Q177*H177</f>
        <v>3.1108000000000002</v>
      </c>
      <c r="S177" s="215">
        <v>0</v>
      </c>
      <c r="T177" s="216">
        <f>S177*H177</f>
        <v>0</v>
      </c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R177" s="217" t="s">
        <v>130</v>
      </c>
      <c r="AT177" s="217" t="s">
        <v>126</v>
      </c>
      <c r="AU177" s="217" t="s">
        <v>85</v>
      </c>
      <c r="AY177" s="17" t="s">
        <v>124</v>
      </c>
      <c r="BE177" s="218">
        <f>IF(N177="základní",J177,0)</f>
        <v>0</v>
      </c>
      <c r="BF177" s="218">
        <f>IF(N177="snížená",J177,0)</f>
        <v>0</v>
      </c>
      <c r="BG177" s="218">
        <f>IF(N177="zákl. přenesená",J177,0)</f>
        <v>0</v>
      </c>
      <c r="BH177" s="218">
        <f>IF(N177="sníž. přenesená",J177,0)</f>
        <v>0</v>
      </c>
      <c r="BI177" s="218">
        <f>IF(N177="nulová",J177,0)</f>
        <v>0</v>
      </c>
      <c r="BJ177" s="17" t="s">
        <v>82</v>
      </c>
      <c r="BK177" s="218">
        <f>ROUND(I177*H177,2)</f>
        <v>0</v>
      </c>
      <c r="BL177" s="17" t="s">
        <v>130</v>
      </c>
      <c r="BM177" s="217" t="s">
        <v>302</v>
      </c>
    </row>
    <row r="178" s="13" customFormat="1">
      <c r="A178" s="13"/>
      <c r="B178" s="226"/>
      <c r="C178" s="227"/>
      <c r="D178" s="224" t="s">
        <v>136</v>
      </c>
      <c r="E178" s="228" t="s">
        <v>21</v>
      </c>
      <c r="F178" s="229" t="s">
        <v>185</v>
      </c>
      <c r="G178" s="227"/>
      <c r="H178" s="230">
        <v>10</v>
      </c>
      <c r="I178" s="231"/>
      <c r="J178" s="227"/>
      <c r="K178" s="227"/>
      <c r="L178" s="232"/>
      <c r="M178" s="233"/>
      <c r="N178" s="234"/>
      <c r="O178" s="234"/>
      <c r="P178" s="234"/>
      <c r="Q178" s="234"/>
      <c r="R178" s="234"/>
      <c r="S178" s="234"/>
      <c r="T178" s="235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36" t="s">
        <v>136</v>
      </c>
      <c r="AU178" s="236" t="s">
        <v>85</v>
      </c>
      <c r="AV178" s="13" t="s">
        <v>85</v>
      </c>
      <c r="AW178" s="13" t="s">
        <v>34</v>
      </c>
      <c r="AX178" s="13" t="s">
        <v>82</v>
      </c>
      <c r="AY178" s="236" t="s">
        <v>124</v>
      </c>
    </row>
    <row r="179" s="12" customFormat="1" ht="22.8" customHeight="1">
      <c r="A179" s="12"/>
      <c r="B179" s="189"/>
      <c r="C179" s="190"/>
      <c r="D179" s="191" t="s">
        <v>73</v>
      </c>
      <c r="E179" s="203" t="s">
        <v>179</v>
      </c>
      <c r="F179" s="203" t="s">
        <v>303</v>
      </c>
      <c r="G179" s="190"/>
      <c r="H179" s="190"/>
      <c r="I179" s="193"/>
      <c r="J179" s="204">
        <f>BK179</f>
        <v>0</v>
      </c>
      <c r="K179" s="190"/>
      <c r="L179" s="195"/>
      <c r="M179" s="196"/>
      <c r="N179" s="197"/>
      <c r="O179" s="197"/>
      <c r="P179" s="198">
        <f>P180+SUM(P181:P237)</f>
        <v>0</v>
      </c>
      <c r="Q179" s="197"/>
      <c r="R179" s="198">
        <f>R180+SUM(R181:R237)</f>
        <v>37.30782</v>
      </c>
      <c r="S179" s="197"/>
      <c r="T179" s="199">
        <f>T180+SUM(T181:T237)</f>
        <v>33.879249999999999</v>
      </c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R179" s="200" t="s">
        <v>82</v>
      </c>
      <c r="AT179" s="201" t="s">
        <v>73</v>
      </c>
      <c r="AU179" s="201" t="s">
        <v>82</v>
      </c>
      <c r="AY179" s="200" t="s">
        <v>124</v>
      </c>
      <c r="BK179" s="202">
        <f>BK180+SUM(BK181:BK237)</f>
        <v>0</v>
      </c>
    </row>
    <row r="180" s="2" customFormat="1" ht="16.5" customHeight="1">
      <c r="A180" s="38"/>
      <c r="B180" s="39"/>
      <c r="C180" s="205" t="s">
        <v>304</v>
      </c>
      <c r="D180" s="205" t="s">
        <v>126</v>
      </c>
      <c r="E180" s="206" t="s">
        <v>305</v>
      </c>
      <c r="F180" s="207" t="s">
        <v>306</v>
      </c>
      <c r="G180" s="208" t="s">
        <v>231</v>
      </c>
      <c r="H180" s="209">
        <v>3</v>
      </c>
      <c r="I180" s="210"/>
      <c r="J180" s="211">
        <f>ROUND(I180*H180,2)</f>
        <v>0</v>
      </c>
      <c r="K180" s="212"/>
      <c r="L180" s="44"/>
      <c r="M180" s="213" t="s">
        <v>21</v>
      </c>
      <c r="N180" s="214" t="s">
        <v>45</v>
      </c>
      <c r="O180" s="84"/>
      <c r="P180" s="215">
        <f>O180*H180</f>
        <v>0</v>
      </c>
      <c r="Q180" s="215">
        <v>0</v>
      </c>
      <c r="R180" s="215">
        <f>Q180*H180</f>
        <v>0</v>
      </c>
      <c r="S180" s="215">
        <v>0</v>
      </c>
      <c r="T180" s="216">
        <f>S180*H180</f>
        <v>0</v>
      </c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R180" s="217" t="s">
        <v>130</v>
      </c>
      <c r="AT180" s="217" t="s">
        <v>126</v>
      </c>
      <c r="AU180" s="217" t="s">
        <v>85</v>
      </c>
      <c r="AY180" s="17" t="s">
        <v>124</v>
      </c>
      <c r="BE180" s="218">
        <f>IF(N180="základní",J180,0)</f>
        <v>0</v>
      </c>
      <c r="BF180" s="218">
        <f>IF(N180="snížená",J180,0)</f>
        <v>0</v>
      </c>
      <c r="BG180" s="218">
        <f>IF(N180="zákl. přenesená",J180,0)</f>
        <v>0</v>
      </c>
      <c r="BH180" s="218">
        <f>IF(N180="sníž. přenesená",J180,0)</f>
        <v>0</v>
      </c>
      <c r="BI180" s="218">
        <f>IF(N180="nulová",J180,0)</f>
        <v>0</v>
      </c>
      <c r="BJ180" s="17" t="s">
        <v>82</v>
      </c>
      <c r="BK180" s="218">
        <f>ROUND(I180*H180,2)</f>
        <v>0</v>
      </c>
      <c r="BL180" s="17" t="s">
        <v>130</v>
      </c>
      <c r="BM180" s="217" t="s">
        <v>307</v>
      </c>
    </row>
    <row r="181" s="2" customFormat="1">
      <c r="A181" s="38"/>
      <c r="B181" s="39"/>
      <c r="C181" s="40"/>
      <c r="D181" s="219" t="s">
        <v>132</v>
      </c>
      <c r="E181" s="40"/>
      <c r="F181" s="220" t="s">
        <v>308</v>
      </c>
      <c r="G181" s="40"/>
      <c r="H181" s="40"/>
      <c r="I181" s="221"/>
      <c r="J181" s="40"/>
      <c r="K181" s="40"/>
      <c r="L181" s="44"/>
      <c r="M181" s="222"/>
      <c r="N181" s="223"/>
      <c r="O181" s="84"/>
      <c r="P181" s="84"/>
      <c r="Q181" s="84"/>
      <c r="R181" s="84"/>
      <c r="S181" s="84"/>
      <c r="T181" s="85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T181" s="17" t="s">
        <v>132</v>
      </c>
      <c r="AU181" s="17" t="s">
        <v>85</v>
      </c>
    </row>
    <row r="182" s="13" customFormat="1">
      <c r="A182" s="13"/>
      <c r="B182" s="226"/>
      <c r="C182" s="227"/>
      <c r="D182" s="224" t="s">
        <v>136</v>
      </c>
      <c r="E182" s="228" t="s">
        <v>21</v>
      </c>
      <c r="F182" s="229" t="s">
        <v>143</v>
      </c>
      <c r="G182" s="227"/>
      <c r="H182" s="230">
        <v>3</v>
      </c>
      <c r="I182" s="231"/>
      <c r="J182" s="227"/>
      <c r="K182" s="227"/>
      <c r="L182" s="232"/>
      <c r="M182" s="233"/>
      <c r="N182" s="234"/>
      <c r="O182" s="234"/>
      <c r="P182" s="234"/>
      <c r="Q182" s="234"/>
      <c r="R182" s="234"/>
      <c r="S182" s="234"/>
      <c r="T182" s="235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36" t="s">
        <v>136</v>
      </c>
      <c r="AU182" s="236" t="s">
        <v>85</v>
      </c>
      <c r="AV182" s="13" t="s">
        <v>85</v>
      </c>
      <c r="AW182" s="13" t="s">
        <v>34</v>
      </c>
      <c r="AX182" s="13" t="s">
        <v>82</v>
      </c>
      <c r="AY182" s="236" t="s">
        <v>124</v>
      </c>
    </row>
    <row r="183" s="2" customFormat="1" ht="16.5" customHeight="1">
      <c r="A183" s="38"/>
      <c r="B183" s="39"/>
      <c r="C183" s="205" t="s">
        <v>309</v>
      </c>
      <c r="D183" s="205" t="s">
        <v>126</v>
      </c>
      <c r="E183" s="206" t="s">
        <v>310</v>
      </c>
      <c r="F183" s="207" t="s">
        <v>311</v>
      </c>
      <c r="G183" s="208" t="s">
        <v>231</v>
      </c>
      <c r="H183" s="209">
        <v>2</v>
      </c>
      <c r="I183" s="210"/>
      <c r="J183" s="211">
        <f>ROUND(I183*H183,2)</f>
        <v>0</v>
      </c>
      <c r="K183" s="212"/>
      <c r="L183" s="44"/>
      <c r="M183" s="213" t="s">
        <v>21</v>
      </c>
      <c r="N183" s="214" t="s">
        <v>45</v>
      </c>
      <c r="O183" s="84"/>
      <c r="P183" s="215">
        <f>O183*H183</f>
        <v>0</v>
      </c>
      <c r="Q183" s="215">
        <v>0.10940999999999999</v>
      </c>
      <c r="R183" s="215">
        <f>Q183*H183</f>
        <v>0.21881999999999999</v>
      </c>
      <c r="S183" s="215">
        <v>0</v>
      </c>
      <c r="T183" s="216">
        <f>S183*H183</f>
        <v>0</v>
      </c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R183" s="217" t="s">
        <v>130</v>
      </c>
      <c r="AT183" s="217" t="s">
        <v>126</v>
      </c>
      <c r="AU183" s="217" t="s">
        <v>85</v>
      </c>
      <c r="AY183" s="17" t="s">
        <v>124</v>
      </c>
      <c r="BE183" s="218">
        <f>IF(N183="základní",J183,0)</f>
        <v>0</v>
      </c>
      <c r="BF183" s="218">
        <f>IF(N183="snížená",J183,0)</f>
        <v>0</v>
      </c>
      <c r="BG183" s="218">
        <f>IF(N183="zákl. přenesená",J183,0)</f>
        <v>0</v>
      </c>
      <c r="BH183" s="218">
        <f>IF(N183="sníž. přenesená",J183,0)</f>
        <v>0</v>
      </c>
      <c r="BI183" s="218">
        <f>IF(N183="nulová",J183,0)</f>
        <v>0</v>
      </c>
      <c r="BJ183" s="17" t="s">
        <v>82</v>
      </c>
      <c r="BK183" s="218">
        <f>ROUND(I183*H183,2)</f>
        <v>0</v>
      </c>
      <c r="BL183" s="17" t="s">
        <v>130</v>
      </c>
      <c r="BM183" s="217" t="s">
        <v>312</v>
      </c>
    </row>
    <row r="184" s="2" customFormat="1">
      <c r="A184" s="38"/>
      <c r="B184" s="39"/>
      <c r="C184" s="40"/>
      <c r="D184" s="219" t="s">
        <v>132</v>
      </c>
      <c r="E184" s="40"/>
      <c r="F184" s="220" t="s">
        <v>313</v>
      </c>
      <c r="G184" s="40"/>
      <c r="H184" s="40"/>
      <c r="I184" s="221"/>
      <c r="J184" s="40"/>
      <c r="K184" s="40"/>
      <c r="L184" s="44"/>
      <c r="M184" s="222"/>
      <c r="N184" s="223"/>
      <c r="O184" s="84"/>
      <c r="P184" s="84"/>
      <c r="Q184" s="84"/>
      <c r="R184" s="84"/>
      <c r="S184" s="84"/>
      <c r="T184" s="85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T184" s="17" t="s">
        <v>132</v>
      </c>
      <c r="AU184" s="17" t="s">
        <v>85</v>
      </c>
    </row>
    <row r="185" s="13" customFormat="1">
      <c r="A185" s="13"/>
      <c r="B185" s="226"/>
      <c r="C185" s="227"/>
      <c r="D185" s="224" t="s">
        <v>136</v>
      </c>
      <c r="E185" s="228" t="s">
        <v>21</v>
      </c>
      <c r="F185" s="229" t="s">
        <v>85</v>
      </c>
      <c r="G185" s="227"/>
      <c r="H185" s="230">
        <v>2</v>
      </c>
      <c r="I185" s="231"/>
      <c r="J185" s="227"/>
      <c r="K185" s="227"/>
      <c r="L185" s="232"/>
      <c r="M185" s="233"/>
      <c r="N185" s="234"/>
      <c r="O185" s="234"/>
      <c r="P185" s="234"/>
      <c r="Q185" s="234"/>
      <c r="R185" s="234"/>
      <c r="S185" s="234"/>
      <c r="T185" s="235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36" t="s">
        <v>136</v>
      </c>
      <c r="AU185" s="236" t="s">
        <v>85</v>
      </c>
      <c r="AV185" s="13" t="s">
        <v>85</v>
      </c>
      <c r="AW185" s="13" t="s">
        <v>34</v>
      </c>
      <c r="AX185" s="13" t="s">
        <v>82</v>
      </c>
      <c r="AY185" s="236" t="s">
        <v>124</v>
      </c>
    </row>
    <row r="186" s="2" customFormat="1" ht="16.5" customHeight="1">
      <c r="A186" s="38"/>
      <c r="B186" s="39"/>
      <c r="C186" s="248" t="s">
        <v>314</v>
      </c>
      <c r="D186" s="248" t="s">
        <v>205</v>
      </c>
      <c r="E186" s="249" t="s">
        <v>315</v>
      </c>
      <c r="F186" s="250" t="s">
        <v>316</v>
      </c>
      <c r="G186" s="251" t="s">
        <v>231</v>
      </c>
      <c r="H186" s="252">
        <v>2</v>
      </c>
      <c r="I186" s="253"/>
      <c r="J186" s="254">
        <f>ROUND(I186*H186,2)</f>
        <v>0</v>
      </c>
      <c r="K186" s="255"/>
      <c r="L186" s="256"/>
      <c r="M186" s="257" t="s">
        <v>21</v>
      </c>
      <c r="N186" s="258" t="s">
        <v>45</v>
      </c>
      <c r="O186" s="84"/>
      <c r="P186" s="215">
        <f>O186*H186</f>
        <v>0</v>
      </c>
      <c r="Q186" s="215">
        <v>0.0061000000000000004</v>
      </c>
      <c r="R186" s="215">
        <f>Q186*H186</f>
        <v>0.012200000000000001</v>
      </c>
      <c r="S186" s="215">
        <v>0</v>
      </c>
      <c r="T186" s="216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17" t="s">
        <v>171</v>
      </c>
      <c r="AT186" s="217" t="s">
        <v>205</v>
      </c>
      <c r="AU186" s="217" t="s">
        <v>85</v>
      </c>
      <c r="AY186" s="17" t="s">
        <v>124</v>
      </c>
      <c r="BE186" s="218">
        <f>IF(N186="základní",J186,0)</f>
        <v>0</v>
      </c>
      <c r="BF186" s="218">
        <f>IF(N186="snížená",J186,0)</f>
        <v>0</v>
      </c>
      <c r="BG186" s="218">
        <f>IF(N186="zákl. přenesená",J186,0)</f>
        <v>0</v>
      </c>
      <c r="BH186" s="218">
        <f>IF(N186="sníž. přenesená",J186,0)</f>
        <v>0</v>
      </c>
      <c r="BI186" s="218">
        <f>IF(N186="nulová",J186,0)</f>
        <v>0</v>
      </c>
      <c r="BJ186" s="17" t="s">
        <v>82</v>
      </c>
      <c r="BK186" s="218">
        <f>ROUND(I186*H186,2)</f>
        <v>0</v>
      </c>
      <c r="BL186" s="17" t="s">
        <v>130</v>
      </c>
      <c r="BM186" s="217" t="s">
        <v>317</v>
      </c>
    </row>
    <row r="187" s="2" customFormat="1" ht="16.5" customHeight="1">
      <c r="A187" s="38"/>
      <c r="B187" s="39"/>
      <c r="C187" s="248" t="s">
        <v>318</v>
      </c>
      <c r="D187" s="248" t="s">
        <v>205</v>
      </c>
      <c r="E187" s="249" t="s">
        <v>319</v>
      </c>
      <c r="F187" s="250" t="s">
        <v>320</v>
      </c>
      <c r="G187" s="251" t="s">
        <v>231</v>
      </c>
      <c r="H187" s="252">
        <v>1</v>
      </c>
      <c r="I187" s="253"/>
      <c r="J187" s="254">
        <f>ROUND(I187*H187,2)</f>
        <v>0</v>
      </c>
      <c r="K187" s="255"/>
      <c r="L187" s="256"/>
      <c r="M187" s="257" t="s">
        <v>21</v>
      </c>
      <c r="N187" s="258" t="s">
        <v>45</v>
      </c>
      <c r="O187" s="84"/>
      <c r="P187" s="215">
        <f>O187*H187</f>
        <v>0</v>
      </c>
      <c r="Q187" s="215">
        <v>0.0054000000000000003</v>
      </c>
      <c r="R187" s="215">
        <f>Q187*H187</f>
        <v>0.0054000000000000003</v>
      </c>
      <c r="S187" s="215">
        <v>0</v>
      </c>
      <c r="T187" s="216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17" t="s">
        <v>171</v>
      </c>
      <c r="AT187" s="217" t="s">
        <v>205</v>
      </c>
      <c r="AU187" s="217" t="s">
        <v>85</v>
      </c>
      <c r="AY187" s="17" t="s">
        <v>124</v>
      </c>
      <c r="BE187" s="218">
        <f>IF(N187="základní",J187,0)</f>
        <v>0</v>
      </c>
      <c r="BF187" s="218">
        <f>IF(N187="snížená",J187,0)</f>
        <v>0</v>
      </c>
      <c r="BG187" s="218">
        <f>IF(N187="zákl. přenesená",J187,0)</f>
        <v>0</v>
      </c>
      <c r="BH187" s="218">
        <f>IF(N187="sníž. přenesená",J187,0)</f>
        <v>0</v>
      </c>
      <c r="BI187" s="218">
        <f>IF(N187="nulová",J187,0)</f>
        <v>0</v>
      </c>
      <c r="BJ187" s="17" t="s">
        <v>82</v>
      </c>
      <c r="BK187" s="218">
        <f>ROUND(I187*H187,2)</f>
        <v>0</v>
      </c>
      <c r="BL187" s="17" t="s">
        <v>130</v>
      </c>
      <c r="BM187" s="217" t="s">
        <v>321</v>
      </c>
    </row>
    <row r="188" s="13" customFormat="1">
      <c r="A188" s="13"/>
      <c r="B188" s="226"/>
      <c r="C188" s="227"/>
      <c r="D188" s="224" t="s">
        <v>136</v>
      </c>
      <c r="E188" s="228" t="s">
        <v>21</v>
      </c>
      <c r="F188" s="229" t="s">
        <v>82</v>
      </c>
      <c r="G188" s="227"/>
      <c r="H188" s="230">
        <v>1</v>
      </c>
      <c r="I188" s="231"/>
      <c r="J188" s="227"/>
      <c r="K188" s="227"/>
      <c r="L188" s="232"/>
      <c r="M188" s="233"/>
      <c r="N188" s="234"/>
      <c r="O188" s="234"/>
      <c r="P188" s="234"/>
      <c r="Q188" s="234"/>
      <c r="R188" s="234"/>
      <c r="S188" s="234"/>
      <c r="T188" s="235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36" t="s">
        <v>136</v>
      </c>
      <c r="AU188" s="236" t="s">
        <v>85</v>
      </c>
      <c r="AV188" s="13" t="s">
        <v>85</v>
      </c>
      <c r="AW188" s="13" t="s">
        <v>34</v>
      </c>
      <c r="AX188" s="13" t="s">
        <v>82</v>
      </c>
      <c r="AY188" s="236" t="s">
        <v>124</v>
      </c>
    </row>
    <row r="189" s="2" customFormat="1" ht="36" customHeight="1">
      <c r="A189" s="38"/>
      <c r="B189" s="39"/>
      <c r="C189" s="205" t="s">
        <v>235</v>
      </c>
      <c r="D189" s="205" t="s">
        <v>126</v>
      </c>
      <c r="E189" s="206" t="s">
        <v>322</v>
      </c>
      <c r="F189" s="207" t="s">
        <v>323</v>
      </c>
      <c r="G189" s="208" t="s">
        <v>324</v>
      </c>
      <c r="H189" s="209">
        <v>213</v>
      </c>
      <c r="I189" s="210"/>
      <c r="J189" s="211">
        <f>ROUND(I189*H189,2)</f>
        <v>0</v>
      </c>
      <c r="K189" s="212"/>
      <c r="L189" s="44"/>
      <c r="M189" s="213" t="s">
        <v>21</v>
      </c>
      <c r="N189" s="214" t="s">
        <v>45</v>
      </c>
      <c r="O189" s="84"/>
      <c r="P189" s="215">
        <f>O189*H189</f>
        <v>0</v>
      </c>
      <c r="Q189" s="215">
        <v>0.085760000000000003</v>
      </c>
      <c r="R189" s="215">
        <f>Q189*H189</f>
        <v>18.26688</v>
      </c>
      <c r="S189" s="215">
        <v>0</v>
      </c>
      <c r="T189" s="216">
        <f>S189*H189</f>
        <v>0</v>
      </c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R189" s="217" t="s">
        <v>130</v>
      </c>
      <c r="AT189" s="217" t="s">
        <v>126</v>
      </c>
      <c r="AU189" s="217" t="s">
        <v>85</v>
      </c>
      <c r="AY189" s="17" t="s">
        <v>124</v>
      </c>
      <c r="BE189" s="218">
        <f>IF(N189="základní",J189,0)</f>
        <v>0</v>
      </c>
      <c r="BF189" s="218">
        <f>IF(N189="snížená",J189,0)</f>
        <v>0</v>
      </c>
      <c r="BG189" s="218">
        <f>IF(N189="zákl. přenesená",J189,0)</f>
        <v>0</v>
      </c>
      <c r="BH189" s="218">
        <f>IF(N189="sníž. přenesená",J189,0)</f>
        <v>0</v>
      </c>
      <c r="BI189" s="218">
        <f>IF(N189="nulová",J189,0)</f>
        <v>0</v>
      </c>
      <c r="BJ189" s="17" t="s">
        <v>82</v>
      </c>
      <c r="BK189" s="218">
        <f>ROUND(I189*H189,2)</f>
        <v>0</v>
      </c>
      <c r="BL189" s="17" t="s">
        <v>130</v>
      </c>
      <c r="BM189" s="217" t="s">
        <v>325</v>
      </c>
    </row>
    <row r="190" s="2" customFormat="1">
      <c r="A190" s="38"/>
      <c r="B190" s="39"/>
      <c r="C190" s="40"/>
      <c r="D190" s="219" t="s">
        <v>132</v>
      </c>
      <c r="E190" s="40"/>
      <c r="F190" s="220" t="s">
        <v>326</v>
      </c>
      <c r="G190" s="40"/>
      <c r="H190" s="40"/>
      <c r="I190" s="221"/>
      <c r="J190" s="40"/>
      <c r="K190" s="40"/>
      <c r="L190" s="44"/>
      <c r="M190" s="222"/>
      <c r="N190" s="223"/>
      <c r="O190" s="84"/>
      <c r="P190" s="84"/>
      <c r="Q190" s="84"/>
      <c r="R190" s="84"/>
      <c r="S190" s="84"/>
      <c r="T190" s="85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T190" s="17" t="s">
        <v>132</v>
      </c>
      <c r="AU190" s="17" t="s">
        <v>85</v>
      </c>
    </row>
    <row r="191" s="13" customFormat="1">
      <c r="A191" s="13"/>
      <c r="B191" s="226"/>
      <c r="C191" s="227"/>
      <c r="D191" s="224" t="s">
        <v>136</v>
      </c>
      <c r="E191" s="228" t="s">
        <v>21</v>
      </c>
      <c r="F191" s="229" t="s">
        <v>327</v>
      </c>
      <c r="G191" s="227"/>
      <c r="H191" s="230">
        <v>213</v>
      </c>
      <c r="I191" s="231"/>
      <c r="J191" s="227"/>
      <c r="K191" s="227"/>
      <c r="L191" s="232"/>
      <c r="M191" s="233"/>
      <c r="N191" s="234"/>
      <c r="O191" s="234"/>
      <c r="P191" s="234"/>
      <c r="Q191" s="234"/>
      <c r="R191" s="234"/>
      <c r="S191" s="234"/>
      <c r="T191" s="235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36" t="s">
        <v>136</v>
      </c>
      <c r="AU191" s="236" t="s">
        <v>85</v>
      </c>
      <c r="AV191" s="13" t="s">
        <v>85</v>
      </c>
      <c r="AW191" s="13" t="s">
        <v>34</v>
      </c>
      <c r="AX191" s="13" t="s">
        <v>82</v>
      </c>
      <c r="AY191" s="236" t="s">
        <v>124</v>
      </c>
    </row>
    <row r="192" s="2" customFormat="1" ht="16.5" customHeight="1">
      <c r="A192" s="38"/>
      <c r="B192" s="39"/>
      <c r="C192" s="248" t="s">
        <v>328</v>
      </c>
      <c r="D192" s="248" t="s">
        <v>205</v>
      </c>
      <c r="E192" s="249" t="s">
        <v>329</v>
      </c>
      <c r="F192" s="250" t="s">
        <v>330</v>
      </c>
      <c r="G192" s="251" t="s">
        <v>324</v>
      </c>
      <c r="H192" s="252">
        <v>30</v>
      </c>
      <c r="I192" s="253"/>
      <c r="J192" s="254">
        <f>ROUND(I192*H192,2)</f>
        <v>0</v>
      </c>
      <c r="K192" s="255"/>
      <c r="L192" s="256"/>
      <c r="M192" s="257" t="s">
        <v>21</v>
      </c>
      <c r="N192" s="258" t="s">
        <v>45</v>
      </c>
      <c r="O192" s="84"/>
      <c r="P192" s="215">
        <f>O192*H192</f>
        <v>0</v>
      </c>
      <c r="Q192" s="215">
        <v>0.055</v>
      </c>
      <c r="R192" s="215">
        <f>Q192*H192</f>
        <v>1.6499999999999999</v>
      </c>
      <c r="S192" s="215">
        <v>0</v>
      </c>
      <c r="T192" s="216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217" t="s">
        <v>171</v>
      </c>
      <c r="AT192" s="217" t="s">
        <v>205</v>
      </c>
      <c r="AU192" s="217" t="s">
        <v>85</v>
      </c>
      <c r="AY192" s="17" t="s">
        <v>124</v>
      </c>
      <c r="BE192" s="218">
        <f>IF(N192="základní",J192,0)</f>
        <v>0</v>
      </c>
      <c r="BF192" s="218">
        <f>IF(N192="snížená",J192,0)</f>
        <v>0</v>
      </c>
      <c r="BG192" s="218">
        <f>IF(N192="zákl. přenesená",J192,0)</f>
        <v>0</v>
      </c>
      <c r="BH192" s="218">
        <f>IF(N192="sníž. přenesená",J192,0)</f>
        <v>0</v>
      </c>
      <c r="BI192" s="218">
        <f>IF(N192="nulová",J192,0)</f>
        <v>0</v>
      </c>
      <c r="BJ192" s="17" t="s">
        <v>82</v>
      </c>
      <c r="BK192" s="218">
        <f>ROUND(I192*H192,2)</f>
        <v>0</v>
      </c>
      <c r="BL192" s="17" t="s">
        <v>130</v>
      </c>
      <c r="BM192" s="217" t="s">
        <v>331</v>
      </c>
    </row>
    <row r="193" s="13" customFormat="1">
      <c r="A193" s="13"/>
      <c r="B193" s="226"/>
      <c r="C193" s="227"/>
      <c r="D193" s="224" t="s">
        <v>136</v>
      </c>
      <c r="E193" s="228" t="s">
        <v>21</v>
      </c>
      <c r="F193" s="229" t="s">
        <v>332</v>
      </c>
      <c r="G193" s="227"/>
      <c r="H193" s="230">
        <v>30</v>
      </c>
      <c r="I193" s="231"/>
      <c r="J193" s="227"/>
      <c r="K193" s="227"/>
      <c r="L193" s="232"/>
      <c r="M193" s="233"/>
      <c r="N193" s="234"/>
      <c r="O193" s="234"/>
      <c r="P193" s="234"/>
      <c r="Q193" s="234"/>
      <c r="R193" s="234"/>
      <c r="S193" s="234"/>
      <c r="T193" s="235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36" t="s">
        <v>136</v>
      </c>
      <c r="AU193" s="236" t="s">
        <v>85</v>
      </c>
      <c r="AV193" s="13" t="s">
        <v>85</v>
      </c>
      <c r="AW193" s="13" t="s">
        <v>34</v>
      </c>
      <c r="AX193" s="13" t="s">
        <v>82</v>
      </c>
      <c r="AY193" s="236" t="s">
        <v>124</v>
      </c>
    </row>
    <row r="194" s="2" customFormat="1" ht="16.5" customHeight="1">
      <c r="A194" s="38"/>
      <c r="B194" s="39"/>
      <c r="C194" s="248" t="s">
        <v>333</v>
      </c>
      <c r="D194" s="248" t="s">
        <v>205</v>
      </c>
      <c r="E194" s="249" t="s">
        <v>334</v>
      </c>
      <c r="F194" s="250" t="s">
        <v>335</v>
      </c>
      <c r="G194" s="251" t="s">
        <v>324</v>
      </c>
      <c r="H194" s="252">
        <v>7</v>
      </c>
      <c r="I194" s="253"/>
      <c r="J194" s="254">
        <f>ROUND(I194*H194,2)</f>
        <v>0</v>
      </c>
      <c r="K194" s="255"/>
      <c r="L194" s="256"/>
      <c r="M194" s="257" t="s">
        <v>21</v>
      </c>
      <c r="N194" s="258" t="s">
        <v>45</v>
      </c>
      <c r="O194" s="84"/>
      <c r="P194" s="215">
        <f>O194*H194</f>
        <v>0</v>
      </c>
      <c r="Q194" s="215">
        <v>0.065670000000000006</v>
      </c>
      <c r="R194" s="215">
        <f>Q194*H194</f>
        <v>0.45969000000000004</v>
      </c>
      <c r="S194" s="215">
        <v>0</v>
      </c>
      <c r="T194" s="216">
        <f>S194*H194</f>
        <v>0</v>
      </c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R194" s="217" t="s">
        <v>171</v>
      </c>
      <c r="AT194" s="217" t="s">
        <v>205</v>
      </c>
      <c r="AU194" s="217" t="s">
        <v>85</v>
      </c>
      <c r="AY194" s="17" t="s">
        <v>124</v>
      </c>
      <c r="BE194" s="218">
        <f>IF(N194="základní",J194,0)</f>
        <v>0</v>
      </c>
      <c r="BF194" s="218">
        <f>IF(N194="snížená",J194,0)</f>
        <v>0</v>
      </c>
      <c r="BG194" s="218">
        <f>IF(N194="zákl. přenesená",J194,0)</f>
        <v>0</v>
      </c>
      <c r="BH194" s="218">
        <f>IF(N194="sníž. přenesená",J194,0)</f>
        <v>0</v>
      </c>
      <c r="BI194" s="218">
        <f>IF(N194="nulová",J194,0)</f>
        <v>0</v>
      </c>
      <c r="BJ194" s="17" t="s">
        <v>82</v>
      </c>
      <c r="BK194" s="218">
        <f>ROUND(I194*H194,2)</f>
        <v>0</v>
      </c>
      <c r="BL194" s="17" t="s">
        <v>130</v>
      </c>
      <c r="BM194" s="217" t="s">
        <v>336</v>
      </c>
    </row>
    <row r="195" s="13" customFormat="1">
      <c r="A195" s="13"/>
      <c r="B195" s="226"/>
      <c r="C195" s="227"/>
      <c r="D195" s="224" t="s">
        <v>136</v>
      </c>
      <c r="E195" s="228" t="s">
        <v>21</v>
      </c>
      <c r="F195" s="229" t="s">
        <v>165</v>
      </c>
      <c r="G195" s="227"/>
      <c r="H195" s="230">
        <v>7</v>
      </c>
      <c r="I195" s="231"/>
      <c r="J195" s="227"/>
      <c r="K195" s="227"/>
      <c r="L195" s="232"/>
      <c r="M195" s="233"/>
      <c r="N195" s="234"/>
      <c r="O195" s="234"/>
      <c r="P195" s="234"/>
      <c r="Q195" s="234"/>
      <c r="R195" s="234"/>
      <c r="S195" s="234"/>
      <c r="T195" s="235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36" t="s">
        <v>136</v>
      </c>
      <c r="AU195" s="236" t="s">
        <v>85</v>
      </c>
      <c r="AV195" s="13" t="s">
        <v>85</v>
      </c>
      <c r="AW195" s="13" t="s">
        <v>34</v>
      </c>
      <c r="AX195" s="13" t="s">
        <v>82</v>
      </c>
      <c r="AY195" s="236" t="s">
        <v>124</v>
      </c>
    </row>
    <row r="196" s="2" customFormat="1" ht="16.5" customHeight="1">
      <c r="A196" s="38"/>
      <c r="B196" s="39"/>
      <c r="C196" s="248" t="s">
        <v>337</v>
      </c>
      <c r="D196" s="248" t="s">
        <v>205</v>
      </c>
      <c r="E196" s="249" t="s">
        <v>338</v>
      </c>
      <c r="F196" s="250" t="s">
        <v>339</v>
      </c>
      <c r="G196" s="251" t="s">
        <v>324</v>
      </c>
      <c r="H196" s="252">
        <v>36</v>
      </c>
      <c r="I196" s="253"/>
      <c r="J196" s="254">
        <f>ROUND(I196*H196,2)</f>
        <v>0</v>
      </c>
      <c r="K196" s="255"/>
      <c r="L196" s="256"/>
      <c r="M196" s="257" t="s">
        <v>21</v>
      </c>
      <c r="N196" s="258" t="s">
        <v>45</v>
      </c>
      <c r="O196" s="84"/>
      <c r="P196" s="215">
        <f>O196*H196</f>
        <v>0</v>
      </c>
      <c r="Q196" s="215">
        <v>0.080000000000000002</v>
      </c>
      <c r="R196" s="215">
        <f>Q196*H196</f>
        <v>2.8799999999999999</v>
      </c>
      <c r="S196" s="215">
        <v>0</v>
      </c>
      <c r="T196" s="216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17" t="s">
        <v>171</v>
      </c>
      <c r="AT196" s="217" t="s">
        <v>205</v>
      </c>
      <c r="AU196" s="217" t="s">
        <v>85</v>
      </c>
      <c r="AY196" s="17" t="s">
        <v>124</v>
      </c>
      <c r="BE196" s="218">
        <f>IF(N196="základní",J196,0)</f>
        <v>0</v>
      </c>
      <c r="BF196" s="218">
        <f>IF(N196="snížená",J196,0)</f>
        <v>0</v>
      </c>
      <c r="BG196" s="218">
        <f>IF(N196="zákl. přenesená",J196,0)</f>
        <v>0</v>
      </c>
      <c r="BH196" s="218">
        <f>IF(N196="sníž. přenesená",J196,0)</f>
        <v>0</v>
      </c>
      <c r="BI196" s="218">
        <f>IF(N196="nulová",J196,0)</f>
        <v>0</v>
      </c>
      <c r="BJ196" s="17" t="s">
        <v>82</v>
      </c>
      <c r="BK196" s="218">
        <f>ROUND(I196*H196,2)</f>
        <v>0</v>
      </c>
      <c r="BL196" s="17" t="s">
        <v>130</v>
      </c>
      <c r="BM196" s="217" t="s">
        <v>340</v>
      </c>
    </row>
    <row r="197" s="13" customFormat="1">
      <c r="A197" s="13"/>
      <c r="B197" s="226"/>
      <c r="C197" s="227"/>
      <c r="D197" s="224" t="s">
        <v>136</v>
      </c>
      <c r="E197" s="228" t="s">
        <v>21</v>
      </c>
      <c r="F197" s="229" t="s">
        <v>341</v>
      </c>
      <c r="G197" s="227"/>
      <c r="H197" s="230">
        <v>36</v>
      </c>
      <c r="I197" s="231"/>
      <c r="J197" s="227"/>
      <c r="K197" s="227"/>
      <c r="L197" s="232"/>
      <c r="M197" s="233"/>
      <c r="N197" s="234"/>
      <c r="O197" s="234"/>
      <c r="P197" s="234"/>
      <c r="Q197" s="234"/>
      <c r="R197" s="234"/>
      <c r="S197" s="234"/>
      <c r="T197" s="235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36" t="s">
        <v>136</v>
      </c>
      <c r="AU197" s="236" t="s">
        <v>85</v>
      </c>
      <c r="AV197" s="13" t="s">
        <v>85</v>
      </c>
      <c r="AW197" s="13" t="s">
        <v>34</v>
      </c>
      <c r="AX197" s="13" t="s">
        <v>82</v>
      </c>
      <c r="AY197" s="236" t="s">
        <v>124</v>
      </c>
    </row>
    <row r="198" s="2" customFormat="1" ht="16.5" customHeight="1">
      <c r="A198" s="38"/>
      <c r="B198" s="39"/>
      <c r="C198" s="248" t="s">
        <v>342</v>
      </c>
      <c r="D198" s="248" t="s">
        <v>205</v>
      </c>
      <c r="E198" s="249" t="s">
        <v>343</v>
      </c>
      <c r="F198" s="250" t="s">
        <v>344</v>
      </c>
      <c r="G198" s="251" t="s">
        <v>324</v>
      </c>
      <c r="H198" s="252">
        <v>137</v>
      </c>
      <c r="I198" s="253"/>
      <c r="J198" s="254">
        <f>ROUND(I198*H198,2)</f>
        <v>0</v>
      </c>
      <c r="K198" s="255"/>
      <c r="L198" s="256"/>
      <c r="M198" s="257" t="s">
        <v>21</v>
      </c>
      <c r="N198" s="258" t="s">
        <v>45</v>
      </c>
      <c r="O198" s="84"/>
      <c r="P198" s="215">
        <f>O198*H198</f>
        <v>0</v>
      </c>
      <c r="Q198" s="215">
        <v>0.065000000000000002</v>
      </c>
      <c r="R198" s="215">
        <f>Q198*H198</f>
        <v>8.9050000000000011</v>
      </c>
      <c r="S198" s="215">
        <v>0</v>
      </c>
      <c r="T198" s="216">
        <f>S198*H198</f>
        <v>0</v>
      </c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R198" s="217" t="s">
        <v>171</v>
      </c>
      <c r="AT198" s="217" t="s">
        <v>205</v>
      </c>
      <c r="AU198" s="217" t="s">
        <v>85</v>
      </c>
      <c r="AY198" s="17" t="s">
        <v>124</v>
      </c>
      <c r="BE198" s="218">
        <f>IF(N198="základní",J198,0)</f>
        <v>0</v>
      </c>
      <c r="BF198" s="218">
        <f>IF(N198="snížená",J198,0)</f>
        <v>0</v>
      </c>
      <c r="BG198" s="218">
        <f>IF(N198="zákl. přenesená",J198,0)</f>
        <v>0</v>
      </c>
      <c r="BH198" s="218">
        <f>IF(N198="sníž. přenesená",J198,0)</f>
        <v>0</v>
      </c>
      <c r="BI198" s="218">
        <f>IF(N198="nulová",J198,0)</f>
        <v>0</v>
      </c>
      <c r="BJ198" s="17" t="s">
        <v>82</v>
      </c>
      <c r="BK198" s="218">
        <f>ROUND(I198*H198,2)</f>
        <v>0</v>
      </c>
      <c r="BL198" s="17" t="s">
        <v>130</v>
      </c>
      <c r="BM198" s="217" t="s">
        <v>345</v>
      </c>
    </row>
    <row r="199" s="13" customFormat="1">
      <c r="A199" s="13"/>
      <c r="B199" s="226"/>
      <c r="C199" s="227"/>
      <c r="D199" s="224" t="s">
        <v>136</v>
      </c>
      <c r="E199" s="228" t="s">
        <v>21</v>
      </c>
      <c r="F199" s="229" t="s">
        <v>346</v>
      </c>
      <c r="G199" s="227"/>
      <c r="H199" s="230">
        <v>137</v>
      </c>
      <c r="I199" s="231"/>
      <c r="J199" s="227"/>
      <c r="K199" s="227"/>
      <c r="L199" s="232"/>
      <c r="M199" s="233"/>
      <c r="N199" s="234"/>
      <c r="O199" s="234"/>
      <c r="P199" s="234"/>
      <c r="Q199" s="234"/>
      <c r="R199" s="234"/>
      <c r="S199" s="234"/>
      <c r="T199" s="235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36" t="s">
        <v>136</v>
      </c>
      <c r="AU199" s="236" t="s">
        <v>85</v>
      </c>
      <c r="AV199" s="13" t="s">
        <v>85</v>
      </c>
      <c r="AW199" s="13" t="s">
        <v>34</v>
      </c>
      <c r="AX199" s="13" t="s">
        <v>82</v>
      </c>
      <c r="AY199" s="236" t="s">
        <v>124</v>
      </c>
    </row>
    <row r="200" s="2" customFormat="1" ht="26.4" customHeight="1">
      <c r="A200" s="38"/>
      <c r="B200" s="39"/>
      <c r="C200" s="205" t="s">
        <v>347</v>
      </c>
      <c r="D200" s="205" t="s">
        <v>126</v>
      </c>
      <c r="E200" s="206" t="s">
        <v>348</v>
      </c>
      <c r="F200" s="207" t="s">
        <v>349</v>
      </c>
      <c r="G200" s="208" t="s">
        <v>324</v>
      </c>
      <c r="H200" s="209">
        <v>11</v>
      </c>
      <c r="I200" s="210"/>
      <c r="J200" s="211">
        <f>ROUND(I200*H200,2)</f>
        <v>0</v>
      </c>
      <c r="K200" s="212"/>
      <c r="L200" s="44"/>
      <c r="M200" s="213" t="s">
        <v>21</v>
      </c>
      <c r="N200" s="214" t="s">
        <v>45</v>
      </c>
      <c r="O200" s="84"/>
      <c r="P200" s="215">
        <f>O200*H200</f>
        <v>0</v>
      </c>
      <c r="Q200" s="215">
        <v>0.1295</v>
      </c>
      <c r="R200" s="215">
        <f>Q200*H200</f>
        <v>1.4245000000000001</v>
      </c>
      <c r="S200" s="215">
        <v>0</v>
      </c>
      <c r="T200" s="216">
        <f>S200*H200</f>
        <v>0</v>
      </c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217" t="s">
        <v>130</v>
      </c>
      <c r="AT200" s="217" t="s">
        <v>126</v>
      </c>
      <c r="AU200" s="217" t="s">
        <v>85</v>
      </c>
      <c r="AY200" s="17" t="s">
        <v>124</v>
      </c>
      <c r="BE200" s="218">
        <f>IF(N200="základní",J200,0)</f>
        <v>0</v>
      </c>
      <c r="BF200" s="218">
        <f>IF(N200="snížená",J200,0)</f>
        <v>0</v>
      </c>
      <c r="BG200" s="218">
        <f>IF(N200="zákl. přenesená",J200,0)</f>
        <v>0</v>
      </c>
      <c r="BH200" s="218">
        <f>IF(N200="sníž. přenesená",J200,0)</f>
        <v>0</v>
      </c>
      <c r="BI200" s="218">
        <f>IF(N200="nulová",J200,0)</f>
        <v>0</v>
      </c>
      <c r="BJ200" s="17" t="s">
        <v>82</v>
      </c>
      <c r="BK200" s="218">
        <f>ROUND(I200*H200,2)</f>
        <v>0</v>
      </c>
      <c r="BL200" s="17" t="s">
        <v>130</v>
      </c>
      <c r="BM200" s="217" t="s">
        <v>350</v>
      </c>
    </row>
    <row r="201" s="2" customFormat="1">
      <c r="A201" s="38"/>
      <c r="B201" s="39"/>
      <c r="C201" s="40"/>
      <c r="D201" s="219" t="s">
        <v>132</v>
      </c>
      <c r="E201" s="40"/>
      <c r="F201" s="220" t="s">
        <v>351</v>
      </c>
      <c r="G201" s="40"/>
      <c r="H201" s="40"/>
      <c r="I201" s="221"/>
      <c r="J201" s="40"/>
      <c r="K201" s="40"/>
      <c r="L201" s="44"/>
      <c r="M201" s="222"/>
      <c r="N201" s="223"/>
      <c r="O201" s="84"/>
      <c r="P201" s="84"/>
      <c r="Q201" s="84"/>
      <c r="R201" s="84"/>
      <c r="S201" s="84"/>
      <c r="T201" s="85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T201" s="17" t="s">
        <v>132</v>
      </c>
      <c r="AU201" s="17" t="s">
        <v>85</v>
      </c>
    </row>
    <row r="202" s="2" customFormat="1" ht="16.5" customHeight="1">
      <c r="A202" s="38"/>
      <c r="B202" s="39"/>
      <c r="C202" s="248" t="s">
        <v>352</v>
      </c>
      <c r="D202" s="248" t="s">
        <v>205</v>
      </c>
      <c r="E202" s="249" t="s">
        <v>353</v>
      </c>
      <c r="F202" s="250" t="s">
        <v>354</v>
      </c>
      <c r="G202" s="251" t="s">
        <v>324</v>
      </c>
      <c r="H202" s="252">
        <v>11.220000000000001</v>
      </c>
      <c r="I202" s="253"/>
      <c r="J202" s="254">
        <f>ROUND(I202*H202,2)</f>
        <v>0</v>
      </c>
      <c r="K202" s="255"/>
      <c r="L202" s="256"/>
      <c r="M202" s="257" t="s">
        <v>21</v>
      </c>
      <c r="N202" s="258" t="s">
        <v>45</v>
      </c>
      <c r="O202" s="84"/>
      <c r="P202" s="215">
        <f>O202*H202</f>
        <v>0</v>
      </c>
      <c r="Q202" s="215">
        <v>0.033500000000000002</v>
      </c>
      <c r="R202" s="215">
        <f>Q202*H202</f>
        <v>0.37587000000000004</v>
      </c>
      <c r="S202" s="215">
        <v>0</v>
      </c>
      <c r="T202" s="216">
        <f>S202*H202</f>
        <v>0</v>
      </c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R202" s="217" t="s">
        <v>171</v>
      </c>
      <c r="AT202" s="217" t="s">
        <v>205</v>
      </c>
      <c r="AU202" s="217" t="s">
        <v>85</v>
      </c>
      <c r="AY202" s="17" t="s">
        <v>124</v>
      </c>
      <c r="BE202" s="218">
        <f>IF(N202="základní",J202,0)</f>
        <v>0</v>
      </c>
      <c r="BF202" s="218">
        <f>IF(N202="snížená",J202,0)</f>
        <v>0</v>
      </c>
      <c r="BG202" s="218">
        <f>IF(N202="zákl. přenesená",J202,0)</f>
        <v>0</v>
      </c>
      <c r="BH202" s="218">
        <f>IF(N202="sníž. přenesená",J202,0)</f>
        <v>0</v>
      </c>
      <c r="BI202" s="218">
        <f>IF(N202="nulová",J202,0)</f>
        <v>0</v>
      </c>
      <c r="BJ202" s="17" t="s">
        <v>82</v>
      </c>
      <c r="BK202" s="218">
        <f>ROUND(I202*H202,2)</f>
        <v>0</v>
      </c>
      <c r="BL202" s="17" t="s">
        <v>130</v>
      </c>
      <c r="BM202" s="217" t="s">
        <v>355</v>
      </c>
    </row>
    <row r="203" s="13" customFormat="1">
      <c r="A203" s="13"/>
      <c r="B203" s="226"/>
      <c r="C203" s="227"/>
      <c r="D203" s="224" t="s">
        <v>136</v>
      </c>
      <c r="E203" s="228" t="s">
        <v>21</v>
      </c>
      <c r="F203" s="229" t="s">
        <v>191</v>
      </c>
      <c r="G203" s="227"/>
      <c r="H203" s="230">
        <v>11</v>
      </c>
      <c r="I203" s="231"/>
      <c r="J203" s="227"/>
      <c r="K203" s="227"/>
      <c r="L203" s="232"/>
      <c r="M203" s="233"/>
      <c r="N203" s="234"/>
      <c r="O203" s="234"/>
      <c r="P203" s="234"/>
      <c r="Q203" s="234"/>
      <c r="R203" s="234"/>
      <c r="S203" s="234"/>
      <c r="T203" s="235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36" t="s">
        <v>136</v>
      </c>
      <c r="AU203" s="236" t="s">
        <v>85</v>
      </c>
      <c r="AV203" s="13" t="s">
        <v>85</v>
      </c>
      <c r="AW203" s="13" t="s">
        <v>34</v>
      </c>
      <c r="AX203" s="13" t="s">
        <v>82</v>
      </c>
      <c r="AY203" s="236" t="s">
        <v>124</v>
      </c>
    </row>
    <row r="204" s="13" customFormat="1">
      <c r="A204" s="13"/>
      <c r="B204" s="226"/>
      <c r="C204" s="227"/>
      <c r="D204" s="224" t="s">
        <v>136</v>
      </c>
      <c r="E204" s="227"/>
      <c r="F204" s="229" t="s">
        <v>356</v>
      </c>
      <c r="G204" s="227"/>
      <c r="H204" s="230">
        <v>11.220000000000001</v>
      </c>
      <c r="I204" s="231"/>
      <c r="J204" s="227"/>
      <c r="K204" s="227"/>
      <c r="L204" s="232"/>
      <c r="M204" s="233"/>
      <c r="N204" s="234"/>
      <c r="O204" s="234"/>
      <c r="P204" s="234"/>
      <c r="Q204" s="234"/>
      <c r="R204" s="234"/>
      <c r="S204" s="234"/>
      <c r="T204" s="235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36" t="s">
        <v>136</v>
      </c>
      <c r="AU204" s="236" t="s">
        <v>85</v>
      </c>
      <c r="AV204" s="13" t="s">
        <v>85</v>
      </c>
      <c r="AW204" s="13" t="s">
        <v>4</v>
      </c>
      <c r="AX204" s="13" t="s">
        <v>82</v>
      </c>
      <c r="AY204" s="236" t="s">
        <v>124</v>
      </c>
    </row>
    <row r="205" s="2" customFormat="1" ht="24" customHeight="1">
      <c r="A205" s="38"/>
      <c r="B205" s="39"/>
      <c r="C205" s="205" t="s">
        <v>357</v>
      </c>
      <c r="D205" s="205" t="s">
        <v>126</v>
      </c>
      <c r="E205" s="206" t="s">
        <v>358</v>
      </c>
      <c r="F205" s="207" t="s">
        <v>359</v>
      </c>
      <c r="G205" s="208" t="s">
        <v>324</v>
      </c>
      <c r="H205" s="209">
        <v>256</v>
      </c>
      <c r="I205" s="210"/>
      <c r="J205" s="211">
        <f>ROUND(I205*H205,2)</f>
        <v>0</v>
      </c>
      <c r="K205" s="212"/>
      <c r="L205" s="44"/>
      <c r="M205" s="213" t="s">
        <v>21</v>
      </c>
      <c r="N205" s="214" t="s">
        <v>45</v>
      </c>
      <c r="O205" s="84"/>
      <c r="P205" s="215">
        <f>O205*H205</f>
        <v>0</v>
      </c>
      <c r="Q205" s="215">
        <v>0</v>
      </c>
      <c r="R205" s="215">
        <f>Q205*H205</f>
        <v>0</v>
      </c>
      <c r="S205" s="215">
        <v>0</v>
      </c>
      <c r="T205" s="216">
        <f>S205*H205</f>
        <v>0</v>
      </c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R205" s="217" t="s">
        <v>130</v>
      </c>
      <c r="AT205" s="217" t="s">
        <v>126</v>
      </c>
      <c r="AU205" s="217" t="s">
        <v>85</v>
      </c>
      <c r="AY205" s="17" t="s">
        <v>124</v>
      </c>
      <c r="BE205" s="218">
        <f>IF(N205="základní",J205,0)</f>
        <v>0</v>
      </c>
      <c r="BF205" s="218">
        <f>IF(N205="snížená",J205,0)</f>
        <v>0</v>
      </c>
      <c r="BG205" s="218">
        <f>IF(N205="zákl. přenesená",J205,0)</f>
        <v>0</v>
      </c>
      <c r="BH205" s="218">
        <f>IF(N205="sníž. přenesená",J205,0)</f>
        <v>0</v>
      </c>
      <c r="BI205" s="218">
        <f>IF(N205="nulová",J205,0)</f>
        <v>0</v>
      </c>
      <c r="BJ205" s="17" t="s">
        <v>82</v>
      </c>
      <c r="BK205" s="218">
        <f>ROUND(I205*H205,2)</f>
        <v>0</v>
      </c>
      <c r="BL205" s="17" t="s">
        <v>130</v>
      </c>
      <c r="BM205" s="217" t="s">
        <v>360</v>
      </c>
    </row>
    <row r="206" s="2" customFormat="1">
      <c r="A206" s="38"/>
      <c r="B206" s="39"/>
      <c r="C206" s="40"/>
      <c r="D206" s="219" t="s">
        <v>132</v>
      </c>
      <c r="E206" s="40"/>
      <c r="F206" s="220" t="s">
        <v>361</v>
      </c>
      <c r="G206" s="40"/>
      <c r="H206" s="40"/>
      <c r="I206" s="221"/>
      <c r="J206" s="40"/>
      <c r="K206" s="40"/>
      <c r="L206" s="44"/>
      <c r="M206" s="222"/>
      <c r="N206" s="223"/>
      <c r="O206" s="84"/>
      <c r="P206" s="84"/>
      <c r="Q206" s="84"/>
      <c r="R206" s="84"/>
      <c r="S206" s="84"/>
      <c r="T206" s="85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T206" s="17" t="s">
        <v>132</v>
      </c>
      <c r="AU206" s="17" t="s">
        <v>85</v>
      </c>
    </row>
    <row r="207" s="13" customFormat="1">
      <c r="A207" s="13"/>
      <c r="B207" s="226"/>
      <c r="C207" s="227"/>
      <c r="D207" s="224" t="s">
        <v>136</v>
      </c>
      <c r="E207" s="228" t="s">
        <v>21</v>
      </c>
      <c r="F207" s="229" t="s">
        <v>362</v>
      </c>
      <c r="G207" s="227"/>
      <c r="H207" s="230">
        <v>256</v>
      </c>
      <c r="I207" s="231"/>
      <c r="J207" s="227"/>
      <c r="K207" s="227"/>
      <c r="L207" s="232"/>
      <c r="M207" s="233"/>
      <c r="N207" s="234"/>
      <c r="O207" s="234"/>
      <c r="P207" s="234"/>
      <c r="Q207" s="234"/>
      <c r="R207" s="234"/>
      <c r="S207" s="234"/>
      <c r="T207" s="235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36" t="s">
        <v>136</v>
      </c>
      <c r="AU207" s="236" t="s">
        <v>85</v>
      </c>
      <c r="AV207" s="13" t="s">
        <v>85</v>
      </c>
      <c r="AW207" s="13" t="s">
        <v>34</v>
      </c>
      <c r="AX207" s="13" t="s">
        <v>82</v>
      </c>
      <c r="AY207" s="236" t="s">
        <v>124</v>
      </c>
    </row>
    <row r="208" s="2" customFormat="1" ht="26.4" customHeight="1">
      <c r="A208" s="38"/>
      <c r="B208" s="39"/>
      <c r="C208" s="205" t="s">
        <v>363</v>
      </c>
      <c r="D208" s="205" t="s">
        <v>126</v>
      </c>
      <c r="E208" s="206" t="s">
        <v>364</v>
      </c>
      <c r="F208" s="207" t="s">
        <v>365</v>
      </c>
      <c r="G208" s="208" t="s">
        <v>324</v>
      </c>
      <c r="H208" s="209">
        <v>256</v>
      </c>
      <c r="I208" s="210"/>
      <c r="J208" s="211">
        <f>ROUND(I208*H208,2)</f>
        <v>0</v>
      </c>
      <c r="K208" s="212"/>
      <c r="L208" s="44"/>
      <c r="M208" s="213" t="s">
        <v>21</v>
      </c>
      <c r="N208" s="214" t="s">
        <v>45</v>
      </c>
      <c r="O208" s="84"/>
      <c r="P208" s="215">
        <f>O208*H208</f>
        <v>0</v>
      </c>
      <c r="Q208" s="215">
        <v>6.0000000000000002E-05</v>
      </c>
      <c r="R208" s="215">
        <f>Q208*H208</f>
        <v>0.01536</v>
      </c>
      <c r="S208" s="215">
        <v>0</v>
      </c>
      <c r="T208" s="216">
        <f>S208*H208</f>
        <v>0</v>
      </c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217" t="s">
        <v>130</v>
      </c>
      <c r="AT208" s="217" t="s">
        <v>126</v>
      </c>
      <c r="AU208" s="217" t="s">
        <v>85</v>
      </c>
      <c r="AY208" s="17" t="s">
        <v>124</v>
      </c>
      <c r="BE208" s="218">
        <f>IF(N208="základní",J208,0)</f>
        <v>0</v>
      </c>
      <c r="BF208" s="218">
        <f>IF(N208="snížená",J208,0)</f>
        <v>0</v>
      </c>
      <c r="BG208" s="218">
        <f>IF(N208="zákl. přenesená",J208,0)</f>
        <v>0</v>
      </c>
      <c r="BH208" s="218">
        <f>IF(N208="sníž. přenesená",J208,0)</f>
        <v>0</v>
      </c>
      <c r="BI208" s="218">
        <f>IF(N208="nulová",J208,0)</f>
        <v>0</v>
      </c>
      <c r="BJ208" s="17" t="s">
        <v>82</v>
      </c>
      <c r="BK208" s="218">
        <f>ROUND(I208*H208,2)</f>
        <v>0</v>
      </c>
      <c r="BL208" s="17" t="s">
        <v>130</v>
      </c>
      <c r="BM208" s="217" t="s">
        <v>366</v>
      </c>
    </row>
    <row r="209" s="2" customFormat="1">
      <c r="A209" s="38"/>
      <c r="B209" s="39"/>
      <c r="C209" s="40"/>
      <c r="D209" s="219" t="s">
        <v>132</v>
      </c>
      <c r="E209" s="40"/>
      <c r="F209" s="220" t="s">
        <v>367</v>
      </c>
      <c r="G209" s="40"/>
      <c r="H209" s="40"/>
      <c r="I209" s="221"/>
      <c r="J209" s="40"/>
      <c r="K209" s="40"/>
      <c r="L209" s="44"/>
      <c r="M209" s="222"/>
      <c r="N209" s="223"/>
      <c r="O209" s="84"/>
      <c r="P209" s="84"/>
      <c r="Q209" s="84"/>
      <c r="R209" s="84"/>
      <c r="S209" s="84"/>
      <c r="T209" s="85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T209" s="17" t="s">
        <v>132</v>
      </c>
      <c r="AU209" s="17" t="s">
        <v>85</v>
      </c>
    </row>
    <row r="210" s="13" customFormat="1">
      <c r="A210" s="13"/>
      <c r="B210" s="226"/>
      <c r="C210" s="227"/>
      <c r="D210" s="224" t="s">
        <v>136</v>
      </c>
      <c r="E210" s="228" t="s">
        <v>21</v>
      </c>
      <c r="F210" s="229" t="s">
        <v>368</v>
      </c>
      <c r="G210" s="227"/>
      <c r="H210" s="230">
        <v>256</v>
      </c>
      <c r="I210" s="231"/>
      <c r="J210" s="227"/>
      <c r="K210" s="227"/>
      <c r="L210" s="232"/>
      <c r="M210" s="233"/>
      <c r="N210" s="234"/>
      <c r="O210" s="234"/>
      <c r="P210" s="234"/>
      <c r="Q210" s="234"/>
      <c r="R210" s="234"/>
      <c r="S210" s="234"/>
      <c r="T210" s="235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36" t="s">
        <v>136</v>
      </c>
      <c r="AU210" s="236" t="s">
        <v>85</v>
      </c>
      <c r="AV210" s="13" t="s">
        <v>85</v>
      </c>
      <c r="AW210" s="13" t="s">
        <v>34</v>
      </c>
      <c r="AX210" s="13" t="s">
        <v>74</v>
      </c>
      <c r="AY210" s="236" t="s">
        <v>124</v>
      </c>
    </row>
    <row r="211" s="2" customFormat="1" ht="26.4" customHeight="1">
      <c r="A211" s="38"/>
      <c r="B211" s="39"/>
      <c r="C211" s="205" t="s">
        <v>369</v>
      </c>
      <c r="D211" s="205" t="s">
        <v>126</v>
      </c>
      <c r="E211" s="206" t="s">
        <v>370</v>
      </c>
      <c r="F211" s="207" t="s">
        <v>371</v>
      </c>
      <c r="G211" s="208" t="s">
        <v>324</v>
      </c>
      <c r="H211" s="209">
        <v>256</v>
      </c>
      <c r="I211" s="210"/>
      <c r="J211" s="211">
        <f>ROUND(I211*H211,2)</f>
        <v>0</v>
      </c>
      <c r="K211" s="212"/>
      <c r="L211" s="44"/>
      <c r="M211" s="213" t="s">
        <v>21</v>
      </c>
      <c r="N211" s="214" t="s">
        <v>45</v>
      </c>
      <c r="O211" s="84"/>
      <c r="P211" s="215">
        <f>O211*H211</f>
        <v>0</v>
      </c>
      <c r="Q211" s="215">
        <v>0</v>
      </c>
      <c r="R211" s="215">
        <f>Q211*H211</f>
        <v>0</v>
      </c>
      <c r="S211" s="215">
        <v>0</v>
      </c>
      <c r="T211" s="216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17" t="s">
        <v>130</v>
      </c>
      <c r="AT211" s="217" t="s">
        <v>126</v>
      </c>
      <c r="AU211" s="217" t="s">
        <v>85</v>
      </c>
      <c r="AY211" s="17" t="s">
        <v>124</v>
      </c>
      <c r="BE211" s="218">
        <f>IF(N211="základní",J211,0)</f>
        <v>0</v>
      </c>
      <c r="BF211" s="218">
        <f>IF(N211="snížená",J211,0)</f>
        <v>0</v>
      </c>
      <c r="BG211" s="218">
        <f>IF(N211="zákl. přenesená",J211,0)</f>
        <v>0</v>
      </c>
      <c r="BH211" s="218">
        <f>IF(N211="sníž. přenesená",J211,0)</f>
        <v>0</v>
      </c>
      <c r="BI211" s="218">
        <f>IF(N211="nulová",J211,0)</f>
        <v>0</v>
      </c>
      <c r="BJ211" s="17" t="s">
        <v>82</v>
      </c>
      <c r="BK211" s="218">
        <f>ROUND(I211*H211,2)</f>
        <v>0</v>
      </c>
      <c r="BL211" s="17" t="s">
        <v>130</v>
      </c>
      <c r="BM211" s="217" t="s">
        <v>372</v>
      </c>
    </row>
    <row r="212" s="2" customFormat="1">
      <c r="A212" s="38"/>
      <c r="B212" s="39"/>
      <c r="C212" s="40"/>
      <c r="D212" s="219" t="s">
        <v>132</v>
      </c>
      <c r="E212" s="40"/>
      <c r="F212" s="220" t="s">
        <v>373</v>
      </c>
      <c r="G212" s="40"/>
      <c r="H212" s="40"/>
      <c r="I212" s="221"/>
      <c r="J212" s="40"/>
      <c r="K212" s="40"/>
      <c r="L212" s="44"/>
      <c r="M212" s="222"/>
      <c r="N212" s="223"/>
      <c r="O212" s="84"/>
      <c r="P212" s="84"/>
      <c r="Q212" s="84"/>
      <c r="R212" s="84"/>
      <c r="S212" s="84"/>
      <c r="T212" s="85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7" t="s">
        <v>132</v>
      </c>
      <c r="AU212" s="17" t="s">
        <v>85</v>
      </c>
    </row>
    <row r="213" s="2" customFormat="1">
      <c r="A213" s="38"/>
      <c r="B213" s="39"/>
      <c r="C213" s="40"/>
      <c r="D213" s="224" t="s">
        <v>134</v>
      </c>
      <c r="E213" s="40"/>
      <c r="F213" s="225" t="s">
        <v>374</v>
      </c>
      <c r="G213" s="40"/>
      <c r="H213" s="40"/>
      <c r="I213" s="221"/>
      <c r="J213" s="40"/>
      <c r="K213" s="40"/>
      <c r="L213" s="44"/>
      <c r="M213" s="222"/>
      <c r="N213" s="223"/>
      <c r="O213" s="84"/>
      <c r="P213" s="84"/>
      <c r="Q213" s="84"/>
      <c r="R213" s="84"/>
      <c r="S213" s="84"/>
      <c r="T213" s="85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T213" s="17" t="s">
        <v>134</v>
      </c>
      <c r="AU213" s="17" t="s">
        <v>85</v>
      </c>
    </row>
    <row r="214" s="13" customFormat="1">
      <c r="A214" s="13"/>
      <c r="B214" s="226"/>
      <c r="C214" s="227"/>
      <c r="D214" s="224" t="s">
        <v>136</v>
      </c>
      <c r="E214" s="228" t="s">
        <v>21</v>
      </c>
      <c r="F214" s="229" t="s">
        <v>368</v>
      </c>
      <c r="G214" s="227"/>
      <c r="H214" s="230">
        <v>256</v>
      </c>
      <c r="I214" s="231"/>
      <c r="J214" s="227"/>
      <c r="K214" s="227"/>
      <c r="L214" s="232"/>
      <c r="M214" s="233"/>
      <c r="N214" s="234"/>
      <c r="O214" s="234"/>
      <c r="P214" s="234"/>
      <c r="Q214" s="234"/>
      <c r="R214" s="234"/>
      <c r="S214" s="234"/>
      <c r="T214" s="235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36" t="s">
        <v>136</v>
      </c>
      <c r="AU214" s="236" t="s">
        <v>85</v>
      </c>
      <c r="AV214" s="13" t="s">
        <v>85</v>
      </c>
      <c r="AW214" s="13" t="s">
        <v>34</v>
      </c>
      <c r="AX214" s="13" t="s">
        <v>82</v>
      </c>
      <c r="AY214" s="236" t="s">
        <v>124</v>
      </c>
    </row>
    <row r="215" s="2" customFormat="1" ht="16.5" customHeight="1">
      <c r="A215" s="38"/>
      <c r="B215" s="39"/>
      <c r="C215" s="205" t="s">
        <v>375</v>
      </c>
      <c r="D215" s="205" t="s">
        <v>126</v>
      </c>
      <c r="E215" s="206" t="s">
        <v>376</v>
      </c>
      <c r="F215" s="207" t="s">
        <v>377</v>
      </c>
      <c r="G215" s="208" t="s">
        <v>324</v>
      </c>
      <c r="H215" s="209">
        <v>256</v>
      </c>
      <c r="I215" s="210"/>
      <c r="J215" s="211">
        <f>ROUND(I215*H215,2)</f>
        <v>0</v>
      </c>
      <c r="K215" s="212"/>
      <c r="L215" s="44"/>
      <c r="M215" s="213" t="s">
        <v>21</v>
      </c>
      <c r="N215" s="214" t="s">
        <v>45</v>
      </c>
      <c r="O215" s="84"/>
      <c r="P215" s="215">
        <f>O215*H215</f>
        <v>0</v>
      </c>
      <c r="Q215" s="215">
        <v>0</v>
      </c>
      <c r="R215" s="215">
        <f>Q215*H215</f>
        <v>0</v>
      </c>
      <c r="S215" s="215">
        <v>0</v>
      </c>
      <c r="T215" s="216">
        <f>S215*H215</f>
        <v>0</v>
      </c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R215" s="217" t="s">
        <v>130</v>
      </c>
      <c r="AT215" s="217" t="s">
        <v>126</v>
      </c>
      <c r="AU215" s="217" t="s">
        <v>85</v>
      </c>
      <c r="AY215" s="17" t="s">
        <v>124</v>
      </c>
      <c r="BE215" s="218">
        <f>IF(N215="základní",J215,0)</f>
        <v>0</v>
      </c>
      <c r="BF215" s="218">
        <f>IF(N215="snížená",J215,0)</f>
        <v>0</v>
      </c>
      <c r="BG215" s="218">
        <f>IF(N215="zákl. přenesená",J215,0)</f>
        <v>0</v>
      </c>
      <c r="BH215" s="218">
        <f>IF(N215="sníž. přenesená",J215,0)</f>
        <v>0</v>
      </c>
      <c r="BI215" s="218">
        <f>IF(N215="nulová",J215,0)</f>
        <v>0</v>
      </c>
      <c r="BJ215" s="17" t="s">
        <v>82</v>
      </c>
      <c r="BK215" s="218">
        <f>ROUND(I215*H215,2)</f>
        <v>0</v>
      </c>
      <c r="BL215" s="17" t="s">
        <v>130</v>
      </c>
      <c r="BM215" s="217" t="s">
        <v>378</v>
      </c>
    </row>
    <row r="216" s="2" customFormat="1">
      <c r="A216" s="38"/>
      <c r="B216" s="39"/>
      <c r="C216" s="40"/>
      <c r="D216" s="219" t="s">
        <v>132</v>
      </c>
      <c r="E216" s="40"/>
      <c r="F216" s="220" t="s">
        <v>379</v>
      </c>
      <c r="G216" s="40"/>
      <c r="H216" s="40"/>
      <c r="I216" s="221"/>
      <c r="J216" s="40"/>
      <c r="K216" s="40"/>
      <c r="L216" s="44"/>
      <c r="M216" s="222"/>
      <c r="N216" s="223"/>
      <c r="O216" s="84"/>
      <c r="P216" s="84"/>
      <c r="Q216" s="84"/>
      <c r="R216" s="84"/>
      <c r="S216" s="84"/>
      <c r="T216" s="85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T216" s="17" t="s">
        <v>132</v>
      </c>
      <c r="AU216" s="17" t="s">
        <v>85</v>
      </c>
    </row>
    <row r="217" s="13" customFormat="1">
      <c r="A217" s="13"/>
      <c r="B217" s="226"/>
      <c r="C217" s="227"/>
      <c r="D217" s="224" t="s">
        <v>136</v>
      </c>
      <c r="E217" s="228" t="s">
        <v>21</v>
      </c>
      <c r="F217" s="229" t="s">
        <v>368</v>
      </c>
      <c r="G217" s="227"/>
      <c r="H217" s="230">
        <v>256</v>
      </c>
      <c r="I217" s="231"/>
      <c r="J217" s="227"/>
      <c r="K217" s="227"/>
      <c r="L217" s="232"/>
      <c r="M217" s="233"/>
      <c r="N217" s="234"/>
      <c r="O217" s="234"/>
      <c r="P217" s="234"/>
      <c r="Q217" s="234"/>
      <c r="R217" s="234"/>
      <c r="S217" s="234"/>
      <c r="T217" s="235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36" t="s">
        <v>136</v>
      </c>
      <c r="AU217" s="236" t="s">
        <v>85</v>
      </c>
      <c r="AV217" s="13" t="s">
        <v>85</v>
      </c>
      <c r="AW217" s="13" t="s">
        <v>34</v>
      </c>
      <c r="AX217" s="13" t="s">
        <v>82</v>
      </c>
      <c r="AY217" s="236" t="s">
        <v>124</v>
      </c>
    </row>
    <row r="218" s="2" customFormat="1" ht="16.5" customHeight="1">
      <c r="A218" s="38"/>
      <c r="B218" s="39"/>
      <c r="C218" s="205" t="s">
        <v>380</v>
      </c>
      <c r="D218" s="205" t="s">
        <v>126</v>
      </c>
      <c r="E218" s="206" t="s">
        <v>381</v>
      </c>
      <c r="F218" s="207" t="s">
        <v>382</v>
      </c>
      <c r="G218" s="208" t="s">
        <v>324</v>
      </c>
      <c r="H218" s="209">
        <v>10</v>
      </c>
      <c r="I218" s="210"/>
      <c r="J218" s="211">
        <f>ROUND(I218*H218,2)</f>
        <v>0</v>
      </c>
      <c r="K218" s="212"/>
      <c r="L218" s="44"/>
      <c r="M218" s="213" t="s">
        <v>21</v>
      </c>
      <c r="N218" s="214" t="s">
        <v>45</v>
      </c>
      <c r="O218" s="84"/>
      <c r="P218" s="215">
        <f>O218*H218</f>
        <v>0</v>
      </c>
      <c r="Q218" s="215">
        <v>0.29221000000000003</v>
      </c>
      <c r="R218" s="215">
        <f>Q218*H218</f>
        <v>2.9221000000000004</v>
      </c>
      <c r="S218" s="215">
        <v>0</v>
      </c>
      <c r="T218" s="216">
        <f>S218*H218</f>
        <v>0</v>
      </c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R218" s="217" t="s">
        <v>130</v>
      </c>
      <c r="AT218" s="217" t="s">
        <v>126</v>
      </c>
      <c r="AU218" s="217" t="s">
        <v>85</v>
      </c>
      <c r="AY218" s="17" t="s">
        <v>124</v>
      </c>
      <c r="BE218" s="218">
        <f>IF(N218="základní",J218,0)</f>
        <v>0</v>
      </c>
      <c r="BF218" s="218">
        <f>IF(N218="snížená",J218,0)</f>
        <v>0</v>
      </c>
      <c r="BG218" s="218">
        <f>IF(N218="zákl. přenesená",J218,0)</f>
        <v>0</v>
      </c>
      <c r="BH218" s="218">
        <f>IF(N218="sníž. přenesená",J218,0)</f>
        <v>0</v>
      </c>
      <c r="BI218" s="218">
        <f>IF(N218="nulová",J218,0)</f>
        <v>0</v>
      </c>
      <c r="BJ218" s="17" t="s">
        <v>82</v>
      </c>
      <c r="BK218" s="218">
        <f>ROUND(I218*H218,2)</f>
        <v>0</v>
      </c>
      <c r="BL218" s="17" t="s">
        <v>130</v>
      </c>
      <c r="BM218" s="217" t="s">
        <v>383</v>
      </c>
    </row>
    <row r="219" s="13" customFormat="1">
      <c r="A219" s="13"/>
      <c r="B219" s="226"/>
      <c r="C219" s="227"/>
      <c r="D219" s="224" t="s">
        <v>136</v>
      </c>
      <c r="E219" s="228" t="s">
        <v>21</v>
      </c>
      <c r="F219" s="229" t="s">
        <v>185</v>
      </c>
      <c r="G219" s="227"/>
      <c r="H219" s="230">
        <v>10</v>
      </c>
      <c r="I219" s="231"/>
      <c r="J219" s="227"/>
      <c r="K219" s="227"/>
      <c r="L219" s="232"/>
      <c r="M219" s="233"/>
      <c r="N219" s="234"/>
      <c r="O219" s="234"/>
      <c r="P219" s="234"/>
      <c r="Q219" s="234"/>
      <c r="R219" s="234"/>
      <c r="S219" s="234"/>
      <c r="T219" s="235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36" t="s">
        <v>136</v>
      </c>
      <c r="AU219" s="236" t="s">
        <v>85</v>
      </c>
      <c r="AV219" s="13" t="s">
        <v>85</v>
      </c>
      <c r="AW219" s="13" t="s">
        <v>34</v>
      </c>
      <c r="AX219" s="13" t="s">
        <v>82</v>
      </c>
      <c r="AY219" s="236" t="s">
        <v>124</v>
      </c>
    </row>
    <row r="220" s="2" customFormat="1" ht="16.5" customHeight="1">
      <c r="A220" s="38"/>
      <c r="B220" s="39"/>
      <c r="C220" s="248" t="s">
        <v>384</v>
      </c>
      <c r="D220" s="248" t="s">
        <v>205</v>
      </c>
      <c r="E220" s="249" t="s">
        <v>385</v>
      </c>
      <c r="F220" s="250" t="s">
        <v>386</v>
      </c>
      <c r="G220" s="251" t="s">
        <v>324</v>
      </c>
      <c r="H220" s="252">
        <v>10</v>
      </c>
      <c r="I220" s="253"/>
      <c r="J220" s="254">
        <f>ROUND(I220*H220,2)</f>
        <v>0</v>
      </c>
      <c r="K220" s="255"/>
      <c r="L220" s="256"/>
      <c r="M220" s="257" t="s">
        <v>21</v>
      </c>
      <c r="N220" s="258" t="s">
        <v>45</v>
      </c>
      <c r="O220" s="84"/>
      <c r="P220" s="215">
        <f>O220*H220</f>
        <v>0</v>
      </c>
      <c r="Q220" s="215">
        <v>0.0172</v>
      </c>
      <c r="R220" s="215">
        <f>Q220*H220</f>
        <v>0.17199999999999999</v>
      </c>
      <c r="S220" s="215">
        <v>0</v>
      </c>
      <c r="T220" s="216">
        <f>S220*H220</f>
        <v>0</v>
      </c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217" t="s">
        <v>171</v>
      </c>
      <c r="AT220" s="217" t="s">
        <v>205</v>
      </c>
      <c r="AU220" s="217" t="s">
        <v>85</v>
      </c>
      <c r="AY220" s="17" t="s">
        <v>124</v>
      </c>
      <c r="BE220" s="218">
        <f>IF(N220="základní",J220,0)</f>
        <v>0</v>
      </c>
      <c r="BF220" s="218">
        <f>IF(N220="snížená",J220,0)</f>
        <v>0</v>
      </c>
      <c r="BG220" s="218">
        <f>IF(N220="zákl. přenesená",J220,0)</f>
        <v>0</v>
      </c>
      <c r="BH220" s="218">
        <f>IF(N220="sníž. přenesená",J220,0)</f>
        <v>0</v>
      </c>
      <c r="BI220" s="218">
        <f>IF(N220="nulová",J220,0)</f>
        <v>0</v>
      </c>
      <c r="BJ220" s="17" t="s">
        <v>82</v>
      </c>
      <c r="BK220" s="218">
        <f>ROUND(I220*H220,2)</f>
        <v>0</v>
      </c>
      <c r="BL220" s="17" t="s">
        <v>130</v>
      </c>
      <c r="BM220" s="217" t="s">
        <v>387</v>
      </c>
    </row>
    <row r="221" s="2" customFormat="1">
      <c r="A221" s="38"/>
      <c r="B221" s="39"/>
      <c r="C221" s="40"/>
      <c r="D221" s="224" t="s">
        <v>134</v>
      </c>
      <c r="E221" s="40"/>
      <c r="F221" s="225" t="s">
        <v>388</v>
      </c>
      <c r="G221" s="40"/>
      <c r="H221" s="40"/>
      <c r="I221" s="221"/>
      <c r="J221" s="40"/>
      <c r="K221" s="40"/>
      <c r="L221" s="44"/>
      <c r="M221" s="222"/>
      <c r="N221" s="223"/>
      <c r="O221" s="84"/>
      <c r="P221" s="84"/>
      <c r="Q221" s="84"/>
      <c r="R221" s="84"/>
      <c r="S221" s="84"/>
      <c r="T221" s="85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T221" s="17" t="s">
        <v>134</v>
      </c>
      <c r="AU221" s="17" t="s">
        <v>85</v>
      </c>
    </row>
    <row r="222" s="2" customFormat="1" ht="36" customHeight="1">
      <c r="A222" s="38"/>
      <c r="B222" s="39"/>
      <c r="C222" s="205" t="s">
        <v>389</v>
      </c>
      <c r="D222" s="205" t="s">
        <v>126</v>
      </c>
      <c r="E222" s="206" t="s">
        <v>390</v>
      </c>
      <c r="F222" s="207" t="s">
        <v>391</v>
      </c>
      <c r="G222" s="208" t="s">
        <v>129</v>
      </c>
      <c r="H222" s="209">
        <v>818</v>
      </c>
      <c r="I222" s="210"/>
      <c r="J222" s="211">
        <f>ROUND(I222*H222,2)</f>
        <v>0</v>
      </c>
      <c r="K222" s="212"/>
      <c r="L222" s="44"/>
      <c r="M222" s="213" t="s">
        <v>21</v>
      </c>
      <c r="N222" s="214" t="s">
        <v>45</v>
      </c>
      <c r="O222" s="84"/>
      <c r="P222" s="215">
        <f>O222*H222</f>
        <v>0</v>
      </c>
      <c r="Q222" s="215">
        <v>0</v>
      </c>
      <c r="R222" s="215">
        <f>Q222*H222</f>
        <v>0</v>
      </c>
      <c r="S222" s="215">
        <v>0.02</v>
      </c>
      <c r="T222" s="216">
        <f>S222*H222</f>
        <v>16.359999999999999</v>
      </c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R222" s="217" t="s">
        <v>130</v>
      </c>
      <c r="AT222" s="217" t="s">
        <v>126</v>
      </c>
      <c r="AU222" s="217" t="s">
        <v>85</v>
      </c>
      <c r="AY222" s="17" t="s">
        <v>124</v>
      </c>
      <c r="BE222" s="218">
        <f>IF(N222="základní",J222,0)</f>
        <v>0</v>
      </c>
      <c r="BF222" s="218">
        <f>IF(N222="snížená",J222,0)</f>
        <v>0</v>
      </c>
      <c r="BG222" s="218">
        <f>IF(N222="zákl. přenesená",J222,0)</f>
        <v>0</v>
      </c>
      <c r="BH222" s="218">
        <f>IF(N222="sníž. přenesená",J222,0)</f>
        <v>0</v>
      </c>
      <c r="BI222" s="218">
        <f>IF(N222="nulová",J222,0)</f>
        <v>0</v>
      </c>
      <c r="BJ222" s="17" t="s">
        <v>82</v>
      </c>
      <c r="BK222" s="218">
        <f>ROUND(I222*H222,2)</f>
        <v>0</v>
      </c>
      <c r="BL222" s="17" t="s">
        <v>130</v>
      </c>
      <c r="BM222" s="217" t="s">
        <v>392</v>
      </c>
    </row>
    <row r="223" s="2" customFormat="1">
      <c r="A223" s="38"/>
      <c r="B223" s="39"/>
      <c r="C223" s="40"/>
      <c r="D223" s="219" t="s">
        <v>132</v>
      </c>
      <c r="E223" s="40"/>
      <c r="F223" s="220" t="s">
        <v>393</v>
      </c>
      <c r="G223" s="40"/>
      <c r="H223" s="40"/>
      <c r="I223" s="221"/>
      <c r="J223" s="40"/>
      <c r="K223" s="40"/>
      <c r="L223" s="44"/>
      <c r="M223" s="222"/>
      <c r="N223" s="223"/>
      <c r="O223" s="84"/>
      <c r="P223" s="84"/>
      <c r="Q223" s="84"/>
      <c r="R223" s="84"/>
      <c r="S223" s="84"/>
      <c r="T223" s="85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T223" s="17" t="s">
        <v>132</v>
      </c>
      <c r="AU223" s="17" t="s">
        <v>85</v>
      </c>
    </row>
    <row r="224" s="13" customFormat="1">
      <c r="A224" s="13"/>
      <c r="B224" s="226"/>
      <c r="C224" s="227"/>
      <c r="D224" s="224" t="s">
        <v>136</v>
      </c>
      <c r="E224" s="228" t="s">
        <v>21</v>
      </c>
      <c r="F224" s="229" t="s">
        <v>394</v>
      </c>
      <c r="G224" s="227"/>
      <c r="H224" s="230">
        <v>818</v>
      </c>
      <c r="I224" s="231"/>
      <c r="J224" s="227"/>
      <c r="K224" s="227"/>
      <c r="L224" s="232"/>
      <c r="M224" s="233"/>
      <c r="N224" s="234"/>
      <c r="O224" s="234"/>
      <c r="P224" s="234"/>
      <c r="Q224" s="234"/>
      <c r="R224" s="234"/>
      <c r="S224" s="234"/>
      <c r="T224" s="235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36" t="s">
        <v>136</v>
      </c>
      <c r="AU224" s="236" t="s">
        <v>85</v>
      </c>
      <c r="AV224" s="13" t="s">
        <v>85</v>
      </c>
      <c r="AW224" s="13" t="s">
        <v>34</v>
      </c>
      <c r="AX224" s="13" t="s">
        <v>82</v>
      </c>
      <c r="AY224" s="236" t="s">
        <v>124</v>
      </c>
    </row>
    <row r="225" s="2" customFormat="1" ht="40.8" customHeight="1">
      <c r="A225" s="38"/>
      <c r="B225" s="39"/>
      <c r="C225" s="205" t="s">
        <v>395</v>
      </c>
      <c r="D225" s="205" t="s">
        <v>126</v>
      </c>
      <c r="E225" s="206" t="s">
        <v>396</v>
      </c>
      <c r="F225" s="207" t="s">
        <v>397</v>
      </c>
      <c r="G225" s="208" t="s">
        <v>129</v>
      </c>
      <c r="H225" s="209">
        <v>137.5</v>
      </c>
      <c r="I225" s="210"/>
      <c r="J225" s="211">
        <f>ROUND(I225*H225,2)</f>
        <v>0</v>
      </c>
      <c r="K225" s="212"/>
      <c r="L225" s="44"/>
      <c r="M225" s="213" t="s">
        <v>21</v>
      </c>
      <c r="N225" s="214" t="s">
        <v>45</v>
      </c>
      <c r="O225" s="84"/>
      <c r="P225" s="215">
        <f>O225*H225</f>
        <v>0</v>
      </c>
      <c r="Q225" s="215">
        <v>0</v>
      </c>
      <c r="R225" s="215">
        <f>Q225*H225</f>
        <v>0</v>
      </c>
      <c r="S225" s="215">
        <v>0.126</v>
      </c>
      <c r="T225" s="216">
        <f>S225*H225</f>
        <v>17.324999999999999</v>
      </c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R225" s="217" t="s">
        <v>130</v>
      </c>
      <c r="AT225" s="217" t="s">
        <v>126</v>
      </c>
      <c r="AU225" s="217" t="s">
        <v>85</v>
      </c>
      <c r="AY225" s="17" t="s">
        <v>124</v>
      </c>
      <c r="BE225" s="218">
        <f>IF(N225="základní",J225,0)</f>
        <v>0</v>
      </c>
      <c r="BF225" s="218">
        <f>IF(N225="snížená",J225,0)</f>
        <v>0</v>
      </c>
      <c r="BG225" s="218">
        <f>IF(N225="zákl. přenesená",J225,0)</f>
        <v>0</v>
      </c>
      <c r="BH225" s="218">
        <f>IF(N225="sníž. přenesená",J225,0)</f>
        <v>0</v>
      </c>
      <c r="BI225" s="218">
        <f>IF(N225="nulová",J225,0)</f>
        <v>0</v>
      </c>
      <c r="BJ225" s="17" t="s">
        <v>82</v>
      </c>
      <c r="BK225" s="218">
        <f>ROUND(I225*H225,2)</f>
        <v>0</v>
      </c>
      <c r="BL225" s="17" t="s">
        <v>130</v>
      </c>
      <c r="BM225" s="217" t="s">
        <v>398</v>
      </c>
    </row>
    <row r="226" s="2" customFormat="1">
      <c r="A226" s="38"/>
      <c r="B226" s="39"/>
      <c r="C226" s="40"/>
      <c r="D226" s="219" t="s">
        <v>132</v>
      </c>
      <c r="E226" s="40"/>
      <c r="F226" s="220" t="s">
        <v>399</v>
      </c>
      <c r="G226" s="40"/>
      <c r="H226" s="40"/>
      <c r="I226" s="221"/>
      <c r="J226" s="40"/>
      <c r="K226" s="40"/>
      <c r="L226" s="44"/>
      <c r="M226" s="222"/>
      <c r="N226" s="223"/>
      <c r="O226" s="84"/>
      <c r="P226" s="84"/>
      <c r="Q226" s="84"/>
      <c r="R226" s="84"/>
      <c r="S226" s="84"/>
      <c r="T226" s="85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T226" s="17" t="s">
        <v>132</v>
      </c>
      <c r="AU226" s="17" t="s">
        <v>85</v>
      </c>
    </row>
    <row r="227" s="2" customFormat="1">
      <c r="A227" s="38"/>
      <c r="B227" s="39"/>
      <c r="C227" s="40"/>
      <c r="D227" s="224" t="s">
        <v>134</v>
      </c>
      <c r="E227" s="40"/>
      <c r="F227" s="225" t="s">
        <v>400</v>
      </c>
      <c r="G227" s="40"/>
      <c r="H227" s="40"/>
      <c r="I227" s="221"/>
      <c r="J227" s="40"/>
      <c r="K227" s="40"/>
      <c r="L227" s="44"/>
      <c r="M227" s="222"/>
      <c r="N227" s="223"/>
      <c r="O227" s="84"/>
      <c r="P227" s="84"/>
      <c r="Q227" s="84"/>
      <c r="R227" s="84"/>
      <c r="S227" s="84"/>
      <c r="T227" s="85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T227" s="17" t="s">
        <v>134</v>
      </c>
      <c r="AU227" s="17" t="s">
        <v>85</v>
      </c>
    </row>
    <row r="228" s="13" customFormat="1">
      <c r="A228" s="13"/>
      <c r="B228" s="226"/>
      <c r="C228" s="227"/>
      <c r="D228" s="224" t="s">
        <v>136</v>
      </c>
      <c r="E228" s="228" t="s">
        <v>21</v>
      </c>
      <c r="F228" s="229" t="s">
        <v>401</v>
      </c>
      <c r="G228" s="227"/>
      <c r="H228" s="230">
        <v>137.5</v>
      </c>
      <c r="I228" s="231"/>
      <c r="J228" s="227"/>
      <c r="K228" s="227"/>
      <c r="L228" s="232"/>
      <c r="M228" s="233"/>
      <c r="N228" s="234"/>
      <c r="O228" s="234"/>
      <c r="P228" s="234"/>
      <c r="Q228" s="234"/>
      <c r="R228" s="234"/>
      <c r="S228" s="234"/>
      <c r="T228" s="235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36" t="s">
        <v>136</v>
      </c>
      <c r="AU228" s="236" t="s">
        <v>85</v>
      </c>
      <c r="AV228" s="13" t="s">
        <v>85</v>
      </c>
      <c r="AW228" s="13" t="s">
        <v>34</v>
      </c>
      <c r="AX228" s="13" t="s">
        <v>82</v>
      </c>
      <c r="AY228" s="236" t="s">
        <v>124</v>
      </c>
    </row>
    <row r="229" s="2" customFormat="1" ht="26.4" customHeight="1">
      <c r="A229" s="38"/>
      <c r="B229" s="39"/>
      <c r="C229" s="205" t="s">
        <v>293</v>
      </c>
      <c r="D229" s="205" t="s">
        <v>126</v>
      </c>
      <c r="E229" s="206" t="s">
        <v>402</v>
      </c>
      <c r="F229" s="207" t="s">
        <v>403</v>
      </c>
      <c r="G229" s="208" t="s">
        <v>324</v>
      </c>
      <c r="H229" s="209">
        <v>9</v>
      </c>
      <c r="I229" s="210"/>
      <c r="J229" s="211">
        <f>ROUND(I229*H229,2)</f>
        <v>0</v>
      </c>
      <c r="K229" s="212"/>
      <c r="L229" s="44"/>
      <c r="M229" s="213" t="s">
        <v>21</v>
      </c>
      <c r="N229" s="214" t="s">
        <v>45</v>
      </c>
      <c r="O229" s="84"/>
      <c r="P229" s="215">
        <f>O229*H229</f>
        <v>0</v>
      </c>
      <c r="Q229" s="215">
        <v>0</v>
      </c>
      <c r="R229" s="215">
        <f>Q229*H229</f>
        <v>0</v>
      </c>
      <c r="S229" s="215">
        <v>0.0092499999999999995</v>
      </c>
      <c r="T229" s="216">
        <f>S229*H229</f>
        <v>0.083249999999999991</v>
      </c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217" t="s">
        <v>130</v>
      </c>
      <c r="AT229" s="217" t="s">
        <v>126</v>
      </c>
      <c r="AU229" s="217" t="s">
        <v>85</v>
      </c>
      <c r="AY229" s="17" t="s">
        <v>124</v>
      </c>
      <c r="BE229" s="218">
        <f>IF(N229="základní",J229,0)</f>
        <v>0</v>
      </c>
      <c r="BF229" s="218">
        <f>IF(N229="snížená",J229,0)</f>
        <v>0</v>
      </c>
      <c r="BG229" s="218">
        <f>IF(N229="zákl. přenesená",J229,0)</f>
        <v>0</v>
      </c>
      <c r="BH229" s="218">
        <f>IF(N229="sníž. přenesená",J229,0)</f>
        <v>0</v>
      </c>
      <c r="BI229" s="218">
        <f>IF(N229="nulová",J229,0)</f>
        <v>0</v>
      </c>
      <c r="BJ229" s="17" t="s">
        <v>82</v>
      </c>
      <c r="BK229" s="218">
        <f>ROUND(I229*H229,2)</f>
        <v>0</v>
      </c>
      <c r="BL229" s="17" t="s">
        <v>130</v>
      </c>
      <c r="BM229" s="217" t="s">
        <v>404</v>
      </c>
    </row>
    <row r="230" s="2" customFormat="1">
      <c r="A230" s="38"/>
      <c r="B230" s="39"/>
      <c r="C230" s="40"/>
      <c r="D230" s="224" t="s">
        <v>134</v>
      </c>
      <c r="E230" s="40"/>
      <c r="F230" s="225" t="s">
        <v>405</v>
      </c>
      <c r="G230" s="40"/>
      <c r="H230" s="40"/>
      <c r="I230" s="221"/>
      <c r="J230" s="40"/>
      <c r="K230" s="40"/>
      <c r="L230" s="44"/>
      <c r="M230" s="222"/>
      <c r="N230" s="223"/>
      <c r="O230" s="84"/>
      <c r="P230" s="84"/>
      <c r="Q230" s="84"/>
      <c r="R230" s="84"/>
      <c r="S230" s="84"/>
      <c r="T230" s="85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T230" s="17" t="s">
        <v>134</v>
      </c>
      <c r="AU230" s="17" t="s">
        <v>85</v>
      </c>
    </row>
    <row r="231" s="13" customFormat="1">
      <c r="A231" s="13"/>
      <c r="B231" s="226"/>
      <c r="C231" s="227"/>
      <c r="D231" s="224" t="s">
        <v>136</v>
      </c>
      <c r="E231" s="228" t="s">
        <v>21</v>
      </c>
      <c r="F231" s="229" t="s">
        <v>179</v>
      </c>
      <c r="G231" s="227"/>
      <c r="H231" s="230">
        <v>9</v>
      </c>
      <c r="I231" s="231"/>
      <c r="J231" s="227"/>
      <c r="K231" s="227"/>
      <c r="L231" s="232"/>
      <c r="M231" s="233"/>
      <c r="N231" s="234"/>
      <c r="O231" s="234"/>
      <c r="P231" s="234"/>
      <c r="Q231" s="234"/>
      <c r="R231" s="234"/>
      <c r="S231" s="234"/>
      <c r="T231" s="235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36" t="s">
        <v>136</v>
      </c>
      <c r="AU231" s="236" t="s">
        <v>85</v>
      </c>
      <c r="AV231" s="13" t="s">
        <v>85</v>
      </c>
      <c r="AW231" s="13" t="s">
        <v>34</v>
      </c>
      <c r="AX231" s="13" t="s">
        <v>82</v>
      </c>
      <c r="AY231" s="236" t="s">
        <v>124</v>
      </c>
    </row>
    <row r="232" s="2" customFormat="1" ht="16.5" customHeight="1">
      <c r="A232" s="38"/>
      <c r="B232" s="39"/>
      <c r="C232" s="205" t="s">
        <v>406</v>
      </c>
      <c r="D232" s="205" t="s">
        <v>126</v>
      </c>
      <c r="E232" s="206" t="s">
        <v>407</v>
      </c>
      <c r="F232" s="207" t="s">
        <v>408</v>
      </c>
      <c r="G232" s="208" t="s">
        <v>324</v>
      </c>
      <c r="H232" s="209">
        <v>8</v>
      </c>
      <c r="I232" s="210"/>
      <c r="J232" s="211">
        <f>ROUND(I232*H232,2)</f>
        <v>0</v>
      </c>
      <c r="K232" s="212"/>
      <c r="L232" s="44"/>
      <c r="M232" s="213" t="s">
        <v>21</v>
      </c>
      <c r="N232" s="214" t="s">
        <v>45</v>
      </c>
      <c r="O232" s="84"/>
      <c r="P232" s="215">
        <f>O232*H232</f>
        <v>0</v>
      </c>
      <c r="Q232" s="215">
        <v>0</v>
      </c>
      <c r="R232" s="215">
        <f>Q232*H232</f>
        <v>0</v>
      </c>
      <c r="S232" s="215">
        <v>0.0092499999999999995</v>
      </c>
      <c r="T232" s="216">
        <f>S232*H232</f>
        <v>0.073999999999999996</v>
      </c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R232" s="217" t="s">
        <v>130</v>
      </c>
      <c r="AT232" s="217" t="s">
        <v>126</v>
      </c>
      <c r="AU232" s="217" t="s">
        <v>85</v>
      </c>
      <c r="AY232" s="17" t="s">
        <v>124</v>
      </c>
      <c r="BE232" s="218">
        <f>IF(N232="základní",J232,0)</f>
        <v>0</v>
      </c>
      <c r="BF232" s="218">
        <f>IF(N232="snížená",J232,0)</f>
        <v>0</v>
      </c>
      <c r="BG232" s="218">
        <f>IF(N232="zákl. přenesená",J232,0)</f>
        <v>0</v>
      </c>
      <c r="BH232" s="218">
        <f>IF(N232="sníž. přenesená",J232,0)</f>
        <v>0</v>
      </c>
      <c r="BI232" s="218">
        <f>IF(N232="nulová",J232,0)</f>
        <v>0</v>
      </c>
      <c r="BJ232" s="17" t="s">
        <v>82</v>
      </c>
      <c r="BK232" s="218">
        <f>ROUND(I232*H232,2)</f>
        <v>0</v>
      </c>
      <c r="BL232" s="17" t="s">
        <v>130</v>
      </c>
      <c r="BM232" s="217" t="s">
        <v>409</v>
      </c>
    </row>
    <row r="233" s="2" customFormat="1">
      <c r="A233" s="38"/>
      <c r="B233" s="39"/>
      <c r="C233" s="40"/>
      <c r="D233" s="224" t="s">
        <v>134</v>
      </c>
      <c r="E233" s="40"/>
      <c r="F233" s="225" t="s">
        <v>410</v>
      </c>
      <c r="G233" s="40"/>
      <c r="H233" s="40"/>
      <c r="I233" s="221"/>
      <c r="J233" s="40"/>
      <c r="K233" s="40"/>
      <c r="L233" s="44"/>
      <c r="M233" s="222"/>
      <c r="N233" s="223"/>
      <c r="O233" s="84"/>
      <c r="P233" s="84"/>
      <c r="Q233" s="84"/>
      <c r="R233" s="84"/>
      <c r="S233" s="84"/>
      <c r="T233" s="85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T233" s="17" t="s">
        <v>134</v>
      </c>
      <c r="AU233" s="17" t="s">
        <v>85</v>
      </c>
    </row>
    <row r="234" s="13" customFormat="1">
      <c r="A234" s="13"/>
      <c r="B234" s="226"/>
      <c r="C234" s="227"/>
      <c r="D234" s="224" t="s">
        <v>136</v>
      </c>
      <c r="E234" s="228" t="s">
        <v>21</v>
      </c>
      <c r="F234" s="229" t="s">
        <v>171</v>
      </c>
      <c r="G234" s="227"/>
      <c r="H234" s="230">
        <v>8</v>
      </c>
      <c r="I234" s="231"/>
      <c r="J234" s="227"/>
      <c r="K234" s="227"/>
      <c r="L234" s="232"/>
      <c r="M234" s="233"/>
      <c r="N234" s="234"/>
      <c r="O234" s="234"/>
      <c r="P234" s="234"/>
      <c r="Q234" s="234"/>
      <c r="R234" s="234"/>
      <c r="S234" s="234"/>
      <c r="T234" s="235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36" t="s">
        <v>136</v>
      </c>
      <c r="AU234" s="236" t="s">
        <v>85</v>
      </c>
      <c r="AV234" s="13" t="s">
        <v>85</v>
      </c>
      <c r="AW234" s="13" t="s">
        <v>34</v>
      </c>
      <c r="AX234" s="13" t="s">
        <v>82</v>
      </c>
      <c r="AY234" s="236" t="s">
        <v>124</v>
      </c>
    </row>
    <row r="235" s="2" customFormat="1" ht="16.5" customHeight="1">
      <c r="A235" s="38"/>
      <c r="B235" s="39"/>
      <c r="C235" s="205" t="s">
        <v>411</v>
      </c>
      <c r="D235" s="205" t="s">
        <v>126</v>
      </c>
      <c r="E235" s="206" t="s">
        <v>412</v>
      </c>
      <c r="F235" s="207" t="s">
        <v>413</v>
      </c>
      <c r="G235" s="208" t="s">
        <v>324</v>
      </c>
      <c r="H235" s="209">
        <v>4</v>
      </c>
      <c r="I235" s="210"/>
      <c r="J235" s="211">
        <f>ROUND(I235*H235,2)</f>
        <v>0</v>
      </c>
      <c r="K235" s="212"/>
      <c r="L235" s="44"/>
      <c r="M235" s="213" t="s">
        <v>21</v>
      </c>
      <c r="N235" s="214" t="s">
        <v>45</v>
      </c>
      <c r="O235" s="84"/>
      <c r="P235" s="215">
        <f>O235*H235</f>
        <v>0</v>
      </c>
      <c r="Q235" s="215">
        <v>0</v>
      </c>
      <c r="R235" s="215">
        <f>Q235*H235</f>
        <v>0</v>
      </c>
      <c r="S235" s="215">
        <v>0.0092499999999999995</v>
      </c>
      <c r="T235" s="216">
        <f>S235*H235</f>
        <v>0.036999999999999998</v>
      </c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R235" s="217" t="s">
        <v>130</v>
      </c>
      <c r="AT235" s="217" t="s">
        <v>126</v>
      </c>
      <c r="AU235" s="217" t="s">
        <v>85</v>
      </c>
      <c r="AY235" s="17" t="s">
        <v>124</v>
      </c>
      <c r="BE235" s="218">
        <f>IF(N235="základní",J235,0)</f>
        <v>0</v>
      </c>
      <c r="BF235" s="218">
        <f>IF(N235="snížená",J235,0)</f>
        <v>0</v>
      </c>
      <c r="BG235" s="218">
        <f>IF(N235="zákl. přenesená",J235,0)</f>
        <v>0</v>
      </c>
      <c r="BH235" s="218">
        <f>IF(N235="sníž. přenesená",J235,0)</f>
        <v>0</v>
      </c>
      <c r="BI235" s="218">
        <f>IF(N235="nulová",J235,0)</f>
        <v>0</v>
      </c>
      <c r="BJ235" s="17" t="s">
        <v>82</v>
      </c>
      <c r="BK235" s="218">
        <f>ROUND(I235*H235,2)</f>
        <v>0</v>
      </c>
      <c r="BL235" s="17" t="s">
        <v>130</v>
      </c>
      <c r="BM235" s="217" t="s">
        <v>414</v>
      </c>
    </row>
    <row r="236" s="2" customFormat="1">
      <c r="A236" s="38"/>
      <c r="B236" s="39"/>
      <c r="C236" s="40"/>
      <c r="D236" s="224" t="s">
        <v>134</v>
      </c>
      <c r="E236" s="40"/>
      <c r="F236" s="225" t="s">
        <v>415</v>
      </c>
      <c r="G236" s="40"/>
      <c r="H236" s="40"/>
      <c r="I236" s="221"/>
      <c r="J236" s="40"/>
      <c r="K236" s="40"/>
      <c r="L236" s="44"/>
      <c r="M236" s="222"/>
      <c r="N236" s="223"/>
      <c r="O236" s="84"/>
      <c r="P236" s="84"/>
      <c r="Q236" s="84"/>
      <c r="R236" s="84"/>
      <c r="S236" s="84"/>
      <c r="T236" s="85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T236" s="17" t="s">
        <v>134</v>
      </c>
      <c r="AU236" s="17" t="s">
        <v>85</v>
      </c>
    </row>
    <row r="237" s="12" customFormat="1" ht="20.88" customHeight="1">
      <c r="A237" s="12"/>
      <c r="B237" s="189"/>
      <c r="C237" s="190"/>
      <c r="D237" s="191" t="s">
        <v>73</v>
      </c>
      <c r="E237" s="203" t="s">
        <v>416</v>
      </c>
      <c r="F237" s="203" t="s">
        <v>417</v>
      </c>
      <c r="G237" s="190"/>
      <c r="H237" s="190"/>
      <c r="I237" s="193"/>
      <c r="J237" s="204">
        <f>BK237</f>
        <v>0</v>
      </c>
      <c r="K237" s="190"/>
      <c r="L237" s="195"/>
      <c r="M237" s="196"/>
      <c r="N237" s="197"/>
      <c r="O237" s="197"/>
      <c r="P237" s="198">
        <f>SUM(P238:P240)</f>
        <v>0</v>
      </c>
      <c r="Q237" s="197"/>
      <c r="R237" s="198">
        <f>SUM(R238:R240)</f>
        <v>0</v>
      </c>
      <c r="S237" s="197"/>
      <c r="T237" s="199">
        <f>SUM(T238:T240)</f>
        <v>0</v>
      </c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R237" s="200" t="s">
        <v>82</v>
      </c>
      <c r="AT237" s="201" t="s">
        <v>73</v>
      </c>
      <c r="AU237" s="201" t="s">
        <v>85</v>
      </c>
      <c r="AY237" s="200" t="s">
        <v>124</v>
      </c>
      <c r="BK237" s="202">
        <f>SUM(BK238:BK240)</f>
        <v>0</v>
      </c>
    </row>
    <row r="238" s="2" customFormat="1" ht="26.4" customHeight="1">
      <c r="A238" s="38"/>
      <c r="B238" s="39"/>
      <c r="C238" s="205" t="s">
        <v>418</v>
      </c>
      <c r="D238" s="205" t="s">
        <v>126</v>
      </c>
      <c r="E238" s="206" t="s">
        <v>419</v>
      </c>
      <c r="F238" s="207" t="s">
        <v>420</v>
      </c>
      <c r="G238" s="208" t="s">
        <v>194</v>
      </c>
      <c r="H238" s="209">
        <v>100</v>
      </c>
      <c r="I238" s="210"/>
      <c r="J238" s="211">
        <f>ROUND(I238*H238,2)</f>
        <v>0</v>
      </c>
      <c r="K238" s="212"/>
      <c r="L238" s="44"/>
      <c r="M238" s="213" t="s">
        <v>21</v>
      </c>
      <c r="N238" s="214" t="s">
        <v>45</v>
      </c>
      <c r="O238" s="84"/>
      <c r="P238" s="215">
        <f>O238*H238</f>
        <v>0</v>
      </c>
      <c r="Q238" s="215">
        <v>0</v>
      </c>
      <c r="R238" s="215">
        <f>Q238*H238</f>
        <v>0</v>
      </c>
      <c r="S238" s="215">
        <v>0</v>
      </c>
      <c r="T238" s="216">
        <f>S238*H238</f>
        <v>0</v>
      </c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R238" s="217" t="s">
        <v>130</v>
      </c>
      <c r="AT238" s="217" t="s">
        <v>126</v>
      </c>
      <c r="AU238" s="217" t="s">
        <v>143</v>
      </c>
      <c r="AY238" s="17" t="s">
        <v>124</v>
      </c>
      <c r="BE238" s="218">
        <f>IF(N238="základní",J238,0)</f>
        <v>0</v>
      </c>
      <c r="BF238" s="218">
        <f>IF(N238="snížená",J238,0)</f>
        <v>0</v>
      </c>
      <c r="BG238" s="218">
        <f>IF(N238="zákl. přenesená",J238,0)</f>
        <v>0</v>
      </c>
      <c r="BH238" s="218">
        <f>IF(N238="sníž. přenesená",J238,0)</f>
        <v>0</v>
      </c>
      <c r="BI238" s="218">
        <f>IF(N238="nulová",J238,0)</f>
        <v>0</v>
      </c>
      <c r="BJ238" s="17" t="s">
        <v>82</v>
      </c>
      <c r="BK238" s="218">
        <f>ROUND(I238*H238,2)</f>
        <v>0</v>
      </c>
      <c r="BL238" s="17" t="s">
        <v>130</v>
      </c>
      <c r="BM238" s="217" t="s">
        <v>421</v>
      </c>
    </row>
    <row r="239" s="2" customFormat="1">
      <c r="A239" s="38"/>
      <c r="B239" s="39"/>
      <c r="C239" s="40"/>
      <c r="D239" s="219" t="s">
        <v>132</v>
      </c>
      <c r="E239" s="40"/>
      <c r="F239" s="220" t="s">
        <v>422</v>
      </c>
      <c r="G239" s="40"/>
      <c r="H239" s="40"/>
      <c r="I239" s="221"/>
      <c r="J239" s="40"/>
      <c r="K239" s="40"/>
      <c r="L239" s="44"/>
      <c r="M239" s="222"/>
      <c r="N239" s="223"/>
      <c r="O239" s="84"/>
      <c r="P239" s="84"/>
      <c r="Q239" s="84"/>
      <c r="R239" s="84"/>
      <c r="S239" s="84"/>
      <c r="T239" s="85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T239" s="17" t="s">
        <v>132</v>
      </c>
      <c r="AU239" s="17" t="s">
        <v>143</v>
      </c>
    </row>
    <row r="240" s="13" customFormat="1">
      <c r="A240" s="13"/>
      <c r="B240" s="226"/>
      <c r="C240" s="227"/>
      <c r="D240" s="224" t="s">
        <v>136</v>
      </c>
      <c r="E240" s="228" t="s">
        <v>21</v>
      </c>
      <c r="F240" s="229" t="s">
        <v>423</v>
      </c>
      <c r="G240" s="227"/>
      <c r="H240" s="230">
        <v>100</v>
      </c>
      <c r="I240" s="231"/>
      <c r="J240" s="227"/>
      <c r="K240" s="227"/>
      <c r="L240" s="232"/>
      <c r="M240" s="233"/>
      <c r="N240" s="234"/>
      <c r="O240" s="234"/>
      <c r="P240" s="234"/>
      <c r="Q240" s="234"/>
      <c r="R240" s="234"/>
      <c r="S240" s="234"/>
      <c r="T240" s="235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36" t="s">
        <v>136</v>
      </c>
      <c r="AU240" s="236" t="s">
        <v>143</v>
      </c>
      <c r="AV240" s="13" t="s">
        <v>85</v>
      </c>
      <c r="AW240" s="13" t="s">
        <v>34</v>
      </c>
      <c r="AX240" s="13" t="s">
        <v>74</v>
      </c>
      <c r="AY240" s="236" t="s">
        <v>124</v>
      </c>
    </row>
    <row r="241" s="12" customFormat="1" ht="22.8" customHeight="1">
      <c r="A241" s="12"/>
      <c r="B241" s="189"/>
      <c r="C241" s="190"/>
      <c r="D241" s="191" t="s">
        <v>73</v>
      </c>
      <c r="E241" s="203" t="s">
        <v>424</v>
      </c>
      <c r="F241" s="203" t="s">
        <v>425</v>
      </c>
      <c r="G241" s="190"/>
      <c r="H241" s="190"/>
      <c r="I241" s="193"/>
      <c r="J241" s="204">
        <f>BK241</f>
        <v>0</v>
      </c>
      <c r="K241" s="190"/>
      <c r="L241" s="195"/>
      <c r="M241" s="196"/>
      <c r="N241" s="197"/>
      <c r="O241" s="197"/>
      <c r="P241" s="198">
        <f>SUM(P242:P268)</f>
        <v>0</v>
      </c>
      <c r="Q241" s="197"/>
      <c r="R241" s="198">
        <f>SUM(R242:R268)</f>
        <v>0</v>
      </c>
      <c r="S241" s="197"/>
      <c r="T241" s="199">
        <f>SUM(T242:T268)</f>
        <v>0</v>
      </c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R241" s="200" t="s">
        <v>82</v>
      </c>
      <c r="AT241" s="201" t="s">
        <v>73</v>
      </c>
      <c r="AU241" s="201" t="s">
        <v>82</v>
      </c>
      <c r="AY241" s="200" t="s">
        <v>124</v>
      </c>
      <c r="BK241" s="202">
        <f>SUM(BK242:BK268)</f>
        <v>0</v>
      </c>
    </row>
    <row r="242" s="2" customFormat="1" ht="26.4" customHeight="1">
      <c r="A242" s="38"/>
      <c r="B242" s="39"/>
      <c r="C242" s="205" t="s">
        <v>426</v>
      </c>
      <c r="D242" s="205" t="s">
        <v>126</v>
      </c>
      <c r="E242" s="206" t="s">
        <v>427</v>
      </c>
      <c r="F242" s="207" t="s">
        <v>428</v>
      </c>
      <c r="G242" s="208" t="s">
        <v>194</v>
      </c>
      <c r="H242" s="209">
        <v>16.600000000000001</v>
      </c>
      <c r="I242" s="210"/>
      <c r="J242" s="211">
        <f>ROUND(I242*H242,2)</f>
        <v>0</v>
      </c>
      <c r="K242" s="212"/>
      <c r="L242" s="44"/>
      <c r="M242" s="213" t="s">
        <v>21</v>
      </c>
      <c r="N242" s="214" t="s">
        <v>45</v>
      </c>
      <c r="O242" s="84"/>
      <c r="P242" s="215">
        <f>O242*H242</f>
        <v>0</v>
      </c>
      <c r="Q242" s="215">
        <v>0</v>
      </c>
      <c r="R242" s="215">
        <f>Q242*H242</f>
        <v>0</v>
      </c>
      <c r="S242" s="215">
        <v>0</v>
      </c>
      <c r="T242" s="216">
        <f>S242*H242</f>
        <v>0</v>
      </c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R242" s="217" t="s">
        <v>130</v>
      </c>
      <c r="AT242" s="217" t="s">
        <v>126</v>
      </c>
      <c r="AU242" s="217" t="s">
        <v>85</v>
      </c>
      <c r="AY242" s="17" t="s">
        <v>124</v>
      </c>
      <c r="BE242" s="218">
        <f>IF(N242="základní",J242,0)</f>
        <v>0</v>
      </c>
      <c r="BF242" s="218">
        <f>IF(N242="snížená",J242,0)</f>
        <v>0</v>
      </c>
      <c r="BG242" s="218">
        <f>IF(N242="zákl. přenesená",J242,0)</f>
        <v>0</v>
      </c>
      <c r="BH242" s="218">
        <f>IF(N242="sníž. přenesená",J242,0)</f>
        <v>0</v>
      </c>
      <c r="BI242" s="218">
        <f>IF(N242="nulová",J242,0)</f>
        <v>0</v>
      </c>
      <c r="BJ242" s="17" t="s">
        <v>82</v>
      </c>
      <c r="BK242" s="218">
        <f>ROUND(I242*H242,2)</f>
        <v>0</v>
      </c>
      <c r="BL242" s="17" t="s">
        <v>130</v>
      </c>
      <c r="BM242" s="217" t="s">
        <v>429</v>
      </c>
    </row>
    <row r="243" s="2" customFormat="1">
      <c r="A243" s="38"/>
      <c r="B243" s="39"/>
      <c r="C243" s="40"/>
      <c r="D243" s="219" t="s">
        <v>132</v>
      </c>
      <c r="E243" s="40"/>
      <c r="F243" s="220" t="s">
        <v>430</v>
      </c>
      <c r="G243" s="40"/>
      <c r="H243" s="40"/>
      <c r="I243" s="221"/>
      <c r="J243" s="40"/>
      <c r="K243" s="40"/>
      <c r="L243" s="44"/>
      <c r="M243" s="222"/>
      <c r="N243" s="223"/>
      <c r="O243" s="84"/>
      <c r="P243" s="84"/>
      <c r="Q243" s="84"/>
      <c r="R243" s="84"/>
      <c r="S243" s="84"/>
      <c r="T243" s="85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T243" s="17" t="s">
        <v>132</v>
      </c>
      <c r="AU243" s="17" t="s">
        <v>85</v>
      </c>
    </row>
    <row r="244" s="2" customFormat="1">
      <c r="A244" s="38"/>
      <c r="B244" s="39"/>
      <c r="C244" s="40"/>
      <c r="D244" s="224" t="s">
        <v>134</v>
      </c>
      <c r="E244" s="40"/>
      <c r="F244" s="225" t="s">
        <v>431</v>
      </c>
      <c r="G244" s="40"/>
      <c r="H244" s="40"/>
      <c r="I244" s="221"/>
      <c r="J244" s="40"/>
      <c r="K244" s="40"/>
      <c r="L244" s="44"/>
      <c r="M244" s="222"/>
      <c r="N244" s="223"/>
      <c r="O244" s="84"/>
      <c r="P244" s="84"/>
      <c r="Q244" s="84"/>
      <c r="R244" s="84"/>
      <c r="S244" s="84"/>
      <c r="T244" s="85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T244" s="17" t="s">
        <v>134</v>
      </c>
      <c r="AU244" s="17" t="s">
        <v>85</v>
      </c>
    </row>
    <row r="245" s="13" customFormat="1">
      <c r="A245" s="13"/>
      <c r="B245" s="226"/>
      <c r="C245" s="227"/>
      <c r="D245" s="224" t="s">
        <v>136</v>
      </c>
      <c r="E245" s="228" t="s">
        <v>21</v>
      </c>
      <c r="F245" s="229" t="s">
        <v>432</v>
      </c>
      <c r="G245" s="227"/>
      <c r="H245" s="230">
        <v>16.600000000000001</v>
      </c>
      <c r="I245" s="231"/>
      <c r="J245" s="227"/>
      <c r="K245" s="227"/>
      <c r="L245" s="232"/>
      <c r="M245" s="233"/>
      <c r="N245" s="234"/>
      <c r="O245" s="234"/>
      <c r="P245" s="234"/>
      <c r="Q245" s="234"/>
      <c r="R245" s="234"/>
      <c r="S245" s="234"/>
      <c r="T245" s="235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T245" s="236" t="s">
        <v>136</v>
      </c>
      <c r="AU245" s="236" t="s">
        <v>85</v>
      </c>
      <c r="AV245" s="13" t="s">
        <v>85</v>
      </c>
      <c r="AW245" s="13" t="s">
        <v>34</v>
      </c>
      <c r="AX245" s="13" t="s">
        <v>82</v>
      </c>
      <c r="AY245" s="236" t="s">
        <v>124</v>
      </c>
    </row>
    <row r="246" s="2" customFormat="1" ht="26.4" customHeight="1">
      <c r="A246" s="38"/>
      <c r="B246" s="39"/>
      <c r="C246" s="205" t="s">
        <v>433</v>
      </c>
      <c r="D246" s="205" t="s">
        <v>126</v>
      </c>
      <c r="E246" s="206" t="s">
        <v>434</v>
      </c>
      <c r="F246" s="207" t="s">
        <v>435</v>
      </c>
      <c r="G246" s="208" t="s">
        <v>194</v>
      </c>
      <c r="H246" s="209">
        <v>99</v>
      </c>
      <c r="I246" s="210"/>
      <c r="J246" s="211">
        <f>ROUND(I246*H246,2)</f>
        <v>0</v>
      </c>
      <c r="K246" s="212"/>
      <c r="L246" s="44"/>
      <c r="M246" s="213" t="s">
        <v>21</v>
      </c>
      <c r="N246" s="214" t="s">
        <v>45</v>
      </c>
      <c r="O246" s="84"/>
      <c r="P246" s="215">
        <f>O246*H246</f>
        <v>0</v>
      </c>
      <c r="Q246" s="215">
        <v>0</v>
      </c>
      <c r="R246" s="215">
        <f>Q246*H246</f>
        <v>0</v>
      </c>
      <c r="S246" s="215">
        <v>0</v>
      </c>
      <c r="T246" s="216">
        <f>S246*H246</f>
        <v>0</v>
      </c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R246" s="217" t="s">
        <v>130</v>
      </c>
      <c r="AT246" s="217" t="s">
        <v>126</v>
      </c>
      <c r="AU246" s="217" t="s">
        <v>85</v>
      </c>
      <c r="AY246" s="17" t="s">
        <v>124</v>
      </c>
      <c r="BE246" s="218">
        <f>IF(N246="základní",J246,0)</f>
        <v>0</v>
      </c>
      <c r="BF246" s="218">
        <f>IF(N246="snížená",J246,0)</f>
        <v>0</v>
      </c>
      <c r="BG246" s="218">
        <f>IF(N246="zákl. přenesená",J246,0)</f>
        <v>0</v>
      </c>
      <c r="BH246" s="218">
        <f>IF(N246="sníž. přenesená",J246,0)</f>
        <v>0</v>
      </c>
      <c r="BI246" s="218">
        <f>IF(N246="nulová",J246,0)</f>
        <v>0</v>
      </c>
      <c r="BJ246" s="17" t="s">
        <v>82</v>
      </c>
      <c r="BK246" s="218">
        <f>ROUND(I246*H246,2)</f>
        <v>0</v>
      </c>
      <c r="BL246" s="17" t="s">
        <v>130</v>
      </c>
      <c r="BM246" s="217" t="s">
        <v>436</v>
      </c>
    </row>
    <row r="247" s="2" customFormat="1">
      <c r="A247" s="38"/>
      <c r="B247" s="39"/>
      <c r="C247" s="40"/>
      <c r="D247" s="219" t="s">
        <v>132</v>
      </c>
      <c r="E247" s="40"/>
      <c r="F247" s="220" t="s">
        <v>437</v>
      </c>
      <c r="G247" s="40"/>
      <c r="H247" s="40"/>
      <c r="I247" s="221"/>
      <c r="J247" s="40"/>
      <c r="K247" s="40"/>
      <c r="L247" s="44"/>
      <c r="M247" s="222"/>
      <c r="N247" s="223"/>
      <c r="O247" s="84"/>
      <c r="P247" s="84"/>
      <c r="Q247" s="84"/>
      <c r="R247" s="84"/>
      <c r="S247" s="84"/>
      <c r="T247" s="85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T247" s="17" t="s">
        <v>132</v>
      </c>
      <c r="AU247" s="17" t="s">
        <v>85</v>
      </c>
    </row>
    <row r="248" s="2" customFormat="1">
      <c r="A248" s="38"/>
      <c r="B248" s="39"/>
      <c r="C248" s="40"/>
      <c r="D248" s="224" t="s">
        <v>134</v>
      </c>
      <c r="E248" s="40"/>
      <c r="F248" s="225" t="s">
        <v>438</v>
      </c>
      <c r="G248" s="40"/>
      <c r="H248" s="40"/>
      <c r="I248" s="221"/>
      <c r="J248" s="40"/>
      <c r="K248" s="40"/>
      <c r="L248" s="44"/>
      <c r="M248" s="222"/>
      <c r="N248" s="223"/>
      <c r="O248" s="84"/>
      <c r="P248" s="84"/>
      <c r="Q248" s="84"/>
      <c r="R248" s="84"/>
      <c r="S248" s="84"/>
      <c r="T248" s="85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T248" s="17" t="s">
        <v>134</v>
      </c>
      <c r="AU248" s="17" t="s">
        <v>85</v>
      </c>
    </row>
    <row r="249" s="13" customFormat="1">
      <c r="A249" s="13"/>
      <c r="B249" s="226"/>
      <c r="C249" s="227"/>
      <c r="D249" s="224" t="s">
        <v>136</v>
      </c>
      <c r="E249" s="228" t="s">
        <v>21</v>
      </c>
      <c r="F249" s="229" t="s">
        <v>416</v>
      </c>
      <c r="G249" s="227"/>
      <c r="H249" s="230">
        <v>99</v>
      </c>
      <c r="I249" s="231"/>
      <c r="J249" s="227"/>
      <c r="K249" s="227"/>
      <c r="L249" s="232"/>
      <c r="M249" s="233"/>
      <c r="N249" s="234"/>
      <c r="O249" s="234"/>
      <c r="P249" s="234"/>
      <c r="Q249" s="234"/>
      <c r="R249" s="234"/>
      <c r="S249" s="234"/>
      <c r="T249" s="235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T249" s="236" t="s">
        <v>136</v>
      </c>
      <c r="AU249" s="236" t="s">
        <v>85</v>
      </c>
      <c r="AV249" s="13" t="s">
        <v>85</v>
      </c>
      <c r="AW249" s="13" t="s">
        <v>34</v>
      </c>
      <c r="AX249" s="13" t="s">
        <v>74</v>
      </c>
      <c r="AY249" s="236" t="s">
        <v>124</v>
      </c>
    </row>
    <row r="250" s="2" customFormat="1" ht="26.4" customHeight="1">
      <c r="A250" s="38"/>
      <c r="B250" s="39"/>
      <c r="C250" s="205" t="s">
        <v>439</v>
      </c>
      <c r="D250" s="205" t="s">
        <v>126</v>
      </c>
      <c r="E250" s="206" t="s">
        <v>440</v>
      </c>
      <c r="F250" s="207" t="s">
        <v>441</v>
      </c>
      <c r="G250" s="208" t="s">
        <v>194</v>
      </c>
      <c r="H250" s="209">
        <v>1881</v>
      </c>
      <c r="I250" s="210"/>
      <c r="J250" s="211">
        <f>ROUND(I250*H250,2)</f>
        <v>0</v>
      </c>
      <c r="K250" s="212"/>
      <c r="L250" s="44"/>
      <c r="M250" s="213" t="s">
        <v>21</v>
      </c>
      <c r="N250" s="214" t="s">
        <v>45</v>
      </c>
      <c r="O250" s="84"/>
      <c r="P250" s="215">
        <f>O250*H250</f>
        <v>0</v>
      </c>
      <c r="Q250" s="215">
        <v>0</v>
      </c>
      <c r="R250" s="215">
        <f>Q250*H250</f>
        <v>0</v>
      </c>
      <c r="S250" s="215">
        <v>0</v>
      </c>
      <c r="T250" s="216">
        <f>S250*H250</f>
        <v>0</v>
      </c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R250" s="217" t="s">
        <v>130</v>
      </c>
      <c r="AT250" s="217" t="s">
        <v>126</v>
      </c>
      <c r="AU250" s="217" t="s">
        <v>85</v>
      </c>
      <c r="AY250" s="17" t="s">
        <v>124</v>
      </c>
      <c r="BE250" s="218">
        <f>IF(N250="základní",J250,0)</f>
        <v>0</v>
      </c>
      <c r="BF250" s="218">
        <f>IF(N250="snížená",J250,0)</f>
        <v>0</v>
      </c>
      <c r="BG250" s="218">
        <f>IF(N250="zákl. přenesená",J250,0)</f>
        <v>0</v>
      </c>
      <c r="BH250" s="218">
        <f>IF(N250="sníž. přenesená",J250,0)</f>
        <v>0</v>
      </c>
      <c r="BI250" s="218">
        <f>IF(N250="nulová",J250,0)</f>
        <v>0</v>
      </c>
      <c r="BJ250" s="17" t="s">
        <v>82</v>
      </c>
      <c r="BK250" s="218">
        <f>ROUND(I250*H250,2)</f>
        <v>0</v>
      </c>
      <c r="BL250" s="17" t="s">
        <v>130</v>
      </c>
      <c r="BM250" s="217" t="s">
        <v>442</v>
      </c>
    </row>
    <row r="251" s="2" customFormat="1">
      <c r="A251" s="38"/>
      <c r="B251" s="39"/>
      <c r="C251" s="40"/>
      <c r="D251" s="219" t="s">
        <v>132</v>
      </c>
      <c r="E251" s="40"/>
      <c r="F251" s="220" t="s">
        <v>443</v>
      </c>
      <c r="G251" s="40"/>
      <c r="H251" s="40"/>
      <c r="I251" s="221"/>
      <c r="J251" s="40"/>
      <c r="K251" s="40"/>
      <c r="L251" s="44"/>
      <c r="M251" s="222"/>
      <c r="N251" s="223"/>
      <c r="O251" s="84"/>
      <c r="P251" s="84"/>
      <c r="Q251" s="84"/>
      <c r="R251" s="84"/>
      <c r="S251" s="84"/>
      <c r="T251" s="85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T251" s="17" t="s">
        <v>132</v>
      </c>
      <c r="AU251" s="17" t="s">
        <v>85</v>
      </c>
    </row>
    <row r="252" s="2" customFormat="1">
      <c r="A252" s="38"/>
      <c r="B252" s="39"/>
      <c r="C252" s="40"/>
      <c r="D252" s="224" t="s">
        <v>134</v>
      </c>
      <c r="E252" s="40"/>
      <c r="F252" s="225" t="s">
        <v>444</v>
      </c>
      <c r="G252" s="40"/>
      <c r="H252" s="40"/>
      <c r="I252" s="221"/>
      <c r="J252" s="40"/>
      <c r="K252" s="40"/>
      <c r="L252" s="44"/>
      <c r="M252" s="222"/>
      <c r="N252" s="223"/>
      <c r="O252" s="84"/>
      <c r="P252" s="84"/>
      <c r="Q252" s="84"/>
      <c r="R252" s="84"/>
      <c r="S252" s="84"/>
      <c r="T252" s="85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T252" s="17" t="s">
        <v>134</v>
      </c>
      <c r="AU252" s="17" t="s">
        <v>85</v>
      </c>
    </row>
    <row r="253" s="13" customFormat="1">
      <c r="A253" s="13"/>
      <c r="B253" s="226"/>
      <c r="C253" s="227"/>
      <c r="D253" s="224" t="s">
        <v>136</v>
      </c>
      <c r="E253" s="228" t="s">
        <v>21</v>
      </c>
      <c r="F253" s="229" t="s">
        <v>445</v>
      </c>
      <c r="G253" s="227"/>
      <c r="H253" s="230">
        <v>1881</v>
      </c>
      <c r="I253" s="231"/>
      <c r="J253" s="227"/>
      <c r="K253" s="227"/>
      <c r="L253" s="232"/>
      <c r="M253" s="233"/>
      <c r="N253" s="234"/>
      <c r="O253" s="234"/>
      <c r="P253" s="234"/>
      <c r="Q253" s="234"/>
      <c r="R253" s="234"/>
      <c r="S253" s="234"/>
      <c r="T253" s="235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36" t="s">
        <v>136</v>
      </c>
      <c r="AU253" s="236" t="s">
        <v>85</v>
      </c>
      <c r="AV253" s="13" t="s">
        <v>85</v>
      </c>
      <c r="AW253" s="13" t="s">
        <v>34</v>
      </c>
      <c r="AX253" s="13" t="s">
        <v>82</v>
      </c>
      <c r="AY253" s="236" t="s">
        <v>124</v>
      </c>
    </row>
    <row r="254" s="2" customFormat="1" ht="26.4" customHeight="1">
      <c r="A254" s="38"/>
      <c r="B254" s="39"/>
      <c r="C254" s="205" t="s">
        <v>446</v>
      </c>
      <c r="D254" s="205" t="s">
        <v>126</v>
      </c>
      <c r="E254" s="206" t="s">
        <v>447</v>
      </c>
      <c r="F254" s="207" t="s">
        <v>448</v>
      </c>
      <c r="G254" s="208" t="s">
        <v>194</v>
      </c>
      <c r="H254" s="209">
        <v>315.39999999999998</v>
      </c>
      <c r="I254" s="210"/>
      <c r="J254" s="211">
        <f>ROUND(I254*H254,2)</f>
        <v>0</v>
      </c>
      <c r="K254" s="212"/>
      <c r="L254" s="44"/>
      <c r="M254" s="213" t="s">
        <v>21</v>
      </c>
      <c r="N254" s="214" t="s">
        <v>45</v>
      </c>
      <c r="O254" s="84"/>
      <c r="P254" s="215">
        <f>O254*H254</f>
        <v>0</v>
      </c>
      <c r="Q254" s="215">
        <v>0</v>
      </c>
      <c r="R254" s="215">
        <f>Q254*H254</f>
        <v>0</v>
      </c>
      <c r="S254" s="215">
        <v>0</v>
      </c>
      <c r="T254" s="216">
        <f>S254*H254</f>
        <v>0</v>
      </c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R254" s="217" t="s">
        <v>130</v>
      </c>
      <c r="AT254" s="217" t="s">
        <v>126</v>
      </c>
      <c r="AU254" s="217" t="s">
        <v>85</v>
      </c>
      <c r="AY254" s="17" t="s">
        <v>124</v>
      </c>
      <c r="BE254" s="218">
        <f>IF(N254="základní",J254,0)</f>
        <v>0</v>
      </c>
      <c r="BF254" s="218">
        <f>IF(N254="snížená",J254,0)</f>
        <v>0</v>
      </c>
      <c r="BG254" s="218">
        <f>IF(N254="zákl. přenesená",J254,0)</f>
        <v>0</v>
      </c>
      <c r="BH254" s="218">
        <f>IF(N254="sníž. přenesená",J254,0)</f>
        <v>0</v>
      </c>
      <c r="BI254" s="218">
        <f>IF(N254="nulová",J254,0)</f>
        <v>0</v>
      </c>
      <c r="BJ254" s="17" t="s">
        <v>82</v>
      </c>
      <c r="BK254" s="218">
        <f>ROUND(I254*H254,2)</f>
        <v>0</v>
      </c>
      <c r="BL254" s="17" t="s">
        <v>130</v>
      </c>
      <c r="BM254" s="217" t="s">
        <v>449</v>
      </c>
    </row>
    <row r="255" s="2" customFormat="1">
      <c r="A255" s="38"/>
      <c r="B255" s="39"/>
      <c r="C255" s="40"/>
      <c r="D255" s="219" t="s">
        <v>132</v>
      </c>
      <c r="E255" s="40"/>
      <c r="F255" s="220" t="s">
        <v>450</v>
      </c>
      <c r="G255" s="40"/>
      <c r="H255" s="40"/>
      <c r="I255" s="221"/>
      <c r="J255" s="40"/>
      <c r="K255" s="40"/>
      <c r="L255" s="44"/>
      <c r="M255" s="222"/>
      <c r="N255" s="223"/>
      <c r="O255" s="84"/>
      <c r="P255" s="84"/>
      <c r="Q255" s="84"/>
      <c r="R255" s="84"/>
      <c r="S255" s="84"/>
      <c r="T255" s="85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T255" s="17" t="s">
        <v>132</v>
      </c>
      <c r="AU255" s="17" t="s">
        <v>85</v>
      </c>
    </row>
    <row r="256" s="13" customFormat="1">
      <c r="A256" s="13"/>
      <c r="B256" s="226"/>
      <c r="C256" s="227"/>
      <c r="D256" s="224" t="s">
        <v>136</v>
      </c>
      <c r="E256" s="228" t="s">
        <v>21</v>
      </c>
      <c r="F256" s="229" t="s">
        <v>451</v>
      </c>
      <c r="G256" s="227"/>
      <c r="H256" s="230">
        <v>315.39999999999998</v>
      </c>
      <c r="I256" s="231"/>
      <c r="J256" s="227"/>
      <c r="K256" s="227"/>
      <c r="L256" s="232"/>
      <c r="M256" s="233"/>
      <c r="N256" s="234"/>
      <c r="O256" s="234"/>
      <c r="P256" s="234"/>
      <c r="Q256" s="234"/>
      <c r="R256" s="234"/>
      <c r="S256" s="234"/>
      <c r="T256" s="235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36" t="s">
        <v>136</v>
      </c>
      <c r="AU256" s="236" t="s">
        <v>85</v>
      </c>
      <c r="AV256" s="13" t="s">
        <v>85</v>
      </c>
      <c r="AW256" s="13" t="s">
        <v>34</v>
      </c>
      <c r="AX256" s="13" t="s">
        <v>82</v>
      </c>
      <c r="AY256" s="236" t="s">
        <v>124</v>
      </c>
    </row>
    <row r="257" s="2" customFormat="1" ht="26.4" customHeight="1">
      <c r="A257" s="38"/>
      <c r="B257" s="39"/>
      <c r="C257" s="205" t="s">
        <v>452</v>
      </c>
      <c r="D257" s="205" t="s">
        <v>126</v>
      </c>
      <c r="E257" s="206" t="s">
        <v>453</v>
      </c>
      <c r="F257" s="207" t="s">
        <v>454</v>
      </c>
      <c r="G257" s="208" t="s">
        <v>194</v>
      </c>
      <c r="H257" s="209">
        <v>6</v>
      </c>
      <c r="I257" s="210"/>
      <c r="J257" s="211">
        <f>ROUND(I257*H257,2)</f>
        <v>0</v>
      </c>
      <c r="K257" s="212"/>
      <c r="L257" s="44"/>
      <c r="M257" s="213" t="s">
        <v>21</v>
      </c>
      <c r="N257" s="214" t="s">
        <v>45</v>
      </c>
      <c r="O257" s="84"/>
      <c r="P257" s="215">
        <f>O257*H257</f>
        <v>0</v>
      </c>
      <c r="Q257" s="215">
        <v>0</v>
      </c>
      <c r="R257" s="215">
        <f>Q257*H257</f>
        <v>0</v>
      </c>
      <c r="S257" s="215">
        <v>0</v>
      </c>
      <c r="T257" s="216">
        <f>S257*H257</f>
        <v>0</v>
      </c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R257" s="217" t="s">
        <v>130</v>
      </c>
      <c r="AT257" s="217" t="s">
        <v>126</v>
      </c>
      <c r="AU257" s="217" t="s">
        <v>85</v>
      </c>
      <c r="AY257" s="17" t="s">
        <v>124</v>
      </c>
      <c r="BE257" s="218">
        <f>IF(N257="základní",J257,0)</f>
        <v>0</v>
      </c>
      <c r="BF257" s="218">
        <f>IF(N257="snížená",J257,0)</f>
        <v>0</v>
      </c>
      <c r="BG257" s="218">
        <f>IF(N257="zákl. přenesená",J257,0)</f>
        <v>0</v>
      </c>
      <c r="BH257" s="218">
        <f>IF(N257="sníž. přenesená",J257,0)</f>
        <v>0</v>
      </c>
      <c r="BI257" s="218">
        <f>IF(N257="nulová",J257,0)</f>
        <v>0</v>
      </c>
      <c r="BJ257" s="17" t="s">
        <v>82</v>
      </c>
      <c r="BK257" s="218">
        <f>ROUND(I257*H257,2)</f>
        <v>0</v>
      </c>
      <c r="BL257" s="17" t="s">
        <v>130</v>
      </c>
      <c r="BM257" s="217" t="s">
        <v>455</v>
      </c>
    </row>
    <row r="258" s="2" customFormat="1">
      <c r="A258" s="38"/>
      <c r="B258" s="39"/>
      <c r="C258" s="40"/>
      <c r="D258" s="219" t="s">
        <v>132</v>
      </c>
      <c r="E258" s="40"/>
      <c r="F258" s="220" t="s">
        <v>456</v>
      </c>
      <c r="G258" s="40"/>
      <c r="H258" s="40"/>
      <c r="I258" s="221"/>
      <c r="J258" s="40"/>
      <c r="K258" s="40"/>
      <c r="L258" s="44"/>
      <c r="M258" s="222"/>
      <c r="N258" s="223"/>
      <c r="O258" s="84"/>
      <c r="P258" s="84"/>
      <c r="Q258" s="84"/>
      <c r="R258" s="84"/>
      <c r="S258" s="84"/>
      <c r="T258" s="85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T258" s="17" t="s">
        <v>132</v>
      </c>
      <c r="AU258" s="17" t="s">
        <v>85</v>
      </c>
    </row>
    <row r="259" s="2" customFormat="1">
      <c r="A259" s="38"/>
      <c r="B259" s="39"/>
      <c r="C259" s="40"/>
      <c r="D259" s="224" t="s">
        <v>134</v>
      </c>
      <c r="E259" s="40"/>
      <c r="F259" s="225" t="s">
        <v>457</v>
      </c>
      <c r="G259" s="40"/>
      <c r="H259" s="40"/>
      <c r="I259" s="221"/>
      <c r="J259" s="40"/>
      <c r="K259" s="40"/>
      <c r="L259" s="44"/>
      <c r="M259" s="222"/>
      <c r="N259" s="223"/>
      <c r="O259" s="84"/>
      <c r="P259" s="84"/>
      <c r="Q259" s="84"/>
      <c r="R259" s="84"/>
      <c r="S259" s="84"/>
      <c r="T259" s="85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T259" s="17" t="s">
        <v>134</v>
      </c>
      <c r="AU259" s="17" t="s">
        <v>85</v>
      </c>
    </row>
    <row r="260" s="13" customFormat="1">
      <c r="A260" s="13"/>
      <c r="B260" s="226"/>
      <c r="C260" s="227"/>
      <c r="D260" s="224" t="s">
        <v>136</v>
      </c>
      <c r="E260" s="228" t="s">
        <v>21</v>
      </c>
      <c r="F260" s="229" t="s">
        <v>159</v>
      </c>
      <c r="G260" s="227"/>
      <c r="H260" s="230">
        <v>6</v>
      </c>
      <c r="I260" s="231"/>
      <c r="J260" s="227"/>
      <c r="K260" s="227"/>
      <c r="L260" s="232"/>
      <c r="M260" s="233"/>
      <c r="N260" s="234"/>
      <c r="O260" s="234"/>
      <c r="P260" s="234"/>
      <c r="Q260" s="234"/>
      <c r="R260" s="234"/>
      <c r="S260" s="234"/>
      <c r="T260" s="235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T260" s="236" t="s">
        <v>136</v>
      </c>
      <c r="AU260" s="236" t="s">
        <v>85</v>
      </c>
      <c r="AV260" s="13" t="s">
        <v>85</v>
      </c>
      <c r="AW260" s="13" t="s">
        <v>34</v>
      </c>
      <c r="AX260" s="13" t="s">
        <v>82</v>
      </c>
      <c r="AY260" s="236" t="s">
        <v>124</v>
      </c>
    </row>
    <row r="261" s="2" customFormat="1" ht="26.4" customHeight="1">
      <c r="A261" s="38"/>
      <c r="B261" s="39"/>
      <c r="C261" s="205" t="s">
        <v>458</v>
      </c>
      <c r="D261" s="205" t="s">
        <v>126</v>
      </c>
      <c r="E261" s="206" t="s">
        <v>459</v>
      </c>
      <c r="F261" s="207" t="s">
        <v>460</v>
      </c>
      <c r="G261" s="208" t="s">
        <v>194</v>
      </c>
      <c r="H261" s="209">
        <v>10.6</v>
      </c>
      <c r="I261" s="210"/>
      <c r="J261" s="211">
        <f>ROUND(I261*H261,2)</f>
        <v>0</v>
      </c>
      <c r="K261" s="212"/>
      <c r="L261" s="44"/>
      <c r="M261" s="213" t="s">
        <v>21</v>
      </c>
      <c r="N261" s="214" t="s">
        <v>45</v>
      </c>
      <c r="O261" s="84"/>
      <c r="P261" s="215">
        <f>O261*H261</f>
        <v>0</v>
      </c>
      <c r="Q261" s="215">
        <v>0</v>
      </c>
      <c r="R261" s="215">
        <f>Q261*H261</f>
        <v>0</v>
      </c>
      <c r="S261" s="215">
        <v>0</v>
      </c>
      <c r="T261" s="216">
        <f>S261*H261</f>
        <v>0</v>
      </c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R261" s="217" t="s">
        <v>130</v>
      </c>
      <c r="AT261" s="217" t="s">
        <v>126</v>
      </c>
      <c r="AU261" s="217" t="s">
        <v>85</v>
      </c>
      <c r="AY261" s="17" t="s">
        <v>124</v>
      </c>
      <c r="BE261" s="218">
        <f>IF(N261="základní",J261,0)</f>
        <v>0</v>
      </c>
      <c r="BF261" s="218">
        <f>IF(N261="snížená",J261,0)</f>
        <v>0</v>
      </c>
      <c r="BG261" s="218">
        <f>IF(N261="zákl. přenesená",J261,0)</f>
        <v>0</v>
      </c>
      <c r="BH261" s="218">
        <f>IF(N261="sníž. přenesená",J261,0)</f>
        <v>0</v>
      </c>
      <c r="BI261" s="218">
        <f>IF(N261="nulová",J261,0)</f>
        <v>0</v>
      </c>
      <c r="BJ261" s="17" t="s">
        <v>82</v>
      </c>
      <c r="BK261" s="218">
        <f>ROUND(I261*H261,2)</f>
        <v>0</v>
      </c>
      <c r="BL261" s="17" t="s">
        <v>130</v>
      </c>
      <c r="BM261" s="217" t="s">
        <v>461</v>
      </c>
    </row>
    <row r="262" s="2" customFormat="1">
      <c r="A262" s="38"/>
      <c r="B262" s="39"/>
      <c r="C262" s="40"/>
      <c r="D262" s="219" t="s">
        <v>132</v>
      </c>
      <c r="E262" s="40"/>
      <c r="F262" s="220" t="s">
        <v>462</v>
      </c>
      <c r="G262" s="40"/>
      <c r="H262" s="40"/>
      <c r="I262" s="221"/>
      <c r="J262" s="40"/>
      <c r="K262" s="40"/>
      <c r="L262" s="44"/>
      <c r="M262" s="222"/>
      <c r="N262" s="223"/>
      <c r="O262" s="84"/>
      <c r="P262" s="84"/>
      <c r="Q262" s="84"/>
      <c r="R262" s="84"/>
      <c r="S262" s="84"/>
      <c r="T262" s="85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T262" s="17" t="s">
        <v>132</v>
      </c>
      <c r="AU262" s="17" t="s">
        <v>85</v>
      </c>
    </row>
    <row r="263" s="2" customFormat="1">
      <c r="A263" s="38"/>
      <c r="B263" s="39"/>
      <c r="C263" s="40"/>
      <c r="D263" s="224" t="s">
        <v>134</v>
      </c>
      <c r="E263" s="40"/>
      <c r="F263" s="225" t="s">
        <v>457</v>
      </c>
      <c r="G263" s="40"/>
      <c r="H263" s="40"/>
      <c r="I263" s="221"/>
      <c r="J263" s="40"/>
      <c r="K263" s="40"/>
      <c r="L263" s="44"/>
      <c r="M263" s="222"/>
      <c r="N263" s="223"/>
      <c r="O263" s="84"/>
      <c r="P263" s="84"/>
      <c r="Q263" s="84"/>
      <c r="R263" s="84"/>
      <c r="S263" s="84"/>
      <c r="T263" s="85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T263" s="17" t="s">
        <v>134</v>
      </c>
      <c r="AU263" s="17" t="s">
        <v>85</v>
      </c>
    </row>
    <row r="264" s="13" customFormat="1">
      <c r="A264" s="13"/>
      <c r="B264" s="226"/>
      <c r="C264" s="227"/>
      <c r="D264" s="224" t="s">
        <v>136</v>
      </c>
      <c r="E264" s="228" t="s">
        <v>21</v>
      </c>
      <c r="F264" s="229" t="s">
        <v>463</v>
      </c>
      <c r="G264" s="227"/>
      <c r="H264" s="230">
        <v>10.6</v>
      </c>
      <c r="I264" s="231"/>
      <c r="J264" s="227"/>
      <c r="K264" s="227"/>
      <c r="L264" s="232"/>
      <c r="M264" s="233"/>
      <c r="N264" s="234"/>
      <c r="O264" s="234"/>
      <c r="P264" s="234"/>
      <c r="Q264" s="234"/>
      <c r="R264" s="234"/>
      <c r="S264" s="234"/>
      <c r="T264" s="235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36" t="s">
        <v>136</v>
      </c>
      <c r="AU264" s="236" t="s">
        <v>85</v>
      </c>
      <c r="AV264" s="13" t="s">
        <v>85</v>
      </c>
      <c r="AW264" s="13" t="s">
        <v>34</v>
      </c>
      <c r="AX264" s="13" t="s">
        <v>82</v>
      </c>
      <c r="AY264" s="236" t="s">
        <v>124</v>
      </c>
    </row>
    <row r="265" s="2" customFormat="1" ht="26.4" customHeight="1">
      <c r="A265" s="38"/>
      <c r="B265" s="39"/>
      <c r="C265" s="205" t="s">
        <v>464</v>
      </c>
      <c r="D265" s="205" t="s">
        <v>126</v>
      </c>
      <c r="E265" s="206" t="s">
        <v>465</v>
      </c>
      <c r="F265" s="207" t="s">
        <v>466</v>
      </c>
      <c r="G265" s="208" t="s">
        <v>194</v>
      </c>
      <c r="H265" s="209">
        <v>99</v>
      </c>
      <c r="I265" s="210"/>
      <c r="J265" s="211">
        <f>ROUND(I265*H265,2)</f>
        <v>0</v>
      </c>
      <c r="K265" s="212"/>
      <c r="L265" s="44"/>
      <c r="M265" s="213" t="s">
        <v>21</v>
      </c>
      <c r="N265" s="214" t="s">
        <v>45</v>
      </c>
      <c r="O265" s="84"/>
      <c r="P265" s="215">
        <f>O265*H265</f>
        <v>0</v>
      </c>
      <c r="Q265" s="215">
        <v>0</v>
      </c>
      <c r="R265" s="215">
        <f>Q265*H265</f>
        <v>0</v>
      </c>
      <c r="S265" s="215">
        <v>0</v>
      </c>
      <c r="T265" s="216">
        <f>S265*H265</f>
        <v>0</v>
      </c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R265" s="217" t="s">
        <v>130</v>
      </c>
      <c r="AT265" s="217" t="s">
        <v>126</v>
      </c>
      <c r="AU265" s="217" t="s">
        <v>85</v>
      </c>
      <c r="AY265" s="17" t="s">
        <v>124</v>
      </c>
      <c r="BE265" s="218">
        <f>IF(N265="základní",J265,0)</f>
        <v>0</v>
      </c>
      <c r="BF265" s="218">
        <f>IF(N265="snížená",J265,0)</f>
        <v>0</v>
      </c>
      <c r="BG265" s="218">
        <f>IF(N265="zákl. přenesená",J265,0)</f>
        <v>0</v>
      </c>
      <c r="BH265" s="218">
        <f>IF(N265="sníž. přenesená",J265,0)</f>
        <v>0</v>
      </c>
      <c r="BI265" s="218">
        <f>IF(N265="nulová",J265,0)</f>
        <v>0</v>
      </c>
      <c r="BJ265" s="17" t="s">
        <v>82</v>
      </c>
      <c r="BK265" s="218">
        <f>ROUND(I265*H265,2)</f>
        <v>0</v>
      </c>
      <c r="BL265" s="17" t="s">
        <v>130</v>
      </c>
      <c r="BM265" s="217" t="s">
        <v>467</v>
      </c>
    </row>
    <row r="266" s="2" customFormat="1">
      <c r="A266" s="38"/>
      <c r="B266" s="39"/>
      <c r="C266" s="40"/>
      <c r="D266" s="219" t="s">
        <v>132</v>
      </c>
      <c r="E266" s="40"/>
      <c r="F266" s="220" t="s">
        <v>468</v>
      </c>
      <c r="G266" s="40"/>
      <c r="H266" s="40"/>
      <c r="I266" s="221"/>
      <c r="J266" s="40"/>
      <c r="K266" s="40"/>
      <c r="L266" s="44"/>
      <c r="M266" s="222"/>
      <c r="N266" s="223"/>
      <c r="O266" s="84"/>
      <c r="P266" s="84"/>
      <c r="Q266" s="84"/>
      <c r="R266" s="84"/>
      <c r="S266" s="84"/>
      <c r="T266" s="85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T266" s="17" t="s">
        <v>132</v>
      </c>
      <c r="AU266" s="17" t="s">
        <v>85</v>
      </c>
    </row>
    <row r="267" s="2" customFormat="1">
      <c r="A267" s="38"/>
      <c r="B267" s="39"/>
      <c r="C267" s="40"/>
      <c r="D267" s="224" t="s">
        <v>134</v>
      </c>
      <c r="E267" s="40"/>
      <c r="F267" s="225" t="s">
        <v>457</v>
      </c>
      <c r="G267" s="40"/>
      <c r="H267" s="40"/>
      <c r="I267" s="221"/>
      <c r="J267" s="40"/>
      <c r="K267" s="40"/>
      <c r="L267" s="44"/>
      <c r="M267" s="222"/>
      <c r="N267" s="223"/>
      <c r="O267" s="84"/>
      <c r="P267" s="84"/>
      <c r="Q267" s="84"/>
      <c r="R267" s="84"/>
      <c r="S267" s="84"/>
      <c r="T267" s="85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T267" s="17" t="s">
        <v>134</v>
      </c>
      <c r="AU267" s="17" t="s">
        <v>85</v>
      </c>
    </row>
    <row r="268" s="13" customFormat="1">
      <c r="A268" s="13"/>
      <c r="B268" s="226"/>
      <c r="C268" s="227"/>
      <c r="D268" s="224" t="s">
        <v>136</v>
      </c>
      <c r="E268" s="228" t="s">
        <v>21</v>
      </c>
      <c r="F268" s="229" t="s">
        <v>416</v>
      </c>
      <c r="G268" s="227"/>
      <c r="H268" s="230">
        <v>99</v>
      </c>
      <c r="I268" s="231"/>
      <c r="J268" s="227"/>
      <c r="K268" s="227"/>
      <c r="L268" s="232"/>
      <c r="M268" s="259"/>
      <c r="N268" s="260"/>
      <c r="O268" s="260"/>
      <c r="P268" s="260"/>
      <c r="Q268" s="260"/>
      <c r="R268" s="260"/>
      <c r="S268" s="260"/>
      <c r="T268" s="261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T268" s="236" t="s">
        <v>136</v>
      </c>
      <c r="AU268" s="236" t="s">
        <v>85</v>
      </c>
      <c r="AV268" s="13" t="s">
        <v>85</v>
      </c>
      <c r="AW268" s="13" t="s">
        <v>34</v>
      </c>
      <c r="AX268" s="13" t="s">
        <v>82</v>
      </c>
      <c r="AY268" s="236" t="s">
        <v>124</v>
      </c>
    </row>
    <row r="269" s="2" customFormat="1" ht="6.96" customHeight="1">
      <c r="A269" s="38"/>
      <c r="B269" s="59"/>
      <c r="C269" s="60"/>
      <c r="D269" s="60"/>
      <c r="E269" s="60"/>
      <c r="F269" s="60"/>
      <c r="G269" s="60"/>
      <c r="H269" s="60"/>
      <c r="I269" s="60"/>
      <c r="J269" s="60"/>
      <c r="K269" s="60"/>
      <c r="L269" s="44"/>
      <c r="M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</row>
  </sheetData>
  <sheetProtection sheet="1" autoFilter="0" formatColumns="0" formatRows="0" objects="1" scenarios="1" spinCount="100000" saltValue="QuDXVYKK45Qs3ql3QyJzvVDX/S5nsRzM+aTOTeDCthV0L6NIGkaQ93ehtH0oOPpZHDLNVSbdpuAuRIF7r+avFA==" hashValue="gbBS1JD/opg0VYE1I7epGc+4KqX6su+P1PPHQ7p1P/C8djvooUyQIIErPlFaeyXvhXgnDNPu/8WLt9A/wUzo3g==" algorithmName="SHA-512" password="CC35"/>
  <autoFilter ref="C86:K268"/>
  <mergeCells count="9">
    <mergeCell ref="E7:H7"/>
    <mergeCell ref="E9:H9"/>
    <mergeCell ref="E18:H18"/>
    <mergeCell ref="E27:H27"/>
    <mergeCell ref="E48:H48"/>
    <mergeCell ref="E50:H50"/>
    <mergeCell ref="E77:H77"/>
    <mergeCell ref="E79:H79"/>
    <mergeCell ref="L2:V2"/>
  </mergeCells>
  <hyperlinks>
    <hyperlink ref="F91" r:id="rId1" display="https://podminky.urs.cz/item/CS_URS_2022_01/111301111"/>
    <hyperlink ref="F95" r:id="rId2" display="https://podminky.urs.cz/item/CS_URS_2022_01/113106171"/>
    <hyperlink ref="F98" r:id="rId3" display="https://podminky.urs.cz/item/CS_URS_2022_01/113107131"/>
    <hyperlink ref="F101" r:id="rId4" display="https://podminky.urs.cz/item/CS_URS_2022_01/113107536"/>
    <hyperlink ref="F104" r:id="rId5" display="https://podminky.urs.cz/item/CS_URS_2022_01/113107541"/>
    <hyperlink ref="F107" r:id="rId6" display="https://podminky.urs.cz/item/CS_URS_2022_01/113154263"/>
    <hyperlink ref="F112" r:id="rId7" display="https://podminky.urs.cz/item/CS_URS_2022_01/122211101"/>
    <hyperlink ref="F117" r:id="rId8" display="https://podminky.urs.cz/item/CS_URS_2022_01/162751117"/>
    <hyperlink ref="F120" r:id="rId9" display="https://podminky.urs.cz/item/CS_URS_2022_01/162751119"/>
    <hyperlink ref="F123" r:id="rId10" display="https://podminky.urs.cz/item/CS_URS_2022_01/171201221"/>
    <hyperlink ref="F131" r:id="rId11" display="https://podminky.urs.cz/item/CS_URS_2022_01/181411131"/>
    <hyperlink ref="F137" r:id="rId12" display="https://podminky.urs.cz/item/CS_URS_2022_01/181911102"/>
    <hyperlink ref="F141" r:id="rId13" display="https://podminky.urs.cz/item/CS_URS_2022_01/339921112"/>
    <hyperlink ref="F150" r:id="rId14" display="https://podminky.urs.cz/item/CS_URS_2022_01/564871111"/>
    <hyperlink ref="F153" r:id="rId15" display="https://podminky.urs.cz/item/CS_URS_2022_01/573231111"/>
    <hyperlink ref="F156" r:id="rId16" display="https://podminky.urs.cz/item/CS_URS_2022_01/577144111"/>
    <hyperlink ref="F159" r:id="rId17" display="https://podminky.urs.cz/item/CS_URS_2022_01/591211111"/>
    <hyperlink ref="F167" r:id="rId18" display="https://podminky.urs.cz/item/CS_URS_2022_01/596211214"/>
    <hyperlink ref="F170" r:id="rId19" display="https://podminky.urs.cz/item/CS_URS_2022_01/596412210"/>
    <hyperlink ref="F181" r:id="rId20" display="https://podminky.urs.cz/item/CS_URS_2022_01/914431112"/>
    <hyperlink ref="F184" r:id="rId21" display="https://podminky.urs.cz/item/CS_URS_2022_01/914511111"/>
    <hyperlink ref="F190" r:id="rId22" display="https://podminky.urs.cz/item/CS_URS_2022_01/916132112"/>
    <hyperlink ref="F201" r:id="rId23" display="https://podminky.urs.cz/item/CS_URS_2022_01/916231213"/>
    <hyperlink ref="F206" r:id="rId24" display="https://podminky.urs.cz/item/CS_URS_2022_01/919112212"/>
    <hyperlink ref="F209" r:id="rId25" display="https://podminky.urs.cz/item/CS_URS_2022_01/919121111"/>
    <hyperlink ref="F212" r:id="rId26" display="https://podminky.urs.cz/item/CS_URS_2022_01/919731121"/>
    <hyperlink ref="F216" r:id="rId27" display="https://podminky.urs.cz/item/CS_URS_2022_01/919735111"/>
    <hyperlink ref="F223" r:id="rId28" display="https://podminky.urs.cz/item/CS_URS_2022_01/938909311"/>
    <hyperlink ref="F226" r:id="rId29" display="https://podminky.urs.cz/item/CS_URS_2022_01/938909611"/>
    <hyperlink ref="F239" r:id="rId30" display="https://podminky.urs.cz/item/CS_URS_2022_01/998225111"/>
    <hyperlink ref="F243" r:id="rId31" display="https://podminky.urs.cz/item/CS_URS_2022_01/997221571"/>
    <hyperlink ref="F247" r:id="rId32" display="https://podminky.urs.cz/item/CS_URS_2022_01/997221551"/>
    <hyperlink ref="F251" r:id="rId33" display="https://podminky.urs.cz/item/CS_URS_2022_01/997221559"/>
    <hyperlink ref="F255" r:id="rId34" display="https://podminky.urs.cz/item/CS_URS_2022_01/997221579"/>
    <hyperlink ref="F258" r:id="rId35" display="https://podminky.urs.cz/item/CS_URS_2022_01/997013602"/>
    <hyperlink ref="F262" r:id="rId36" display="https://podminky.urs.cz/item/CS_URS_2022_01/997013601"/>
    <hyperlink ref="F266" r:id="rId37" display="https://podminky.urs.cz/item/CS_URS_2022_01/997013645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38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89</v>
      </c>
    </row>
    <row r="3" s="1" customFormat="1" ht="6.96" customHeight="1">
      <c r="B3" s="128"/>
      <c r="C3" s="129"/>
      <c r="D3" s="129"/>
      <c r="E3" s="129"/>
      <c r="F3" s="129"/>
      <c r="G3" s="129"/>
      <c r="H3" s="129"/>
      <c r="I3" s="129"/>
      <c r="J3" s="129"/>
      <c r="K3" s="129"/>
      <c r="L3" s="20"/>
      <c r="AT3" s="17" t="s">
        <v>85</v>
      </c>
    </row>
    <row r="4" s="1" customFormat="1" ht="24.96" customHeight="1">
      <c r="B4" s="20"/>
      <c r="D4" s="130" t="s">
        <v>91</v>
      </c>
      <c r="L4" s="20"/>
      <c r="M4" s="131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32" t="s">
        <v>16</v>
      </c>
      <c r="L6" s="20"/>
    </row>
    <row r="7" s="1" customFormat="1" ht="16.5" customHeight="1">
      <c r="B7" s="20"/>
      <c r="E7" s="133" t="str">
        <f>'Rekapitulace stavby'!K6</f>
        <v>Obnova asfaltových a jiných zpevněných povrchů v ulici Malá náves, Křešice</v>
      </c>
      <c r="F7" s="132"/>
      <c r="G7" s="132"/>
      <c r="H7" s="132"/>
      <c r="L7" s="20"/>
    </row>
    <row r="8" s="2" customFormat="1" ht="12" customHeight="1">
      <c r="A8" s="38"/>
      <c r="B8" s="44"/>
      <c r="C8" s="38"/>
      <c r="D8" s="132" t="s">
        <v>92</v>
      </c>
      <c r="E8" s="38"/>
      <c r="F8" s="38"/>
      <c r="G8" s="38"/>
      <c r="H8" s="38"/>
      <c r="I8" s="38"/>
      <c r="J8" s="38"/>
      <c r="K8" s="38"/>
      <c r="L8" s="134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35" t="s">
        <v>469</v>
      </c>
      <c r="F9" s="38"/>
      <c r="G9" s="38"/>
      <c r="H9" s="38"/>
      <c r="I9" s="38"/>
      <c r="J9" s="38"/>
      <c r="K9" s="38"/>
      <c r="L9" s="134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134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32" t="s">
        <v>18</v>
      </c>
      <c r="E11" s="38"/>
      <c r="F11" s="136" t="s">
        <v>90</v>
      </c>
      <c r="G11" s="38"/>
      <c r="H11" s="38"/>
      <c r="I11" s="132" t="s">
        <v>20</v>
      </c>
      <c r="J11" s="136" t="s">
        <v>21</v>
      </c>
      <c r="K11" s="38"/>
      <c r="L11" s="134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32" t="s">
        <v>22</v>
      </c>
      <c r="E12" s="38"/>
      <c r="F12" s="136" t="s">
        <v>23</v>
      </c>
      <c r="G12" s="38"/>
      <c r="H12" s="38"/>
      <c r="I12" s="132" t="s">
        <v>24</v>
      </c>
      <c r="J12" s="137" t="str">
        <f>'Rekapitulace stavby'!AN8</f>
        <v>29. 5. 2026</v>
      </c>
      <c r="K12" s="38"/>
      <c r="L12" s="134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134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32" t="s">
        <v>26</v>
      </c>
      <c r="E14" s="38"/>
      <c r="F14" s="38"/>
      <c r="G14" s="38"/>
      <c r="H14" s="38"/>
      <c r="I14" s="132" t="s">
        <v>27</v>
      </c>
      <c r="J14" s="136" t="s">
        <v>21</v>
      </c>
      <c r="K14" s="38"/>
      <c r="L14" s="134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36" t="s">
        <v>28</v>
      </c>
      <c r="F15" s="38"/>
      <c r="G15" s="38"/>
      <c r="H15" s="38"/>
      <c r="I15" s="132" t="s">
        <v>29</v>
      </c>
      <c r="J15" s="136" t="s">
        <v>21</v>
      </c>
      <c r="K15" s="38"/>
      <c r="L15" s="134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134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32" t="s">
        <v>30</v>
      </c>
      <c r="E17" s="38"/>
      <c r="F17" s="38"/>
      <c r="G17" s="38"/>
      <c r="H17" s="38"/>
      <c r="I17" s="132" t="s">
        <v>27</v>
      </c>
      <c r="J17" s="33" t="str">
        <f>'Rekapitulace stavby'!AN13</f>
        <v>Vyplň údaj</v>
      </c>
      <c r="K17" s="38"/>
      <c r="L17" s="134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36"/>
      <c r="G18" s="136"/>
      <c r="H18" s="136"/>
      <c r="I18" s="132" t="s">
        <v>29</v>
      </c>
      <c r="J18" s="33" t="str">
        <f>'Rekapitulace stavby'!AN14</f>
        <v>Vyplň údaj</v>
      </c>
      <c r="K18" s="38"/>
      <c r="L18" s="134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134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32" t="s">
        <v>32</v>
      </c>
      <c r="E20" s="38"/>
      <c r="F20" s="38"/>
      <c r="G20" s="38"/>
      <c r="H20" s="38"/>
      <c r="I20" s="132" t="s">
        <v>27</v>
      </c>
      <c r="J20" s="136" t="s">
        <v>21</v>
      </c>
      <c r="K20" s="38"/>
      <c r="L20" s="134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36" t="s">
        <v>94</v>
      </c>
      <c r="F21" s="38"/>
      <c r="G21" s="38"/>
      <c r="H21" s="38"/>
      <c r="I21" s="132" t="s">
        <v>29</v>
      </c>
      <c r="J21" s="136" t="s">
        <v>21</v>
      </c>
      <c r="K21" s="38"/>
      <c r="L21" s="134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134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32" t="s">
        <v>35</v>
      </c>
      <c r="E23" s="38"/>
      <c r="F23" s="38"/>
      <c r="G23" s="38"/>
      <c r="H23" s="38"/>
      <c r="I23" s="132" t="s">
        <v>27</v>
      </c>
      <c r="J23" s="136" t="s">
        <v>36</v>
      </c>
      <c r="K23" s="38"/>
      <c r="L23" s="134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36" t="s">
        <v>37</v>
      </c>
      <c r="F24" s="38"/>
      <c r="G24" s="38"/>
      <c r="H24" s="38"/>
      <c r="I24" s="132" t="s">
        <v>29</v>
      </c>
      <c r="J24" s="136" t="s">
        <v>21</v>
      </c>
      <c r="K24" s="38"/>
      <c r="L24" s="134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134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32" t="s">
        <v>38</v>
      </c>
      <c r="E26" s="38"/>
      <c r="F26" s="38"/>
      <c r="G26" s="38"/>
      <c r="H26" s="38"/>
      <c r="I26" s="38"/>
      <c r="J26" s="38"/>
      <c r="K26" s="38"/>
      <c r="L26" s="134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38"/>
      <c r="B27" s="139"/>
      <c r="C27" s="138"/>
      <c r="D27" s="138"/>
      <c r="E27" s="140" t="s">
        <v>21</v>
      </c>
      <c r="F27" s="140"/>
      <c r="G27" s="140"/>
      <c r="H27" s="140"/>
      <c r="I27" s="138"/>
      <c r="J27" s="138"/>
      <c r="K27" s="138"/>
      <c r="L27" s="141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8"/>
      <c r="AE27" s="138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134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42"/>
      <c r="E29" s="142"/>
      <c r="F29" s="142"/>
      <c r="G29" s="142"/>
      <c r="H29" s="142"/>
      <c r="I29" s="142"/>
      <c r="J29" s="142"/>
      <c r="K29" s="142"/>
      <c r="L29" s="134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43" t="s">
        <v>40</v>
      </c>
      <c r="E30" s="38"/>
      <c r="F30" s="38"/>
      <c r="G30" s="38"/>
      <c r="H30" s="38"/>
      <c r="I30" s="38"/>
      <c r="J30" s="144">
        <f>ROUND(J81, 2)</f>
        <v>0</v>
      </c>
      <c r="K30" s="38"/>
      <c r="L30" s="134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42"/>
      <c r="E31" s="142"/>
      <c r="F31" s="142"/>
      <c r="G31" s="142"/>
      <c r="H31" s="142"/>
      <c r="I31" s="142"/>
      <c r="J31" s="142"/>
      <c r="K31" s="142"/>
      <c r="L31" s="134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45" t="s">
        <v>42</v>
      </c>
      <c r="G32" s="38"/>
      <c r="H32" s="38"/>
      <c r="I32" s="145" t="s">
        <v>41</v>
      </c>
      <c r="J32" s="145" t="s">
        <v>43</v>
      </c>
      <c r="K32" s="38"/>
      <c r="L32" s="134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46" t="s">
        <v>44</v>
      </c>
      <c r="E33" s="132" t="s">
        <v>45</v>
      </c>
      <c r="F33" s="147">
        <f>ROUND((SUM(BE81:BE97)),  2)</f>
        <v>0</v>
      </c>
      <c r="G33" s="38"/>
      <c r="H33" s="38"/>
      <c r="I33" s="148">
        <v>0.20999999999999999</v>
      </c>
      <c r="J33" s="147">
        <f>ROUND(((SUM(BE81:BE97))*I33),  2)</f>
        <v>0</v>
      </c>
      <c r="K33" s="38"/>
      <c r="L33" s="134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32" t="s">
        <v>46</v>
      </c>
      <c r="F34" s="147">
        <f>ROUND((SUM(BF81:BF97)),  2)</f>
        <v>0</v>
      </c>
      <c r="G34" s="38"/>
      <c r="H34" s="38"/>
      <c r="I34" s="148">
        <v>0.14999999999999999</v>
      </c>
      <c r="J34" s="147">
        <f>ROUND(((SUM(BF81:BF97))*I34),  2)</f>
        <v>0</v>
      </c>
      <c r="K34" s="38"/>
      <c r="L34" s="134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32" t="s">
        <v>47</v>
      </c>
      <c r="F35" s="147">
        <f>ROUND((SUM(BG81:BG97)),  2)</f>
        <v>0</v>
      </c>
      <c r="G35" s="38"/>
      <c r="H35" s="38"/>
      <c r="I35" s="148">
        <v>0.20999999999999999</v>
      </c>
      <c r="J35" s="147">
        <f>0</f>
        <v>0</v>
      </c>
      <c r="K35" s="38"/>
      <c r="L35" s="134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32" t="s">
        <v>48</v>
      </c>
      <c r="F36" s="147">
        <f>ROUND((SUM(BH81:BH97)),  2)</f>
        <v>0</v>
      </c>
      <c r="G36" s="38"/>
      <c r="H36" s="38"/>
      <c r="I36" s="148">
        <v>0.14999999999999999</v>
      </c>
      <c r="J36" s="147">
        <f>0</f>
        <v>0</v>
      </c>
      <c r="K36" s="38"/>
      <c r="L36" s="134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32" t="s">
        <v>49</v>
      </c>
      <c r="F37" s="147">
        <f>ROUND((SUM(BI81:BI97)),  2)</f>
        <v>0</v>
      </c>
      <c r="G37" s="38"/>
      <c r="H37" s="38"/>
      <c r="I37" s="148">
        <v>0</v>
      </c>
      <c r="J37" s="147">
        <f>0</f>
        <v>0</v>
      </c>
      <c r="K37" s="38"/>
      <c r="L37" s="134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134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49"/>
      <c r="D39" s="150" t="s">
        <v>50</v>
      </c>
      <c r="E39" s="151"/>
      <c r="F39" s="151"/>
      <c r="G39" s="152" t="s">
        <v>51</v>
      </c>
      <c r="H39" s="153" t="s">
        <v>52</v>
      </c>
      <c r="I39" s="151"/>
      <c r="J39" s="154">
        <f>SUM(J30:J37)</f>
        <v>0</v>
      </c>
      <c r="K39" s="155"/>
      <c r="L39" s="134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156"/>
      <c r="C40" s="157"/>
      <c r="D40" s="157"/>
      <c r="E40" s="157"/>
      <c r="F40" s="157"/>
      <c r="G40" s="157"/>
      <c r="H40" s="157"/>
      <c r="I40" s="157"/>
      <c r="J40" s="157"/>
      <c r="K40" s="157"/>
      <c r="L40" s="134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4" s="2" customFormat="1" ht="6.96" customHeight="1">
      <c r="A44" s="38"/>
      <c r="B44" s="158"/>
      <c r="C44" s="159"/>
      <c r="D44" s="159"/>
      <c r="E44" s="159"/>
      <c r="F44" s="159"/>
      <c r="G44" s="159"/>
      <c r="H44" s="159"/>
      <c r="I44" s="159"/>
      <c r="J44" s="159"/>
      <c r="K44" s="159"/>
      <c r="L44" s="134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</row>
    <row r="45" s="2" customFormat="1" ht="24.96" customHeight="1">
      <c r="A45" s="38"/>
      <c r="B45" s="39"/>
      <c r="C45" s="23" t="s">
        <v>97</v>
      </c>
      <c r="D45" s="40"/>
      <c r="E45" s="40"/>
      <c r="F45" s="40"/>
      <c r="G45" s="40"/>
      <c r="H45" s="40"/>
      <c r="I45" s="40"/>
      <c r="J45" s="40"/>
      <c r="K45" s="40"/>
      <c r="L45" s="134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</row>
    <row r="46" s="2" customFormat="1" ht="6.96" customHeight="1">
      <c r="A46" s="38"/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134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</row>
    <row r="47" s="2" customFormat="1" ht="12" customHeight="1">
      <c r="A47" s="38"/>
      <c r="B47" s="39"/>
      <c r="C47" s="32" t="s">
        <v>16</v>
      </c>
      <c r="D47" s="40"/>
      <c r="E47" s="40"/>
      <c r="F47" s="40"/>
      <c r="G47" s="40"/>
      <c r="H47" s="40"/>
      <c r="I47" s="40"/>
      <c r="J47" s="40"/>
      <c r="K47" s="40"/>
      <c r="L47" s="134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</row>
    <row r="48" s="2" customFormat="1" ht="16.5" customHeight="1">
      <c r="A48" s="38"/>
      <c r="B48" s="39"/>
      <c r="C48" s="40"/>
      <c r="D48" s="40"/>
      <c r="E48" s="160" t="str">
        <f>E7</f>
        <v>Obnova asfaltových a jiných zpevněných povrchů v ulici Malá náves, Křešice</v>
      </c>
      <c r="F48" s="32"/>
      <c r="G48" s="32"/>
      <c r="H48" s="32"/>
      <c r="I48" s="40"/>
      <c r="J48" s="40"/>
      <c r="K48" s="40"/>
      <c r="L48" s="134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</row>
    <row r="49" s="2" customFormat="1" ht="12" customHeight="1">
      <c r="A49" s="38"/>
      <c r="B49" s="39"/>
      <c r="C49" s="32" t="s">
        <v>92</v>
      </c>
      <c r="D49" s="40"/>
      <c r="E49" s="40"/>
      <c r="F49" s="40"/>
      <c r="G49" s="40"/>
      <c r="H49" s="40"/>
      <c r="I49" s="40"/>
      <c r="J49" s="40"/>
      <c r="K49" s="40"/>
      <c r="L49" s="134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</row>
    <row r="50" s="2" customFormat="1" ht="16.5" customHeight="1">
      <c r="A50" s="38"/>
      <c r="B50" s="39"/>
      <c r="C50" s="40"/>
      <c r="D50" s="40"/>
      <c r="E50" s="69" t="str">
        <f>E9</f>
        <v>100.3 - VRN</v>
      </c>
      <c r="F50" s="40"/>
      <c r="G50" s="40"/>
      <c r="H50" s="40"/>
      <c r="I50" s="40"/>
      <c r="J50" s="40"/>
      <c r="K50" s="40"/>
      <c r="L50" s="134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</row>
    <row r="51" s="2" customFormat="1" ht="6.96" customHeight="1">
      <c r="A51" s="38"/>
      <c r="B51" s="39"/>
      <c r="C51" s="40"/>
      <c r="D51" s="40"/>
      <c r="E51" s="40"/>
      <c r="F51" s="40"/>
      <c r="G51" s="40"/>
      <c r="H51" s="40"/>
      <c r="I51" s="40"/>
      <c r="J51" s="40"/>
      <c r="K51" s="40"/>
      <c r="L51" s="134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</row>
    <row r="52" s="2" customFormat="1" ht="12" customHeight="1">
      <c r="A52" s="38"/>
      <c r="B52" s="39"/>
      <c r="C52" s="32" t="s">
        <v>22</v>
      </c>
      <c r="D52" s="40"/>
      <c r="E52" s="40"/>
      <c r="F52" s="27" t="str">
        <f>F12</f>
        <v>Křešice</v>
      </c>
      <c r="G52" s="40"/>
      <c r="H52" s="40"/>
      <c r="I52" s="32" t="s">
        <v>24</v>
      </c>
      <c r="J52" s="72" t="str">
        <f>IF(J12="","",J12)</f>
        <v>29. 5. 2026</v>
      </c>
      <c r="K52" s="40"/>
      <c r="L52" s="134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</row>
    <row r="53" s="2" customFormat="1" ht="6.96" customHeight="1">
      <c r="A53" s="38"/>
      <c r="B53" s="39"/>
      <c r="C53" s="40"/>
      <c r="D53" s="40"/>
      <c r="E53" s="40"/>
      <c r="F53" s="40"/>
      <c r="G53" s="40"/>
      <c r="H53" s="40"/>
      <c r="I53" s="40"/>
      <c r="J53" s="40"/>
      <c r="K53" s="40"/>
      <c r="L53" s="134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</row>
    <row r="54" s="2" customFormat="1" ht="15.15" customHeight="1">
      <c r="A54" s="38"/>
      <c r="B54" s="39"/>
      <c r="C54" s="32" t="s">
        <v>26</v>
      </c>
      <c r="D54" s="40"/>
      <c r="E54" s="40"/>
      <c r="F54" s="27" t="str">
        <f>E15</f>
        <v>Obec Křešice</v>
      </c>
      <c r="G54" s="40"/>
      <c r="H54" s="40"/>
      <c r="I54" s="32" t="s">
        <v>32</v>
      </c>
      <c r="J54" s="36" t="str">
        <f>E21</f>
        <v>Ing. Lucie Dvořáková</v>
      </c>
      <c r="K54" s="40"/>
      <c r="L54" s="134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</row>
    <row r="55" s="2" customFormat="1" ht="15.15" customHeight="1">
      <c r="A55" s="38"/>
      <c r="B55" s="39"/>
      <c r="C55" s="32" t="s">
        <v>30</v>
      </c>
      <c r="D55" s="40"/>
      <c r="E55" s="40"/>
      <c r="F55" s="27" t="str">
        <f>IF(E18="","",E18)</f>
        <v>Vyplň údaj</v>
      </c>
      <c r="G55" s="40"/>
      <c r="H55" s="40"/>
      <c r="I55" s="32" t="s">
        <v>35</v>
      </c>
      <c r="J55" s="36" t="str">
        <f>E24</f>
        <v>S4A,s.r.o.</v>
      </c>
      <c r="K55" s="40"/>
      <c r="L55" s="134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</row>
    <row r="56" s="2" customFormat="1" ht="10.32" customHeight="1">
      <c r="A56" s="38"/>
      <c r="B56" s="39"/>
      <c r="C56" s="40"/>
      <c r="D56" s="40"/>
      <c r="E56" s="40"/>
      <c r="F56" s="40"/>
      <c r="G56" s="40"/>
      <c r="H56" s="40"/>
      <c r="I56" s="40"/>
      <c r="J56" s="40"/>
      <c r="K56" s="40"/>
      <c r="L56" s="134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</row>
    <row r="57" s="2" customFormat="1" ht="29.28" customHeight="1">
      <c r="A57" s="38"/>
      <c r="B57" s="39"/>
      <c r="C57" s="161" t="s">
        <v>98</v>
      </c>
      <c r="D57" s="162"/>
      <c r="E57" s="162"/>
      <c r="F57" s="162"/>
      <c r="G57" s="162"/>
      <c r="H57" s="162"/>
      <c r="I57" s="162"/>
      <c r="J57" s="163" t="s">
        <v>99</v>
      </c>
      <c r="K57" s="162"/>
      <c r="L57" s="134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</row>
    <row r="58" s="2" customFormat="1" ht="10.32" customHeight="1">
      <c r="A58" s="38"/>
      <c r="B58" s="39"/>
      <c r="C58" s="40"/>
      <c r="D58" s="40"/>
      <c r="E58" s="40"/>
      <c r="F58" s="40"/>
      <c r="G58" s="40"/>
      <c r="H58" s="40"/>
      <c r="I58" s="40"/>
      <c r="J58" s="40"/>
      <c r="K58" s="40"/>
      <c r="L58" s="134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</row>
    <row r="59" s="2" customFormat="1" ht="22.8" customHeight="1">
      <c r="A59" s="38"/>
      <c r="B59" s="39"/>
      <c r="C59" s="164" t="s">
        <v>72</v>
      </c>
      <c r="D59" s="40"/>
      <c r="E59" s="40"/>
      <c r="F59" s="40"/>
      <c r="G59" s="40"/>
      <c r="H59" s="40"/>
      <c r="I59" s="40"/>
      <c r="J59" s="102">
        <f>J81</f>
        <v>0</v>
      </c>
      <c r="K59" s="40"/>
      <c r="L59" s="134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U59" s="17" t="s">
        <v>100</v>
      </c>
    </row>
    <row r="60" s="9" customFormat="1" ht="24.96" customHeight="1">
      <c r="A60" s="9"/>
      <c r="B60" s="165"/>
      <c r="C60" s="166"/>
      <c r="D60" s="167" t="s">
        <v>470</v>
      </c>
      <c r="E60" s="168"/>
      <c r="F60" s="168"/>
      <c r="G60" s="168"/>
      <c r="H60" s="168"/>
      <c r="I60" s="168"/>
      <c r="J60" s="169">
        <f>J82</f>
        <v>0</v>
      </c>
      <c r="K60" s="166"/>
      <c r="L60" s="170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1"/>
      <c r="C61" s="172"/>
      <c r="D61" s="173" t="s">
        <v>471</v>
      </c>
      <c r="E61" s="174"/>
      <c r="F61" s="174"/>
      <c r="G61" s="174"/>
      <c r="H61" s="174"/>
      <c r="I61" s="174"/>
      <c r="J61" s="175">
        <f>J83</f>
        <v>0</v>
      </c>
      <c r="K61" s="172"/>
      <c r="L61" s="176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2" customFormat="1" ht="21.84" customHeight="1">
      <c r="A62" s="38"/>
      <c r="B62" s="39"/>
      <c r="C62" s="40"/>
      <c r="D62" s="40"/>
      <c r="E62" s="40"/>
      <c r="F62" s="40"/>
      <c r="G62" s="40"/>
      <c r="H62" s="40"/>
      <c r="I62" s="40"/>
      <c r="J62" s="40"/>
      <c r="K62" s="40"/>
      <c r="L62" s="134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</row>
    <row r="63" s="2" customFormat="1" ht="6.96" customHeight="1">
      <c r="A63" s="38"/>
      <c r="B63" s="59"/>
      <c r="C63" s="60"/>
      <c r="D63" s="60"/>
      <c r="E63" s="60"/>
      <c r="F63" s="60"/>
      <c r="G63" s="60"/>
      <c r="H63" s="60"/>
      <c r="I63" s="60"/>
      <c r="J63" s="60"/>
      <c r="K63" s="60"/>
      <c r="L63" s="134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</row>
    <row r="67" s="2" customFormat="1" ht="6.96" customHeight="1">
      <c r="A67" s="38"/>
      <c r="B67" s="61"/>
      <c r="C67" s="62"/>
      <c r="D67" s="62"/>
      <c r="E67" s="62"/>
      <c r="F67" s="62"/>
      <c r="G67" s="62"/>
      <c r="H67" s="62"/>
      <c r="I67" s="62"/>
      <c r="J67" s="62"/>
      <c r="K67" s="62"/>
      <c r="L67" s="134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</row>
    <row r="68" s="2" customFormat="1" ht="24.96" customHeight="1">
      <c r="A68" s="38"/>
      <c r="B68" s="39"/>
      <c r="C68" s="23" t="s">
        <v>109</v>
      </c>
      <c r="D68" s="40"/>
      <c r="E68" s="40"/>
      <c r="F68" s="40"/>
      <c r="G68" s="40"/>
      <c r="H68" s="40"/>
      <c r="I68" s="40"/>
      <c r="J68" s="40"/>
      <c r="K68" s="40"/>
      <c r="L68" s="134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</row>
    <row r="69" s="2" customFormat="1" ht="6.96" customHeight="1">
      <c r="A69" s="38"/>
      <c r="B69" s="39"/>
      <c r="C69" s="40"/>
      <c r="D69" s="40"/>
      <c r="E69" s="40"/>
      <c r="F69" s="40"/>
      <c r="G69" s="40"/>
      <c r="H69" s="40"/>
      <c r="I69" s="40"/>
      <c r="J69" s="40"/>
      <c r="K69" s="40"/>
      <c r="L69" s="134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</row>
    <row r="70" s="2" customFormat="1" ht="12" customHeight="1">
      <c r="A70" s="38"/>
      <c r="B70" s="39"/>
      <c r="C70" s="32" t="s">
        <v>16</v>
      </c>
      <c r="D70" s="40"/>
      <c r="E70" s="40"/>
      <c r="F70" s="40"/>
      <c r="G70" s="40"/>
      <c r="H70" s="40"/>
      <c r="I70" s="40"/>
      <c r="J70" s="40"/>
      <c r="K70" s="40"/>
      <c r="L70" s="134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</row>
    <row r="71" s="2" customFormat="1" ht="16.5" customHeight="1">
      <c r="A71" s="38"/>
      <c r="B71" s="39"/>
      <c r="C71" s="40"/>
      <c r="D71" s="40"/>
      <c r="E71" s="160" t="str">
        <f>E7</f>
        <v>Obnova asfaltových a jiných zpevněných povrchů v ulici Malá náves, Křešice</v>
      </c>
      <c r="F71" s="32"/>
      <c r="G71" s="32"/>
      <c r="H71" s="32"/>
      <c r="I71" s="40"/>
      <c r="J71" s="40"/>
      <c r="K71" s="40"/>
      <c r="L71" s="134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</row>
    <row r="72" s="2" customFormat="1" ht="12" customHeight="1">
      <c r="A72" s="38"/>
      <c r="B72" s="39"/>
      <c r="C72" s="32" t="s">
        <v>92</v>
      </c>
      <c r="D72" s="40"/>
      <c r="E72" s="40"/>
      <c r="F72" s="40"/>
      <c r="G72" s="40"/>
      <c r="H72" s="40"/>
      <c r="I72" s="40"/>
      <c r="J72" s="40"/>
      <c r="K72" s="40"/>
      <c r="L72" s="134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</row>
    <row r="73" s="2" customFormat="1" ht="16.5" customHeight="1">
      <c r="A73" s="38"/>
      <c r="B73" s="39"/>
      <c r="C73" s="40"/>
      <c r="D73" s="40"/>
      <c r="E73" s="69" t="str">
        <f>E9</f>
        <v>100.3 - VRN</v>
      </c>
      <c r="F73" s="40"/>
      <c r="G73" s="40"/>
      <c r="H73" s="40"/>
      <c r="I73" s="40"/>
      <c r="J73" s="40"/>
      <c r="K73" s="40"/>
      <c r="L73" s="134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</row>
    <row r="74" s="2" customFormat="1" ht="6.96" customHeight="1">
      <c r="A74" s="38"/>
      <c r="B74" s="39"/>
      <c r="C74" s="40"/>
      <c r="D74" s="40"/>
      <c r="E74" s="40"/>
      <c r="F74" s="40"/>
      <c r="G74" s="40"/>
      <c r="H74" s="40"/>
      <c r="I74" s="40"/>
      <c r="J74" s="40"/>
      <c r="K74" s="40"/>
      <c r="L74" s="134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</row>
    <row r="75" s="2" customFormat="1" ht="12" customHeight="1">
      <c r="A75" s="38"/>
      <c r="B75" s="39"/>
      <c r="C75" s="32" t="s">
        <v>22</v>
      </c>
      <c r="D75" s="40"/>
      <c r="E75" s="40"/>
      <c r="F75" s="27" t="str">
        <f>F12</f>
        <v>Křešice</v>
      </c>
      <c r="G75" s="40"/>
      <c r="H75" s="40"/>
      <c r="I75" s="32" t="s">
        <v>24</v>
      </c>
      <c r="J75" s="72" t="str">
        <f>IF(J12="","",J12)</f>
        <v>29. 5. 2026</v>
      </c>
      <c r="K75" s="40"/>
      <c r="L75" s="134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</row>
    <row r="76" s="2" customFormat="1" ht="6.96" customHeigh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134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5.15" customHeight="1">
      <c r="A77" s="38"/>
      <c r="B77" s="39"/>
      <c r="C77" s="32" t="s">
        <v>26</v>
      </c>
      <c r="D77" s="40"/>
      <c r="E77" s="40"/>
      <c r="F77" s="27" t="str">
        <f>E15</f>
        <v>Obec Křešice</v>
      </c>
      <c r="G77" s="40"/>
      <c r="H77" s="40"/>
      <c r="I77" s="32" t="s">
        <v>32</v>
      </c>
      <c r="J77" s="36" t="str">
        <f>E21</f>
        <v>Ing. Lucie Dvořáková</v>
      </c>
      <c r="K77" s="40"/>
      <c r="L77" s="134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78" s="2" customFormat="1" ht="15.15" customHeight="1">
      <c r="A78" s="38"/>
      <c r="B78" s="39"/>
      <c r="C78" s="32" t="s">
        <v>30</v>
      </c>
      <c r="D78" s="40"/>
      <c r="E78" s="40"/>
      <c r="F78" s="27" t="str">
        <f>IF(E18="","",E18)</f>
        <v>Vyplň údaj</v>
      </c>
      <c r="G78" s="40"/>
      <c r="H78" s="40"/>
      <c r="I78" s="32" t="s">
        <v>35</v>
      </c>
      <c r="J78" s="36" t="str">
        <f>E24</f>
        <v>S4A,s.r.o.</v>
      </c>
      <c r="K78" s="40"/>
      <c r="L78" s="13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</row>
    <row r="79" s="2" customFormat="1" ht="10.32" customHeight="1">
      <c r="A79" s="38"/>
      <c r="B79" s="39"/>
      <c r="C79" s="40"/>
      <c r="D79" s="40"/>
      <c r="E79" s="40"/>
      <c r="F79" s="40"/>
      <c r="G79" s="40"/>
      <c r="H79" s="40"/>
      <c r="I79" s="40"/>
      <c r="J79" s="40"/>
      <c r="K79" s="40"/>
      <c r="L79" s="134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</row>
    <row r="80" s="11" customFormat="1" ht="29.28" customHeight="1">
      <c r="A80" s="177"/>
      <c r="B80" s="178"/>
      <c r="C80" s="179" t="s">
        <v>110</v>
      </c>
      <c r="D80" s="180" t="s">
        <v>59</v>
      </c>
      <c r="E80" s="180" t="s">
        <v>55</v>
      </c>
      <c r="F80" s="180" t="s">
        <v>56</v>
      </c>
      <c r="G80" s="180" t="s">
        <v>111</v>
      </c>
      <c r="H80" s="180" t="s">
        <v>112</v>
      </c>
      <c r="I80" s="180" t="s">
        <v>113</v>
      </c>
      <c r="J80" s="181" t="s">
        <v>99</v>
      </c>
      <c r="K80" s="182" t="s">
        <v>114</v>
      </c>
      <c r="L80" s="183"/>
      <c r="M80" s="92" t="s">
        <v>21</v>
      </c>
      <c r="N80" s="93" t="s">
        <v>44</v>
      </c>
      <c r="O80" s="93" t="s">
        <v>115</v>
      </c>
      <c r="P80" s="93" t="s">
        <v>116</v>
      </c>
      <c r="Q80" s="93" t="s">
        <v>117</v>
      </c>
      <c r="R80" s="93" t="s">
        <v>118</v>
      </c>
      <c r="S80" s="93" t="s">
        <v>119</v>
      </c>
      <c r="T80" s="94" t="s">
        <v>120</v>
      </c>
      <c r="U80" s="177"/>
      <c r="V80" s="177"/>
      <c r="W80" s="177"/>
      <c r="X80" s="177"/>
      <c r="Y80" s="177"/>
      <c r="Z80" s="177"/>
      <c r="AA80" s="177"/>
      <c r="AB80" s="177"/>
      <c r="AC80" s="177"/>
      <c r="AD80" s="177"/>
      <c r="AE80" s="177"/>
    </row>
    <row r="81" s="2" customFormat="1" ht="22.8" customHeight="1">
      <c r="A81" s="38"/>
      <c r="B81" s="39"/>
      <c r="C81" s="99" t="s">
        <v>121</v>
      </c>
      <c r="D81" s="40"/>
      <c r="E81" s="40"/>
      <c r="F81" s="40"/>
      <c r="G81" s="40"/>
      <c r="H81" s="40"/>
      <c r="I81" s="40"/>
      <c r="J81" s="184">
        <f>BK81</f>
        <v>0</v>
      </c>
      <c r="K81" s="40"/>
      <c r="L81" s="44"/>
      <c r="M81" s="95"/>
      <c r="N81" s="185"/>
      <c r="O81" s="96"/>
      <c r="P81" s="186">
        <f>P82</f>
        <v>0</v>
      </c>
      <c r="Q81" s="96"/>
      <c r="R81" s="186">
        <f>R82</f>
        <v>0</v>
      </c>
      <c r="S81" s="96"/>
      <c r="T81" s="187">
        <f>T82</f>
        <v>0</v>
      </c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T81" s="17" t="s">
        <v>73</v>
      </c>
      <c r="AU81" s="17" t="s">
        <v>100</v>
      </c>
      <c r="BK81" s="188">
        <f>BK82</f>
        <v>0</v>
      </c>
    </row>
    <row r="82" s="12" customFormat="1" ht="25.92" customHeight="1">
      <c r="A82" s="12"/>
      <c r="B82" s="189"/>
      <c r="C82" s="190"/>
      <c r="D82" s="191" t="s">
        <v>73</v>
      </c>
      <c r="E82" s="192" t="s">
        <v>87</v>
      </c>
      <c r="F82" s="192" t="s">
        <v>472</v>
      </c>
      <c r="G82" s="190"/>
      <c r="H82" s="190"/>
      <c r="I82" s="193"/>
      <c r="J82" s="194">
        <f>BK82</f>
        <v>0</v>
      </c>
      <c r="K82" s="190"/>
      <c r="L82" s="195"/>
      <c r="M82" s="196"/>
      <c r="N82" s="197"/>
      <c r="O82" s="197"/>
      <c r="P82" s="198">
        <f>P83</f>
        <v>0</v>
      </c>
      <c r="Q82" s="197"/>
      <c r="R82" s="198">
        <f>R83</f>
        <v>0</v>
      </c>
      <c r="S82" s="197"/>
      <c r="T82" s="199">
        <f>T83</f>
        <v>0</v>
      </c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R82" s="200" t="s">
        <v>154</v>
      </c>
      <c r="AT82" s="201" t="s">
        <v>73</v>
      </c>
      <c r="AU82" s="201" t="s">
        <v>74</v>
      </c>
      <c r="AY82" s="200" t="s">
        <v>124</v>
      </c>
      <c r="BK82" s="202">
        <f>BK83</f>
        <v>0</v>
      </c>
    </row>
    <row r="83" s="12" customFormat="1" ht="22.8" customHeight="1">
      <c r="A83" s="12"/>
      <c r="B83" s="189"/>
      <c r="C83" s="190"/>
      <c r="D83" s="191" t="s">
        <v>73</v>
      </c>
      <c r="E83" s="203" t="s">
        <v>74</v>
      </c>
      <c r="F83" s="203" t="s">
        <v>472</v>
      </c>
      <c r="G83" s="190"/>
      <c r="H83" s="190"/>
      <c r="I83" s="193"/>
      <c r="J83" s="204">
        <f>BK83</f>
        <v>0</v>
      </c>
      <c r="K83" s="190"/>
      <c r="L83" s="195"/>
      <c r="M83" s="196"/>
      <c r="N83" s="197"/>
      <c r="O83" s="197"/>
      <c r="P83" s="198">
        <f>SUM(P84:P97)</f>
        <v>0</v>
      </c>
      <c r="Q83" s="197"/>
      <c r="R83" s="198">
        <f>SUM(R84:R97)</f>
        <v>0</v>
      </c>
      <c r="S83" s="197"/>
      <c r="T83" s="199">
        <f>SUM(T84:T97)</f>
        <v>0</v>
      </c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R83" s="200" t="s">
        <v>154</v>
      </c>
      <c r="AT83" s="201" t="s">
        <v>73</v>
      </c>
      <c r="AU83" s="201" t="s">
        <v>82</v>
      </c>
      <c r="AY83" s="200" t="s">
        <v>124</v>
      </c>
      <c r="BK83" s="202">
        <f>SUM(BK84:BK97)</f>
        <v>0</v>
      </c>
    </row>
    <row r="84" s="2" customFormat="1" ht="16.5" customHeight="1">
      <c r="A84" s="38"/>
      <c r="B84" s="39"/>
      <c r="C84" s="205" t="s">
        <v>82</v>
      </c>
      <c r="D84" s="205" t="s">
        <v>126</v>
      </c>
      <c r="E84" s="206" t="s">
        <v>473</v>
      </c>
      <c r="F84" s="207" t="s">
        <v>474</v>
      </c>
      <c r="G84" s="208" t="s">
        <v>475</v>
      </c>
      <c r="H84" s="209">
        <v>1</v>
      </c>
      <c r="I84" s="210"/>
      <c r="J84" s="211">
        <f>ROUND(I84*H84,2)</f>
        <v>0</v>
      </c>
      <c r="K84" s="212"/>
      <c r="L84" s="44"/>
      <c r="M84" s="213" t="s">
        <v>21</v>
      </c>
      <c r="N84" s="214" t="s">
        <v>45</v>
      </c>
      <c r="O84" s="84"/>
      <c r="P84" s="215">
        <f>O84*H84</f>
        <v>0</v>
      </c>
      <c r="Q84" s="215">
        <v>0</v>
      </c>
      <c r="R84" s="215">
        <f>Q84*H84</f>
        <v>0</v>
      </c>
      <c r="S84" s="215">
        <v>0</v>
      </c>
      <c r="T84" s="216">
        <f>S84*H84</f>
        <v>0</v>
      </c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R84" s="217" t="s">
        <v>476</v>
      </c>
      <c r="AT84" s="217" t="s">
        <v>126</v>
      </c>
      <c r="AU84" s="217" t="s">
        <v>85</v>
      </c>
      <c r="AY84" s="17" t="s">
        <v>124</v>
      </c>
      <c r="BE84" s="218">
        <f>IF(N84="základní",J84,0)</f>
        <v>0</v>
      </c>
      <c r="BF84" s="218">
        <f>IF(N84="snížená",J84,0)</f>
        <v>0</v>
      </c>
      <c r="BG84" s="218">
        <f>IF(N84="zákl. přenesená",J84,0)</f>
        <v>0</v>
      </c>
      <c r="BH84" s="218">
        <f>IF(N84="sníž. přenesená",J84,0)</f>
        <v>0</v>
      </c>
      <c r="BI84" s="218">
        <f>IF(N84="nulová",J84,0)</f>
        <v>0</v>
      </c>
      <c r="BJ84" s="17" t="s">
        <v>82</v>
      </c>
      <c r="BK84" s="218">
        <f>ROUND(I84*H84,2)</f>
        <v>0</v>
      </c>
      <c r="BL84" s="17" t="s">
        <v>476</v>
      </c>
      <c r="BM84" s="217" t="s">
        <v>477</v>
      </c>
    </row>
    <row r="85" s="2" customFormat="1">
      <c r="A85" s="38"/>
      <c r="B85" s="39"/>
      <c r="C85" s="40"/>
      <c r="D85" s="224" t="s">
        <v>134</v>
      </c>
      <c r="E85" s="40"/>
      <c r="F85" s="225" t="s">
        <v>478</v>
      </c>
      <c r="G85" s="40"/>
      <c r="H85" s="40"/>
      <c r="I85" s="221"/>
      <c r="J85" s="40"/>
      <c r="K85" s="40"/>
      <c r="L85" s="44"/>
      <c r="M85" s="222"/>
      <c r="N85" s="223"/>
      <c r="O85" s="84"/>
      <c r="P85" s="84"/>
      <c r="Q85" s="84"/>
      <c r="R85" s="84"/>
      <c r="S85" s="84"/>
      <c r="T85" s="85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T85" s="17" t="s">
        <v>134</v>
      </c>
      <c r="AU85" s="17" t="s">
        <v>85</v>
      </c>
    </row>
    <row r="86" s="2" customFormat="1" ht="16.5" customHeight="1">
      <c r="A86" s="38"/>
      <c r="B86" s="39"/>
      <c r="C86" s="205" t="s">
        <v>85</v>
      </c>
      <c r="D86" s="205" t="s">
        <v>126</v>
      </c>
      <c r="E86" s="206" t="s">
        <v>479</v>
      </c>
      <c r="F86" s="207" t="s">
        <v>480</v>
      </c>
      <c r="G86" s="208" t="s">
        <v>475</v>
      </c>
      <c r="H86" s="209">
        <v>1</v>
      </c>
      <c r="I86" s="210"/>
      <c r="J86" s="211">
        <f>ROUND(I86*H86,2)</f>
        <v>0</v>
      </c>
      <c r="K86" s="212"/>
      <c r="L86" s="44"/>
      <c r="M86" s="213" t="s">
        <v>21</v>
      </c>
      <c r="N86" s="214" t="s">
        <v>45</v>
      </c>
      <c r="O86" s="84"/>
      <c r="P86" s="215">
        <f>O86*H86</f>
        <v>0</v>
      </c>
      <c r="Q86" s="215">
        <v>0</v>
      </c>
      <c r="R86" s="215">
        <f>Q86*H86</f>
        <v>0</v>
      </c>
      <c r="S86" s="215">
        <v>0</v>
      </c>
      <c r="T86" s="216">
        <f>S86*H86</f>
        <v>0</v>
      </c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R86" s="217" t="s">
        <v>476</v>
      </c>
      <c r="AT86" s="217" t="s">
        <v>126</v>
      </c>
      <c r="AU86" s="217" t="s">
        <v>85</v>
      </c>
      <c r="AY86" s="17" t="s">
        <v>124</v>
      </c>
      <c r="BE86" s="218">
        <f>IF(N86="základní",J86,0)</f>
        <v>0</v>
      </c>
      <c r="BF86" s="218">
        <f>IF(N86="snížená",J86,0)</f>
        <v>0</v>
      </c>
      <c r="BG86" s="218">
        <f>IF(N86="zákl. přenesená",J86,0)</f>
        <v>0</v>
      </c>
      <c r="BH86" s="218">
        <f>IF(N86="sníž. přenesená",J86,0)</f>
        <v>0</v>
      </c>
      <c r="BI86" s="218">
        <f>IF(N86="nulová",J86,0)</f>
        <v>0</v>
      </c>
      <c r="BJ86" s="17" t="s">
        <v>82</v>
      </c>
      <c r="BK86" s="218">
        <f>ROUND(I86*H86,2)</f>
        <v>0</v>
      </c>
      <c r="BL86" s="17" t="s">
        <v>476</v>
      </c>
      <c r="BM86" s="217" t="s">
        <v>481</v>
      </c>
    </row>
    <row r="87" s="2" customFormat="1">
      <c r="A87" s="38"/>
      <c r="B87" s="39"/>
      <c r="C87" s="40"/>
      <c r="D87" s="224" t="s">
        <v>134</v>
      </c>
      <c r="E87" s="40"/>
      <c r="F87" s="225" t="s">
        <v>482</v>
      </c>
      <c r="G87" s="40"/>
      <c r="H87" s="40"/>
      <c r="I87" s="221"/>
      <c r="J87" s="40"/>
      <c r="K87" s="40"/>
      <c r="L87" s="44"/>
      <c r="M87" s="222"/>
      <c r="N87" s="223"/>
      <c r="O87" s="84"/>
      <c r="P87" s="84"/>
      <c r="Q87" s="84"/>
      <c r="R87" s="84"/>
      <c r="S87" s="84"/>
      <c r="T87" s="85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T87" s="17" t="s">
        <v>134</v>
      </c>
      <c r="AU87" s="17" t="s">
        <v>85</v>
      </c>
    </row>
    <row r="88" s="2" customFormat="1" ht="16.5" customHeight="1">
      <c r="A88" s="38"/>
      <c r="B88" s="39"/>
      <c r="C88" s="205" t="s">
        <v>143</v>
      </c>
      <c r="D88" s="205" t="s">
        <v>126</v>
      </c>
      <c r="E88" s="206" t="s">
        <v>483</v>
      </c>
      <c r="F88" s="207" t="s">
        <v>484</v>
      </c>
      <c r="G88" s="208" t="s">
        <v>475</v>
      </c>
      <c r="H88" s="209">
        <v>1</v>
      </c>
      <c r="I88" s="210"/>
      <c r="J88" s="211">
        <f>ROUND(I88*H88,2)</f>
        <v>0</v>
      </c>
      <c r="K88" s="212"/>
      <c r="L88" s="44"/>
      <c r="M88" s="213" t="s">
        <v>21</v>
      </c>
      <c r="N88" s="214" t="s">
        <v>45</v>
      </c>
      <c r="O88" s="84"/>
      <c r="P88" s="215">
        <f>O88*H88</f>
        <v>0</v>
      </c>
      <c r="Q88" s="215">
        <v>0</v>
      </c>
      <c r="R88" s="215">
        <f>Q88*H88</f>
        <v>0</v>
      </c>
      <c r="S88" s="215">
        <v>0</v>
      </c>
      <c r="T88" s="216">
        <f>S88*H88</f>
        <v>0</v>
      </c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R88" s="217" t="s">
        <v>476</v>
      </c>
      <c r="AT88" s="217" t="s">
        <v>126</v>
      </c>
      <c r="AU88" s="217" t="s">
        <v>85</v>
      </c>
      <c r="AY88" s="17" t="s">
        <v>124</v>
      </c>
      <c r="BE88" s="218">
        <f>IF(N88="základní",J88,0)</f>
        <v>0</v>
      </c>
      <c r="BF88" s="218">
        <f>IF(N88="snížená",J88,0)</f>
        <v>0</v>
      </c>
      <c r="BG88" s="218">
        <f>IF(N88="zákl. přenesená",J88,0)</f>
        <v>0</v>
      </c>
      <c r="BH88" s="218">
        <f>IF(N88="sníž. přenesená",J88,0)</f>
        <v>0</v>
      </c>
      <c r="BI88" s="218">
        <f>IF(N88="nulová",J88,0)</f>
        <v>0</v>
      </c>
      <c r="BJ88" s="17" t="s">
        <v>82</v>
      </c>
      <c r="BK88" s="218">
        <f>ROUND(I88*H88,2)</f>
        <v>0</v>
      </c>
      <c r="BL88" s="17" t="s">
        <v>476</v>
      </c>
      <c r="BM88" s="217" t="s">
        <v>485</v>
      </c>
    </row>
    <row r="89" s="2" customFormat="1">
      <c r="A89" s="38"/>
      <c r="B89" s="39"/>
      <c r="C89" s="40"/>
      <c r="D89" s="224" t="s">
        <v>134</v>
      </c>
      <c r="E89" s="40"/>
      <c r="F89" s="225" t="s">
        <v>486</v>
      </c>
      <c r="G89" s="40"/>
      <c r="H89" s="40"/>
      <c r="I89" s="221"/>
      <c r="J89" s="40"/>
      <c r="K89" s="40"/>
      <c r="L89" s="44"/>
      <c r="M89" s="222"/>
      <c r="N89" s="223"/>
      <c r="O89" s="84"/>
      <c r="P89" s="84"/>
      <c r="Q89" s="84"/>
      <c r="R89" s="84"/>
      <c r="S89" s="84"/>
      <c r="T89" s="85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T89" s="17" t="s">
        <v>134</v>
      </c>
      <c r="AU89" s="17" t="s">
        <v>85</v>
      </c>
    </row>
    <row r="90" s="2" customFormat="1" ht="16.5" customHeight="1">
      <c r="A90" s="38"/>
      <c r="B90" s="39"/>
      <c r="C90" s="205" t="s">
        <v>130</v>
      </c>
      <c r="D90" s="205" t="s">
        <v>126</v>
      </c>
      <c r="E90" s="206" t="s">
        <v>487</v>
      </c>
      <c r="F90" s="207" t="s">
        <v>488</v>
      </c>
      <c r="G90" s="208" t="s">
        <v>475</v>
      </c>
      <c r="H90" s="209">
        <v>1</v>
      </c>
      <c r="I90" s="210"/>
      <c r="J90" s="211">
        <f>ROUND(I90*H90,2)</f>
        <v>0</v>
      </c>
      <c r="K90" s="212"/>
      <c r="L90" s="44"/>
      <c r="M90" s="213" t="s">
        <v>21</v>
      </c>
      <c r="N90" s="214" t="s">
        <v>45</v>
      </c>
      <c r="O90" s="84"/>
      <c r="P90" s="215">
        <f>O90*H90</f>
        <v>0</v>
      </c>
      <c r="Q90" s="215">
        <v>0</v>
      </c>
      <c r="R90" s="215">
        <f>Q90*H90</f>
        <v>0</v>
      </c>
      <c r="S90" s="215">
        <v>0</v>
      </c>
      <c r="T90" s="216">
        <f>S90*H90</f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R90" s="217" t="s">
        <v>476</v>
      </c>
      <c r="AT90" s="217" t="s">
        <v>126</v>
      </c>
      <c r="AU90" s="217" t="s">
        <v>85</v>
      </c>
      <c r="AY90" s="17" t="s">
        <v>124</v>
      </c>
      <c r="BE90" s="218">
        <f>IF(N90="základní",J90,0)</f>
        <v>0</v>
      </c>
      <c r="BF90" s="218">
        <f>IF(N90="snížená",J90,0)</f>
        <v>0</v>
      </c>
      <c r="BG90" s="218">
        <f>IF(N90="zákl. přenesená",J90,0)</f>
        <v>0</v>
      </c>
      <c r="BH90" s="218">
        <f>IF(N90="sníž. přenesená",J90,0)</f>
        <v>0</v>
      </c>
      <c r="BI90" s="218">
        <f>IF(N90="nulová",J90,0)</f>
        <v>0</v>
      </c>
      <c r="BJ90" s="17" t="s">
        <v>82</v>
      </c>
      <c r="BK90" s="218">
        <f>ROUND(I90*H90,2)</f>
        <v>0</v>
      </c>
      <c r="BL90" s="17" t="s">
        <v>476</v>
      </c>
      <c r="BM90" s="217" t="s">
        <v>489</v>
      </c>
    </row>
    <row r="91" s="2" customFormat="1" ht="16.5" customHeight="1">
      <c r="A91" s="38"/>
      <c r="B91" s="39"/>
      <c r="C91" s="205" t="s">
        <v>154</v>
      </c>
      <c r="D91" s="205" t="s">
        <v>126</v>
      </c>
      <c r="E91" s="206" t="s">
        <v>490</v>
      </c>
      <c r="F91" s="207" t="s">
        <v>491</v>
      </c>
      <c r="G91" s="208" t="s">
        <v>475</v>
      </c>
      <c r="H91" s="209">
        <v>1</v>
      </c>
      <c r="I91" s="210"/>
      <c r="J91" s="211">
        <f>ROUND(I91*H91,2)</f>
        <v>0</v>
      </c>
      <c r="K91" s="212"/>
      <c r="L91" s="44"/>
      <c r="M91" s="213" t="s">
        <v>21</v>
      </c>
      <c r="N91" s="214" t="s">
        <v>45</v>
      </c>
      <c r="O91" s="84"/>
      <c r="P91" s="215">
        <f>O91*H91</f>
        <v>0</v>
      </c>
      <c r="Q91" s="215">
        <v>0</v>
      </c>
      <c r="R91" s="215">
        <f>Q91*H91</f>
        <v>0</v>
      </c>
      <c r="S91" s="215">
        <v>0</v>
      </c>
      <c r="T91" s="216">
        <f>S91*H91</f>
        <v>0</v>
      </c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R91" s="217" t="s">
        <v>476</v>
      </c>
      <c r="AT91" s="217" t="s">
        <v>126</v>
      </c>
      <c r="AU91" s="217" t="s">
        <v>85</v>
      </c>
      <c r="AY91" s="17" t="s">
        <v>124</v>
      </c>
      <c r="BE91" s="218">
        <f>IF(N91="základní",J91,0)</f>
        <v>0</v>
      </c>
      <c r="BF91" s="218">
        <f>IF(N91="snížená",J91,0)</f>
        <v>0</v>
      </c>
      <c r="BG91" s="218">
        <f>IF(N91="zákl. přenesená",J91,0)</f>
        <v>0</v>
      </c>
      <c r="BH91" s="218">
        <f>IF(N91="sníž. přenesená",J91,0)</f>
        <v>0</v>
      </c>
      <c r="BI91" s="218">
        <f>IF(N91="nulová",J91,0)</f>
        <v>0</v>
      </c>
      <c r="BJ91" s="17" t="s">
        <v>82</v>
      </c>
      <c r="BK91" s="218">
        <f>ROUND(I91*H91,2)</f>
        <v>0</v>
      </c>
      <c r="BL91" s="17" t="s">
        <v>476</v>
      </c>
      <c r="BM91" s="217" t="s">
        <v>492</v>
      </c>
    </row>
    <row r="92" s="2" customFormat="1">
      <c r="A92" s="38"/>
      <c r="B92" s="39"/>
      <c r="C92" s="40"/>
      <c r="D92" s="224" t="s">
        <v>134</v>
      </c>
      <c r="E92" s="40"/>
      <c r="F92" s="225" t="s">
        <v>493</v>
      </c>
      <c r="G92" s="40"/>
      <c r="H92" s="40"/>
      <c r="I92" s="221"/>
      <c r="J92" s="40"/>
      <c r="K92" s="40"/>
      <c r="L92" s="44"/>
      <c r="M92" s="222"/>
      <c r="N92" s="223"/>
      <c r="O92" s="84"/>
      <c r="P92" s="84"/>
      <c r="Q92" s="84"/>
      <c r="R92" s="84"/>
      <c r="S92" s="84"/>
      <c r="T92" s="85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T92" s="17" t="s">
        <v>134</v>
      </c>
      <c r="AU92" s="17" t="s">
        <v>85</v>
      </c>
    </row>
    <row r="93" s="2" customFormat="1" ht="16.5" customHeight="1">
      <c r="A93" s="38"/>
      <c r="B93" s="39"/>
      <c r="C93" s="205" t="s">
        <v>159</v>
      </c>
      <c r="D93" s="205" t="s">
        <v>126</v>
      </c>
      <c r="E93" s="206" t="s">
        <v>494</v>
      </c>
      <c r="F93" s="207" t="s">
        <v>495</v>
      </c>
      <c r="G93" s="208" t="s">
        <v>475</v>
      </c>
      <c r="H93" s="209">
        <v>1</v>
      </c>
      <c r="I93" s="210"/>
      <c r="J93" s="211">
        <f>ROUND(I93*H93,2)</f>
        <v>0</v>
      </c>
      <c r="K93" s="212"/>
      <c r="L93" s="44"/>
      <c r="M93" s="213" t="s">
        <v>21</v>
      </c>
      <c r="N93" s="214" t="s">
        <v>45</v>
      </c>
      <c r="O93" s="84"/>
      <c r="P93" s="215">
        <f>O93*H93</f>
        <v>0</v>
      </c>
      <c r="Q93" s="215">
        <v>0</v>
      </c>
      <c r="R93" s="215">
        <f>Q93*H93</f>
        <v>0</v>
      </c>
      <c r="S93" s="215">
        <v>0</v>
      </c>
      <c r="T93" s="216">
        <f>S93*H93</f>
        <v>0</v>
      </c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R93" s="217" t="s">
        <v>476</v>
      </c>
      <c r="AT93" s="217" t="s">
        <v>126</v>
      </c>
      <c r="AU93" s="217" t="s">
        <v>85</v>
      </c>
      <c r="AY93" s="17" t="s">
        <v>124</v>
      </c>
      <c r="BE93" s="218">
        <f>IF(N93="základní",J93,0)</f>
        <v>0</v>
      </c>
      <c r="BF93" s="218">
        <f>IF(N93="snížená",J93,0)</f>
        <v>0</v>
      </c>
      <c r="BG93" s="218">
        <f>IF(N93="zákl. přenesená",J93,0)</f>
        <v>0</v>
      </c>
      <c r="BH93" s="218">
        <f>IF(N93="sníž. přenesená",J93,0)</f>
        <v>0</v>
      </c>
      <c r="BI93" s="218">
        <f>IF(N93="nulová",J93,0)</f>
        <v>0</v>
      </c>
      <c r="BJ93" s="17" t="s">
        <v>82</v>
      </c>
      <c r="BK93" s="218">
        <f>ROUND(I93*H93,2)</f>
        <v>0</v>
      </c>
      <c r="BL93" s="17" t="s">
        <v>476</v>
      </c>
      <c r="BM93" s="217" t="s">
        <v>496</v>
      </c>
    </row>
    <row r="94" s="2" customFormat="1">
      <c r="A94" s="38"/>
      <c r="B94" s="39"/>
      <c r="C94" s="40"/>
      <c r="D94" s="224" t="s">
        <v>134</v>
      </c>
      <c r="E94" s="40"/>
      <c r="F94" s="225" t="s">
        <v>497</v>
      </c>
      <c r="G94" s="40"/>
      <c r="H94" s="40"/>
      <c r="I94" s="221"/>
      <c r="J94" s="40"/>
      <c r="K94" s="40"/>
      <c r="L94" s="44"/>
      <c r="M94" s="222"/>
      <c r="N94" s="223"/>
      <c r="O94" s="84"/>
      <c r="P94" s="84"/>
      <c r="Q94" s="84"/>
      <c r="R94" s="84"/>
      <c r="S94" s="84"/>
      <c r="T94" s="85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T94" s="17" t="s">
        <v>134</v>
      </c>
      <c r="AU94" s="17" t="s">
        <v>85</v>
      </c>
    </row>
    <row r="95" s="2" customFormat="1" ht="16.5" customHeight="1">
      <c r="A95" s="38"/>
      <c r="B95" s="39"/>
      <c r="C95" s="205" t="s">
        <v>165</v>
      </c>
      <c r="D95" s="205" t="s">
        <v>126</v>
      </c>
      <c r="E95" s="206" t="s">
        <v>498</v>
      </c>
      <c r="F95" s="207" t="s">
        <v>499</v>
      </c>
      <c r="G95" s="208" t="s">
        <v>475</v>
      </c>
      <c r="H95" s="209">
        <v>1</v>
      </c>
      <c r="I95" s="210"/>
      <c r="J95" s="211">
        <f>ROUND(I95*H95,2)</f>
        <v>0</v>
      </c>
      <c r="K95" s="212"/>
      <c r="L95" s="44"/>
      <c r="M95" s="213" t="s">
        <v>21</v>
      </c>
      <c r="N95" s="214" t="s">
        <v>45</v>
      </c>
      <c r="O95" s="84"/>
      <c r="P95" s="215">
        <f>O95*H95</f>
        <v>0</v>
      </c>
      <c r="Q95" s="215">
        <v>0</v>
      </c>
      <c r="R95" s="215">
        <f>Q95*H95</f>
        <v>0</v>
      </c>
      <c r="S95" s="215">
        <v>0</v>
      </c>
      <c r="T95" s="216">
        <f>S95*H95</f>
        <v>0</v>
      </c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R95" s="217" t="s">
        <v>476</v>
      </c>
      <c r="AT95" s="217" t="s">
        <v>126</v>
      </c>
      <c r="AU95" s="217" t="s">
        <v>85</v>
      </c>
      <c r="AY95" s="17" t="s">
        <v>124</v>
      </c>
      <c r="BE95" s="218">
        <f>IF(N95="základní",J95,0)</f>
        <v>0</v>
      </c>
      <c r="BF95" s="218">
        <f>IF(N95="snížená",J95,0)</f>
        <v>0</v>
      </c>
      <c r="BG95" s="218">
        <f>IF(N95="zákl. přenesená",J95,0)</f>
        <v>0</v>
      </c>
      <c r="BH95" s="218">
        <f>IF(N95="sníž. přenesená",J95,0)</f>
        <v>0</v>
      </c>
      <c r="BI95" s="218">
        <f>IF(N95="nulová",J95,0)</f>
        <v>0</v>
      </c>
      <c r="BJ95" s="17" t="s">
        <v>82</v>
      </c>
      <c r="BK95" s="218">
        <f>ROUND(I95*H95,2)</f>
        <v>0</v>
      </c>
      <c r="BL95" s="17" t="s">
        <v>476</v>
      </c>
      <c r="BM95" s="217" t="s">
        <v>500</v>
      </c>
    </row>
    <row r="96" s="2" customFormat="1" ht="16.5" customHeight="1">
      <c r="A96" s="38"/>
      <c r="B96" s="39"/>
      <c r="C96" s="205" t="s">
        <v>171</v>
      </c>
      <c r="D96" s="205" t="s">
        <v>126</v>
      </c>
      <c r="E96" s="206" t="s">
        <v>501</v>
      </c>
      <c r="F96" s="207" t="s">
        <v>502</v>
      </c>
      <c r="G96" s="208" t="s">
        <v>475</v>
      </c>
      <c r="H96" s="209">
        <v>1</v>
      </c>
      <c r="I96" s="210"/>
      <c r="J96" s="211">
        <f>ROUND(I96*H96,2)</f>
        <v>0</v>
      </c>
      <c r="K96" s="212"/>
      <c r="L96" s="44"/>
      <c r="M96" s="213" t="s">
        <v>21</v>
      </c>
      <c r="N96" s="214" t="s">
        <v>45</v>
      </c>
      <c r="O96" s="84"/>
      <c r="P96" s="215">
        <f>O96*H96</f>
        <v>0</v>
      </c>
      <c r="Q96" s="215">
        <v>0</v>
      </c>
      <c r="R96" s="215">
        <f>Q96*H96</f>
        <v>0</v>
      </c>
      <c r="S96" s="215">
        <v>0</v>
      </c>
      <c r="T96" s="216">
        <f>S96*H96</f>
        <v>0</v>
      </c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R96" s="217" t="s">
        <v>503</v>
      </c>
      <c r="AT96" s="217" t="s">
        <v>126</v>
      </c>
      <c r="AU96" s="217" t="s">
        <v>85</v>
      </c>
      <c r="AY96" s="17" t="s">
        <v>124</v>
      </c>
      <c r="BE96" s="218">
        <f>IF(N96="základní",J96,0)</f>
        <v>0</v>
      </c>
      <c r="BF96" s="218">
        <f>IF(N96="snížená",J96,0)</f>
        <v>0</v>
      </c>
      <c r="BG96" s="218">
        <f>IF(N96="zákl. přenesená",J96,0)</f>
        <v>0</v>
      </c>
      <c r="BH96" s="218">
        <f>IF(N96="sníž. přenesená",J96,0)</f>
        <v>0</v>
      </c>
      <c r="BI96" s="218">
        <f>IF(N96="nulová",J96,0)</f>
        <v>0</v>
      </c>
      <c r="BJ96" s="17" t="s">
        <v>82</v>
      </c>
      <c r="BK96" s="218">
        <f>ROUND(I96*H96,2)</f>
        <v>0</v>
      </c>
      <c r="BL96" s="17" t="s">
        <v>503</v>
      </c>
      <c r="BM96" s="217" t="s">
        <v>504</v>
      </c>
    </row>
    <row r="97" s="2" customFormat="1">
      <c r="A97" s="38"/>
      <c r="B97" s="39"/>
      <c r="C97" s="40"/>
      <c r="D97" s="224" t="s">
        <v>134</v>
      </c>
      <c r="E97" s="40"/>
      <c r="F97" s="225" t="s">
        <v>505</v>
      </c>
      <c r="G97" s="40"/>
      <c r="H97" s="40"/>
      <c r="I97" s="221"/>
      <c r="J97" s="40"/>
      <c r="K97" s="40"/>
      <c r="L97" s="44"/>
      <c r="M97" s="262"/>
      <c r="N97" s="263"/>
      <c r="O97" s="264"/>
      <c r="P97" s="264"/>
      <c r="Q97" s="264"/>
      <c r="R97" s="264"/>
      <c r="S97" s="264"/>
      <c r="T97" s="265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T97" s="17" t="s">
        <v>134</v>
      </c>
      <c r="AU97" s="17" t="s">
        <v>85</v>
      </c>
    </row>
    <row r="98" s="2" customFormat="1" ht="6.96" customHeight="1">
      <c r="A98" s="38"/>
      <c r="B98" s="59"/>
      <c r="C98" s="60"/>
      <c r="D98" s="60"/>
      <c r="E98" s="60"/>
      <c r="F98" s="60"/>
      <c r="G98" s="60"/>
      <c r="H98" s="60"/>
      <c r="I98" s="60"/>
      <c r="J98" s="60"/>
      <c r="K98" s="60"/>
      <c r="L98" s="44"/>
      <c r="M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</row>
  </sheetData>
  <sheetProtection sheet="1" autoFilter="0" formatColumns="0" formatRows="0" objects="1" scenarios="1" spinCount="100000" saltValue="2uguGYG6zccaH0g1jP6W4stH3YGdcJ6lhAxPgh7bZrsH9Nh6gMpUUfz4eAkbbVyLBdCvbfMoeOWLWsmxv4JmqQ==" hashValue="0U8yJ4m/jX1/rLxJM5LTU7+TvZIF4fVsRoVOcZhsrdeY80IP0S8XC0tjS3aMtPZyfrewc3LEUayijQQspbHiyA==" algorithmName="SHA-512" password="CC35"/>
  <autoFilter ref="C80:K97"/>
  <mergeCells count="9">
    <mergeCell ref="E7:H7"/>
    <mergeCell ref="E9:H9"/>
    <mergeCell ref="E18:H18"/>
    <mergeCell ref="E27:H27"/>
    <mergeCell ref="E48:H48"/>
    <mergeCell ref="E50:H50"/>
    <mergeCell ref="E71:H71"/>
    <mergeCell ref="E73:H73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/>
  </sheetViews>
  <cols>
    <col min="1" max="1" width="8.332031" style="266" customWidth="1"/>
    <col min="2" max="2" width="1.667969" style="266" customWidth="1"/>
    <col min="3" max="4" width="5" style="266" customWidth="1"/>
    <col min="5" max="5" width="11.66016" style="266" customWidth="1"/>
    <col min="6" max="6" width="9.160156" style="266" customWidth="1"/>
    <col min="7" max="7" width="5" style="266" customWidth="1"/>
    <col min="8" max="8" width="77.83203" style="266" customWidth="1"/>
    <col min="9" max="10" width="20" style="266" customWidth="1"/>
    <col min="11" max="11" width="1.667969" style="266" customWidth="1"/>
  </cols>
  <sheetData>
    <row r="1" s="1" customFormat="1" ht="37.5" customHeight="1"/>
    <row r="2" s="1" customFormat="1" ht="7.5" customHeight="1">
      <c r="B2" s="267"/>
      <c r="C2" s="268"/>
      <c r="D2" s="268"/>
      <c r="E2" s="268"/>
      <c r="F2" s="268"/>
      <c r="G2" s="268"/>
      <c r="H2" s="268"/>
      <c r="I2" s="268"/>
      <c r="J2" s="268"/>
      <c r="K2" s="269"/>
    </row>
    <row r="3" s="15" customFormat="1" ht="45" customHeight="1">
      <c r="B3" s="270"/>
      <c r="C3" s="271" t="s">
        <v>506</v>
      </c>
      <c r="D3" s="271"/>
      <c r="E3" s="271"/>
      <c r="F3" s="271"/>
      <c r="G3" s="271"/>
      <c r="H3" s="271"/>
      <c r="I3" s="271"/>
      <c r="J3" s="271"/>
      <c r="K3" s="272"/>
    </row>
    <row r="4" s="1" customFormat="1" ht="25.5" customHeight="1">
      <c r="B4" s="273"/>
      <c r="C4" s="274" t="s">
        <v>507</v>
      </c>
      <c r="D4" s="274"/>
      <c r="E4" s="274"/>
      <c r="F4" s="274"/>
      <c r="G4" s="274"/>
      <c r="H4" s="274"/>
      <c r="I4" s="274"/>
      <c r="J4" s="274"/>
      <c r="K4" s="275"/>
    </row>
    <row r="5" s="1" customFormat="1" ht="5.25" customHeight="1">
      <c r="B5" s="273"/>
      <c r="C5" s="276"/>
      <c r="D5" s="276"/>
      <c r="E5" s="276"/>
      <c r="F5" s="276"/>
      <c r="G5" s="276"/>
      <c r="H5" s="276"/>
      <c r="I5" s="276"/>
      <c r="J5" s="276"/>
      <c r="K5" s="275"/>
    </row>
    <row r="6" s="1" customFormat="1" ht="15" customHeight="1">
      <c r="B6" s="273"/>
      <c r="C6" s="277" t="s">
        <v>508</v>
      </c>
      <c r="D6" s="277"/>
      <c r="E6" s="277"/>
      <c r="F6" s="277"/>
      <c r="G6" s="277"/>
      <c r="H6" s="277"/>
      <c r="I6" s="277"/>
      <c r="J6" s="277"/>
      <c r="K6" s="275"/>
    </row>
    <row r="7" s="1" customFormat="1" ht="15" customHeight="1">
      <c r="B7" s="278"/>
      <c r="C7" s="277" t="s">
        <v>509</v>
      </c>
      <c r="D7" s="277"/>
      <c r="E7" s="277"/>
      <c r="F7" s="277"/>
      <c r="G7" s="277"/>
      <c r="H7" s="277"/>
      <c r="I7" s="277"/>
      <c r="J7" s="277"/>
      <c r="K7" s="275"/>
    </row>
    <row r="8" s="1" customFormat="1" ht="12.75" customHeight="1">
      <c r="B8" s="278"/>
      <c r="C8" s="277"/>
      <c r="D8" s="277"/>
      <c r="E8" s="277"/>
      <c r="F8" s="277"/>
      <c r="G8" s="277"/>
      <c r="H8" s="277"/>
      <c r="I8" s="277"/>
      <c r="J8" s="277"/>
      <c r="K8" s="275"/>
    </row>
    <row r="9" s="1" customFormat="1" ht="15" customHeight="1">
      <c r="B9" s="278"/>
      <c r="C9" s="277" t="s">
        <v>510</v>
      </c>
      <c r="D9" s="277"/>
      <c r="E9" s="277"/>
      <c r="F9" s="277"/>
      <c r="G9" s="277"/>
      <c r="H9" s="277"/>
      <c r="I9" s="277"/>
      <c r="J9" s="277"/>
      <c r="K9" s="275"/>
    </row>
    <row r="10" s="1" customFormat="1" ht="15" customHeight="1">
      <c r="B10" s="278"/>
      <c r="C10" s="277"/>
      <c r="D10" s="277" t="s">
        <v>511</v>
      </c>
      <c r="E10" s="277"/>
      <c r="F10" s="277"/>
      <c r="G10" s="277"/>
      <c r="H10" s="277"/>
      <c r="I10" s="277"/>
      <c r="J10" s="277"/>
      <c r="K10" s="275"/>
    </row>
    <row r="11" s="1" customFormat="1" ht="15" customHeight="1">
      <c r="B11" s="278"/>
      <c r="C11" s="279"/>
      <c r="D11" s="277" t="s">
        <v>512</v>
      </c>
      <c r="E11" s="277"/>
      <c r="F11" s="277"/>
      <c r="G11" s="277"/>
      <c r="H11" s="277"/>
      <c r="I11" s="277"/>
      <c r="J11" s="277"/>
      <c r="K11" s="275"/>
    </row>
    <row r="12" s="1" customFormat="1" ht="15" customHeight="1">
      <c r="B12" s="278"/>
      <c r="C12" s="279"/>
      <c r="D12" s="277"/>
      <c r="E12" s="277"/>
      <c r="F12" s="277"/>
      <c r="G12" s="277"/>
      <c r="H12" s="277"/>
      <c r="I12" s="277"/>
      <c r="J12" s="277"/>
      <c r="K12" s="275"/>
    </row>
    <row r="13" s="1" customFormat="1" ht="15" customHeight="1">
      <c r="B13" s="278"/>
      <c r="C13" s="279"/>
      <c r="D13" s="280" t="s">
        <v>513</v>
      </c>
      <c r="E13" s="277"/>
      <c r="F13" s="277"/>
      <c r="G13" s="277"/>
      <c r="H13" s="277"/>
      <c r="I13" s="277"/>
      <c r="J13" s="277"/>
      <c r="K13" s="275"/>
    </row>
    <row r="14" s="1" customFormat="1" ht="12.75" customHeight="1">
      <c r="B14" s="278"/>
      <c r="C14" s="279"/>
      <c r="D14" s="279"/>
      <c r="E14" s="279"/>
      <c r="F14" s="279"/>
      <c r="G14" s="279"/>
      <c r="H14" s="279"/>
      <c r="I14" s="279"/>
      <c r="J14" s="279"/>
      <c r="K14" s="275"/>
    </row>
    <row r="15" s="1" customFormat="1" ht="15" customHeight="1">
      <c r="B15" s="278"/>
      <c r="C15" s="279"/>
      <c r="D15" s="277" t="s">
        <v>514</v>
      </c>
      <c r="E15" s="277"/>
      <c r="F15" s="277"/>
      <c r="G15" s="277"/>
      <c r="H15" s="277"/>
      <c r="I15" s="277"/>
      <c r="J15" s="277"/>
      <c r="K15" s="275"/>
    </row>
    <row r="16" s="1" customFormat="1" ht="15" customHeight="1">
      <c r="B16" s="278"/>
      <c r="C16" s="279"/>
      <c r="D16" s="277" t="s">
        <v>515</v>
      </c>
      <c r="E16" s="277"/>
      <c r="F16" s="277"/>
      <c r="G16" s="277"/>
      <c r="H16" s="277"/>
      <c r="I16" s="277"/>
      <c r="J16" s="277"/>
      <c r="K16" s="275"/>
    </row>
    <row r="17" s="1" customFormat="1" ht="15" customHeight="1">
      <c r="B17" s="278"/>
      <c r="C17" s="279"/>
      <c r="D17" s="277" t="s">
        <v>516</v>
      </c>
      <c r="E17" s="277"/>
      <c r="F17" s="277"/>
      <c r="G17" s="277"/>
      <c r="H17" s="277"/>
      <c r="I17" s="277"/>
      <c r="J17" s="277"/>
      <c r="K17" s="275"/>
    </row>
    <row r="18" s="1" customFormat="1" ht="15" customHeight="1">
      <c r="B18" s="278"/>
      <c r="C18" s="279"/>
      <c r="D18" s="279"/>
      <c r="E18" s="281" t="s">
        <v>81</v>
      </c>
      <c r="F18" s="277" t="s">
        <v>517</v>
      </c>
      <c r="G18" s="277"/>
      <c r="H18" s="277"/>
      <c r="I18" s="277"/>
      <c r="J18" s="277"/>
      <c r="K18" s="275"/>
    </row>
    <row r="19" s="1" customFormat="1" ht="15" customHeight="1">
      <c r="B19" s="278"/>
      <c r="C19" s="279"/>
      <c r="D19" s="279"/>
      <c r="E19" s="281" t="s">
        <v>518</v>
      </c>
      <c r="F19" s="277" t="s">
        <v>519</v>
      </c>
      <c r="G19" s="277"/>
      <c r="H19" s="277"/>
      <c r="I19" s="277"/>
      <c r="J19" s="277"/>
      <c r="K19" s="275"/>
    </row>
    <row r="20" s="1" customFormat="1" ht="15" customHeight="1">
      <c r="B20" s="278"/>
      <c r="C20" s="279"/>
      <c r="D20" s="279"/>
      <c r="E20" s="281" t="s">
        <v>520</v>
      </c>
      <c r="F20" s="277" t="s">
        <v>521</v>
      </c>
      <c r="G20" s="277"/>
      <c r="H20" s="277"/>
      <c r="I20" s="277"/>
      <c r="J20" s="277"/>
      <c r="K20" s="275"/>
    </row>
    <row r="21" s="1" customFormat="1" ht="15" customHeight="1">
      <c r="B21" s="278"/>
      <c r="C21" s="279"/>
      <c r="D21" s="279"/>
      <c r="E21" s="281" t="s">
        <v>522</v>
      </c>
      <c r="F21" s="277" t="s">
        <v>523</v>
      </c>
      <c r="G21" s="277"/>
      <c r="H21" s="277"/>
      <c r="I21" s="277"/>
      <c r="J21" s="277"/>
      <c r="K21" s="275"/>
    </row>
    <row r="22" s="1" customFormat="1" ht="15" customHeight="1">
      <c r="B22" s="278"/>
      <c r="C22" s="279"/>
      <c r="D22" s="279"/>
      <c r="E22" s="281" t="s">
        <v>88</v>
      </c>
      <c r="F22" s="277" t="s">
        <v>524</v>
      </c>
      <c r="G22" s="277"/>
      <c r="H22" s="277"/>
      <c r="I22" s="277"/>
      <c r="J22" s="277"/>
      <c r="K22" s="275"/>
    </row>
    <row r="23" s="1" customFormat="1" ht="15" customHeight="1">
      <c r="B23" s="278"/>
      <c r="C23" s="279"/>
      <c r="D23" s="279"/>
      <c r="E23" s="281" t="s">
        <v>525</v>
      </c>
      <c r="F23" s="277" t="s">
        <v>526</v>
      </c>
      <c r="G23" s="277"/>
      <c r="H23" s="277"/>
      <c r="I23" s="277"/>
      <c r="J23" s="277"/>
      <c r="K23" s="275"/>
    </row>
    <row r="24" s="1" customFormat="1" ht="12.75" customHeight="1">
      <c r="B24" s="278"/>
      <c r="C24" s="279"/>
      <c r="D24" s="279"/>
      <c r="E24" s="279"/>
      <c r="F24" s="279"/>
      <c r="G24" s="279"/>
      <c r="H24" s="279"/>
      <c r="I24" s="279"/>
      <c r="J24" s="279"/>
      <c r="K24" s="275"/>
    </row>
    <row r="25" s="1" customFormat="1" ht="15" customHeight="1">
      <c r="B25" s="278"/>
      <c r="C25" s="277" t="s">
        <v>527</v>
      </c>
      <c r="D25" s="277"/>
      <c r="E25" s="277"/>
      <c r="F25" s="277"/>
      <c r="G25" s="277"/>
      <c r="H25" s="277"/>
      <c r="I25" s="277"/>
      <c r="J25" s="277"/>
      <c r="K25" s="275"/>
    </row>
    <row r="26" s="1" customFormat="1" ht="15" customHeight="1">
      <c r="B26" s="278"/>
      <c r="C26" s="277" t="s">
        <v>528</v>
      </c>
      <c r="D26" s="277"/>
      <c r="E26" s="277"/>
      <c r="F26" s="277"/>
      <c r="G26" s="277"/>
      <c r="H26" s="277"/>
      <c r="I26" s="277"/>
      <c r="J26" s="277"/>
      <c r="K26" s="275"/>
    </row>
    <row r="27" s="1" customFormat="1" ht="15" customHeight="1">
      <c r="B27" s="278"/>
      <c r="C27" s="277"/>
      <c r="D27" s="277" t="s">
        <v>529</v>
      </c>
      <c r="E27" s="277"/>
      <c r="F27" s="277"/>
      <c r="G27" s="277"/>
      <c r="H27" s="277"/>
      <c r="I27" s="277"/>
      <c r="J27" s="277"/>
      <c r="K27" s="275"/>
    </row>
    <row r="28" s="1" customFormat="1" ht="15" customHeight="1">
      <c r="B28" s="278"/>
      <c r="C28" s="279"/>
      <c r="D28" s="277" t="s">
        <v>530</v>
      </c>
      <c r="E28" s="277"/>
      <c r="F28" s="277"/>
      <c r="G28" s="277"/>
      <c r="H28" s="277"/>
      <c r="I28" s="277"/>
      <c r="J28" s="277"/>
      <c r="K28" s="275"/>
    </row>
    <row r="29" s="1" customFormat="1" ht="12.75" customHeight="1">
      <c r="B29" s="278"/>
      <c r="C29" s="279"/>
      <c r="D29" s="279"/>
      <c r="E29" s="279"/>
      <c r="F29" s="279"/>
      <c r="G29" s="279"/>
      <c r="H29" s="279"/>
      <c r="I29" s="279"/>
      <c r="J29" s="279"/>
      <c r="K29" s="275"/>
    </row>
    <row r="30" s="1" customFormat="1" ht="15" customHeight="1">
      <c r="B30" s="278"/>
      <c r="C30" s="279"/>
      <c r="D30" s="277" t="s">
        <v>531</v>
      </c>
      <c r="E30" s="277"/>
      <c r="F30" s="277"/>
      <c r="G30" s="277"/>
      <c r="H30" s="277"/>
      <c r="I30" s="277"/>
      <c r="J30" s="277"/>
      <c r="K30" s="275"/>
    </row>
    <row r="31" s="1" customFormat="1" ht="15" customHeight="1">
      <c r="B31" s="278"/>
      <c r="C31" s="279"/>
      <c r="D31" s="277" t="s">
        <v>532</v>
      </c>
      <c r="E31" s="277"/>
      <c r="F31" s="277"/>
      <c r="G31" s="277"/>
      <c r="H31" s="277"/>
      <c r="I31" s="277"/>
      <c r="J31" s="277"/>
      <c r="K31" s="275"/>
    </row>
    <row r="32" s="1" customFormat="1" ht="12.75" customHeight="1">
      <c r="B32" s="278"/>
      <c r="C32" s="279"/>
      <c r="D32" s="279"/>
      <c r="E32" s="279"/>
      <c r="F32" s="279"/>
      <c r="G32" s="279"/>
      <c r="H32" s="279"/>
      <c r="I32" s="279"/>
      <c r="J32" s="279"/>
      <c r="K32" s="275"/>
    </row>
    <row r="33" s="1" customFormat="1" ht="15" customHeight="1">
      <c r="B33" s="278"/>
      <c r="C33" s="279"/>
      <c r="D33" s="277" t="s">
        <v>533</v>
      </c>
      <c r="E33" s="277"/>
      <c r="F33" s="277"/>
      <c r="G33" s="277"/>
      <c r="H33" s="277"/>
      <c r="I33" s="277"/>
      <c r="J33" s="277"/>
      <c r="K33" s="275"/>
    </row>
    <row r="34" s="1" customFormat="1" ht="15" customHeight="1">
      <c r="B34" s="278"/>
      <c r="C34" s="279"/>
      <c r="D34" s="277" t="s">
        <v>534</v>
      </c>
      <c r="E34" s="277"/>
      <c r="F34" s="277"/>
      <c r="G34" s="277"/>
      <c r="H34" s="277"/>
      <c r="I34" s="277"/>
      <c r="J34" s="277"/>
      <c r="K34" s="275"/>
    </row>
    <row r="35" s="1" customFormat="1" ht="15" customHeight="1">
      <c r="B35" s="278"/>
      <c r="C35" s="279"/>
      <c r="D35" s="277" t="s">
        <v>535</v>
      </c>
      <c r="E35" s="277"/>
      <c r="F35" s="277"/>
      <c r="G35" s="277"/>
      <c r="H35" s="277"/>
      <c r="I35" s="277"/>
      <c r="J35" s="277"/>
      <c r="K35" s="275"/>
    </row>
    <row r="36" s="1" customFormat="1" ht="15" customHeight="1">
      <c r="B36" s="278"/>
      <c r="C36" s="279"/>
      <c r="D36" s="277"/>
      <c r="E36" s="280" t="s">
        <v>110</v>
      </c>
      <c r="F36" s="277"/>
      <c r="G36" s="277" t="s">
        <v>536</v>
      </c>
      <c r="H36" s="277"/>
      <c r="I36" s="277"/>
      <c r="J36" s="277"/>
      <c r="K36" s="275"/>
    </row>
    <row r="37" s="1" customFormat="1" ht="30.75" customHeight="1">
      <c r="B37" s="278"/>
      <c r="C37" s="279"/>
      <c r="D37" s="277"/>
      <c r="E37" s="280" t="s">
        <v>537</v>
      </c>
      <c r="F37" s="277"/>
      <c r="G37" s="277" t="s">
        <v>538</v>
      </c>
      <c r="H37" s="277"/>
      <c r="I37" s="277"/>
      <c r="J37" s="277"/>
      <c r="K37" s="275"/>
    </row>
    <row r="38" s="1" customFormat="1" ht="15" customHeight="1">
      <c r="B38" s="278"/>
      <c r="C38" s="279"/>
      <c r="D38" s="277"/>
      <c r="E38" s="280" t="s">
        <v>55</v>
      </c>
      <c r="F38" s="277"/>
      <c r="G38" s="277" t="s">
        <v>539</v>
      </c>
      <c r="H38" s="277"/>
      <c r="I38" s="277"/>
      <c r="J38" s="277"/>
      <c r="K38" s="275"/>
    </row>
    <row r="39" s="1" customFormat="1" ht="15" customHeight="1">
      <c r="B39" s="278"/>
      <c r="C39" s="279"/>
      <c r="D39" s="277"/>
      <c r="E39" s="280" t="s">
        <v>56</v>
      </c>
      <c r="F39" s="277"/>
      <c r="G39" s="277" t="s">
        <v>540</v>
      </c>
      <c r="H39" s="277"/>
      <c r="I39" s="277"/>
      <c r="J39" s="277"/>
      <c r="K39" s="275"/>
    </row>
    <row r="40" s="1" customFormat="1" ht="15" customHeight="1">
      <c r="B40" s="278"/>
      <c r="C40" s="279"/>
      <c r="D40" s="277"/>
      <c r="E40" s="280" t="s">
        <v>111</v>
      </c>
      <c r="F40" s="277"/>
      <c r="G40" s="277" t="s">
        <v>541</v>
      </c>
      <c r="H40" s="277"/>
      <c r="I40" s="277"/>
      <c r="J40" s="277"/>
      <c r="K40" s="275"/>
    </row>
    <row r="41" s="1" customFormat="1" ht="15" customHeight="1">
      <c r="B41" s="278"/>
      <c r="C41" s="279"/>
      <c r="D41" s="277"/>
      <c r="E41" s="280" t="s">
        <v>112</v>
      </c>
      <c r="F41" s="277"/>
      <c r="G41" s="277" t="s">
        <v>542</v>
      </c>
      <c r="H41" s="277"/>
      <c r="I41" s="277"/>
      <c r="J41" s="277"/>
      <c r="K41" s="275"/>
    </row>
    <row r="42" s="1" customFormat="1" ht="15" customHeight="1">
      <c r="B42" s="278"/>
      <c r="C42" s="279"/>
      <c r="D42" s="277"/>
      <c r="E42" s="280" t="s">
        <v>543</v>
      </c>
      <c r="F42" s="277"/>
      <c r="G42" s="277" t="s">
        <v>544</v>
      </c>
      <c r="H42" s="277"/>
      <c r="I42" s="277"/>
      <c r="J42" s="277"/>
      <c r="K42" s="275"/>
    </row>
    <row r="43" s="1" customFormat="1" ht="15" customHeight="1">
      <c r="B43" s="278"/>
      <c r="C43" s="279"/>
      <c r="D43" s="277"/>
      <c r="E43" s="280"/>
      <c r="F43" s="277"/>
      <c r="G43" s="277" t="s">
        <v>545</v>
      </c>
      <c r="H43" s="277"/>
      <c r="I43" s="277"/>
      <c r="J43" s="277"/>
      <c r="K43" s="275"/>
    </row>
    <row r="44" s="1" customFormat="1" ht="15" customHeight="1">
      <c r="B44" s="278"/>
      <c r="C44" s="279"/>
      <c r="D44" s="277"/>
      <c r="E44" s="280" t="s">
        <v>546</v>
      </c>
      <c r="F44" s="277"/>
      <c r="G44" s="277" t="s">
        <v>547</v>
      </c>
      <c r="H44" s="277"/>
      <c r="I44" s="277"/>
      <c r="J44" s="277"/>
      <c r="K44" s="275"/>
    </row>
    <row r="45" s="1" customFormat="1" ht="15" customHeight="1">
      <c r="B45" s="278"/>
      <c r="C45" s="279"/>
      <c r="D45" s="277"/>
      <c r="E45" s="280" t="s">
        <v>114</v>
      </c>
      <c r="F45" s="277"/>
      <c r="G45" s="277" t="s">
        <v>548</v>
      </c>
      <c r="H45" s="277"/>
      <c r="I45" s="277"/>
      <c r="J45" s="277"/>
      <c r="K45" s="275"/>
    </row>
    <row r="46" s="1" customFormat="1" ht="12.75" customHeight="1">
      <c r="B46" s="278"/>
      <c r="C46" s="279"/>
      <c r="D46" s="277"/>
      <c r="E46" s="277"/>
      <c r="F46" s="277"/>
      <c r="G46" s="277"/>
      <c r="H46" s="277"/>
      <c r="I46" s="277"/>
      <c r="J46" s="277"/>
      <c r="K46" s="275"/>
    </row>
    <row r="47" s="1" customFormat="1" ht="15" customHeight="1">
      <c r="B47" s="278"/>
      <c r="C47" s="279"/>
      <c r="D47" s="277" t="s">
        <v>549</v>
      </c>
      <c r="E47" s="277"/>
      <c r="F47" s="277"/>
      <c r="G47" s="277"/>
      <c r="H47" s="277"/>
      <c r="I47" s="277"/>
      <c r="J47" s="277"/>
      <c r="K47" s="275"/>
    </row>
    <row r="48" s="1" customFormat="1" ht="15" customHeight="1">
      <c r="B48" s="278"/>
      <c r="C48" s="279"/>
      <c r="D48" s="279"/>
      <c r="E48" s="277" t="s">
        <v>550</v>
      </c>
      <c r="F48" s="277"/>
      <c r="G48" s="277"/>
      <c r="H48" s="277"/>
      <c r="I48" s="277"/>
      <c r="J48" s="277"/>
      <c r="K48" s="275"/>
    </row>
    <row r="49" s="1" customFormat="1" ht="15" customHeight="1">
      <c r="B49" s="278"/>
      <c r="C49" s="279"/>
      <c r="D49" s="279"/>
      <c r="E49" s="277" t="s">
        <v>551</v>
      </c>
      <c r="F49" s="277"/>
      <c r="G49" s="277"/>
      <c r="H49" s="277"/>
      <c r="I49" s="277"/>
      <c r="J49" s="277"/>
      <c r="K49" s="275"/>
    </row>
    <row r="50" s="1" customFormat="1" ht="15" customHeight="1">
      <c r="B50" s="278"/>
      <c r="C50" s="279"/>
      <c r="D50" s="279"/>
      <c r="E50" s="277" t="s">
        <v>552</v>
      </c>
      <c r="F50" s="277"/>
      <c r="G50" s="277"/>
      <c r="H50" s="277"/>
      <c r="I50" s="277"/>
      <c r="J50" s="277"/>
      <c r="K50" s="275"/>
    </row>
    <row r="51" s="1" customFormat="1" ht="15" customHeight="1">
      <c r="B51" s="278"/>
      <c r="C51" s="279"/>
      <c r="D51" s="277" t="s">
        <v>553</v>
      </c>
      <c r="E51" s="277"/>
      <c r="F51" s="277"/>
      <c r="G51" s="277"/>
      <c r="H51" s="277"/>
      <c r="I51" s="277"/>
      <c r="J51" s="277"/>
      <c r="K51" s="275"/>
    </row>
    <row r="52" s="1" customFormat="1" ht="25.5" customHeight="1">
      <c r="B52" s="273"/>
      <c r="C52" s="274" t="s">
        <v>554</v>
      </c>
      <c r="D52" s="274"/>
      <c r="E52" s="274"/>
      <c r="F52" s="274"/>
      <c r="G52" s="274"/>
      <c r="H52" s="274"/>
      <c r="I52" s="274"/>
      <c r="J52" s="274"/>
      <c r="K52" s="275"/>
    </row>
    <row r="53" s="1" customFormat="1" ht="5.25" customHeight="1">
      <c r="B53" s="273"/>
      <c r="C53" s="276"/>
      <c r="D53" s="276"/>
      <c r="E53" s="276"/>
      <c r="F53" s="276"/>
      <c r="G53" s="276"/>
      <c r="H53" s="276"/>
      <c r="I53" s="276"/>
      <c r="J53" s="276"/>
      <c r="K53" s="275"/>
    </row>
    <row r="54" s="1" customFormat="1" ht="15" customHeight="1">
      <c r="B54" s="273"/>
      <c r="C54" s="277" t="s">
        <v>555</v>
      </c>
      <c r="D54" s="277"/>
      <c r="E54" s="277"/>
      <c r="F54" s="277"/>
      <c r="G54" s="277"/>
      <c r="H54" s="277"/>
      <c r="I54" s="277"/>
      <c r="J54" s="277"/>
      <c r="K54" s="275"/>
    </row>
    <row r="55" s="1" customFormat="1" ht="15" customHeight="1">
      <c r="B55" s="273"/>
      <c r="C55" s="277" t="s">
        <v>556</v>
      </c>
      <c r="D55" s="277"/>
      <c r="E55" s="277"/>
      <c r="F55" s="277"/>
      <c r="G55" s="277"/>
      <c r="H55" s="277"/>
      <c r="I55" s="277"/>
      <c r="J55" s="277"/>
      <c r="K55" s="275"/>
    </row>
    <row r="56" s="1" customFormat="1" ht="12.75" customHeight="1">
      <c r="B56" s="273"/>
      <c r="C56" s="277"/>
      <c r="D56" s="277"/>
      <c r="E56" s="277"/>
      <c r="F56" s="277"/>
      <c r="G56" s="277"/>
      <c r="H56" s="277"/>
      <c r="I56" s="277"/>
      <c r="J56" s="277"/>
      <c r="K56" s="275"/>
    </row>
    <row r="57" s="1" customFormat="1" ht="15" customHeight="1">
      <c r="B57" s="273"/>
      <c r="C57" s="277" t="s">
        <v>557</v>
      </c>
      <c r="D57" s="277"/>
      <c r="E57" s="277"/>
      <c r="F57" s="277"/>
      <c r="G57" s="277"/>
      <c r="H57" s="277"/>
      <c r="I57" s="277"/>
      <c r="J57" s="277"/>
      <c r="K57" s="275"/>
    </row>
    <row r="58" s="1" customFormat="1" ht="15" customHeight="1">
      <c r="B58" s="273"/>
      <c r="C58" s="279"/>
      <c r="D58" s="277" t="s">
        <v>558</v>
      </c>
      <c r="E58" s="277"/>
      <c r="F58" s="277"/>
      <c r="G58" s="277"/>
      <c r="H58" s="277"/>
      <c r="I58" s="277"/>
      <c r="J58" s="277"/>
      <c r="K58" s="275"/>
    </row>
    <row r="59" s="1" customFormat="1" ht="15" customHeight="1">
      <c r="B59" s="273"/>
      <c r="C59" s="279"/>
      <c r="D59" s="277" t="s">
        <v>559</v>
      </c>
      <c r="E59" s="277"/>
      <c r="F59" s="277"/>
      <c r="G59" s="277"/>
      <c r="H59" s="277"/>
      <c r="I59" s="277"/>
      <c r="J59" s="277"/>
      <c r="K59" s="275"/>
    </row>
    <row r="60" s="1" customFormat="1" ht="15" customHeight="1">
      <c r="B60" s="273"/>
      <c r="C60" s="279"/>
      <c r="D60" s="277" t="s">
        <v>560</v>
      </c>
      <c r="E60" s="277"/>
      <c r="F60" s="277"/>
      <c r="G60" s="277"/>
      <c r="H60" s="277"/>
      <c r="I60" s="277"/>
      <c r="J60" s="277"/>
      <c r="K60" s="275"/>
    </row>
    <row r="61" s="1" customFormat="1" ht="15" customHeight="1">
      <c r="B61" s="273"/>
      <c r="C61" s="279"/>
      <c r="D61" s="277" t="s">
        <v>561</v>
      </c>
      <c r="E61" s="277"/>
      <c r="F61" s="277"/>
      <c r="G61" s="277"/>
      <c r="H61" s="277"/>
      <c r="I61" s="277"/>
      <c r="J61" s="277"/>
      <c r="K61" s="275"/>
    </row>
    <row r="62" s="1" customFormat="1" ht="15" customHeight="1">
      <c r="B62" s="273"/>
      <c r="C62" s="279"/>
      <c r="D62" s="282" t="s">
        <v>562</v>
      </c>
      <c r="E62" s="282"/>
      <c r="F62" s="282"/>
      <c r="G62" s="282"/>
      <c r="H62" s="282"/>
      <c r="I62" s="282"/>
      <c r="J62" s="282"/>
      <c r="K62" s="275"/>
    </row>
    <row r="63" s="1" customFormat="1" ht="15" customHeight="1">
      <c r="B63" s="273"/>
      <c r="C63" s="279"/>
      <c r="D63" s="277" t="s">
        <v>563</v>
      </c>
      <c r="E63" s="277"/>
      <c r="F63" s="277"/>
      <c r="G63" s="277"/>
      <c r="H63" s="277"/>
      <c r="I63" s="277"/>
      <c r="J63" s="277"/>
      <c r="K63" s="275"/>
    </row>
    <row r="64" s="1" customFormat="1" ht="12.75" customHeight="1">
      <c r="B64" s="273"/>
      <c r="C64" s="279"/>
      <c r="D64" s="279"/>
      <c r="E64" s="283"/>
      <c r="F64" s="279"/>
      <c r="G64" s="279"/>
      <c r="H64" s="279"/>
      <c r="I64" s="279"/>
      <c r="J64" s="279"/>
      <c r="K64" s="275"/>
    </row>
    <row r="65" s="1" customFormat="1" ht="15" customHeight="1">
      <c r="B65" s="273"/>
      <c r="C65" s="279"/>
      <c r="D65" s="277" t="s">
        <v>564</v>
      </c>
      <c r="E65" s="277"/>
      <c r="F65" s="277"/>
      <c r="G65" s="277"/>
      <c r="H65" s="277"/>
      <c r="I65" s="277"/>
      <c r="J65" s="277"/>
      <c r="K65" s="275"/>
    </row>
    <row r="66" s="1" customFormat="1" ht="15" customHeight="1">
      <c r="B66" s="273"/>
      <c r="C66" s="279"/>
      <c r="D66" s="282" t="s">
        <v>565</v>
      </c>
      <c r="E66" s="282"/>
      <c r="F66" s="282"/>
      <c r="G66" s="282"/>
      <c r="H66" s="282"/>
      <c r="I66" s="282"/>
      <c r="J66" s="282"/>
      <c r="K66" s="275"/>
    </row>
    <row r="67" s="1" customFormat="1" ht="15" customHeight="1">
      <c r="B67" s="273"/>
      <c r="C67" s="279"/>
      <c r="D67" s="277" t="s">
        <v>566</v>
      </c>
      <c r="E67" s="277"/>
      <c r="F67" s="277"/>
      <c r="G67" s="277"/>
      <c r="H67" s="277"/>
      <c r="I67" s="277"/>
      <c r="J67" s="277"/>
      <c r="K67" s="275"/>
    </row>
    <row r="68" s="1" customFormat="1" ht="15" customHeight="1">
      <c r="B68" s="273"/>
      <c r="C68" s="279"/>
      <c r="D68" s="277" t="s">
        <v>567</v>
      </c>
      <c r="E68" s="277"/>
      <c r="F68" s="277"/>
      <c r="G68" s="277"/>
      <c r="H68" s="277"/>
      <c r="I68" s="277"/>
      <c r="J68" s="277"/>
      <c r="K68" s="275"/>
    </row>
    <row r="69" s="1" customFormat="1" ht="15" customHeight="1">
      <c r="B69" s="273"/>
      <c r="C69" s="279"/>
      <c r="D69" s="277" t="s">
        <v>568</v>
      </c>
      <c r="E69" s="277"/>
      <c r="F69" s="277"/>
      <c r="G69" s="277"/>
      <c r="H69" s="277"/>
      <c r="I69" s="277"/>
      <c r="J69" s="277"/>
      <c r="K69" s="275"/>
    </row>
    <row r="70" s="1" customFormat="1" ht="15" customHeight="1">
      <c r="B70" s="273"/>
      <c r="C70" s="279"/>
      <c r="D70" s="277" t="s">
        <v>569</v>
      </c>
      <c r="E70" s="277"/>
      <c r="F70" s="277"/>
      <c r="G70" s="277"/>
      <c r="H70" s="277"/>
      <c r="I70" s="277"/>
      <c r="J70" s="277"/>
      <c r="K70" s="275"/>
    </row>
    <row r="71" s="1" customFormat="1" ht="12.75" customHeight="1">
      <c r="B71" s="284"/>
      <c r="C71" s="285"/>
      <c r="D71" s="285"/>
      <c r="E71" s="285"/>
      <c r="F71" s="285"/>
      <c r="G71" s="285"/>
      <c r="H71" s="285"/>
      <c r="I71" s="285"/>
      <c r="J71" s="285"/>
      <c r="K71" s="286"/>
    </row>
    <row r="72" s="1" customFormat="1" ht="18.75" customHeight="1">
      <c r="B72" s="287"/>
      <c r="C72" s="287"/>
      <c r="D72" s="287"/>
      <c r="E72" s="287"/>
      <c r="F72" s="287"/>
      <c r="G72" s="287"/>
      <c r="H72" s="287"/>
      <c r="I72" s="287"/>
      <c r="J72" s="287"/>
      <c r="K72" s="288"/>
    </row>
    <row r="73" s="1" customFormat="1" ht="18.75" customHeight="1">
      <c r="B73" s="288"/>
      <c r="C73" s="288"/>
      <c r="D73" s="288"/>
      <c r="E73" s="288"/>
      <c r="F73" s="288"/>
      <c r="G73" s="288"/>
      <c r="H73" s="288"/>
      <c r="I73" s="288"/>
      <c r="J73" s="288"/>
      <c r="K73" s="288"/>
    </row>
    <row r="74" s="1" customFormat="1" ht="7.5" customHeight="1">
      <c r="B74" s="289"/>
      <c r="C74" s="290"/>
      <c r="D74" s="290"/>
      <c r="E74" s="290"/>
      <c r="F74" s="290"/>
      <c r="G74" s="290"/>
      <c r="H74" s="290"/>
      <c r="I74" s="290"/>
      <c r="J74" s="290"/>
      <c r="K74" s="291"/>
    </row>
    <row r="75" s="1" customFormat="1" ht="45" customHeight="1">
      <c r="B75" s="292"/>
      <c r="C75" s="293" t="s">
        <v>570</v>
      </c>
      <c r="D75" s="293"/>
      <c r="E75" s="293"/>
      <c r="F75" s="293"/>
      <c r="G75" s="293"/>
      <c r="H75" s="293"/>
      <c r="I75" s="293"/>
      <c r="J75" s="293"/>
      <c r="K75" s="294"/>
    </row>
    <row r="76" s="1" customFormat="1" ht="17.25" customHeight="1">
      <c r="B76" s="292"/>
      <c r="C76" s="295" t="s">
        <v>571</v>
      </c>
      <c r="D76" s="295"/>
      <c r="E76" s="295"/>
      <c r="F76" s="295" t="s">
        <v>572</v>
      </c>
      <c r="G76" s="296"/>
      <c r="H76" s="295" t="s">
        <v>56</v>
      </c>
      <c r="I76" s="295" t="s">
        <v>59</v>
      </c>
      <c r="J76" s="295" t="s">
        <v>573</v>
      </c>
      <c r="K76" s="294"/>
    </row>
    <row r="77" s="1" customFormat="1" ht="17.25" customHeight="1">
      <c r="B77" s="292"/>
      <c r="C77" s="297" t="s">
        <v>574</v>
      </c>
      <c r="D77" s="297"/>
      <c r="E77" s="297"/>
      <c r="F77" s="298" t="s">
        <v>575</v>
      </c>
      <c r="G77" s="299"/>
      <c r="H77" s="297"/>
      <c r="I77" s="297"/>
      <c r="J77" s="297" t="s">
        <v>576</v>
      </c>
      <c r="K77" s="294"/>
    </row>
    <row r="78" s="1" customFormat="1" ht="5.25" customHeight="1">
      <c r="B78" s="292"/>
      <c r="C78" s="300"/>
      <c r="D78" s="300"/>
      <c r="E78" s="300"/>
      <c r="F78" s="300"/>
      <c r="G78" s="301"/>
      <c r="H78" s="300"/>
      <c r="I78" s="300"/>
      <c r="J78" s="300"/>
      <c r="K78" s="294"/>
    </row>
    <row r="79" s="1" customFormat="1" ht="15" customHeight="1">
      <c r="B79" s="292"/>
      <c r="C79" s="280" t="s">
        <v>55</v>
      </c>
      <c r="D79" s="302"/>
      <c r="E79" s="302"/>
      <c r="F79" s="303" t="s">
        <v>577</v>
      </c>
      <c r="G79" s="304"/>
      <c r="H79" s="280" t="s">
        <v>578</v>
      </c>
      <c r="I79" s="280" t="s">
        <v>579</v>
      </c>
      <c r="J79" s="280">
        <v>20</v>
      </c>
      <c r="K79" s="294"/>
    </row>
    <row r="80" s="1" customFormat="1" ht="15" customHeight="1">
      <c r="B80" s="292"/>
      <c r="C80" s="280" t="s">
        <v>580</v>
      </c>
      <c r="D80" s="280"/>
      <c r="E80" s="280"/>
      <c r="F80" s="303" t="s">
        <v>577</v>
      </c>
      <c r="G80" s="304"/>
      <c r="H80" s="280" t="s">
        <v>581</v>
      </c>
      <c r="I80" s="280" t="s">
        <v>579</v>
      </c>
      <c r="J80" s="280">
        <v>120</v>
      </c>
      <c r="K80" s="294"/>
    </row>
    <row r="81" s="1" customFormat="1" ht="15" customHeight="1">
      <c r="B81" s="305"/>
      <c r="C81" s="280" t="s">
        <v>582</v>
      </c>
      <c r="D81" s="280"/>
      <c r="E81" s="280"/>
      <c r="F81" s="303" t="s">
        <v>583</v>
      </c>
      <c r="G81" s="304"/>
      <c r="H81" s="280" t="s">
        <v>584</v>
      </c>
      <c r="I81" s="280" t="s">
        <v>579</v>
      </c>
      <c r="J81" s="280">
        <v>50</v>
      </c>
      <c r="K81" s="294"/>
    </row>
    <row r="82" s="1" customFormat="1" ht="15" customHeight="1">
      <c r="B82" s="305"/>
      <c r="C82" s="280" t="s">
        <v>585</v>
      </c>
      <c r="D82" s="280"/>
      <c r="E82" s="280"/>
      <c r="F82" s="303" t="s">
        <v>577</v>
      </c>
      <c r="G82" s="304"/>
      <c r="H82" s="280" t="s">
        <v>586</v>
      </c>
      <c r="I82" s="280" t="s">
        <v>587</v>
      </c>
      <c r="J82" s="280"/>
      <c r="K82" s="294"/>
    </row>
    <row r="83" s="1" customFormat="1" ht="15" customHeight="1">
      <c r="B83" s="305"/>
      <c r="C83" s="306" t="s">
        <v>588</v>
      </c>
      <c r="D83" s="306"/>
      <c r="E83" s="306"/>
      <c r="F83" s="307" t="s">
        <v>583</v>
      </c>
      <c r="G83" s="306"/>
      <c r="H83" s="306" t="s">
        <v>589</v>
      </c>
      <c r="I83" s="306" t="s">
        <v>579</v>
      </c>
      <c r="J83" s="306">
        <v>15</v>
      </c>
      <c r="K83" s="294"/>
    </row>
    <row r="84" s="1" customFormat="1" ht="15" customHeight="1">
      <c r="B84" s="305"/>
      <c r="C84" s="306" t="s">
        <v>590</v>
      </c>
      <c r="D84" s="306"/>
      <c r="E84" s="306"/>
      <c r="F84" s="307" t="s">
        <v>583</v>
      </c>
      <c r="G84" s="306"/>
      <c r="H84" s="306" t="s">
        <v>591</v>
      </c>
      <c r="I84" s="306" t="s">
        <v>579</v>
      </c>
      <c r="J84" s="306">
        <v>15</v>
      </c>
      <c r="K84" s="294"/>
    </row>
    <row r="85" s="1" customFormat="1" ht="15" customHeight="1">
      <c r="B85" s="305"/>
      <c r="C85" s="306" t="s">
        <v>592</v>
      </c>
      <c r="D85" s="306"/>
      <c r="E85" s="306"/>
      <c r="F85" s="307" t="s">
        <v>583</v>
      </c>
      <c r="G85" s="306"/>
      <c r="H85" s="306" t="s">
        <v>593</v>
      </c>
      <c r="I85" s="306" t="s">
        <v>579</v>
      </c>
      <c r="J85" s="306">
        <v>20</v>
      </c>
      <c r="K85" s="294"/>
    </row>
    <row r="86" s="1" customFormat="1" ht="15" customHeight="1">
      <c r="B86" s="305"/>
      <c r="C86" s="306" t="s">
        <v>594</v>
      </c>
      <c r="D86" s="306"/>
      <c r="E86" s="306"/>
      <c r="F86" s="307" t="s">
        <v>583</v>
      </c>
      <c r="G86" s="306"/>
      <c r="H86" s="306" t="s">
        <v>595</v>
      </c>
      <c r="I86" s="306" t="s">
        <v>579</v>
      </c>
      <c r="J86" s="306">
        <v>20</v>
      </c>
      <c r="K86" s="294"/>
    </row>
    <row r="87" s="1" customFormat="1" ht="15" customHeight="1">
      <c r="B87" s="305"/>
      <c r="C87" s="280" t="s">
        <v>596</v>
      </c>
      <c r="D87" s="280"/>
      <c r="E87" s="280"/>
      <c r="F87" s="303" t="s">
        <v>583</v>
      </c>
      <c r="G87" s="304"/>
      <c r="H87" s="280" t="s">
        <v>597</v>
      </c>
      <c r="I87" s="280" t="s">
        <v>579</v>
      </c>
      <c r="J87" s="280">
        <v>50</v>
      </c>
      <c r="K87" s="294"/>
    </row>
    <row r="88" s="1" customFormat="1" ht="15" customHeight="1">
      <c r="B88" s="305"/>
      <c r="C88" s="280" t="s">
        <v>598</v>
      </c>
      <c r="D88" s="280"/>
      <c r="E88" s="280"/>
      <c r="F88" s="303" t="s">
        <v>583</v>
      </c>
      <c r="G88" s="304"/>
      <c r="H88" s="280" t="s">
        <v>599</v>
      </c>
      <c r="I88" s="280" t="s">
        <v>579</v>
      </c>
      <c r="J88" s="280">
        <v>20</v>
      </c>
      <c r="K88" s="294"/>
    </row>
    <row r="89" s="1" customFormat="1" ht="15" customHeight="1">
      <c r="B89" s="305"/>
      <c r="C89" s="280" t="s">
        <v>600</v>
      </c>
      <c r="D89" s="280"/>
      <c r="E89" s="280"/>
      <c r="F89" s="303" t="s">
        <v>583</v>
      </c>
      <c r="G89" s="304"/>
      <c r="H89" s="280" t="s">
        <v>601</v>
      </c>
      <c r="I89" s="280" t="s">
        <v>579</v>
      </c>
      <c r="J89" s="280">
        <v>20</v>
      </c>
      <c r="K89" s="294"/>
    </row>
    <row r="90" s="1" customFormat="1" ht="15" customHeight="1">
      <c r="B90" s="305"/>
      <c r="C90" s="280" t="s">
        <v>602</v>
      </c>
      <c r="D90" s="280"/>
      <c r="E90" s="280"/>
      <c r="F90" s="303" t="s">
        <v>583</v>
      </c>
      <c r="G90" s="304"/>
      <c r="H90" s="280" t="s">
        <v>603</v>
      </c>
      <c r="I90" s="280" t="s">
        <v>579</v>
      </c>
      <c r="J90" s="280">
        <v>50</v>
      </c>
      <c r="K90" s="294"/>
    </row>
    <row r="91" s="1" customFormat="1" ht="15" customHeight="1">
      <c r="B91" s="305"/>
      <c r="C91" s="280" t="s">
        <v>604</v>
      </c>
      <c r="D91" s="280"/>
      <c r="E91" s="280"/>
      <c r="F91" s="303" t="s">
        <v>583</v>
      </c>
      <c r="G91" s="304"/>
      <c r="H91" s="280" t="s">
        <v>604</v>
      </c>
      <c r="I91" s="280" t="s">
        <v>579</v>
      </c>
      <c r="J91" s="280">
        <v>50</v>
      </c>
      <c r="K91" s="294"/>
    </row>
    <row r="92" s="1" customFormat="1" ht="15" customHeight="1">
      <c r="B92" s="305"/>
      <c r="C92" s="280" t="s">
        <v>605</v>
      </c>
      <c r="D92" s="280"/>
      <c r="E92" s="280"/>
      <c r="F92" s="303" t="s">
        <v>583</v>
      </c>
      <c r="G92" s="304"/>
      <c r="H92" s="280" t="s">
        <v>606</v>
      </c>
      <c r="I92" s="280" t="s">
        <v>579</v>
      </c>
      <c r="J92" s="280">
        <v>255</v>
      </c>
      <c r="K92" s="294"/>
    </row>
    <row r="93" s="1" customFormat="1" ht="15" customHeight="1">
      <c r="B93" s="305"/>
      <c r="C93" s="280" t="s">
        <v>607</v>
      </c>
      <c r="D93" s="280"/>
      <c r="E93" s="280"/>
      <c r="F93" s="303" t="s">
        <v>577</v>
      </c>
      <c r="G93" s="304"/>
      <c r="H93" s="280" t="s">
        <v>608</v>
      </c>
      <c r="I93" s="280" t="s">
        <v>609</v>
      </c>
      <c r="J93" s="280"/>
      <c r="K93" s="294"/>
    </row>
    <row r="94" s="1" customFormat="1" ht="15" customHeight="1">
      <c r="B94" s="305"/>
      <c r="C94" s="280" t="s">
        <v>610</v>
      </c>
      <c r="D94" s="280"/>
      <c r="E94" s="280"/>
      <c r="F94" s="303" t="s">
        <v>577</v>
      </c>
      <c r="G94" s="304"/>
      <c r="H94" s="280" t="s">
        <v>611</v>
      </c>
      <c r="I94" s="280" t="s">
        <v>612</v>
      </c>
      <c r="J94" s="280"/>
      <c r="K94" s="294"/>
    </row>
    <row r="95" s="1" customFormat="1" ht="15" customHeight="1">
      <c r="B95" s="305"/>
      <c r="C95" s="280" t="s">
        <v>613</v>
      </c>
      <c r="D95" s="280"/>
      <c r="E95" s="280"/>
      <c r="F95" s="303" t="s">
        <v>577</v>
      </c>
      <c r="G95" s="304"/>
      <c r="H95" s="280" t="s">
        <v>613</v>
      </c>
      <c r="I95" s="280" t="s">
        <v>612</v>
      </c>
      <c r="J95" s="280"/>
      <c r="K95" s="294"/>
    </row>
    <row r="96" s="1" customFormat="1" ht="15" customHeight="1">
      <c r="B96" s="305"/>
      <c r="C96" s="280" t="s">
        <v>40</v>
      </c>
      <c r="D96" s="280"/>
      <c r="E96" s="280"/>
      <c r="F96" s="303" t="s">
        <v>577</v>
      </c>
      <c r="G96" s="304"/>
      <c r="H96" s="280" t="s">
        <v>614</v>
      </c>
      <c r="I96" s="280" t="s">
        <v>612</v>
      </c>
      <c r="J96" s="280"/>
      <c r="K96" s="294"/>
    </row>
    <row r="97" s="1" customFormat="1" ht="15" customHeight="1">
      <c r="B97" s="305"/>
      <c r="C97" s="280" t="s">
        <v>50</v>
      </c>
      <c r="D97" s="280"/>
      <c r="E97" s="280"/>
      <c r="F97" s="303" t="s">
        <v>577</v>
      </c>
      <c r="G97" s="304"/>
      <c r="H97" s="280" t="s">
        <v>615</v>
      </c>
      <c r="I97" s="280" t="s">
        <v>612</v>
      </c>
      <c r="J97" s="280"/>
      <c r="K97" s="294"/>
    </row>
    <row r="98" s="1" customFormat="1" ht="15" customHeight="1">
      <c r="B98" s="308"/>
      <c r="C98" s="309"/>
      <c r="D98" s="309"/>
      <c r="E98" s="309"/>
      <c r="F98" s="309"/>
      <c r="G98" s="309"/>
      <c r="H98" s="309"/>
      <c r="I98" s="309"/>
      <c r="J98" s="309"/>
      <c r="K98" s="310"/>
    </row>
    <row r="99" s="1" customFormat="1" ht="18.75" customHeight="1">
      <c r="B99" s="311"/>
      <c r="C99" s="312"/>
      <c r="D99" s="312"/>
      <c r="E99" s="312"/>
      <c r="F99" s="312"/>
      <c r="G99" s="312"/>
      <c r="H99" s="312"/>
      <c r="I99" s="312"/>
      <c r="J99" s="312"/>
      <c r="K99" s="311"/>
    </row>
    <row r="100" s="1" customFormat="1" ht="18.75" customHeight="1">
      <c r="B100" s="288"/>
      <c r="C100" s="288"/>
      <c r="D100" s="288"/>
      <c r="E100" s="288"/>
      <c r="F100" s="288"/>
      <c r="G100" s="288"/>
      <c r="H100" s="288"/>
      <c r="I100" s="288"/>
      <c r="J100" s="288"/>
      <c r="K100" s="288"/>
    </row>
    <row r="101" s="1" customFormat="1" ht="7.5" customHeight="1">
      <c r="B101" s="289"/>
      <c r="C101" s="290"/>
      <c r="D101" s="290"/>
      <c r="E101" s="290"/>
      <c r="F101" s="290"/>
      <c r="G101" s="290"/>
      <c r="H101" s="290"/>
      <c r="I101" s="290"/>
      <c r="J101" s="290"/>
      <c r="K101" s="291"/>
    </row>
    <row r="102" s="1" customFormat="1" ht="45" customHeight="1">
      <c r="B102" s="292"/>
      <c r="C102" s="293" t="s">
        <v>616</v>
      </c>
      <c r="D102" s="293"/>
      <c r="E102" s="293"/>
      <c r="F102" s="293"/>
      <c r="G102" s="293"/>
      <c r="H102" s="293"/>
      <c r="I102" s="293"/>
      <c r="J102" s="293"/>
      <c r="K102" s="294"/>
    </row>
    <row r="103" s="1" customFormat="1" ht="17.25" customHeight="1">
      <c r="B103" s="292"/>
      <c r="C103" s="295" t="s">
        <v>571</v>
      </c>
      <c r="D103" s="295"/>
      <c r="E103" s="295"/>
      <c r="F103" s="295" t="s">
        <v>572</v>
      </c>
      <c r="G103" s="296"/>
      <c r="H103" s="295" t="s">
        <v>56</v>
      </c>
      <c r="I103" s="295" t="s">
        <v>59</v>
      </c>
      <c r="J103" s="295" t="s">
        <v>573</v>
      </c>
      <c r="K103" s="294"/>
    </row>
    <row r="104" s="1" customFormat="1" ht="17.25" customHeight="1">
      <c r="B104" s="292"/>
      <c r="C104" s="297" t="s">
        <v>574</v>
      </c>
      <c r="D104" s="297"/>
      <c r="E104" s="297"/>
      <c r="F104" s="298" t="s">
        <v>575</v>
      </c>
      <c r="G104" s="299"/>
      <c r="H104" s="297"/>
      <c r="I104" s="297"/>
      <c r="J104" s="297" t="s">
        <v>576</v>
      </c>
      <c r="K104" s="294"/>
    </row>
    <row r="105" s="1" customFormat="1" ht="5.25" customHeight="1">
      <c r="B105" s="292"/>
      <c r="C105" s="295"/>
      <c r="D105" s="295"/>
      <c r="E105" s="295"/>
      <c r="F105" s="295"/>
      <c r="G105" s="313"/>
      <c r="H105" s="295"/>
      <c r="I105" s="295"/>
      <c r="J105" s="295"/>
      <c r="K105" s="294"/>
    </row>
    <row r="106" s="1" customFormat="1" ht="15" customHeight="1">
      <c r="B106" s="292"/>
      <c r="C106" s="280" t="s">
        <v>55</v>
      </c>
      <c r="D106" s="302"/>
      <c r="E106" s="302"/>
      <c r="F106" s="303" t="s">
        <v>577</v>
      </c>
      <c r="G106" s="280"/>
      <c r="H106" s="280" t="s">
        <v>617</v>
      </c>
      <c r="I106" s="280" t="s">
        <v>579</v>
      </c>
      <c r="J106" s="280">
        <v>20</v>
      </c>
      <c r="K106" s="294"/>
    </row>
    <row r="107" s="1" customFormat="1" ht="15" customHeight="1">
      <c r="B107" s="292"/>
      <c r="C107" s="280" t="s">
        <v>580</v>
      </c>
      <c r="D107" s="280"/>
      <c r="E107" s="280"/>
      <c r="F107" s="303" t="s">
        <v>577</v>
      </c>
      <c r="G107" s="280"/>
      <c r="H107" s="280" t="s">
        <v>617</v>
      </c>
      <c r="I107" s="280" t="s">
        <v>579</v>
      </c>
      <c r="J107" s="280">
        <v>120</v>
      </c>
      <c r="K107" s="294"/>
    </row>
    <row r="108" s="1" customFormat="1" ht="15" customHeight="1">
      <c r="B108" s="305"/>
      <c r="C108" s="280" t="s">
        <v>582</v>
      </c>
      <c r="D108" s="280"/>
      <c r="E108" s="280"/>
      <c r="F108" s="303" t="s">
        <v>583</v>
      </c>
      <c r="G108" s="280"/>
      <c r="H108" s="280" t="s">
        <v>617</v>
      </c>
      <c r="I108" s="280" t="s">
        <v>579</v>
      </c>
      <c r="J108" s="280">
        <v>50</v>
      </c>
      <c r="K108" s="294"/>
    </row>
    <row r="109" s="1" customFormat="1" ht="15" customHeight="1">
      <c r="B109" s="305"/>
      <c r="C109" s="280" t="s">
        <v>585</v>
      </c>
      <c r="D109" s="280"/>
      <c r="E109" s="280"/>
      <c r="F109" s="303" t="s">
        <v>577</v>
      </c>
      <c r="G109" s="280"/>
      <c r="H109" s="280" t="s">
        <v>617</v>
      </c>
      <c r="I109" s="280" t="s">
        <v>587</v>
      </c>
      <c r="J109" s="280"/>
      <c r="K109" s="294"/>
    </row>
    <row r="110" s="1" customFormat="1" ht="15" customHeight="1">
      <c r="B110" s="305"/>
      <c r="C110" s="280" t="s">
        <v>596</v>
      </c>
      <c r="D110" s="280"/>
      <c r="E110" s="280"/>
      <c r="F110" s="303" t="s">
        <v>583</v>
      </c>
      <c r="G110" s="280"/>
      <c r="H110" s="280" t="s">
        <v>617</v>
      </c>
      <c r="I110" s="280" t="s">
        <v>579</v>
      </c>
      <c r="J110" s="280">
        <v>50</v>
      </c>
      <c r="K110" s="294"/>
    </row>
    <row r="111" s="1" customFormat="1" ht="15" customHeight="1">
      <c r="B111" s="305"/>
      <c r="C111" s="280" t="s">
        <v>604</v>
      </c>
      <c r="D111" s="280"/>
      <c r="E111" s="280"/>
      <c r="F111" s="303" t="s">
        <v>583</v>
      </c>
      <c r="G111" s="280"/>
      <c r="H111" s="280" t="s">
        <v>617</v>
      </c>
      <c r="I111" s="280" t="s">
        <v>579</v>
      </c>
      <c r="J111" s="280">
        <v>50</v>
      </c>
      <c r="K111" s="294"/>
    </row>
    <row r="112" s="1" customFormat="1" ht="15" customHeight="1">
      <c r="B112" s="305"/>
      <c r="C112" s="280" t="s">
        <v>602</v>
      </c>
      <c r="D112" s="280"/>
      <c r="E112" s="280"/>
      <c r="F112" s="303" t="s">
        <v>583</v>
      </c>
      <c r="G112" s="280"/>
      <c r="H112" s="280" t="s">
        <v>617</v>
      </c>
      <c r="I112" s="280" t="s">
        <v>579</v>
      </c>
      <c r="J112" s="280">
        <v>50</v>
      </c>
      <c r="K112" s="294"/>
    </row>
    <row r="113" s="1" customFormat="1" ht="15" customHeight="1">
      <c r="B113" s="305"/>
      <c r="C113" s="280" t="s">
        <v>55</v>
      </c>
      <c r="D113" s="280"/>
      <c r="E113" s="280"/>
      <c r="F113" s="303" t="s">
        <v>577</v>
      </c>
      <c r="G113" s="280"/>
      <c r="H113" s="280" t="s">
        <v>618</v>
      </c>
      <c r="I113" s="280" t="s">
        <v>579</v>
      </c>
      <c r="J113" s="280">
        <v>20</v>
      </c>
      <c r="K113" s="294"/>
    </row>
    <row r="114" s="1" customFormat="1" ht="15" customHeight="1">
      <c r="B114" s="305"/>
      <c r="C114" s="280" t="s">
        <v>619</v>
      </c>
      <c r="D114" s="280"/>
      <c r="E114" s="280"/>
      <c r="F114" s="303" t="s">
        <v>577</v>
      </c>
      <c r="G114" s="280"/>
      <c r="H114" s="280" t="s">
        <v>620</v>
      </c>
      <c r="I114" s="280" t="s">
        <v>579</v>
      </c>
      <c r="J114" s="280">
        <v>120</v>
      </c>
      <c r="K114" s="294"/>
    </row>
    <row r="115" s="1" customFormat="1" ht="15" customHeight="1">
      <c r="B115" s="305"/>
      <c r="C115" s="280" t="s">
        <v>40</v>
      </c>
      <c r="D115" s="280"/>
      <c r="E115" s="280"/>
      <c r="F115" s="303" t="s">
        <v>577</v>
      </c>
      <c r="G115" s="280"/>
      <c r="H115" s="280" t="s">
        <v>621</v>
      </c>
      <c r="I115" s="280" t="s">
        <v>612</v>
      </c>
      <c r="J115" s="280"/>
      <c r="K115" s="294"/>
    </row>
    <row r="116" s="1" customFormat="1" ht="15" customHeight="1">
      <c r="B116" s="305"/>
      <c r="C116" s="280" t="s">
        <v>50</v>
      </c>
      <c r="D116" s="280"/>
      <c r="E116" s="280"/>
      <c r="F116" s="303" t="s">
        <v>577</v>
      </c>
      <c r="G116" s="280"/>
      <c r="H116" s="280" t="s">
        <v>622</v>
      </c>
      <c r="I116" s="280" t="s">
        <v>612</v>
      </c>
      <c r="J116" s="280"/>
      <c r="K116" s="294"/>
    </row>
    <row r="117" s="1" customFormat="1" ht="15" customHeight="1">
      <c r="B117" s="305"/>
      <c r="C117" s="280" t="s">
        <v>59</v>
      </c>
      <c r="D117" s="280"/>
      <c r="E117" s="280"/>
      <c r="F117" s="303" t="s">
        <v>577</v>
      </c>
      <c r="G117" s="280"/>
      <c r="H117" s="280" t="s">
        <v>623</v>
      </c>
      <c r="I117" s="280" t="s">
        <v>624</v>
      </c>
      <c r="J117" s="280"/>
      <c r="K117" s="294"/>
    </row>
    <row r="118" s="1" customFormat="1" ht="15" customHeight="1">
      <c r="B118" s="308"/>
      <c r="C118" s="314"/>
      <c r="D118" s="314"/>
      <c r="E118" s="314"/>
      <c r="F118" s="314"/>
      <c r="G118" s="314"/>
      <c r="H118" s="314"/>
      <c r="I118" s="314"/>
      <c r="J118" s="314"/>
      <c r="K118" s="310"/>
    </row>
    <row r="119" s="1" customFormat="1" ht="18.75" customHeight="1">
      <c r="B119" s="315"/>
      <c r="C119" s="316"/>
      <c r="D119" s="316"/>
      <c r="E119" s="316"/>
      <c r="F119" s="317"/>
      <c r="G119" s="316"/>
      <c r="H119" s="316"/>
      <c r="I119" s="316"/>
      <c r="J119" s="316"/>
      <c r="K119" s="315"/>
    </row>
    <row r="120" s="1" customFormat="1" ht="18.75" customHeight="1">
      <c r="B120" s="288"/>
      <c r="C120" s="288"/>
      <c r="D120" s="288"/>
      <c r="E120" s="288"/>
      <c r="F120" s="288"/>
      <c r="G120" s="288"/>
      <c r="H120" s="288"/>
      <c r="I120" s="288"/>
      <c r="J120" s="288"/>
      <c r="K120" s="288"/>
    </row>
    <row r="121" s="1" customFormat="1" ht="7.5" customHeight="1">
      <c r="B121" s="318"/>
      <c r="C121" s="319"/>
      <c r="D121" s="319"/>
      <c r="E121" s="319"/>
      <c r="F121" s="319"/>
      <c r="G121" s="319"/>
      <c r="H121" s="319"/>
      <c r="I121" s="319"/>
      <c r="J121" s="319"/>
      <c r="K121" s="320"/>
    </row>
    <row r="122" s="1" customFormat="1" ht="45" customHeight="1">
      <c r="B122" s="321"/>
      <c r="C122" s="271" t="s">
        <v>625</v>
      </c>
      <c r="D122" s="271"/>
      <c r="E122" s="271"/>
      <c r="F122" s="271"/>
      <c r="G122" s="271"/>
      <c r="H122" s="271"/>
      <c r="I122" s="271"/>
      <c r="J122" s="271"/>
      <c r="K122" s="322"/>
    </row>
    <row r="123" s="1" customFormat="1" ht="17.25" customHeight="1">
      <c r="B123" s="323"/>
      <c r="C123" s="295" t="s">
        <v>571</v>
      </c>
      <c r="D123" s="295"/>
      <c r="E123" s="295"/>
      <c r="F123" s="295" t="s">
        <v>572</v>
      </c>
      <c r="G123" s="296"/>
      <c r="H123" s="295" t="s">
        <v>56</v>
      </c>
      <c r="I123" s="295" t="s">
        <v>59</v>
      </c>
      <c r="J123" s="295" t="s">
        <v>573</v>
      </c>
      <c r="K123" s="324"/>
    </row>
    <row r="124" s="1" customFormat="1" ht="17.25" customHeight="1">
      <c r="B124" s="323"/>
      <c r="C124" s="297" t="s">
        <v>574</v>
      </c>
      <c r="D124" s="297"/>
      <c r="E124" s="297"/>
      <c r="F124" s="298" t="s">
        <v>575</v>
      </c>
      <c r="G124" s="299"/>
      <c r="H124" s="297"/>
      <c r="I124" s="297"/>
      <c r="J124" s="297" t="s">
        <v>576</v>
      </c>
      <c r="K124" s="324"/>
    </row>
    <row r="125" s="1" customFormat="1" ht="5.25" customHeight="1">
      <c r="B125" s="325"/>
      <c r="C125" s="300"/>
      <c r="D125" s="300"/>
      <c r="E125" s="300"/>
      <c r="F125" s="300"/>
      <c r="G125" s="326"/>
      <c r="H125" s="300"/>
      <c r="I125" s="300"/>
      <c r="J125" s="300"/>
      <c r="K125" s="327"/>
    </row>
    <row r="126" s="1" customFormat="1" ht="15" customHeight="1">
      <c r="B126" s="325"/>
      <c r="C126" s="280" t="s">
        <v>580</v>
      </c>
      <c r="D126" s="302"/>
      <c r="E126" s="302"/>
      <c r="F126" s="303" t="s">
        <v>577</v>
      </c>
      <c r="G126" s="280"/>
      <c r="H126" s="280" t="s">
        <v>617</v>
      </c>
      <c r="I126" s="280" t="s">
        <v>579</v>
      </c>
      <c r="J126" s="280">
        <v>120</v>
      </c>
      <c r="K126" s="328"/>
    </row>
    <row r="127" s="1" customFormat="1" ht="15" customHeight="1">
      <c r="B127" s="325"/>
      <c r="C127" s="280" t="s">
        <v>626</v>
      </c>
      <c r="D127" s="280"/>
      <c r="E127" s="280"/>
      <c r="F127" s="303" t="s">
        <v>577</v>
      </c>
      <c r="G127" s="280"/>
      <c r="H127" s="280" t="s">
        <v>627</v>
      </c>
      <c r="I127" s="280" t="s">
        <v>579</v>
      </c>
      <c r="J127" s="280" t="s">
        <v>628</v>
      </c>
      <c r="K127" s="328"/>
    </row>
    <row r="128" s="1" customFormat="1" ht="15" customHeight="1">
      <c r="B128" s="325"/>
      <c r="C128" s="280" t="s">
        <v>525</v>
      </c>
      <c r="D128" s="280"/>
      <c r="E128" s="280"/>
      <c r="F128" s="303" t="s">
        <v>577</v>
      </c>
      <c r="G128" s="280"/>
      <c r="H128" s="280" t="s">
        <v>629</v>
      </c>
      <c r="I128" s="280" t="s">
        <v>579</v>
      </c>
      <c r="J128" s="280" t="s">
        <v>628</v>
      </c>
      <c r="K128" s="328"/>
    </row>
    <row r="129" s="1" customFormat="1" ht="15" customHeight="1">
      <c r="B129" s="325"/>
      <c r="C129" s="280" t="s">
        <v>588</v>
      </c>
      <c r="D129" s="280"/>
      <c r="E129" s="280"/>
      <c r="F129" s="303" t="s">
        <v>583</v>
      </c>
      <c r="G129" s="280"/>
      <c r="H129" s="280" t="s">
        <v>589</v>
      </c>
      <c r="I129" s="280" t="s">
        <v>579</v>
      </c>
      <c r="J129" s="280">
        <v>15</v>
      </c>
      <c r="K129" s="328"/>
    </row>
    <row r="130" s="1" customFormat="1" ht="15" customHeight="1">
      <c r="B130" s="325"/>
      <c r="C130" s="306" t="s">
        <v>590</v>
      </c>
      <c r="D130" s="306"/>
      <c r="E130" s="306"/>
      <c r="F130" s="307" t="s">
        <v>583</v>
      </c>
      <c r="G130" s="306"/>
      <c r="H130" s="306" t="s">
        <v>591</v>
      </c>
      <c r="I130" s="306" t="s">
        <v>579</v>
      </c>
      <c r="J130" s="306">
        <v>15</v>
      </c>
      <c r="K130" s="328"/>
    </row>
    <row r="131" s="1" customFormat="1" ht="15" customHeight="1">
      <c r="B131" s="325"/>
      <c r="C131" s="306" t="s">
        <v>592</v>
      </c>
      <c r="D131" s="306"/>
      <c r="E131" s="306"/>
      <c r="F131" s="307" t="s">
        <v>583</v>
      </c>
      <c r="G131" s="306"/>
      <c r="H131" s="306" t="s">
        <v>593</v>
      </c>
      <c r="I131" s="306" t="s">
        <v>579</v>
      </c>
      <c r="J131" s="306">
        <v>20</v>
      </c>
      <c r="K131" s="328"/>
    </row>
    <row r="132" s="1" customFormat="1" ht="15" customHeight="1">
      <c r="B132" s="325"/>
      <c r="C132" s="306" t="s">
        <v>594</v>
      </c>
      <c r="D132" s="306"/>
      <c r="E132" s="306"/>
      <c r="F132" s="307" t="s">
        <v>583</v>
      </c>
      <c r="G132" s="306"/>
      <c r="H132" s="306" t="s">
        <v>595</v>
      </c>
      <c r="I132" s="306" t="s">
        <v>579</v>
      </c>
      <c r="J132" s="306">
        <v>20</v>
      </c>
      <c r="K132" s="328"/>
    </row>
    <row r="133" s="1" customFormat="1" ht="15" customHeight="1">
      <c r="B133" s="325"/>
      <c r="C133" s="280" t="s">
        <v>582</v>
      </c>
      <c r="D133" s="280"/>
      <c r="E133" s="280"/>
      <c r="F133" s="303" t="s">
        <v>583</v>
      </c>
      <c r="G133" s="280"/>
      <c r="H133" s="280" t="s">
        <v>617</v>
      </c>
      <c r="I133" s="280" t="s">
        <v>579</v>
      </c>
      <c r="J133" s="280">
        <v>50</v>
      </c>
      <c r="K133" s="328"/>
    </row>
    <row r="134" s="1" customFormat="1" ht="15" customHeight="1">
      <c r="B134" s="325"/>
      <c r="C134" s="280" t="s">
        <v>596</v>
      </c>
      <c r="D134" s="280"/>
      <c r="E134" s="280"/>
      <c r="F134" s="303" t="s">
        <v>583</v>
      </c>
      <c r="G134" s="280"/>
      <c r="H134" s="280" t="s">
        <v>617</v>
      </c>
      <c r="I134" s="280" t="s">
        <v>579</v>
      </c>
      <c r="J134" s="280">
        <v>50</v>
      </c>
      <c r="K134" s="328"/>
    </row>
    <row r="135" s="1" customFormat="1" ht="15" customHeight="1">
      <c r="B135" s="325"/>
      <c r="C135" s="280" t="s">
        <v>602</v>
      </c>
      <c r="D135" s="280"/>
      <c r="E135" s="280"/>
      <c r="F135" s="303" t="s">
        <v>583</v>
      </c>
      <c r="G135" s="280"/>
      <c r="H135" s="280" t="s">
        <v>617</v>
      </c>
      <c r="I135" s="280" t="s">
        <v>579</v>
      </c>
      <c r="J135" s="280">
        <v>50</v>
      </c>
      <c r="K135" s="328"/>
    </row>
    <row r="136" s="1" customFormat="1" ht="15" customHeight="1">
      <c r="B136" s="325"/>
      <c r="C136" s="280" t="s">
        <v>604</v>
      </c>
      <c r="D136" s="280"/>
      <c r="E136" s="280"/>
      <c r="F136" s="303" t="s">
        <v>583</v>
      </c>
      <c r="G136" s="280"/>
      <c r="H136" s="280" t="s">
        <v>617</v>
      </c>
      <c r="I136" s="280" t="s">
        <v>579</v>
      </c>
      <c r="J136" s="280">
        <v>50</v>
      </c>
      <c r="K136" s="328"/>
    </row>
    <row r="137" s="1" customFormat="1" ht="15" customHeight="1">
      <c r="B137" s="325"/>
      <c r="C137" s="280" t="s">
        <v>605</v>
      </c>
      <c r="D137" s="280"/>
      <c r="E137" s="280"/>
      <c r="F137" s="303" t="s">
        <v>583</v>
      </c>
      <c r="G137" s="280"/>
      <c r="H137" s="280" t="s">
        <v>630</v>
      </c>
      <c r="I137" s="280" t="s">
        <v>579</v>
      </c>
      <c r="J137" s="280">
        <v>255</v>
      </c>
      <c r="K137" s="328"/>
    </row>
    <row r="138" s="1" customFormat="1" ht="15" customHeight="1">
      <c r="B138" s="325"/>
      <c r="C138" s="280" t="s">
        <v>607</v>
      </c>
      <c r="D138" s="280"/>
      <c r="E138" s="280"/>
      <c r="F138" s="303" t="s">
        <v>577</v>
      </c>
      <c r="G138" s="280"/>
      <c r="H138" s="280" t="s">
        <v>631</v>
      </c>
      <c r="I138" s="280" t="s">
        <v>609</v>
      </c>
      <c r="J138" s="280"/>
      <c r="K138" s="328"/>
    </row>
    <row r="139" s="1" customFormat="1" ht="15" customHeight="1">
      <c r="B139" s="325"/>
      <c r="C139" s="280" t="s">
        <v>610</v>
      </c>
      <c r="D139" s="280"/>
      <c r="E139" s="280"/>
      <c r="F139" s="303" t="s">
        <v>577</v>
      </c>
      <c r="G139" s="280"/>
      <c r="H139" s="280" t="s">
        <v>632</v>
      </c>
      <c r="I139" s="280" t="s">
        <v>612</v>
      </c>
      <c r="J139" s="280"/>
      <c r="K139" s="328"/>
    </row>
    <row r="140" s="1" customFormat="1" ht="15" customHeight="1">
      <c r="B140" s="325"/>
      <c r="C140" s="280" t="s">
        <v>613</v>
      </c>
      <c r="D140" s="280"/>
      <c r="E140" s="280"/>
      <c r="F140" s="303" t="s">
        <v>577</v>
      </c>
      <c r="G140" s="280"/>
      <c r="H140" s="280" t="s">
        <v>613</v>
      </c>
      <c r="I140" s="280" t="s">
        <v>612</v>
      </c>
      <c r="J140" s="280"/>
      <c r="K140" s="328"/>
    </row>
    <row r="141" s="1" customFormat="1" ht="15" customHeight="1">
      <c r="B141" s="325"/>
      <c r="C141" s="280" t="s">
        <v>40</v>
      </c>
      <c r="D141" s="280"/>
      <c r="E141" s="280"/>
      <c r="F141" s="303" t="s">
        <v>577</v>
      </c>
      <c r="G141" s="280"/>
      <c r="H141" s="280" t="s">
        <v>633</v>
      </c>
      <c r="I141" s="280" t="s">
        <v>612</v>
      </c>
      <c r="J141" s="280"/>
      <c r="K141" s="328"/>
    </row>
    <row r="142" s="1" customFormat="1" ht="15" customHeight="1">
      <c r="B142" s="325"/>
      <c r="C142" s="280" t="s">
        <v>634</v>
      </c>
      <c r="D142" s="280"/>
      <c r="E142" s="280"/>
      <c r="F142" s="303" t="s">
        <v>577</v>
      </c>
      <c r="G142" s="280"/>
      <c r="H142" s="280" t="s">
        <v>635</v>
      </c>
      <c r="I142" s="280" t="s">
        <v>612</v>
      </c>
      <c r="J142" s="280"/>
      <c r="K142" s="328"/>
    </row>
    <row r="143" s="1" customFormat="1" ht="15" customHeight="1">
      <c r="B143" s="329"/>
      <c r="C143" s="330"/>
      <c r="D143" s="330"/>
      <c r="E143" s="330"/>
      <c r="F143" s="330"/>
      <c r="G143" s="330"/>
      <c r="H143" s="330"/>
      <c r="I143" s="330"/>
      <c r="J143" s="330"/>
      <c r="K143" s="331"/>
    </row>
    <row r="144" s="1" customFormat="1" ht="18.75" customHeight="1">
      <c r="B144" s="316"/>
      <c r="C144" s="316"/>
      <c r="D144" s="316"/>
      <c r="E144" s="316"/>
      <c r="F144" s="317"/>
      <c r="G144" s="316"/>
      <c r="H144" s="316"/>
      <c r="I144" s="316"/>
      <c r="J144" s="316"/>
      <c r="K144" s="316"/>
    </row>
    <row r="145" s="1" customFormat="1" ht="18.75" customHeight="1">
      <c r="B145" s="288"/>
      <c r="C145" s="288"/>
      <c r="D145" s="288"/>
      <c r="E145" s="288"/>
      <c r="F145" s="288"/>
      <c r="G145" s="288"/>
      <c r="H145" s="288"/>
      <c r="I145" s="288"/>
      <c r="J145" s="288"/>
      <c r="K145" s="288"/>
    </row>
    <row r="146" s="1" customFormat="1" ht="7.5" customHeight="1">
      <c r="B146" s="289"/>
      <c r="C146" s="290"/>
      <c r="D146" s="290"/>
      <c r="E146" s="290"/>
      <c r="F146" s="290"/>
      <c r="G146" s="290"/>
      <c r="H146" s="290"/>
      <c r="I146" s="290"/>
      <c r="J146" s="290"/>
      <c r="K146" s="291"/>
    </row>
    <row r="147" s="1" customFormat="1" ht="45" customHeight="1">
      <c r="B147" s="292"/>
      <c r="C147" s="293" t="s">
        <v>636</v>
      </c>
      <c r="D147" s="293"/>
      <c r="E147" s="293"/>
      <c r="F147" s="293"/>
      <c r="G147" s="293"/>
      <c r="H147" s="293"/>
      <c r="I147" s="293"/>
      <c r="J147" s="293"/>
      <c r="K147" s="294"/>
    </row>
    <row r="148" s="1" customFormat="1" ht="17.25" customHeight="1">
      <c r="B148" s="292"/>
      <c r="C148" s="295" t="s">
        <v>571</v>
      </c>
      <c r="D148" s="295"/>
      <c r="E148" s="295"/>
      <c r="F148" s="295" t="s">
        <v>572</v>
      </c>
      <c r="G148" s="296"/>
      <c r="H148" s="295" t="s">
        <v>56</v>
      </c>
      <c r="I148" s="295" t="s">
        <v>59</v>
      </c>
      <c r="J148" s="295" t="s">
        <v>573</v>
      </c>
      <c r="K148" s="294"/>
    </row>
    <row r="149" s="1" customFormat="1" ht="17.25" customHeight="1">
      <c r="B149" s="292"/>
      <c r="C149" s="297" t="s">
        <v>574</v>
      </c>
      <c r="D149" s="297"/>
      <c r="E149" s="297"/>
      <c r="F149" s="298" t="s">
        <v>575</v>
      </c>
      <c r="G149" s="299"/>
      <c r="H149" s="297"/>
      <c r="I149" s="297"/>
      <c r="J149" s="297" t="s">
        <v>576</v>
      </c>
      <c r="K149" s="294"/>
    </row>
    <row r="150" s="1" customFormat="1" ht="5.25" customHeight="1">
      <c r="B150" s="305"/>
      <c r="C150" s="300"/>
      <c r="D150" s="300"/>
      <c r="E150" s="300"/>
      <c r="F150" s="300"/>
      <c r="G150" s="301"/>
      <c r="H150" s="300"/>
      <c r="I150" s="300"/>
      <c r="J150" s="300"/>
      <c r="K150" s="328"/>
    </row>
    <row r="151" s="1" customFormat="1" ht="15" customHeight="1">
      <c r="B151" s="305"/>
      <c r="C151" s="332" t="s">
        <v>580</v>
      </c>
      <c r="D151" s="280"/>
      <c r="E151" s="280"/>
      <c r="F151" s="333" t="s">
        <v>577</v>
      </c>
      <c r="G151" s="280"/>
      <c r="H151" s="332" t="s">
        <v>617</v>
      </c>
      <c r="I151" s="332" t="s">
        <v>579</v>
      </c>
      <c r="J151" s="332">
        <v>120</v>
      </c>
      <c r="K151" s="328"/>
    </row>
    <row r="152" s="1" customFormat="1" ht="15" customHeight="1">
      <c r="B152" s="305"/>
      <c r="C152" s="332" t="s">
        <v>626</v>
      </c>
      <c r="D152" s="280"/>
      <c r="E152" s="280"/>
      <c r="F152" s="333" t="s">
        <v>577</v>
      </c>
      <c r="G152" s="280"/>
      <c r="H152" s="332" t="s">
        <v>637</v>
      </c>
      <c r="I152" s="332" t="s">
        <v>579</v>
      </c>
      <c r="J152" s="332" t="s">
        <v>628</v>
      </c>
      <c r="K152" s="328"/>
    </row>
    <row r="153" s="1" customFormat="1" ht="15" customHeight="1">
      <c r="B153" s="305"/>
      <c r="C153" s="332" t="s">
        <v>525</v>
      </c>
      <c r="D153" s="280"/>
      <c r="E153" s="280"/>
      <c r="F153" s="333" t="s">
        <v>577</v>
      </c>
      <c r="G153" s="280"/>
      <c r="H153" s="332" t="s">
        <v>638</v>
      </c>
      <c r="I153" s="332" t="s">
        <v>579</v>
      </c>
      <c r="J153" s="332" t="s">
        <v>628</v>
      </c>
      <c r="K153" s="328"/>
    </row>
    <row r="154" s="1" customFormat="1" ht="15" customHeight="1">
      <c r="B154" s="305"/>
      <c r="C154" s="332" t="s">
        <v>582</v>
      </c>
      <c r="D154" s="280"/>
      <c r="E154" s="280"/>
      <c r="F154" s="333" t="s">
        <v>583</v>
      </c>
      <c r="G154" s="280"/>
      <c r="H154" s="332" t="s">
        <v>617</v>
      </c>
      <c r="I154" s="332" t="s">
        <v>579</v>
      </c>
      <c r="J154" s="332">
        <v>50</v>
      </c>
      <c r="K154" s="328"/>
    </row>
    <row r="155" s="1" customFormat="1" ht="15" customHeight="1">
      <c r="B155" s="305"/>
      <c r="C155" s="332" t="s">
        <v>585</v>
      </c>
      <c r="D155" s="280"/>
      <c r="E155" s="280"/>
      <c r="F155" s="333" t="s">
        <v>577</v>
      </c>
      <c r="G155" s="280"/>
      <c r="H155" s="332" t="s">
        <v>617</v>
      </c>
      <c r="I155" s="332" t="s">
        <v>587</v>
      </c>
      <c r="J155" s="332"/>
      <c r="K155" s="328"/>
    </row>
    <row r="156" s="1" customFormat="1" ht="15" customHeight="1">
      <c r="B156" s="305"/>
      <c r="C156" s="332" t="s">
        <v>596</v>
      </c>
      <c r="D156" s="280"/>
      <c r="E156" s="280"/>
      <c r="F156" s="333" t="s">
        <v>583</v>
      </c>
      <c r="G156" s="280"/>
      <c r="H156" s="332" t="s">
        <v>617</v>
      </c>
      <c r="I156" s="332" t="s">
        <v>579</v>
      </c>
      <c r="J156" s="332">
        <v>50</v>
      </c>
      <c r="K156" s="328"/>
    </row>
    <row r="157" s="1" customFormat="1" ht="15" customHeight="1">
      <c r="B157" s="305"/>
      <c r="C157" s="332" t="s">
        <v>604</v>
      </c>
      <c r="D157" s="280"/>
      <c r="E157" s="280"/>
      <c r="F157" s="333" t="s">
        <v>583</v>
      </c>
      <c r="G157" s="280"/>
      <c r="H157" s="332" t="s">
        <v>617</v>
      </c>
      <c r="I157" s="332" t="s">
        <v>579</v>
      </c>
      <c r="J157" s="332">
        <v>50</v>
      </c>
      <c r="K157" s="328"/>
    </row>
    <row r="158" s="1" customFormat="1" ht="15" customHeight="1">
      <c r="B158" s="305"/>
      <c r="C158" s="332" t="s">
        <v>602</v>
      </c>
      <c r="D158" s="280"/>
      <c r="E158" s="280"/>
      <c r="F158" s="333" t="s">
        <v>583</v>
      </c>
      <c r="G158" s="280"/>
      <c r="H158" s="332" t="s">
        <v>617</v>
      </c>
      <c r="I158" s="332" t="s">
        <v>579</v>
      </c>
      <c r="J158" s="332">
        <v>50</v>
      </c>
      <c r="K158" s="328"/>
    </row>
    <row r="159" s="1" customFormat="1" ht="15" customHeight="1">
      <c r="B159" s="305"/>
      <c r="C159" s="332" t="s">
        <v>98</v>
      </c>
      <c r="D159" s="280"/>
      <c r="E159" s="280"/>
      <c r="F159" s="333" t="s">
        <v>577</v>
      </c>
      <c r="G159" s="280"/>
      <c r="H159" s="332" t="s">
        <v>639</v>
      </c>
      <c r="I159" s="332" t="s">
        <v>579</v>
      </c>
      <c r="J159" s="332" t="s">
        <v>640</v>
      </c>
      <c r="K159" s="328"/>
    </row>
    <row r="160" s="1" customFormat="1" ht="15" customHeight="1">
      <c r="B160" s="305"/>
      <c r="C160" s="332" t="s">
        <v>641</v>
      </c>
      <c r="D160" s="280"/>
      <c r="E160" s="280"/>
      <c r="F160" s="333" t="s">
        <v>577</v>
      </c>
      <c r="G160" s="280"/>
      <c r="H160" s="332" t="s">
        <v>642</v>
      </c>
      <c r="I160" s="332" t="s">
        <v>612</v>
      </c>
      <c r="J160" s="332"/>
      <c r="K160" s="328"/>
    </row>
    <row r="161" s="1" customFormat="1" ht="15" customHeight="1">
      <c r="B161" s="334"/>
      <c r="C161" s="314"/>
      <c r="D161" s="314"/>
      <c r="E161" s="314"/>
      <c r="F161" s="314"/>
      <c r="G161" s="314"/>
      <c r="H161" s="314"/>
      <c r="I161" s="314"/>
      <c r="J161" s="314"/>
      <c r="K161" s="335"/>
    </row>
    <row r="162" s="1" customFormat="1" ht="18.75" customHeight="1">
      <c r="B162" s="316"/>
      <c r="C162" s="326"/>
      <c r="D162" s="326"/>
      <c r="E162" s="326"/>
      <c r="F162" s="336"/>
      <c r="G162" s="326"/>
      <c r="H162" s="326"/>
      <c r="I162" s="326"/>
      <c r="J162" s="326"/>
      <c r="K162" s="316"/>
    </row>
    <row r="163" s="1" customFormat="1" ht="18.75" customHeight="1">
      <c r="B163" s="288"/>
      <c r="C163" s="288"/>
      <c r="D163" s="288"/>
      <c r="E163" s="288"/>
      <c r="F163" s="288"/>
      <c r="G163" s="288"/>
      <c r="H163" s="288"/>
      <c r="I163" s="288"/>
      <c r="J163" s="288"/>
      <c r="K163" s="288"/>
    </row>
    <row r="164" s="1" customFormat="1" ht="7.5" customHeight="1">
      <c r="B164" s="267"/>
      <c r="C164" s="268"/>
      <c r="D164" s="268"/>
      <c r="E164" s="268"/>
      <c r="F164" s="268"/>
      <c r="G164" s="268"/>
      <c r="H164" s="268"/>
      <c r="I164" s="268"/>
      <c r="J164" s="268"/>
      <c r="K164" s="269"/>
    </row>
    <row r="165" s="1" customFormat="1" ht="45" customHeight="1">
      <c r="B165" s="270"/>
      <c r="C165" s="271" t="s">
        <v>643</v>
      </c>
      <c r="D165" s="271"/>
      <c r="E165" s="271"/>
      <c r="F165" s="271"/>
      <c r="G165" s="271"/>
      <c r="H165" s="271"/>
      <c r="I165" s="271"/>
      <c r="J165" s="271"/>
      <c r="K165" s="272"/>
    </row>
    <row r="166" s="1" customFormat="1" ht="17.25" customHeight="1">
      <c r="B166" s="270"/>
      <c r="C166" s="295" t="s">
        <v>571</v>
      </c>
      <c r="D166" s="295"/>
      <c r="E166" s="295"/>
      <c r="F166" s="295" t="s">
        <v>572</v>
      </c>
      <c r="G166" s="337"/>
      <c r="H166" s="338" t="s">
        <v>56</v>
      </c>
      <c r="I166" s="338" t="s">
        <v>59</v>
      </c>
      <c r="J166" s="295" t="s">
        <v>573</v>
      </c>
      <c r="K166" s="272"/>
    </row>
    <row r="167" s="1" customFormat="1" ht="17.25" customHeight="1">
      <c r="B167" s="273"/>
      <c r="C167" s="297" t="s">
        <v>574</v>
      </c>
      <c r="D167" s="297"/>
      <c r="E167" s="297"/>
      <c r="F167" s="298" t="s">
        <v>575</v>
      </c>
      <c r="G167" s="339"/>
      <c r="H167" s="340"/>
      <c r="I167" s="340"/>
      <c r="J167" s="297" t="s">
        <v>576</v>
      </c>
      <c r="K167" s="275"/>
    </row>
    <row r="168" s="1" customFormat="1" ht="5.25" customHeight="1">
      <c r="B168" s="305"/>
      <c r="C168" s="300"/>
      <c r="D168" s="300"/>
      <c r="E168" s="300"/>
      <c r="F168" s="300"/>
      <c r="G168" s="301"/>
      <c r="H168" s="300"/>
      <c r="I168" s="300"/>
      <c r="J168" s="300"/>
      <c r="K168" s="328"/>
    </row>
    <row r="169" s="1" customFormat="1" ht="15" customHeight="1">
      <c r="B169" s="305"/>
      <c r="C169" s="280" t="s">
        <v>580</v>
      </c>
      <c r="D169" s="280"/>
      <c r="E169" s="280"/>
      <c r="F169" s="303" t="s">
        <v>577</v>
      </c>
      <c r="G169" s="280"/>
      <c r="H169" s="280" t="s">
        <v>617</v>
      </c>
      <c r="I169" s="280" t="s">
        <v>579</v>
      </c>
      <c r="J169" s="280">
        <v>120</v>
      </c>
      <c r="K169" s="328"/>
    </row>
    <row r="170" s="1" customFormat="1" ht="15" customHeight="1">
      <c r="B170" s="305"/>
      <c r="C170" s="280" t="s">
        <v>626</v>
      </c>
      <c r="D170" s="280"/>
      <c r="E170" s="280"/>
      <c r="F170" s="303" t="s">
        <v>577</v>
      </c>
      <c r="G170" s="280"/>
      <c r="H170" s="280" t="s">
        <v>627</v>
      </c>
      <c r="I170" s="280" t="s">
        <v>579</v>
      </c>
      <c r="J170" s="280" t="s">
        <v>628</v>
      </c>
      <c r="K170" s="328"/>
    </row>
    <row r="171" s="1" customFormat="1" ht="15" customHeight="1">
      <c r="B171" s="305"/>
      <c r="C171" s="280" t="s">
        <v>525</v>
      </c>
      <c r="D171" s="280"/>
      <c r="E171" s="280"/>
      <c r="F171" s="303" t="s">
        <v>577</v>
      </c>
      <c r="G171" s="280"/>
      <c r="H171" s="280" t="s">
        <v>644</v>
      </c>
      <c r="I171" s="280" t="s">
        <v>579</v>
      </c>
      <c r="J171" s="280" t="s">
        <v>628</v>
      </c>
      <c r="K171" s="328"/>
    </row>
    <row r="172" s="1" customFormat="1" ht="15" customHeight="1">
      <c r="B172" s="305"/>
      <c r="C172" s="280" t="s">
        <v>582</v>
      </c>
      <c r="D172" s="280"/>
      <c r="E172" s="280"/>
      <c r="F172" s="303" t="s">
        <v>583</v>
      </c>
      <c r="G172" s="280"/>
      <c r="H172" s="280" t="s">
        <v>644</v>
      </c>
      <c r="I172" s="280" t="s">
        <v>579</v>
      </c>
      <c r="J172" s="280">
        <v>50</v>
      </c>
      <c r="K172" s="328"/>
    </row>
    <row r="173" s="1" customFormat="1" ht="15" customHeight="1">
      <c r="B173" s="305"/>
      <c r="C173" s="280" t="s">
        <v>585</v>
      </c>
      <c r="D173" s="280"/>
      <c r="E173" s="280"/>
      <c r="F173" s="303" t="s">
        <v>577</v>
      </c>
      <c r="G173" s="280"/>
      <c r="H173" s="280" t="s">
        <v>644</v>
      </c>
      <c r="I173" s="280" t="s">
        <v>587</v>
      </c>
      <c r="J173" s="280"/>
      <c r="K173" s="328"/>
    </row>
    <row r="174" s="1" customFormat="1" ht="15" customHeight="1">
      <c r="B174" s="305"/>
      <c r="C174" s="280" t="s">
        <v>596</v>
      </c>
      <c r="D174" s="280"/>
      <c r="E174" s="280"/>
      <c r="F174" s="303" t="s">
        <v>583</v>
      </c>
      <c r="G174" s="280"/>
      <c r="H174" s="280" t="s">
        <v>644</v>
      </c>
      <c r="I174" s="280" t="s">
        <v>579</v>
      </c>
      <c r="J174" s="280">
        <v>50</v>
      </c>
      <c r="K174" s="328"/>
    </row>
    <row r="175" s="1" customFormat="1" ht="15" customHeight="1">
      <c r="B175" s="305"/>
      <c r="C175" s="280" t="s">
        <v>604</v>
      </c>
      <c r="D175" s="280"/>
      <c r="E175" s="280"/>
      <c r="F175" s="303" t="s">
        <v>583</v>
      </c>
      <c r="G175" s="280"/>
      <c r="H175" s="280" t="s">
        <v>644</v>
      </c>
      <c r="I175" s="280" t="s">
        <v>579</v>
      </c>
      <c r="J175" s="280">
        <v>50</v>
      </c>
      <c r="K175" s="328"/>
    </row>
    <row r="176" s="1" customFormat="1" ht="15" customHeight="1">
      <c r="B176" s="305"/>
      <c r="C176" s="280" t="s">
        <v>602</v>
      </c>
      <c r="D176" s="280"/>
      <c r="E176" s="280"/>
      <c r="F176" s="303" t="s">
        <v>583</v>
      </c>
      <c r="G176" s="280"/>
      <c r="H176" s="280" t="s">
        <v>644</v>
      </c>
      <c r="I176" s="280" t="s">
        <v>579</v>
      </c>
      <c r="J176" s="280">
        <v>50</v>
      </c>
      <c r="K176" s="328"/>
    </row>
    <row r="177" s="1" customFormat="1" ht="15" customHeight="1">
      <c r="B177" s="305"/>
      <c r="C177" s="280" t="s">
        <v>110</v>
      </c>
      <c r="D177" s="280"/>
      <c r="E177" s="280"/>
      <c r="F177" s="303" t="s">
        <v>577</v>
      </c>
      <c r="G177" s="280"/>
      <c r="H177" s="280" t="s">
        <v>645</v>
      </c>
      <c r="I177" s="280" t="s">
        <v>646</v>
      </c>
      <c r="J177" s="280"/>
      <c r="K177" s="328"/>
    </row>
    <row r="178" s="1" customFormat="1" ht="15" customHeight="1">
      <c r="B178" s="305"/>
      <c r="C178" s="280" t="s">
        <v>59</v>
      </c>
      <c r="D178" s="280"/>
      <c r="E178" s="280"/>
      <c r="F178" s="303" t="s">
        <v>577</v>
      </c>
      <c r="G178" s="280"/>
      <c r="H178" s="280" t="s">
        <v>647</v>
      </c>
      <c r="I178" s="280" t="s">
        <v>648</v>
      </c>
      <c r="J178" s="280">
        <v>1</v>
      </c>
      <c r="K178" s="328"/>
    </row>
    <row r="179" s="1" customFormat="1" ht="15" customHeight="1">
      <c r="B179" s="305"/>
      <c r="C179" s="280" t="s">
        <v>55</v>
      </c>
      <c r="D179" s="280"/>
      <c r="E179" s="280"/>
      <c r="F179" s="303" t="s">
        <v>577</v>
      </c>
      <c r="G179" s="280"/>
      <c r="H179" s="280" t="s">
        <v>649</v>
      </c>
      <c r="I179" s="280" t="s">
        <v>579</v>
      </c>
      <c r="J179" s="280">
        <v>20</v>
      </c>
      <c r="K179" s="328"/>
    </row>
    <row r="180" s="1" customFormat="1" ht="15" customHeight="1">
      <c r="B180" s="305"/>
      <c r="C180" s="280" t="s">
        <v>56</v>
      </c>
      <c r="D180" s="280"/>
      <c r="E180" s="280"/>
      <c r="F180" s="303" t="s">
        <v>577</v>
      </c>
      <c r="G180" s="280"/>
      <c r="H180" s="280" t="s">
        <v>650</v>
      </c>
      <c r="I180" s="280" t="s">
        <v>579</v>
      </c>
      <c r="J180" s="280">
        <v>255</v>
      </c>
      <c r="K180" s="328"/>
    </row>
    <row r="181" s="1" customFormat="1" ht="15" customHeight="1">
      <c r="B181" s="305"/>
      <c r="C181" s="280" t="s">
        <v>111</v>
      </c>
      <c r="D181" s="280"/>
      <c r="E181" s="280"/>
      <c r="F181" s="303" t="s">
        <v>577</v>
      </c>
      <c r="G181" s="280"/>
      <c r="H181" s="280" t="s">
        <v>541</v>
      </c>
      <c r="I181" s="280" t="s">
        <v>579</v>
      </c>
      <c r="J181" s="280">
        <v>10</v>
      </c>
      <c r="K181" s="328"/>
    </row>
    <row r="182" s="1" customFormat="1" ht="15" customHeight="1">
      <c r="B182" s="305"/>
      <c r="C182" s="280" t="s">
        <v>112</v>
      </c>
      <c r="D182" s="280"/>
      <c r="E182" s="280"/>
      <c r="F182" s="303" t="s">
        <v>577</v>
      </c>
      <c r="G182" s="280"/>
      <c r="H182" s="280" t="s">
        <v>651</v>
      </c>
      <c r="I182" s="280" t="s">
        <v>612</v>
      </c>
      <c r="J182" s="280"/>
      <c r="K182" s="328"/>
    </row>
    <row r="183" s="1" customFormat="1" ht="15" customHeight="1">
      <c r="B183" s="305"/>
      <c r="C183" s="280" t="s">
        <v>652</v>
      </c>
      <c r="D183" s="280"/>
      <c r="E183" s="280"/>
      <c r="F183" s="303" t="s">
        <v>577</v>
      </c>
      <c r="G183" s="280"/>
      <c r="H183" s="280" t="s">
        <v>653</v>
      </c>
      <c r="I183" s="280" t="s">
        <v>612</v>
      </c>
      <c r="J183" s="280"/>
      <c r="K183" s="328"/>
    </row>
    <row r="184" s="1" customFormat="1" ht="15" customHeight="1">
      <c r="B184" s="305"/>
      <c r="C184" s="280" t="s">
        <v>641</v>
      </c>
      <c r="D184" s="280"/>
      <c r="E184" s="280"/>
      <c r="F184" s="303" t="s">
        <v>577</v>
      </c>
      <c r="G184" s="280"/>
      <c r="H184" s="280" t="s">
        <v>654</v>
      </c>
      <c r="I184" s="280" t="s">
        <v>612</v>
      </c>
      <c r="J184" s="280"/>
      <c r="K184" s="328"/>
    </row>
    <row r="185" s="1" customFormat="1" ht="15" customHeight="1">
      <c r="B185" s="305"/>
      <c r="C185" s="280" t="s">
        <v>114</v>
      </c>
      <c r="D185" s="280"/>
      <c r="E185" s="280"/>
      <c r="F185" s="303" t="s">
        <v>583</v>
      </c>
      <c r="G185" s="280"/>
      <c r="H185" s="280" t="s">
        <v>655</v>
      </c>
      <c r="I185" s="280" t="s">
        <v>579</v>
      </c>
      <c r="J185" s="280">
        <v>50</v>
      </c>
      <c r="K185" s="328"/>
    </row>
    <row r="186" s="1" customFormat="1" ht="15" customHeight="1">
      <c r="B186" s="305"/>
      <c r="C186" s="280" t="s">
        <v>656</v>
      </c>
      <c r="D186" s="280"/>
      <c r="E186" s="280"/>
      <c r="F186" s="303" t="s">
        <v>583</v>
      </c>
      <c r="G186" s="280"/>
      <c r="H186" s="280" t="s">
        <v>657</v>
      </c>
      <c r="I186" s="280" t="s">
        <v>658</v>
      </c>
      <c r="J186" s="280"/>
      <c r="K186" s="328"/>
    </row>
    <row r="187" s="1" customFormat="1" ht="15" customHeight="1">
      <c r="B187" s="305"/>
      <c r="C187" s="280" t="s">
        <v>659</v>
      </c>
      <c r="D187" s="280"/>
      <c r="E187" s="280"/>
      <c r="F187" s="303" t="s">
        <v>583</v>
      </c>
      <c r="G187" s="280"/>
      <c r="H187" s="280" t="s">
        <v>660</v>
      </c>
      <c r="I187" s="280" t="s">
        <v>658</v>
      </c>
      <c r="J187" s="280"/>
      <c r="K187" s="328"/>
    </row>
    <row r="188" s="1" customFormat="1" ht="15" customHeight="1">
      <c r="B188" s="305"/>
      <c r="C188" s="280" t="s">
        <v>661</v>
      </c>
      <c r="D188" s="280"/>
      <c r="E188" s="280"/>
      <c r="F188" s="303" t="s">
        <v>583</v>
      </c>
      <c r="G188" s="280"/>
      <c r="H188" s="280" t="s">
        <v>662</v>
      </c>
      <c r="I188" s="280" t="s">
        <v>658</v>
      </c>
      <c r="J188" s="280"/>
      <c r="K188" s="328"/>
    </row>
    <row r="189" s="1" customFormat="1" ht="15" customHeight="1">
      <c r="B189" s="305"/>
      <c r="C189" s="341" t="s">
        <v>663</v>
      </c>
      <c r="D189" s="280"/>
      <c r="E189" s="280"/>
      <c r="F189" s="303" t="s">
        <v>583</v>
      </c>
      <c r="G189" s="280"/>
      <c r="H189" s="280" t="s">
        <v>664</v>
      </c>
      <c r="I189" s="280" t="s">
        <v>665</v>
      </c>
      <c r="J189" s="342" t="s">
        <v>666</v>
      </c>
      <c r="K189" s="328"/>
    </row>
    <row r="190" s="1" customFormat="1" ht="15" customHeight="1">
      <c r="B190" s="305"/>
      <c r="C190" s="341" t="s">
        <v>44</v>
      </c>
      <c r="D190" s="280"/>
      <c r="E190" s="280"/>
      <c r="F190" s="303" t="s">
        <v>577</v>
      </c>
      <c r="G190" s="280"/>
      <c r="H190" s="277" t="s">
        <v>667</v>
      </c>
      <c r="I190" s="280" t="s">
        <v>668</v>
      </c>
      <c r="J190" s="280"/>
      <c r="K190" s="328"/>
    </row>
    <row r="191" s="1" customFormat="1" ht="15" customHeight="1">
      <c r="B191" s="305"/>
      <c r="C191" s="341" t="s">
        <v>669</v>
      </c>
      <c r="D191" s="280"/>
      <c r="E191" s="280"/>
      <c r="F191" s="303" t="s">
        <v>577</v>
      </c>
      <c r="G191" s="280"/>
      <c r="H191" s="280" t="s">
        <v>670</v>
      </c>
      <c r="I191" s="280" t="s">
        <v>612</v>
      </c>
      <c r="J191" s="280"/>
      <c r="K191" s="328"/>
    </row>
    <row r="192" s="1" customFormat="1" ht="15" customHeight="1">
      <c r="B192" s="305"/>
      <c r="C192" s="341" t="s">
        <v>671</v>
      </c>
      <c r="D192" s="280"/>
      <c r="E192" s="280"/>
      <c r="F192" s="303" t="s">
        <v>577</v>
      </c>
      <c r="G192" s="280"/>
      <c r="H192" s="280" t="s">
        <v>672</v>
      </c>
      <c r="I192" s="280" t="s">
        <v>612</v>
      </c>
      <c r="J192" s="280"/>
      <c r="K192" s="328"/>
    </row>
    <row r="193" s="1" customFormat="1" ht="15" customHeight="1">
      <c r="B193" s="305"/>
      <c r="C193" s="341" t="s">
        <v>673</v>
      </c>
      <c r="D193" s="280"/>
      <c r="E193" s="280"/>
      <c r="F193" s="303" t="s">
        <v>583</v>
      </c>
      <c r="G193" s="280"/>
      <c r="H193" s="280" t="s">
        <v>674</v>
      </c>
      <c r="I193" s="280" t="s">
        <v>612</v>
      </c>
      <c r="J193" s="280"/>
      <c r="K193" s="328"/>
    </row>
    <row r="194" s="1" customFormat="1" ht="15" customHeight="1">
      <c r="B194" s="334"/>
      <c r="C194" s="343"/>
      <c r="D194" s="314"/>
      <c r="E194" s="314"/>
      <c r="F194" s="314"/>
      <c r="G194" s="314"/>
      <c r="H194" s="314"/>
      <c r="I194" s="314"/>
      <c r="J194" s="314"/>
      <c r="K194" s="335"/>
    </row>
    <row r="195" s="1" customFormat="1" ht="18.75" customHeight="1">
      <c r="B195" s="316"/>
      <c r="C195" s="326"/>
      <c r="D195" s="326"/>
      <c r="E195" s="326"/>
      <c r="F195" s="336"/>
      <c r="G195" s="326"/>
      <c r="H195" s="326"/>
      <c r="I195" s="326"/>
      <c r="J195" s="326"/>
      <c r="K195" s="316"/>
    </row>
    <row r="196" s="1" customFormat="1" ht="18.75" customHeight="1">
      <c r="B196" s="316"/>
      <c r="C196" s="326"/>
      <c r="D196" s="326"/>
      <c r="E196" s="326"/>
      <c r="F196" s="336"/>
      <c r="G196" s="326"/>
      <c r="H196" s="326"/>
      <c r="I196" s="326"/>
      <c r="J196" s="326"/>
      <c r="K196" s="316"/>
    </row>
    <row r="197" s="1" customFormat="1" ht="18.75" customHeight="1">
      <c r="B197" s="288"/>
      <c r="C197" s="288"/>
      <c r="D197" s="288"/>
      <c r="E197" s="288"/>
      <c r="F197" s="288"/>
      <c r="G197" s="288"/>
      <c r="H197" s="288"/>
      <c r="I197" s="288"/>
      <c r="J197" s="288"/>
      <c r="K197" s="288"/>
    </row>
    <row r="198" s="1" customFormat="1" ht="13.5">
      <c r="B198" s="267"/>
      <c r="C198" s="268"/>
      <c r="D198" s="268"/>
      <c r="E198" s="268"/>
      <c r="F198" s="268"/>
      <c r="G198" s="268"/>
      <c r="H198" s="268"/>
      <c r="I198" s="268"/>
      <c r="J198" s="268"/>
      <c r="K198" s="269"/>
    </row>
    <row r="199" s="1" customFormat="1" ht="21">
      <c r="B199" s="270"/>
      <c r="C199" s="271" t="s">
        <v>675</v>
      </c>
      <c r="D199" s="271"/>
      <c r="E199" s="271"/>
      <c r="F199" s="271"/>
      <c r="G199" s="271"/>
      <c r="H199" s="271"/>
      <c r="I199" s="271"/>
      <c r="J199" s="271"/>
      <c r="K199" s="272"/>
    </row>
    <row r="200" s="1" customFormat="1" ht="25.5" customHeight="1">
      <c r="B200" s="270"/>
      <c r="C200" s="344" t="s">
        <v>676</v>
      </c>
      <c r="D200" s="344"/>
      <c r="E200" s="344"/>
      <c r="F200" s="344" t="s">
        <v>677</v>
      </c>
      <c r="G200" s="345"/>
      <c r="H200" s="344" t="s">
        <v>678</v>
      </c>
      <c r="I200" s="344"/>
      <c r="J200" s="344"/>
      <c r="K200" s="272"/>
    </row>
    <row r="201" s="1" customFormat="1" ht="5.25" customHeight="1">
      <c r="B201" s="305"/>
      <c r="C201" s="300"/>
      <c r="D201" s="300"/>
      <c r="E201" s="300"/>
      <c r="F201" s="300"/>
      <c r="G201" s="326"/>
      <c r="H201" s="300"/>
      <c r="I201" s="300"/>
      <c r="J201" s="300"/>
      <c r="K201" s="328"/>
    </row>
    <row r="202" s="1" customFormat="1" ht="15" customHeight="1">
      <c r="B202" s="305"/>
      <c r="C202" s="280" t="s">
        <v>668</v>
      </c>
      <c r="D202" s="280"/>
      <c r="E202" s="280"/>
      <c r="F202" s="303" t="s">
        <v>45</v>
      </c>
      <c r="G202" s="280"/>
      <c r="H202" s="280" t="s">
        <v>679</v>
      </c>
      <c r="I202" s="280"/>
      <c r="J202" s="280"/>
      <c r="K202" s="328"/>
    </row>
    <row r="203" s="1" customFormat="1" ht="15" customHeight="1">
      <c r="B203" s="305"/>
      <c r="C203" s="280"/>
      <c r="D203" s="280"/>
      <c r="E203" s="280"/>
      <c r="F203" s="303" t="s">
        <v>46</v>
      </c>
      <c r="G203" s="280"/>
      <c r="H203" s="280" t="s">
        <v>680</v>
      </c>
      <c r="I203" s="280"/>
      <c r="J203" s="280"/>
      <c r="K203" s="328"/>
    </row>
    <row r="204" s="1" customFormat="1" ht="15" customHeight="1">
      <c r="B204" s="305"/>
      <c r="C204" s="280"/>
      <c r="D204" s="280"/>
      <c r="E204" s="280"/>
      <c r="F204" s="303" t="s">
        <v>49</v>
      </c>
      <c r="G204" s="280"/>
      <c r="H204" s="280" t="s">
        <v>681</v>
      </c>
      <c r="I204" s="280"/>
      <c r="J204" s="280"/>
      <c r="K204" s="328"/>
    </row>
    <row r="205" s="1" customFormat="1" ht="15" customHeight="1">
      <c r="B205" s="305"/>
      <c r="C205" s="280"/>
      <c r="D205" s="280"/>
      <c r="E205" s="280"/>
      <c r="F205" s="303" t="s">
        <v>47</v>
      </c>
      <c r="G205" s="280"/>
      <c r="H205" s="280" t="s">
        <v>682</v>
      </c>
      <c r="I205" s="280"/>
      <c r="J205" s="280"/>
      <c r="K205" s="328"/>
    </row>
    <row r="206" s="1" customFormat="1" ht="15" customHeight="1">
      <c r="B206" s="305"/>
      <c r="C206" s="280"/>
      <c r="D206" s="280"/>
      <c r="E206" s="280"/>
      <c r="F206" s="303" t="s">
        <v>48</v>
      </c>
      <c r="G206" s="280"/>
      <c r="H206" s="280" t="s">
        <v>683</v>
      </c>
      <c r="I206" s="280"/>
      <c r="J206" s="280"/>
      <c r="K206" s="328"/>
    </row>
    <row r="207" s="1" customFormat="1" ht="15" customHeight="1">
      <c r="B207" s="305"/>
      <c r="C207" s="280"/>
      <c r="D207" s="280"/>
      <c r="E207" s="280"/>
      <c r="F207" s="303"/>
      <c r="G207" s="280"/>
      <c r="H207" s="280"/>
      <c r="I207" s="280"/>
      <c r="J207" s="280"/>
      <c r="K207" s="328"/>
    </row>
    <row r="208" s="1" customFormat="1" ht="15" customHeight="1">
      <c r="B208" s="305"/>
      <c r="C208" s="280" t="s">
        <v>624</v>
      </c>
      <c r="D208" s="280"/>
      <c r="E208" s="280"/>
      <c r="F208" s="303" t="s">
        <v>81</v>
      </c>
      <c r="G208" s="280"/>
      <c r="H208" s="280" t="s">
        <v>684</v>
      </c>
      <c r="I208" s="280"/>
      <c r="J208" s="280"/>
      <c r="K208" s="328"/>
    </row>
    <row r="209" s="1" customFormat="1" ht="15" customHeight="1">
      <c r="B209" s="305"/>
      <c r="C209" s="280"/>
      <c r="D209" s="280"/>
      <c r="E209" s="280"/>
      <c r="F209" s="303" t="s">
        <v>520</v>
      </c>
      <c r="G209" s="280"/>
      <c r="H209" s="280" t="s">
        <v>521</v>
      </c>
      <c r="I209" s="280"/>
      <c r="J209" s="280"/>
      <c r="K209" s="328"/>
    </row>
    <row r="210" s="1" customFormat="1" ht="15" customHeight="1">
      <c r="B210" s="305"/>
      <c r="C210" s="280"/>
      <c r="D210" s="280"/>
      <c r="E210" s="280"/>
      <c r="F210" s="303" t="s">
        <v>518</v>
      </c>
      <c r="G210" s="280"/>
      <c r="H210" s="280" t="s">
        <v>685</v>
      </c>
      <c r="I210" s="280"/>
      <c r="J210" s="280"/>
      <c r="K210" s="328"/>
    </row>
    <row r="211" s="1" customFormat="1" ht="15" customHeight="1">
      <c r="B211" s="346"/>
      <c r="C211" s="280"/>
      <c r="D211" s="280"/>
      <c r="E211" s="280"/>
      <c r="F211" s="303" t="s">
        <v>522</v>
      </c>
      <c r="G211" s="341"/>
      <c r="H211" s="332" t="s">
        <v>523</v>
      </c>
      <c r="I211" s="332"/>
      <c r="J211" s="332"/>
      <c r="K211" s="347"/>
    </row>
    <row r="212" s="1" customFormat="1" ht="15" customHeight="1">
      <c r="B212" s="346"/>
      <c r="C212" s="280"/>
      <c r="D212" s="280"/>
      <c r="E212" s="280"/>
      <c r="F212" s="303" t="s">
        <v>88</v>
      </c>
      <c r="G212" s="341"/>
      <c r="H212" s="332" t="s">
        <v>686</v>
      </c>
      <c r="I212" s="332"/>
      <c r="J212" s="332"/>
      <c r="K212" s="347"/>
    </row>
    <row r="213" s="1" customFormat="1" ht="15" customHeight="1">
      <c r="B213" s="346"/>
      <c r="C213" s="280"/>
      <c r="D213" s="280"/>
      <c r="E213" s="280"/>
      <c r="F213" s="303"/>
      <c r="G213" s="341"/>
      <c r="H213" s="332"/>
      <c r="I213" s="332"/>
      <c r="J213" s="332"/>
      <c r="K213" s="347"/>
    </row>
    <row r="214" s="1" customFormat="1" ht="15" customHeight="1">
      <c r="B214" s="346"/>
      <c r="C214" s="280" t="s">
        <v>648</v>
      </c>
      <c r="D214" s="280"/>
      <c r="E214" s="280"/>
      <c r="F214" s="303">
        <v>1</v>
      </c>
      <c r="G214" s="341"/>
      <c r="H214" s="332" t="s">
        <v>687</v>
      </c>
      <c r="I214" s="332"/>
      <c r="J214" s="332"/>
      <c r="K214" s="347"/>
    </row>
    <row r="215" s="1" customFormat="1" ht="15" customHeight="1">
      <c r="B215" s="346"/>
      <c r="C215" s="280"/>
      <c r="D215" s="280"/>
      <c r="E215" s="280"/>
      <c r="F215" s="303">
        <v>2</v>
      </c>
      <c r="G215" s="341"/>
      <c r="H215" s="332" t="s">
        <v>688</v>
      </c>
      <c r="I215" s="332"/>
      <c r="J215" s="332"/>
      <c r="K215" s="347"/>
    </row>
    <row r="216" s="1" customFormat="1" ht="15" customHeight="1">
      <c r="B216" s="346"/>
      <c r="C216" s="280"/>
      <c r="D216" s="280"/>
      <c r="E216" s="280"/>
      <c r="F216" s="303">
        <v>3</v>
      </c>
      <c r="G216" s="341"/>
      <c r="H216" s="332" t="s">
        <v>689</v>
      </c>
      <c r="I216" s="332"/>
      <c r="J216" s="332"/>
      <c r="K216" s="347"/>
    </row>
    <row r="217" s="1" customFormat="1" ht="15" customHeight="1">
      <c r="B217" s="346"/>
      <c r="C217" s="280"/>
      <c r="D217" s="280"/>
      <c r="E217" s="280"/>
      <c r="F217" s="303">
        <v>4</v>
      </c>
      <c r="G217" s="341"/>
      <c r="H217" s="332" t="s">
        <v>690</v>
      </c>
      <c r="I217" s="332"/>
      <c r="J217" s="332"/>
      <c r="K217" s="347"/>
    </row>
    <row r="218" s="1" customFormat="1" ht="12.75" customHeight="1">
      <c r="B218" s="348"/>
      <c r="C218" s="349"/>
      <c r="D218" s="349"/>
      <c r="E218" s="349"/>
      <c r="F218" s="349"/>
      <c r="G218" s="349"/>
      <c r="H218" s="349"/>
      <c r="I218" s="349"/>
      <c r="J218" s="349"/>
      <c r="K218" s="350"/>
    </row>
  </sheetData>
  <sheetProtection autoFilter="0" deleteColumns="0" deleteRows="0" formatCells="0" formatColumns="0" formatRows="0" insertColumns="0" insertHyperlinks="0" insertRows="0" pivotTables="0" sort="0"/>
  <mergeCells count="77">
    <mergeCell ref="C102:J102"/>
    <mergeCell ref="C122:J122"/>
    <mergeCell ref="C147:J147"/>
    <mergeCell ref="C165:J165"/>
    <mergeCell ref="C199:J199"/>
    <mergeCell ref="H200:J200"/>
    <mergeCell ref="H202:J202"/>
    <mergeCell ref="H203:J203"/>
    <mergeCell ref="H204:J204"/>
    <mergeCell ref="H205:J205"/>
    <mergeCell ref="H206:J206"/>
    <mergeCell ref="H208:J208"/>
    <mergeCell ref="H209:J209"/>
    <mergeCell ref="H210:J210"/>
    <mergeCell ref="H211:J211"/>
    <mergeCell ref="H212:J212"/>
    <mergeCell ref="H214:J214"/>
    <mergeCell ref="H215:J215"/>
    <mergeCell ref="H216:J216"/>
    <mergeCell ref="H217:J217"/>
    <mergeCell ref="D47:J47"/>
    <mergeCell ref="E48:J48"/>
    <mergeCell ref="E49:J49"/>
    <mergeCell ref="E50:J50"/>
    <mergeCell ref="D51:J51"/>
    <mergeCell ref="C52:J52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C3:J3"/>
    <mergeCell ref="C4:J4"/>
    <mergeCell ref="C6:J6"/>
    <mergeCell ref="C7:J7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DESKTOP-M5CUARP\lucinka</dc:creator>
  <cp:lastModifiedBy>DESKTOP-M5CUARP\lucinka</cp:lastModifiedBy>
  <dcterms:created xsi:type="dcterms:W3CDTF">2026-06-01T15:55:37Z</dcterms:created>
  <dcterms:modified xsi:type="dcterms:W3CDTF">2026-06-01T15:55:39Z</dcterms:modified>
</cp:coreProperties>
</file>