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4-3-4-1 - hlavní ploch..." sheetId="2" r:id="rId2"/>
    <sheet name="2024-3-4-2 - inženýrské s..." sheetId="3" r:id="rId3"/>
    <sheet name="2024-3-4-3 - schodiště, a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'2024-3-4-1 - hlavní ploch...'!$C$123:$K$169</definedName>
    <definedName name="_xlnm.Print_Area" localSheetId="1">'2024-3-4-1 - hlavní ploch...'!$C$4:$J$76,'2024-3-4-1 - hlavní ploch...'!$C$111:$J$169</definedName>
    <definedName name="_xlnm.Print_Titles" localSheetId="1">'2024-3-4-1 - hlavní ploch...'!$123:$123</definedName>
    <definedName name="_xlnm._FilterDatabase" localSheetId="2" hidden="1">'2024-3-4-2 - inženýrské s...'!$C$127:$K$220</definedName>
    <definedName name="_xlnm.Print_Area" localSheetId="2">'2024-3-4-2 - inženýrské s...'!$C$4:$J$76,'2024-3-4-2 - inženýrské s...'!$C$115:$J$220</definedName>
    <definedName name="_xlnm.Print_Titles" localSheetId="2">'2024-3-4-2 - inženýrské s...'!$127:$127</definedName>
    <definedName name="_xlnm._FilterDatabase" localSheetId="3" hidden="1">'2024-3-4-3 - schodiště, a...'!$C$126:$K$199</definedName>
    <definedName name="_xlnm.Print_Area" localSheetId="3">'2024-3-4-3 - schodiště, a...'!$C$4:$J$76,'2024-3-4-3 - schodiště, a...'!$C$114:$J$199</definedName>
    <definedName name="_xlnm.Print_Titles" localSheetId="3">'2024-3-4-3 - schodiště, a...'!$126:$126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92"/>
  <c r="J17"/>
  <c r="J15"/>
  <c r="E15"/>
  <c r="F91"/>
  <c r="J14"/>
  <c r="J12"/>
  <c r="J121"/>
  <c r="E7"/>
  <c r="E85"/>
  <c i="3" r="J37"/>
  <c r="J36"/>
  <c i="1" r="AY96"/>
  <c i="3" r="J35"/>
  <c i="1" r="AX96"/>
  <c i="3"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4"/>
  <c r="BH134"/>
  <c r="BG134"/>
  <c r="BF134"/>
  <c r="T134"/>
  <c r="R134"/>
  <c r="P134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91"/>
  <c r="J20"/>
  <c r="J18"/>
  <c r="E18"/>
  <c r="F125"/>
  <c r="J17"/>
  <c r="J15"/>
  <c r="E15"/>
  <c r="F124"/>
  <c r="J14"/>
  <c r="J12"/>
  <c r="J89"/>
  <c r="E7"/>
  <c r="E118"/>
  <c i="2" r="J37"/>
  <c r="J36"/>
  <c i="1" r="AY95"/>
  <c i="2" r="J35"/>
  <c i="1" r="AX95"/>
  <c i="2" r="BI169"/>
  <c r="BH169"/>
  <c r="BG169"/>
  <c r="BF169"/>
  <c r="T169"/>
  <c r="T168"/>
  <c r="R169"/>
  <c r="R168"/>
  <c r="P169"/>
  <c r="P168"/>
  <c r="BI167"/>
  <c r="BH167"/>
  <c r="BG167"/>
  <c r="BF167"/>
  <c r="T167"/>
  <c r="T166"/>
  <c r="T165"/>
  <c r="R167"/>
  <c r="R166"/>
  <c r="R165"/>
  <c r="P167"/>
  <c r="P166"/>
  <c r="P165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4"/>
  <c r="BH134"/>
  <c r="BG134"/>
  <c r="BF134"/>
  <c r="T134"/>
  <c r="R134"/>
  <c r="P134"/>
  <c r="BI133"/>
  <c r="BH133"/>
  <c r="BG133"/>
  <c r="BF133"/>
  <c r="T133"/>
  <c r="R133"/>
  <c r="P133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F35"/>
  <c r="J139"/>
  <c i="3" r="J153"/>
  <c r="BK147"/>
  <c r="J200"/>
  <c r="J163"/>
  <c r="J203"/>
  <c r="J178"/>
  <c r="BK176"/>
  <c r="BK217"/>
  <c r="BK215"/>
  <c r="J176"/>
  <c r="BK182"/>
  <c r="BK153"/>
  <c r="BK178"/>
  <c i="4" r="BK162"/>
  <c r="J137"/>
  <c r="BK147"/>
  <c r="BK185"/>
  <c r="BK176"/>
  <c r="BK161"/>
  <c i="2" r="BK156"/>
  <c r="J152"/>
  <c r="BK169"/>
  <c r="J162"/>
  <c r="BK133"/>
  <c i="3" r="J207"/>
  <c r="J181"/>
  <c r="J193"/>
  <c r="J194"/>
  <c r="BK206"/>
  <c r="J161"/>
  <c r="BK156"/>
  <c r="BK192"/>
  <c i="4" r="BK164"/>
  <c r="BK195"/>
  <c r="J164"/>
  <c r="BK183"/>
  <c r="J130"/>
  <c r="BK178"/>
  <c r="J170"/>
  <c i="2" r="BK142"/>
  <c r="BK162"/>
  <c r="J143"/>
  <c r="J164"/>
  <c r="J127"/>
  <c i="3" r="J168"/>
  <c r="J184"/>
  <c r="BK199"/>
  <c r="BK210"/>
  <c r="BK177"/>
  <c r="BK173"/>
  <c r="BK171"/>
  <c r="J171"/>
  <c r="J170"/>
  <c i="4" r="BK168"/>
  <c r="BK182"/>
  <c r="J140"/>
  <c r="BK187"/>
  <c r="BK189"/>
  <c r="J199"/>
  <c r="J146"/>
  <c i="2" r="BK139"/>
  <c r="BK161"/>
  <c r="J133"/>
  <c r="F37"/>
  <c i="3" r="BK149"/>
  <c r="BK193"/>
  <c r="BK220"/>
  <c r="BK145"/>
  <c r="BK154"/>
  <c r="BK168"/>
  <c i="4" r="BK151"/>
  <c r="BK148"/>
  <c r="J198"/>
  <c r="J162"/>
  <c r="J178"/>
  <c i="2" r="J141"/>
  <c r="J167"/>
  <c r="BK144"/>
  <c r="J169"/>
  <c r="BK134"/>
  <c i="3" r="J211"/>
  <c r="BK142"/>
  <c r="J206"/>
  <c r="BK209"/>
  <c r="J220"/>
  <c r="BK195"/>
  <c r="J182"/>
  <c r="BK207"/>
  <c i="4" r="J172"/>
  <c r="BK137"/>
  <c r="BK158"/>
  <c r="BK180"/>
  <c r="BK193"/>
  <c r="J195"/>
  <c r="J153"/>
  <c i="2" r="J144"/>
  <c r="BK164"/>
  <c r="BK145"/>
  <c i="1" r="AS94"/>
  <c i="3" r="BK201"/>
  <c r="BK203"/>
  <c r="BK200"/>
  <c r="J201"/>
  <c r="BK161"/>
  <c r="BK179"/>
  <c r="BK186"/>
  <c r="J142"/>
  <c r="BK184"/>
  <c r="BK151"/>
  <c i="4" r="J187"/>
  <c r="J189"/>
  <c r="BK198"/>
  <c r="BK174"/>
  <c r="J180"/>
  <c r="J185"/>
  <c i="2" r="J156"/>
  <c r="J149"/>
  <c r="J34"/>
  <c i="3" r="J199"/>
  <c r="BK134"/>
  <c r="BK208"/>
  <c r="J215"/>
  <c r="BK181"/>
  <c r="BK143"/>
  <c r="J158"/>
  <c r="J160"/>
  <c r="J134"/>
  <c r="BK165"/>
  <c i="4" r="BK141"/>
  <c r="J149"/>
  <c r="J141"/>
  <c r="J144"/>
  <c r="J183"/>
  <c r="J148"/>
  <c i="2" r="J145"/>
  <c r="BK152"/>
  <c r="J159"/>
  <c r="J161"/>
  <c i="3" r="J219"/>
  <c r="BK163"/>
  <c r="J204"/>
  <c r="BK211"/>
  <c r="J175"/>
  <c r="BK219"/>
  <c r="J188"/>
  <c r="BK158"/>
  <c r="BK162"/>
  <c r="J179"/>
  <c i="4" r="J174"/>
  <c r="BK155"/>
  <c r="J147"/>
  <c r="J151"/>
  <c r="J132"/>
  <c r="BK153"/>
  <c i="2" r="F34"/>
  <c r="BK141"/>
  <c i="3" r="J209"/>
  <c r="J156"/>
  <c r="J173"/>
  <c r="J195"/>
  <c r="J143"/>
  <c r="BK214"/>
  <c r="J149"/>
  <c r="BK170"/>
  <c r="J145"/>
  <c r="BK175"/>
  <c i="4" r="J193"/>
  <c r="BK149"/>
  <c r="J168"/>
  <c r="BK146"/>
  <c r="J182"/>
  <c r="BK132"/>
  <c r="J176"/>
  <c i="2" r="BK143"/>
  <c r="BK167"/>
  <c r="BK149"/>
  <c r="BK127"/>
  <c r="BK159"/>
  <c r="J134"/>
  <c i="3" r="J208"/>
  <c r="J151"/>
  <c r="J183"/>
  <c r="BK198"/>
  <c r="J131"/>
  <c r="J217"/>
  <c r="BK205"/>
  <c r="J192"/>
  <c r="J205"/>
  <c r="J210"/>
  <c r="BK160"/>
  <c i="4" r="J135"/>
  <c r="J161"/>
  <c r="BK172"/>
  <c r="BK190"/>
  <c r="BK135"/>
  <c r="BK130"/>
  <c i="2" r="F36"/>
  <c r="J142"/>
  <c i="3" r="J214"/>
  <c r="J162"/>
  <c r="BK194"/>
  <c r="BK183"/>
  <c r="J165"/>
  <c r="BK204"/>
  <c r="J186"/>
  <c r="J177"/>
  <c r="J147"/>
  <c r="J198"/>
  <c r="BK188"/>
  <c r="J154"/>
  <c r="BK131"/>
  <c i="4" r="BK170"/>
  <c r="J139"/>
  <c r="BK139"/>
  <c r="BK144"/>
  <c r="J155"/>
  <c r="BK199"/>
  <c r="BK140"/>
  <c r="J190"/>
  <c r="J158"/>
  <c i="2" l="1" r="R126"/>
  <c i="3" r="R130"/>
  <c r="R172"/>
  <c r="BK180"/>
  <c r="J180"/>
  <c r="J102"/>
  <c r="P191"/>
  <c r="P190"/>
  <c r="T197"/>
  <c r="R216"/>
  <c i="2" r="P126"/>
  <c i="3" r="BK172"/>
  <c r="J172"/>
  <c r="J101"/>
  <c r="R180"/>
  <c r="P197"/>
  <c r="R213"/>
  <c r="T216"/>
  <c i="2" r="P140"/>
  <c r="BK151"/>
  <c r="J151"/>
  <c r="J100"/>
  <c i="3" r="BK167"/>
  <c r="J167"/>
  <c r="J100"/>
  <c i="4" r="R129"/>
  <c i="2" r="T151"/>
  <c i="4" r="T143"/>
  <c i="2" r="T140"/>
  <c i="4" r="P134"/>
  <c r="BK150"/>
  <c r="J150"/>
  <c r="J101"/>
  <c i="2" r="R140"/>
  <c i="4" r="T134"/>
  <c r="P160"/>
  <c i="2" r="T126"/>
  <c r="T125"/>
  <c r="T124"/>
  <c i="4" r="BK129"/>
  <c r="R134"/>
  <c r="R143"/>
  <c r="R160"/>
  <c r="P192"/>
  <c i="2" r="P151"/>
  <c i="3" r="T130"/>
  <c r="P167"/>
  <c r="T167"/>
  <c r="T172"/>
  <c r="BK191"/>
  <c r="BK190"/>
  <c r="J190"/>
  <c r="J103"/>
  <c r="BK197"/>
  <c r="J197"/>
  <c r="J106"/>
  <c r="BK213"/>
  <c r="J213"/>
  <c r="J107"/>
  <c r="BK216"/>
  <c r="J216"/>
  <c r="J108"/>
  <c i="4" r="T129"/>
  <c r="BK143"/>
  <c r="J143"/>
  <c r="J100"/>
  <c r="P150"/>
  <c r="T160"/>
  <c r="T179"/>
  <c r="BK197"/>
  <c r="J197"/>
  <c r="J107"/>
  <c i="2" r="BK126"/>
  <c r="J126"/>
  <c r="J98"/>
  <c r="BK140"/>
  <c r="J140"/>
  <c r="J99"/>
  <c i="3" r="BK130"/>
  <c r="J130"/>
  <c r="J98"/>
  <c r="R167"/>
  <c r="P180"/>
  <c r="R191"/>
  <c r="R190"/>
  <c r="T191"/>
  <c r="T190"/>
  <c r="P213"/>
  <c r="P216"/>
  <c i="4" r="P129"/>
  <c r="T150"/>
  <c r="BK179"/>
  <c r="J179"/>
  <c r="J105"/>
  <c r="BK192"/>
  <c r="J192"/>
  <c r="J106"/>
  <c r="R197"/>
  <c i="2" r="R151"/>
  <c i="3" r="P130"/>
  <c r="P129"/>
  <c r="P172"/>
  <c r="T180"/>
  <c r="R197"/>
  <c r="R196"/>
  <c r="T213"/>
  <c i="4" r="BK134"/>
  <c r="J134"/>
  <c r="J99"/>
  <c r="P143"/>
  <c r="R150"/>
  <c r="BK160"/>
  <c r="J160"/>
  <c r="J104"/>
  <c r="P179"/>
  <c r="R179"/>
  <c r="R192"/>
  <c r="T192"/>
  <c r="P197"/>
  <c r="T197"/>
  <c i="2" r="BK163"/>
  <c r="J163"/>
  <c r="J101"/>
  <c r="BK168"/>
  <c r="J168"/>
  <c r="J104"/>
  <c r="BK166"/>
  <c r="J166"/>
  <c r="J103"/>
  <c i="4" r="BK157"/>
  <c r="J157"/>
  <c r="J102"/>
  <c i="3" r="BK164"/>
  <c r="J164"/>
  <c r="J99"/>
  <c i="4" r="J124"/>
  <c r="BE149"/>
  <c r="BE178"/>
  <c r="J89"/>
  <c r="BE170"/>
  <c r="BE174"/>
  <c r="BE182"/>
  <c i="3" r="J191"/>
  <c r="J104"/>
  <c i="4" r="F123"/>
  <c r="BE130"/>
  <c r="BE141"/>
  <c r="BE155"/>
  <c r="BE187"/>
  <c i="3" r="BK196"/>
  <c r="J196"/>
  <c r="J105"/>
  <c i="4" r="BE140"/>
  <c r="BE144"/>
  <c r="BE162"/>
  <c r="BE168"/>
  <c r="J91"/>
  <c r="BE147"/>
  <c r="BE151"/>
  <c r="BE164"/>
  <c r="BE172"/>
  <c r="BE185"/>
  <c r="BE198"/>
  <c r="E117"/>
  <c r="BE137"/>
  <c r="BE153"/>
  <c r="BE183"/>
  <c r="BE193"/>
  <c r="F124"/>
  <c r="BE135"/>
  <c r="BE139"/>
  <c r="BE148"/>
  <c r="BE195"/>
  <c r="BE132"/>
  <c r="BE146"/>
  <c r="BE161"/>
  <c r="BE176"/>
  <c r="BE190"/>
  <c r="BE199"/>
  <c r="BE158"/>
  <c r="BE180"/>
  <c r="BE189"/>
  <c i="3" r="J125"/>
  <c r="BE145"/>
  <c r="BE154"/>
  <c r="BE171"/>
  <c r="BE176"/>
  <c r="BE186"/>
  <c r="BE203"/>
  <c r="BE206"/>
  <c r="BE142"/>
  <c r="BE160"/>
  <c r="BE163"/>
  <c r="BE178"/>
  <c r="BE179"/>
  <c r="BE211"/>
  <c r="F91"/>
  <c r="J122"/>
  <c r="BE194"/>
  <c r="BE200"/>
  <c r="BE205"/>
  <c r="BE209"/>
  <c r="BE147"/>
  <c r="BE165"/>
  <c r="BE177"/>
  <c r="BE183"/>
  <c r="BE201"/>
  <c r="BE217"/>
  <c r="BE143"/>
  <c r="BE181"/>
  <c r="BE199"/>
  <c r="BE204"/>
  <c r="BE215"/>
  <c r="BE220"/>
  <c r="E85"/>
  <c r="J124"/>
  <c r="BE156"/>
  <c r="BE158"/>
  <c r="F92"/>
  <c r="BE131"/>
  <c r="BE153"/>
  <c r="BE162"/>
  <c r="BE195"/>
  <c r="BE188"/>
  <c r="BE161"/>
  <c r="BE168"/>
  <c r="BE184"/>
  <c r="BE192"/>
  <c r="BE198"/>
  <c r="BE207"/>
  <c r="BE134"/>
  <c r="BE149"/>
  <c r="BE151"/>
  <c r="BE175"/>
  <c r="BE193"/>
  <c r="BE208"/>
  <c r="BE210"/>
  <c r="BE214"/>
  <c r="BE219"/>
  <c r="BE170"/>
  <c r="BE173"/>
  <c r="BE182"/>
  <c i="2" r="J92"/>
  <c r="E114"/>
  <c r="J118"/>
  <c r="J120"/>
  <c r="BE127"/>
  <c r="BE133"/>
  <c r="BE134"/>
  <c r="BE141"/>
  <c r="BE159"/>
  <c r="BE161"/>
  <c r="BE162"/>
  <c i="1" r="AW95"/>
  <c i="2" r="F92"/>
  <c r="F120"/>
  <c r="BE143"/>
  <c r="BE144"/>
  <c r="BE145"/>
  <c r="BE149"/>
  <c r="BE164"/>
  <c r="BE167"/>
  <c i="1" r="BB95"/>
  <c i="2" r="BE156"/>
  <c r="BE169"/>
  <c i="1" r="BC95"/>
  <c i="2" r="BE139"/>
  <c r="BE142"/>
  <c r="BE152"/>
  <c i="1" r="BA95"/>
  <c r="BD95"/>
  <c i="3" r="F35"/>
  <c i="1" r="BB96"/>
  <c i="4" r="F36"/>
  <c i="1" r="BC97"/>
  <c i="4" r="J34"/>
  <c i="1" r="AW97"/>
  <c i="3" r="F36"/>
  <c i="1" r="BC96"/>
  <c i="3" r="J34"/>
  <c i="1" r="AW96"/>
  <c i="4" r="F37"/>
  <c i="1" r="BD97"/>
  <c i="3" r="F34"/>
  <c i="1" r="BA96"/>
  <c i="4" r="F35"/>
  <c i="1" r="BB97"/>
  <c i="4" r="F34"/>
  <c i="1" r="BA97"/>
  <c i="3" r="F37"/>
  <c i="1" r="BD96"/>
  <c i="4" l="1" r="P128"/>
  <c r="R128"/>
  <c i="3" r="T129"/>
  <c i="2" r="P125"/>
  <c r="P124"/>
  <c i="1" r="AU95"/>
  <c i="4" r="T159"/>
  <c i="2" r="R125"/>
  <c r="R124"/>
  <c i="4" r="R159"/>
  <c i="3" r="T196"/>
  <c i="4" r="T128"/>
  <c r="T127"/>
  <c r="P159"/>
  <c i="3" r="P196"/>
  <c r="P128"/>
  <c i="1" r="AU96"/>
  <c i="4" r="BK128"/>
  <c r="J128"/>
  <c r="J97"/>
  <c i="3" r="R129"/>
  <c r="R128"/>
  <c r="BK129"/>
  <c r="J129"/>
  <c r="J97"/>
  <c i="2" r="BK125"/>
  <c r="J125"/>
  <c r="J97"/>
  <c i="4" r="J129"/>
  <c r="J98"/>
  <c i="2" r="BK165"/>
  <c r="J165"/>
  <c r="J102"/>
  <c i="4" r="BK159"/>
  <c r="J159"/>
  <c r="J103"/>
  <c i="3" r="J33"/>
  <c i="1" r="AV96"/>
  <c r="AT96"/>
  <c i="3" r="F33"/>
  <c i="1" r="AZ96"/>
  <c i="2" r="J33"/>
  <c i="1" r="AV95"/>
  <c r="AT95"/>
  <c r="BC94"/>
  <c r="AY94"/>
  <c r="BA94"/>
  <c r="W30"/>
  <c r="BB94"/>
  <c r="W31"/>
  <c i="4" r="J33"/>
  <c i="1" r="AV97"/>
  <c r="AT97"/>
  <c i="2" r="F33"/>
  <c i="1" r="AZ95"/>
  <c r="BD94"/>
  <c r="W33"/>
  <c i="4" r="F33"/>
  <c i="1" r="AZ97"/>
  <c i="3" l="1" r="T128"/>
  <c i="4" r="R127"/>
  <c r="P127"/>
  <c i="1" r="AU97"/>
  <c i="3" r="BK128"/>
  <c r="J128"/>
  <c i="4" r="BK127"/>
  <c r="J127"/>
  <c r="J96"/>
  <c i="2" r="BK124"/>
  <c r="J124"/>
  <c r="J96"/>
  <c i="3" r="J96"/>
  <c i="1" r="AU94"/>
  <c i="3" r="J30"/>
  <c i="1" r="AG96"/>
  <c r="AN96"/>
  <c r="AW94"/>
  <c r="AK30"/>
  <c r="W32"/>
  <c r="AZ94"/>
  <c r="W29"/>
  <c r="AX94"/>
  <c i="3" l="1" r="J39"/>
  <c i="2" r="J30"/>
  <c i="1" r="AG95"/>
  <c r="AN95"/>
  <c i="4" r="J30"/>
  <c i="1" r="AG97"/>
  <c r="AV94"/>
  <c r="AK29"/>
  <c i="4" l="1" r="J39"/>
  <c i="2" r="J39"/>
  <c i="1" r="AN97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<sst xmlns="http://schemas.openxmlformats.org/spreadsheetml/2006/main">
  <si>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</si>
  <si>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</si>
  <si>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</si>
  <si>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</si>
  <si>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</si>
  <si>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{251bb31b-c03d-4d7f-8c6b-87fbba3e473b}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</si>
  <si>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</si>
  <si>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</si>
  <si>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</si>
  <si>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</si>
  <si>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</si>
  <si>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</si>
  <si>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</si>
  <si>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</si>
  <si>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2024/3/4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</si>
  <si>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</si>
  <si>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</si>
  <si>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parkovací stání na původní odstavné ploše</t>
  </si>
  <si>
    <t>KSO:</t>
  </si>
  <si>
    <t>CC-CZ:</t>
  </si>
  <si>
    <t>Místo:</t>
  </si>
  <si>
    <t xml:space="preserve"> </t>
  </si>
  <si>
    <t>Datum:</t>
  </si>
  <si>
    <t>10. 3. 2024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</si>
  <si>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</si>
  <si>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</si>
  <si>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</si>
  <si>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</si>
  <si>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</si>
  <si>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</si>
  <si>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</si>
  <si>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</si>
  <si>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</si>
  <si>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</si>
  <si>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</si>
  <si>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</si>
  <si>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</si>
  <si>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</si>
  <si>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</si>
  <si>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</si>
  <si>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</si>
  <si>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</si>
  <si>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</si>
  <si>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</si>
  <si>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</si>
  <si>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</si>
  <si>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</si>
  <si>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</si>
  <si>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</si>
  <si>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</si>
  <si>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</si>
  <si>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</si>
  <si>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</si>
  <si>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</si>
  <si>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</si>
  <si>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</si>
  <si>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</si>
  <si>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</si>
  <si>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</si>
  <si>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</si>
  <si>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</si>
  <si>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</si>
  <si>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</si>
  <si>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</si>
  <si>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</si>
  <si>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</si>
  <si>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</si>
  <si>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</si>
  <si>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</si>
  <si>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</si>
  <si>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</si>
  <si>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</si>
  <si>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</si>
  <si>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</si>
  <si>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</si>
  <si>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</si>
  <si>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</si>
  <si>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</si>
  <si>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2024/3/4/1</t>
  </si>
  <si>
    <t>hlavní plocha - žula</t>
  </si>
  <si>
    <t>STA</t>
  </si>
  <si>
    <t>1</t>
  </si>
  <si>
    <t>{c7c93c20-e5e9-4568-80f3-59869af7fab5}</t>
  </si>
  <si>
    <t>2</t>
  </si>
  <si>
    <t>2024/3/4/2</t>
  </si>
  <si>
    <t>inženýrské sítě, odběrné místo, zeleň</t>
  </si>
  <si>
    <t>{3c63423d-ad81-4b7b-9173-b1e070b07b46}</t>
  </si>
  <si>
    <t>2024/3/4/3</t>
  </si>
  <si>
    <t>schodiště, altán</t>
  </si>
  <si>
    <t>{8203fd86-5304-455c-973d-1235bf6bb0df}</t>
  </si>
  <si>
    <t>KRYCÍ LIST SOUPISU PRACÍ</t>
  </si>
  <si>
    <t>Objekt:</t>
  </si>
  <si>
    <t>2024/3/4/1 - hlavní plocha - žula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</si>
  <si>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</si>
  <si>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</si>
  <si>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</si>
  <si>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</si>
  <si>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</si>
  <si>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</si>
  <si>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</si>
  <si>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</si>
  <si>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</si>
  <si>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</si>
  <si>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</si>
  <si>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</si>
  <si>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</si>
  <si>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</si>
  <si>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</si>
  <si>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</si>
  <si>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</si>
  <si>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</si>
  <si>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</si>
  <si>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</si>
  <si>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</si>
  <si>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</si>
  <si>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</si>
  <si>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</si>
  <si>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</si>
  <si>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</si>
  <si>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</si>
  <si>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</si>
  <si>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</si>
  <si>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</si>
  <si>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</si>
  <si>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122251102</t>
  </si>
  <si>
    <t>Odkopávky a prokopávky nezapažené v hornině třídy těžitelnosti I skupiny 3 objem do 50 m3 strojně</t>
  </si>
  <si>
    <t>m3</t>
  </si>
  <si>
    <t>4</t>
  </si>
  <si>
    <t>1245201027</t>
  </si>
  <si>
    <t>VV</t>
  </si>
  <si>
    <t>"řez1" 1,52*10</t>
  </si>
  <si>
    <t>"řez2"0,57*10</t>
  </si>
  <si>
    <t>"řez3"8,67*10</t>
  </si>
  <si>
    <t>"řez4"6,20*10</t>
  </si>
  <si>
    <t>Součet</t>
  </si>
  <si>
    <t>162251102</t>
  </si>
  <si>
    <t>Vodorovné přemístění přes 20 do 50 m výkopku/sypaniny z horniny třídy těžitelnosti I skupiny 1 až 3</t>
  </si>
  <si>
    <t>603409861</t>
  </si>
  <si>
    <t>3</t>
  </si>
  <si>
    <t>171151131</t>
  </si>
  <si>
    <t>Uložení sypaniny z hornin nesoudržných a soudržných střídavě do násypů zhutněných strojně</t>
  </si>
  <si>
    <t>-1351639041</t>
  </si>
  <si>
    <t>"řez1"12,68*10</t>
  </si>
  <si>
    <t>"řez2"3,36*10</t>
  </si>
  <si>
    <t>9,2"zbytek do ztracena za obruby"</t>
  </si>
  <si>
    <t>181912112</t>
  </si>
  <si>
    <t>Úprava pláně v hornině třídy těžitelnosti I skupiny 3 se zhutněním ručně</t>
  </si>
  <si>
    <t>m2</t>
  </si>
  <si>
    <t>-263022916</t>
  </si>
  <si>
    <t>5</t>
  </si>
  <si>
    <t>Komunikace pozemní</t>
  </si>
  <si>
    <t>564211111</t>
  </si>
  <si>
    <t>Podklad nebo podsyp ze štěrkopísku ŠP plochy přes 100 m2 tl 50 mm</t>
  </si>
  <si>
    <t>-314778155</t>
  </si>
  <si>
    <t>6</t>
  </si>
  <si>
    <t>564851111</t>
  </si>
  <si>
    <t>Podklad ze štěrkodrtě ŠD plochy přes 100 m2 tl 150 mm</t>
  </si>
  <si>
    <t>601813967</t>
  </si>
  <si>
    <t>7</t>
  </si>
  <si>
    <t>567122114</t>
  </si>
  <si>
    <t>Podklad ze směsi stmelené cementem SC C 8/10 (KSC I) tl 150 mm</t>
  </si>
  <si>
    <t>-1658096142</t>
  </si>
  <si>
    <t>8</t>
  </si>
  <si>
    <t>591211111</t>
  </si>
  <si>
    <t>Kladení dlažby z kostek drobných z kamene do lože z kameniva těženého tl 50 mm</t>
  </si>
  <si>
    <t>-201150844</t>
  </si>
  <si>
    <t>9</t>
  </si>
  <si>
    <t>M</t>
  </si>
  <si>
    <t>58381007</t>
  </si>
  <si>
    <t>kostka štípaná dlažební žula drobná 8/10 (materiál dodá stavebník, hmotnost započítána do přesunu hmot)</t>
  </si>
  <si>
    <t>-1592696311</t>
  </si>
  <si>
    <t>"plocha k dokoupení"600</t>
  </si>
  <si>
    <t>"vodící linie - barevně odlišené"50</t>
  </si>
  <si>
    <t>10</t>
  </si>
  <si>
    <t>591211111.3</t>
  </si>
  <si>
    <t>Kladení vodících linií ze žulových kostek</t>
  </si>
  <si>
    <t>m</t>
  </si>
  <si>
    <t>1142394355</t>
  </si>
  <si>
    <t>8*5,1+11*5,1+23+29*4+5,1*4+12+20+5,2*2</t>
  </si>
  <si>
    <t>Ostatní konstrukce a práce, bourání</t>
  </si>
  <si>
    <t>11</t>
  </si>
  <si>
    <t>916241213</t>
  </si>
  <si>
    <t>Osazení obrubníku kamenného stojatého s boční opěrou do lože z betonu prostého</t>
  </si>
  <si>
    <t>-589283044</t>
  </si>
  <si>
    <t>"nájezd"30</t>
  </si>
  <si>
    <t>15+33+9,5+19+15+27+14+5,2+5,2+23,6+24</t>
  </si>
  <si>
    <t>58380220</t>
  </si>
  <si>
    <t>krajník kamenný žulový silniční 110x250x800-2500mm</t>
  </si>
  <si>
    <t>-849866839</t>
  </si>
  <si>
    <t>P</t>
  </si>
  <si>
    <t>Poznámka k položce:_x000d_
Hmotnost: 57 kg/bm</t>
  </si>
  <si>
    <t>220,5*1,05 'Přepočtené koeficientem množství</t>
  </si>
  <si>
    <t>13</t>
  </si>
  <si>
    <t>91624R</t>
  </si>
  <si>
    <t>Příplatek za řádné obetonováné obrubníku, opěra vůči pojezdu osobním vozidlem</t>
  </si>
  <si>
    <t>1670783417</t>
  </si>
  <si>
    <t>190,5*0,05</t>
  </si>
  <si>
    <t>14</t>
  </si>
  <si>
    <t>919726122</t>
  </si>
  <si>
    <t>Geotextilie pro ochranu, separaci a filtraci netkaná měrná hm přes 200 do 300 g/m2</t>
  </si>
  <si>
    <t>299177236</t>
  </si>
  <si>
    <t>15</t>
  </si>
  <si>
    <t>979071111</t>
  </si>
  <si>
    <t>Očištění dlažebních kostek velkých s původním spárováním kamenivem těženým</t>
  </si>
  <si>
    <t>263234913</t>
  </si>
  <si>
    <t>998</t>
  </si>
  <si>
    <t>Přesun hmot</t>
  </si>
  <si>
    <t>17</t>
  </si>
  <si>
    <t>998223011</t>
  </si>
  <si>
    <t>Přesun hmot pro pozemní komunikace s krytem dlážděným</t>
  </si>
  <si>
    <t>t</t>
  </si>
  <si>
    <t>1802210410</t>
  </si>
  <si>
    <t>VRN</t>
  </si>
  <si>
    <t>Vedlejší rozpočtové náklady</t>
  </si>
  <si>
    <t>VRN1</t>
  </si>
  <si>
    <t>Průzkumné, geodetické a projektové práce</t>
  </si>
  <si>
    <t>18</t>
  </si>
  <si>
    <t>012002000</t>
  </si>
  <si>
    <t>Geodetické práce</t>
  </si>
  <si>
    <t>soub</t>
  </si>
  <si>
    <t>1024</t>
  </si>
  <si>
    <t>1394890509</t>
  </si>
  <si>
    <t>VRN3</t>
  </si>
  <si>
    <t>Zařízení staveniště</t>
  </si>
  <si>
    <t>19</t>
  </si>
  <si>
    <t>030001000</t>
  </si>
  <si>
    <t>-1510851516</t>
  </si>
  <si>
    <t>2024/3/4/2 - inženýrské sítě, odběrné místo, zeleň</t>
  </si>
  <si>
    <t xml:space="preserve">    2 - Zakládání</t>
  </si>
  <si>
    <t xml:space="preserve">    3 - Svislé a kompletní konstrukce</t>
  </si>
  <si>
    <t xml:space="preserve">    8 - Trubní vedení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</si>
  <si>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</si>
  <si>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</si>
  <si>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</si>
  <si>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</si>
  <si>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</si>
  <si>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</si>
  <si>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131213701</t>
  </si>
  <si>
    <t>Hloubení nezapažených jam v soudržných horninách třídy těžitelnosti I skupiny 3 ručně</t>
  </si>
  <si>
    <t>-74331915</t>
  </si>
  <si>
    <t>3"vodoměrná šachta"</t>
  </si>
  <si>
    <t>2*2*2+6*2*2</t>
  </si>
  <si>
    <t>132251101</t>
  </si>
  <si>
    <t>Hloubení rýh nezapažených š do 800 mm v hornině třídy těžitelnosti I skupiny 3 objem do 20 m3 strojně</t>
  </si>
  <si>
    <t>583561400</t>
  </si>
  <si>
    <t>"vodovod k jámě"24*1,5*0,6</t>
  </si>
  <si>
    <t>"vodovodní přípojka do VŠ"45*1,5*0,6</t>
  </si>
  <si>
    <t>"přípojky k vyústění"11,3*1,5*0,6</t>
  </si>
  <si>
    <t>"elektropřípojka"(38+15)*0,4*0,9</t>
  </si>
  <si>
    <t>"základ pro objekt obytné vozy"2,5*0,6*1</t>
  </si>
  <si>
    <t>"chránička u silnice"10*0,4*1</t>
  </si>
  <si>
    <t>141721215</t>
  </si>
  <si>
    <t>Řízený zemní protlak délky do 50 m hl do 6 m se zatažením potrubí průměru vrtu přes 180 do 225 mm v hornině třídy těžitelnosti I a II skupiny 1 až 4</t>
  </si>
  <si>
    <t>-1432440819</t>
  </si>
  <si>
    <t>162651112</t>
  </si>
  <si>
    <t>Vodorovné přemístění přes 4 000 do 5000 m výkopku/sypaniny z horniny třídy těžitelnosti I skupiny 1 až 3</t>
  </si>
  <si>
    <t>100886898</t>
  </si>
  <si>
    <t>22,404</t>
  </si>
  <si>
    <t>171201231</t>
  </si>
  <si>
    <t>Poplatek za uložení zeminy a kamení na recyklační skládce (skládkovné) kód odpadu 17 05 04</t>
  </si>
  <si>
    <t>410227156</t>
  </si>
  <si>
    <t>22,404*1,8</t>
  </si>
  <si>
    <t>174151101</t>
  </si>
  <si>
    <t>Zásyp jam, šachet rýh nebo kolem objektů sypaninou se zhutněním</t>
  </si>
  <si>
    <t>-1130680225</t>
  </si>
  <si>
    <t>96,85-22,4+32</t>
  </si>
  <si>
    <t>58333651</t>
  </si>
  <si>
    <t>kamenivo těžené hrubé frakce 8/16</t>
  </si>
  <si>
    <t>456338128</t>
  </si>
  <si>
    <t>175151101</t>
  </si>
  <si>
    <t>Obsypání potrubí strojně sypaninou bez prohození, uloženou do 3 m</t>
  </si>
  <si>
    <t>1462400221</t>
  </si>
  <si>
    <t>(69*0,3*0,6)+11,3*0,3*0,6+53*0,3*0,5</t>
  </si>
  <si>
    <t>181411122</t>
  </si>
  <si>
    <t>Založení lučního trávníku výsevem pl do 1000 m2 ve svahu přes 1:5 do 1:2</t>
  </si>
  <si>
    <t>692138963</t>
  </si>
  <si>
    <t>00572420</t>
  </si>
  <si>
    <t>osivo směs travní parková okrasná</t>
  </si>
  <si>
    <t>kg</t>
  </si>
  <si>
    <t>1287864327</t>
  </si>
  <si>
    <t>220*0,1 'Přepočtené koeficientem množství</t>
  </si>
  <si>
    <t>182351023</t>
  </si>
  <si>
    <t>Rozprostření ornice pl do 100 m2 ve svahu přes 1:5 tl vrstvy do 200 mm strojně</t>
  </si>
  <si>
    <t>18867079</t>
  </si>
  <si>
    <t>220</t>
  </si>
  <si>
    <t>56</t>
  </si>
  <si>
    <t>10364101</t>
  </si>
  <si>
    <t>zemina pro terénní úpravy - ornice</t>
  </si>
  <si>
    <t>1324738036</t>
  </si>
  <si>
    <t>"Recyklovaná zemina včetně dopravy bez zbytků stavební suti"220*0,2*1,8</t>
  </si>
  <si>
    <t>183101115</t>
  </si>
  <si>
    <t>Hloubení jamek bez výměny půdy zeminy tř 1 až 4 obj přes 0,125 do 0,4 m3 v rovině a svahu do 1:5</t>
  </si>
  <si>
    <t>kus</t>
  </si>
  <si>
    <t>74531932</t>
  </si>
  <si>
    <t>183403253</t>
  </si>
  <si>
    <t>Obdělání půdy hrabáním ve svahu přes 1:5 do 1:2</t>
  </si>
  <si>
    <t>502538495</t>
  </si>
  <si>
    <t>184102115</t>
  </si>
  <si>
    <t>Výsadba dřeviny s balem D přes 0,5 do 0,6 m do jamky se zalitím v rovině a svahu do 1:5</t>
  </si>
  <si>
    <t>1366295619</t>
  </si>
  <si>
    <t>0266030R</t>
  </si>
  <si>
    <t>Muchovník Lamarkův - sazenice výšky 50 cm</t>
  </si>
  <si>
    <t>355454178</t>
  </si>
  <si>
    <t>Zakládání</t>
  </si>
  <si>
    <t>16</t>
  </si>
  <si>
    <t>272313711</t>
  </si>
  <si>
    <t>Základové klenby z betonu tř. C 20/25</t>
  </si>
  <si>
    <t>-2020900052</t>
  </si>
  <si>
    <t>2,5*0,6*0,6*1,1</t>
  </si>
  <si>
    <t>Svislé a kompletní konstrukce</t>
  </si>
  <si>
    <t>311113214</t>
  </si>
  <si>
    <t>Nadzákladová zeď tl 300 mm ze štípaných tvárnic ztraceného bednění přírodních včetně výplně z betonu</t>
  </si>
  <si>
    <t>-2058872784</t>
  </si>
  <si>
    <t>2,1*1,5</t>
  </si>
  <si>
    <t>348278401</t>
  </si>
  <si>
    <t>Plotová stříška 270x390 mm betonová</t>
  </si>
  <si>
    <t>-647693814</t>
  </si>
  <si>
    <t>388995211</t>
  </si>
  <si>
    <t>D+M chráničky elektrokabelu</t>
  </si>
  <si>
    <t>-1592615946</t>
  </si>
  <si>
    <t>Trubní vedení</t>
  </si>
  <si>
    <t>20</t>
  </si>
  <si>
    <t>871161141</t>
  </si>
  <si>
    <t>Montáž potrubí z PE100 RC SDR 11 otevřený výkop svařovaných na tupo d 32 x 3,0 mm</t>
  </si>
  <si>
    <t>-2042470413</t>
  </si>
  <si>
    <t>15+45</t>
  </si>
  <si>
    <t>28613500</t>
  </si>
  <si>
    <t>potrubí vodovodní dvouvrstvé PE100 RC SDR11 32x4,4mm</t>
  </si>
  <si>
    <t>-676316352</t>
  </si>
  <si>
    <t>22</t>
  </si>
  <si>
    <t>871241141</t>
  </si>
  <si>
    <t>Montáž potrubí z PE100 RC SDR 11 otevřený výkop svařovaných na tupo d 90 x 8,2 mm</t>
  </si>
  <si>
    <t>2128447048</t>
  </si>
  <si>
    <t>23</t>
  </si>
  <si>
    <t>28613556</t>
  </si>
  <si>
    <t>potrubí vodovodní dvouvrstvé PE100 RC SDR11 90x8,2mm</t>
  </si>
  <si>
    <t>-1976756429</t>
  </si>
  <si>
    <t>24</t>
  </si>
  <si>
    <t>893811112</t>
  </si>
  <si>
    <t>Osazení vodoměrné šachty hranaté z PP samonosné pro běžné zatížení pl do 1,1 m2 hl přes 1,2 do 1,4 m</t>
  </si>
  <si>
    <t>-781100588</t>
  </si>
  <si>
    <t>25</t>
  </si>
  <si>
    <t>56230553</t>
  </si>
  <si>
    <t>šachta plastová vodoměrná samonosná hranatá 0,9/1,2/1,4m</t>
  </si>
  <si>
    <t>628030294</t>
  </si>
  <si>
    <t>26</t>
  </si>
  <si>
    <t>953993R</t>
  </si>
  <si>
    <t>D+M informační tabule včetně betonových patek, dle výkresu - ref. výrobek Ponte.cz - informační sestava XL</t>
  </si>
  <si>
    <t>1904448144</t>
  </si>
  <si>
    <t>27</t>
  </si>
  <si>
    <t xml:space="preserve">953993R2p </t>
  </si>
  <si>
    <t>D+M pítko ref. výrobek benito parkové pítko - fontánka Atlas</t>
  </si>
  <si>
    <t>1855316988</t>
  </si>
  <si>
    <t>28</t>
  </si>
  <si>
    <t>953993R3</t>
  </si>
  <si>
    <t>D+M elektrorozvaděč - rozvaděčový pilíř</t>
  </si>
  <si>
    <t>1708498052</t>
  </si>
  <si>
    <t>29</t>
  </si>
  <si>
    <t>953993R4</t>
  </si>
  <si>
    <t>D+M pilíř na elektro + vodu "obytný vůz"</t>
  </si>
  <si>
    <t>414057049</t>
  </si>
  <si>
    <t>30</t>
  </si>
  <si>
    <t>953993R5</t>
  </si>
  <si>
    <t>D+M elektroskříň - elektroměrový pilíř</t>
  </si>
  <si>
    <t>-955696583</t>
  </si>
  <si>
    <t>31</t>
  </si>
  <si>
    <t>953993R6</t>
  </si>
  <si>
    <t>D+M odpadkový koš - ref. mmcite NNK265</t>
  </si>
  <si>
    <t>-289716367</t>
  </si>
  <si>
    <t>PSV</t>
  </si>
  <si>
    <t>Práce a dodávky PSV</t>
  </si>
  <si>
    <t>741</t>
  </si>
  <si>
    <t>Elektroinstalace - silnoproud</t>
  </si>
  <si>
    <t>32</t>
  </si>
  <si>
    <t>741122015</t>
  </si>
  <si>
    <t>Montáž kabel Cu bez ukončení uložený pod omítku plný kulatý 3x1,5 mm2 (např. CYKY)</t>
  </si>
  <si>
    <t>-1838817552</t>
  </si>
  <si>
    <t>33</t>
  </si>
  <si>
    <t>34111030.2</t>
  </si>
  <si>
    <t>kabel instalační jádro Cu plné izolace PVC plášť PVC 450/750V (CYKY) 3x1,5mm2</t>
  </si>
  <si>
    <t>-818107945</t>
  </si>
  <si>
    <t>34</t>
  </si>
  <si>
    <t>741122032</t>
  </si>
  <si>
    <t>Montáž kabel Cu bez ukončení uložený pod omítku plný kulatý 5x4 až 6 mm2 (např. CYKY)</t>
  </si>
  <si>
    <t>162229383</t>
  </si>
  <si>
    <t>35</t>
  </si>
  <si>
    <t>34111100</t>
  </si>
  <si>
    <t>kabel instalační jádro Cu plné izolace PVC plášť PVC 450/750V (CYKY) 5x6mm2</t>
  </si>
  <si>
    <t>1520788979</t>
  </si>
  <si>
    <t>Práce a dodávky M</t>
  </si>
  <si>
    <t>21-M</t>
  </si>
  <si>
    <t>Elektromontáže</t>
  </si>
  <si>
    <t>38</t>
  </si>
  <si>
    <t>210100173</t>
  </si>
  <si>
    <t>Ukončení kabelů smršťovací záklopkou nebo páskou se zapojením bez letování žíly do 3x4 mm2</t>
  </si>
  <si>
    <t>64</t>
  </si>
  <si>
    <t>200815991</t>
  </si>
  <si>
    <t>39</t>
  </si>
  <si>
    <t>210100251</t>
  </si>
  <si>
    <t>Ukončení kabelů smršťovací záklopkou nebo páskou se zapojením bez letování žíly do 4x10 mm2</t>
  </si>
  <si>
    <t>726021904</t>
  </si>
  <si>
    <t>40</t>
  </si>
  <si>
    <t>210120101</t>
  </si>
  <si>
    <t>Montáž pojistkových patron do 60 A se styčným kroužkem</t>
  </si>
  <si>
    <t>933102613</t>
  </si>
  <si>
    <t>41</t>
  </si>
  <si>
    <t>8500461246</t>
  </si>
  <si>
    <t>Patrona pojistková pomalá PP T 63A</t>
  </si>
  <si>
    <t>256</t>
  </si>
  <si>
    <t>-300855324</t>
  </si>
  <si>
    <t>Poznámka k položce:_x000d_
_x000d_
do závitových pojistkových spodků, vypínací charakteristika pomalá gG-gL, jmenovité napětí 500 V</t>
  </si>
  <si>
    <t>42</t>
  </si>
  <si>
    <t>34523415</t>
  </si>
  <si>
    <t>vložka pojistková E27 normální 2410 6A</t>
  </si>
  <si>
    <t>327148740</t>
  </si>
  <si>
    <t>43</t>
  </si>
  <si>
    <t>210202016</t>
  </si>
  <si>
    <t>Montáž svítidlo výbojkové průmyslové nebo venkovní na sloupek parkový</t>
  </si>
  <si>
    <t>-911872524</t>
  </si>
  <si>
    <t>44</t>
  </si>
  <si>
    <t>34854115R</t>
  </si>
  <si>
    <t>svítidlo s LED zdrojem "ST1,2" 4380lm, 2700K, 46W, IP66, silniční charakteristika ST1.2</t>
  </si>
  <si>
    <t>1769908604</t>
  </si>
  <si>
    <t>45</t>
  </si>
  <si>
    <t>210204002</t>
  </si>
  <si>
    <t>Montáž stožárů osvětlení parkových ocelových</t>
  </si>
  <si>
    <t>522747612</t>
  </si>
  <si>
    <t>46</t>
  </si>
  <si>
    <t>608385R</t>
  </si>
  <si>
    <t>stožár osvětlovací sadový kuželový bezpaticový 144/60 6m barva šedá</t>
  </si>
  <si>
    <t>-1259129761</t>
  </si>
  <si>
    <t>47</t>
  </si>
  <si>
    <t>210204201</t>
  </si>
  <si>
    <t>Montáž elektrovýzbroje stožárů osvětlení 1 okruh</t>
  </si>
  <si>
    <t>-1223479227</t>
  </si>
  <si>
    <t>48</t>
  </si>
  <si>
    <t>1004654</t>
  </si>
  <si>
    <t>VYZBROJ STOZAROVA SV-A 6.16.4/2</t>
  </si>
  <si>
    <t>-652254312</t>
  </si>
  <si>
    <t>49</t>
  </si>
  <si>
    <t>210812001</t>
  </si>
  <si>
    <t>Montáž kabelu Cu plného nebo laněného do 1 kV žíly 2x1,5 až 6 mm2 (např. CYKY) bez ukončení uloženého volně nebo v liště</t>
  </si>
  <si>
    <t>190665338</t>
  </si>
  <si>
    <t>50</t>
  </si>
  <si>
    <t>34111030</t>
  </si>
  <si>
    <t>539394937</t>
  </si>
  <si>
    <t>Poznámka k položce:_x000d_
CYKY, průměr kabelu 8,6mm</t>
  </si>
  <si>
    <t>46-M</t>
  </si>
  <si>
    <t>Zemní práce při extr.mont.pracích</t>
  </si>
  <si>
    <t>51</t>
  </si>
  <si>
    <t>4608R</t>
  </si>
  <si>
    <t>výkop + betonáž patky pro sloup</t>
  </si>
  <si>
    <t>287924048</t>
  </si>
  <si>
    <t>52</t>
  </si>
  <si>
    <t>OSM.223020</t>
  </si>
  <si>
    <t>KGEM trouba DN200x4,9/2000 SN4 EN 13476-2</t>
  </si>
  <si>
    <t>2108106227</t>
  </si>
  <si>
    <t>HZS</t>
  </si>
  <si>
    <t>Hodinové zúčtovací sazby</t>
  </si>
  <si>
    <t>53</t>
  </si>
  <si>
    <t>HZS1292</t>
  </si>
  <si>
    <t>Hodinová zúčtovací sazba stavební dělník</t>
  </si>
  <si>
    <t>hod</t>
  </si>
  <si>
    <t>512</t>
  </si>
  <si>
    <t>1726467660</t>
  </si>
  <si>
    <t>20 "ostatní práce k realizaci vyústění pro obytné vozy"</t>
  </si>
  <si>
    <t>54</t>
  </si>
  <si>
    <t>HZS2231</t>
  </si>
  <si>
    <t>Hodinová zúčtovací sazba elektrikář "všechny doprovodné práce k realizaci"</t>
  </si>
  <si>
    <t>-1149875219</t>
  </si>
  <si>
    <t>55</t>
  </si>
  <si>
    <t>HZS2232</t>
  </si>
  <si>
    <t>Hodinová zúčtovací sazba elektrikář odborný - revize elektro</t>
  </si>
  <si>
    <t>188063481</t>
  </si>
  <si>
    <t>2024/3/4/3 - schodiště, altán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</si>
  <si>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</si>
  <si>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</si>
  <si>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</si>
  <si>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</si>
  <si>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131251201</t>
  </si>
  <si>
    <t>Hloubení jam zapažených v hornině třídy těžitelnosti I skupiny 3 objem do 20 m3 strojně</t>
  </si>
  <si>
    <t>202539520</t>
  </si>
  <si>
    <t>6*1*1*1</t>
  </si>
  <si>
    <t>182112121</t>
  </si>
  <si>
    <t>Svahování v zářezech v hornině třídy těžitelnosti I skupiny 3 ručně</t>
  </si>
  <si>
    <t>1611653233</t>
  </si>
  <si>
    <t>2*12"úprava svahu pro realizaci schodiště"</t>
  </si>
  <si>
    <t>913937756</t>
  </si>
  <si>
    <t>6*1*1*0,6</t>
  </si>
  <si>
    <t>279113124</t>
  </si>
  <si>
    <t>Základová zeď tl přes 250 do 300 mm z tvárnic ztraceného bednění včetně výplně z betonu tř. C 12/15</t>
  </si>
  <si>
    <t>-526380313</t>
  </si>
  <si>
    <t>12*0,5*0,25</t>
  </si>
  <si>
    <t>279361821</t>
  </si>
  <si>
    <t>Výztuž základových zdí nosných betonářskou ocelí 10 505</t>
  </si>
  <si>
    <t>-605515733</t>
  </si>
  <si>
    <t>R</t>
  </si>
  <si>
    <t>D+M ocelová botka pilířová</t>
  </si>
  <si>
    <t>234421758</t>
  </si>
  <si>
    <t>R2</t>
  </si>
  <si>
    <t>D+M ocelové nerezové lano průměr 6 mm, včetně kotvení do trámu</t>
  </si>
  <si>
    <t>1929977260</t>
  </si>
  <si>
    <t>4,1*4</t>
  </si>
  <si>
    <t>-1551420032</t>
  </si>
  <si>
    <t>0,38*16+2,55+1,13</t>
  </si>
  <si>
    <t>564831111</t>
  </si>
  <si>
    <t>Podklad ze štěrkodrtě ŠD plochy přes 100 m2 tl 100 mm</t>
  </si>
  <si>
    <t>-404111754</t>
  </si>
  <si>
    <t>840382928</t>
  </si>
  <si>
    <t>-54853120</t>
  </si>
  <si>
    <t>58381004</t>
  </si>
  <si>
    <t>kostka štípaná dlažební mozaika žula 4/6 tř 1</t>
  </si>
  <si>
    <t>569125022</t>
  </si>
  <si>
    <t>-1954901869</t>
  </si>
  <si>
    <t>9*2+18*1,5+4</t>
  </si>
  <si>
    <t>1212280605</t>
  </si>
  <si>
    <t>-132887337</t>
  </si>
  <si>
    <t>49*0,05</t>
  </si>
  <si>
    <t>687031078</t>
  </si>
  <si>
    <t>762</t>
  </si>
  <si>
    <t>Konstrukce tesařské</t>
  </si>
  <si>
    <t>762082220</t>
  </si>
  <si>
    <t>Provedení tesařského profilování zhlaví trámu jednoduchým seříznutím dvěma řezy pl do 160 cm2</t>
  </si>
  <si>
    <t>-1002725644</t>
  </si>
  <si>
    <t>762083122</t>
  </si>
  <si>
    <t>Impregnace řeziva proti dřevokaznému hmyzu, houbám a plísním máčením třída ohrožení 3 a 4</t>
  </si>
  <si>
    <t>-513044982</t>
  </si>
  <si>
    <t>0,942+0,39+35*0,028</t>
  </si>
  <si>
    <t>762332532</t>
  </si>
  <si>
    <t>Montáž vázaných kcí krovů pravidelných z řeziva hoblovaného průřezové pl přes 120 do 224 cm2</t>
  </si>
  <si>
    <t>445969276</t>
  </si>
  <si>
    <t>"krokev sedlo"18*2,4</t>
  </si>
  <si>
    <t>"pásek čepováno"18*1</t>
  </si>
  <si>
    <t>61223264</t>
  </si>
  <si>
    <t>hranol konstrukční KVH lepený průřezu 100x100-280mm nepohledový</t>
  </si>
  <si>
    <t>105356995</t>
  </si>
  <si>
    <t>61,200*0,1*0,14*1,1</t>
  </si>
  <si>
    <t>762332533</t>
  </si>
  <si>
    <t>Montáž vázaných kcí krovů pravidelných z řeziva hoblovaného průřezové pl přes 224 do 288 cm2</t>
  </si>
  <si>
    <t>-1035105412</t>
  </si>
  <si>
    <t>"sloupek"6*2,25+3*0,75</t>
  </si>
  <si>
    <t>61223272</t>
  </si>
  <si>
    <t>hranol konstrukční KVH lepený průřezu 140x140-240mm pohledový</t>
  </si>
  <si>
    <t>-1282642361</t>
  </si>
  <si>
    <t>15,750*0,15*0,15*1,1</t>
  </si>
  <si>
    <t>762341260</t>
  </si>
  <si>
    <t>Montáž bednění střech rovných a šikmých sklonu do 60° z palubek</t>
  </si>
  <si>
    <t>1289845856</t>
  </si>
  <si>
    <t>6,65*2,4*2</t>
  </si>
  <si>
    <t>61189990</t>
  </si>
  <si>
    <t>palubky podlahové smrk tl 28mm A/B</t>
  </si>
  <si>
    <t>180926652</t>
  </si>
  <si>
    <t>31,920*1,1</t>
  </si>
  <si>
    <t>762395000</t>
  </si>
  <si>
    <t>Spojovací prostředky krovů, bednění, laťování, nadstřešních konstrukcí</t>
  </si>
  <si>
    <t>-1066832144</t>
  </si>
  <si>
    <t>764</t>
  </si>
  <si>
    <t>Konstrukce klempířské</t>
  </si>
  <si>
    <t>764121411</t>
  </si>
  <si>
    <t>Krytina střechy rovné drážkováním ze svitků z Al plechu rš 670 mm sklonu do 30°</t>
  </si>
  <si>
    <t>904398839</t>
  </si>
  <si>
    <t>764221417</t>
  </si>
  <si>
    <t>Oplechování nevětraného hřebene z Al plechu z hřebenáčů</t>
  </si>
  <si>
    <t>-1934704275</t>
  </si>
  <si>
    <t>764222404</t>
  </si>
  <si>
    <t>Oplechování štítu závětrnou lištou z Al plechu rš 330 mm</t>
  </si>
  <si>
    <t>-2133471597</t>
  </si>
  <si>
    <t>2,4*4</t>
  </si>
  <si>
    <t>764222433</t>
  </si>
  <si>
    <t>Oplechování rovné okapové hrany z Al plechu rš 250 mm</t>
  </si>
  <si>
    <t>1185715395</t>
  </si>
  <si>
    <t>6,65*2</t>
  </si>
  <si>
    <t>764521403</t>
  </si>
  <si>
    <t>Žlab podokapní půlkruhový z Al plechu rš 250 mm</t>
  </si>
  <si>
    <t>-1912613012</t>
  </si>
  <si>
    <t>764521443</t>
  </si>
  <si>
    <t>Kotlík oválný (trychtýřový) pro podokapní žlaby z Al plechu 250/80 mm</t>
  </si>
  <si>
    <t>43777364</t>
  </si>
  <si>
    <t>764528421</t>
  </si>
  <si>
    <t>Svody kruhové včetně objímek, kolen, odskoků z Al plechu průměru 80 mm</t>
  </si>
  <si>
    <t>855370327</t>
  </si>
  <si>
    <t>2*2,3</t>
  </si>
  <si>
    <t>765</t>
  </si>
  <si>
    <t>Krytina skládaná</t>
  </si>
  <si>
    <t>765191001</t>
  </si>
  <si>
    <t>Montáž pojistné hydroizolační nebo parotěsné fólie kladené ve sklonu do 20° lepením na bednění nebo izolaci</t>
  </si>
  <si>
    <t>571798440</t>
  </si>
  <si>
    <t>IKO.71190115</t>
  </si>
  <si>
    <t>Armourbase PRO</t>
  </si>
  <si>
    <t>977137138</t>
  </si>
  <si>
    <t>783</t>
  </si>
  <si>
    <t>Dokončovací práce - nátěry</t>
  </si>
  <si>
    <t>783264101</t>
  </si>
  <si>
    <t>Základní jednonásobný olejový nátěr tesařských konstrukcí</t>
  </si>
  <si>
    <t>1494095887</t>
  </si>
  <si>
    <t>36</t>
  </si>
  <si>
    <t>783267101</t>
  </si>
  <si>
    <t>Krycí jednonásobný olejový nátěr tesařských konstrukcí</t>
  </si>
  <si>
    <t>-155888016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</si>
</sst>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2024/3/4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parkovací stání na původní odstavné ploše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10. 3. 2024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'2024-3-4-1 - hlavní ploch...'!J30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'2024-3-4-1 - hlavní ploch...'!P124</f>
        <v>0</v>
      </c>
      <c r="AV95" s="127">
        <f>'2024-3-4-1 - hlavní ploch...'!J33</f>
        <v>0</v>
      </c>
      <c r="AW95" s="127">
        <f>'2024-3-4-1 - hlavní ploch...'!J34</f>
        <v>0</v>
      </c>
      <c r="AX95" s="127">
        <f>'2024-3-4-1 - hlavní ploch...'!J35</f>
        <v>0</v>
      </c>
      <c r="AY95" s="127">
        <f>'2024-3-4-1 - hlavní ploch...'!J36</f>
        <v>0</v>
      </c>
      <c r="AZ95" s="127">
        <f>'2024-3-4-1 - hlavní ploch...'!F33</f>
        <v>0</v>
      </c>
      <c r="BA95" s="127">
        <f>'2024-3-4-1 - hlavní ploch...'!F34</f>
        <v>0</v>
      </c>
      <c r="BB95" s="127">
        <f>'2024-3-4-1 - hlavní ploch...'!F35</f>
        <v>0</v>
      </c>
      <c r="BC95" s="127">
        <f>'2024-3-4-1 - hlavní ploch...'!F36</f>
        <v>0</v>
      </c>
      <c r="BD95" s="129">
        <f>'2024-3-4-1 - hlavní ploch...'!F37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24.7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'2024-3-4-2 - inženýrské s...'!J30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26">
        <v>0</v>
      </c>
      <c r="AT96" s="127">
        <f>ROUND(SUM(AV96:AW96),2)</f>
        <v>0</v>
      </c>
      <c r="AU96" s="128">
        <f>'2024-3-4-2 - inženýrské s...'!P128</f>
        <v>0</v>
      </c>
      <c r="AV96" s="127">
        <f>'2024-3-4-2 - inženýrské s...'!J33</f>
        <v>0</v>
      </c>
      <c r="AW96" s="127">
        <f>'2024-3-4-2 - inženýrské s...'!J34</f>
        <v>0</v>
      </c>
      <c r="AX96" s="127">
        <f>'2024-3-4-2 - inženýrské s...'!J35</f>
        <v>0</v>
      </c>
      <c r="AY96" s="127">
        <f>'2024-3-4-2 - inženýrské s...'!J36</f>
        <v>0</v>
      </c>
      <c r="AZ96" s="127">
        <f>'2024-3-4-2 - inženýrské s...'!F33</f>
        <v>0</v>
      </c>
      <c r="BA96" s="127">
        <f>'2024-3-4-2 - inženýrské s...'!F34</f>
        <v>0</v>
      </c>
      <c r="BB96" s="127">
        <f>'2024-3-4-2 - inženýrské s...'!F35</f>
        <v>0</v>
      </c>
      <c r="BC96" s="127">
        <f>'2024-3-4-2 - inženýrské s...'!F36</f>
        <v>0</v>
      </c>
      <c r="BD96" s="129">
        <f>'2024-3-4-2 - inženýrské s...'!F37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7" customFormat="1" ht="24.75" customHeight="1">
      <c r="A97" s="118" t="s">
        <v>77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88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'2024-3-4-3 - schodiště, a...'!J30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80</v>
      </c>
      <c r="AR97" s="125"/>
      <c r="AS97" s="131">
        <v>0</v>
      </c>
      <c r="AT97" s="132">
        <f>ROUND(SUM(AV97:AW97),2)</f>
        <v>0</v>
      </c>
      <c r="AU97" s="133">
        <f>'2024-3-4-3 - schodiště, a...'!P127</f>
        <v>0</v>
      </c>
      <c r="AV97" s="132">
        <f>'2024-3-4-3 - schodiště, a...'!J33</f>
        <v>0</v>
      </c>
      <c r="AW97" s="132">
        <f>'2024-3-4-3 - schodiště, a...'!J34</f>
        <v>0</v>
      </c>
      <c r="AX97" s="132">
        <f>'2024-3-4-3 - schodiště, a...'!J35</f>
        <v>0</v>
      </c>
      <c r="AY97" s="132">
        <f>'2024-3-4-3 - schodiště, a...'!J36</f>
        <v>0</v>
      </c>
      <c r="AZ97" s="132">
        <f>'2024-3-4-3 - schodiště, a...'!F33</f>
        <v>0</v>
      </c>
      <c r="BA97" s="132">
        <f>'2024-3-4-3 - schodiště, a...'!F34</f>
        <v>0</v>
      </c>
      <c r="BB97" s="132">
        <f>'2024-3-4-3 - schodiště, a...'!F35</f>
        <v>0</v>
      </c>
      <c r="BC97" s="132">
        <f>'2024-3-4-3 - schodiště, a...'!F36</f>
        <v>0</v>
      </c>
      <c r="BD97" s="134">
        <f>'2024-3-4-3 - schodiště, a...'!F37</f>
        <v>0</v>
      </c>
      <c r="BE97" s="7"/>
      <c r="BT97" s="130" t="s">
        <v>81</v>
      </c>
      <c r="BV97" s="130" t="s">
        <v>75</v>
      </c>
      <c r="BW97" s="130" t="s">
        <v>89</v>
      </c>
      <c r="BX97" s="130" t="s">
        <v>5</v>
      </c>
      <c r="CL97" s="130" t="s">
        <v>1</v>
      </c>
      <c r="CM97" s="130" t="s">
        <v>83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dqY3g/HqtO6gkCeA8wSDQScdu8WxdEcfo6APAoR5hEKjvFYdfQY9J0NiP12Rhrl9Ws/zBNu4pomYYaKi0PK/oQ==" hashValue="vm5zx6EWyZpI44eeLY8v79JwnCC+HH7QUBVA4jNB4VMV2bfDBebl2/JmCqQXk63eKnCklhPM3GAnt7Fwfi2DA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024-3-4-1 - hlavní ploch...'!C2" display="/"/>
    <hyperlink ref="A96" location="'2024-3-4-2 - inženýrské s...'!C2" display="/"/>
    <hyperlink ref="A97" location="'2024-3-4-3 - schodiště, 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ROUND((SUM(BE124:BE169)),  2)</f>
        <v>0</v>
      </c>
      <c r="G33" s="37"/>
      <c r="H33" s="37"/>
      <c r="I33" s="154">
        <v>0.20999999999999999</v>
      </c>
      <c r="J33" s="153">
        <f>ROUND(((SUM(BE124:BE169))*I33),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ROUND((SUM(BF124:BF169)),  2)</f>
        <v>0</v>
      </c>
      <c r="G34" s="37"/>
      <c r="H34" s="37"/>
      <c r="I34" s="154">
        <v>0.12</v>
      </c>
      <c r="J34" s="153">
        <f>ROUND(((SUM(BF124:BF169))*I34),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ROUND((SUM(BG124:BG169)),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ROUND((SUM(BH124:BH169)),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ROUND((SUM(BI124:BI169)),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2024/3/4/1 - hlavní plocha - žula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J140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101</v>
      </c>
      <c r="E100" s="187"/>
      <c r="F100" s="187"/>
      <c r="G100" s="187"/>
      <c r="H100" s="187"/>
      <c r="I100" s="187"/>
      <c r="J100" s="188">
        <f>J151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J163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8"/>
      <c r="C102" s="179"/>
      <c r="D102" s="180" t="s">
        <v>103</v>
      </c>
      <c r="E102" s="181"/>
      <c r="F102" s="181"/>
      <c r="G102" s="181"/>
      <c r="H102" s="181"/>
      <c r="I102" s="181"/>
      <c r="J102" s="182">
        <f>J165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4"/>
      <c r="C103" s="185"/>
      <c r="D103" s="186" t="s">
        <v>104</v>
      </c>
      <c r="E103" s="187"/>
      <c r="F103" s="187"/>
      <c r="G103" s="187"/>
      <c r="H103" s="187"/>
      <c r="I103" s="187"/>
      <c r="J103" s="188">
        <f>J166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105</v>
      </c>
      <c r="E104" s="187"/>
      <c r="F104" s="187"/>
      <c r="G104" s="187"/>
      <c r="H104" s="187"/>
      <c r="I104" s="187"/>
      <c r="J104" s="188">
        <f>J168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Město Žacléř - parkovací stání na původní odstavné ploše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91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2024/3/4/1 - hlavní plocha - žula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10. 3. 2024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 xml:space="preserve"> </v>
      </c>
      <c r="G120" s="39"/>
      <c r="H120" s="39"/>
      <c r="I120" s="31" t="s">
        <v>29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31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107</v>
      </c>
      <c r="D123" s="193" t="s">
        <v>58</v>
      </c>
      <c r="E123" s="193" t="s">
        <v>54</v>
      </c>
      <c r="F123" s="193" t="s">
        <v>55</v>
      </c>
      <c r="G123" s="193" t="s">
        <v>108</v>
      </c>
      <c r="H123" s="193" t="s">
        <v>109</v>
      </c>
      <c r="I123" s="193" t="s">
        <v>110</v>
      </c>
      <c r="J123" s="194" t="s">
        <v>95</v>
      </c>
      <c r="K123" s="195" t="s">
        <v>111</v>
      </c>
      <c r="L123" s="196"/>
      <c r="M123" s="99" t="s">
        <v>1</v>
      </c>
      <c r="N123" s="100" t="s">
        <v>37</v>
      </c>
      <c r="O123" s="100" t="s">
        <v>112</v>
      </c>
      <c r="P123" s="100" t="s">
        <v>113</v>
      </c>
      <c r="Q123" s="100" t="s">
        <v>114</v>
      </c>
      <c r="R123" s="100" t="s">
        <v>115</v>
      </c>
      <c r="S123" s="100" t="s">
        <v>116</v>
      </c>
      <c r="T123" s="101" t="s">
        <v>117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118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P125+P165</f>
        <v>0</v>
      </c>
      <c r="Q124" s="103"/>
      <c r="R124" s="199">
        <f>R125+R165</f>
        <v>323.07458524999998</v>
      </c>
      <c r="S124" s="103"/>
      <c r="T124" s="200">
        <f>T125+T165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72</v>
      </c>
      <c r="AU124" s="16" t="s">
        <v>97</v>
      </c>
      <c r="BK124" s="201">
        <f>BK125+BK165</f>
        <v>0</v>
      </c>
    </row>
    <row r="125" s="12" customFormat="1" ht="25.92" customHeight="1">
      <c r="A125" s="12"/>
      <c r="B125" s="202"/>
      <c r="C125" s="203"/>
      <c r="D125" s="204" t="s">
        <v>72</v>
      </c>
      <c r="E125" s="205" t="s">
        <v>119</v>
      </c>
      <c r="F125" s="205" t="s">
        <v>120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P126+P140+P151+P163</f>
        <v>0</v>
      </c>
      <c r="Q125" s="210"/>
      <c r="R125" s="211">
        <f>R126+R140+R151+R163</f>
        <v>323.07458524999998</v>
      </c>
      <c r="S125" s="210"/>
      <c r="T125" s="212">
        <f>T126+T140+T151+T163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73</v>
      </c>
      <c r="AY125" s="213" t="s">
        <v>121</v>
      </c>
      <c r="BK125" s="215">
        <f>BK126+BK140+BK151+BK163</f>
        <v>0</v>
      </c>
    </row>
    <row r="126" s="12" customFormat="1" ht="22.8" customHeight="1">
      <c r="A126" s="12"/>
      <c r="B126" s="202"/>
      <c r="C126" s="203"/>
      <c r="D126" s="204" t="s">
        <v>72</v>
      </c>
      <c r="E126" s="216" t="s">
        <v>81</v>
      </c>
      <c r="F126" s="216" t="s">
        <v>122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SUM(P127:P139)</f>
        <v>0</v>
      </c>
      <c r="Q126" s="210"/>
      <c r="R126" s="211">
        <f>SUM(R127:R139)</f>
        <v>0</v>
      </c>
      <c r="S126" s="210"/>
      <c r="T126" s="212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72</v>
      </c>
      <c r="AU126" s="214" t="s">
        <v>81</v>
      </c>
      <c r="AY126" s="213" t="s">
        <v>121</v>
      </c>
      <c r="BK126" s="215">
        <f>SUM(BK127:BK139)</f>
        <v>0</v>
      </c>
    </row>
    <row r="127" s="2" customFormat="1" ht="33" customHeight="1">
      <c r="A127" s="37"/>
      <c r="B127" s="38"/>
      <c r="C127" s="218" t="s">
        <v>81</v>
      </c>
      <c r="D127" s="218" t="s">
        <v>123</v>
      </c>
      <c r="E127" s="219" t="s">
        <v>124</v>
      </c>
      <c r="F127" s="220" t="s">
        <v>125</v>
      </c>
      <c r="G127" s="221" t="s">
        <v>126</v>
      </c>
      <c r="H127" s="222">
        <v>169.59999999999999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38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127</v>
      </c>
      <c r="AT127" s="230" t="s">
        <v>123</v>
      </c>
      <c r="AU127" s="230" t="s">
        <v>83</v>
      </c>
      <c r="AY127" s="16" t="s">
        <v>121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81</v>
      </c>
      <c r="BK127" s="231">
        <f>ROUND(I127*H127,2)</f>
        <v>0</v>
      </c>
      <c r="BL127" s="16" t="s">
        <v>127</v>
      </c>
      <c r="BM127" s="230" t="s">
        <v>128</v>
      </c>
    </row>
    <row r="128" s="13" customFormat="1">
      <c r="A128" s="13"/>
      <c r="B128" s="232"/>
      <c r="C128" s="233"/>
      <c r="D128" s="234" t="s">
        <v>129</v>
      </c>
      <c r="E128" s="235" t="s">
        <v>1</v>
      </c>
      <c r="F128" s="236" t="s">
        <v>130</v>
      </c>
      <c r="G128" s="233"/>
      <c r="H128" s="237">
        <v>15.199999999999999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129</v>
      </c>
      <c r="AU128" s="243" t="s">
        <v>83</v>
      </c>
      <c r="AV128" s="13" t="s">
        <v>83</v>
      </c>
      <c r="AW128" s="13" t="s">
        <v>30</v>
      </c>
      <c r="AX128" s="13" t="s">
        <v>73</v>
      </c>
      <c r="AY128" s="243" t="s">
        <v>121</v>
      </c>
    </row>
    <row r="129" s="13" customFormat="1">
      <c r="A129" s="13"/>
      <c r="B129" s="232"/>
      <c r="C129" s="233"/>
      <c r="D129" s="234" t="s">
        <v>129</v>
      </c>
      <c r="E129" s="235" t="s">
        <v>1</v>
      </c>
      <c r="F129" s="236" t="s">
        <v>131</v>
      </c>
      <c r="G129" s="233"/>
      <c r="H129" s="237">
        <v>5.7000000000000002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129</v>
      </c>
      <c r="AU129" s="243" t="s">
        <v>83</v>
      </c>
      <c r="AV129" s="13" t="s">
        <v>83</v>
      </c>
      <c r="AW129" s="13" t="s">
        <v>30</v>
      </c>
      <c r="AX129" s="13" t="s">
        <v>73</v>
      </c>
      <c r="AY129" s="243" t="s">
        <v>121</v>
      </c>
    </row>
    <row r="130" s="13" customFormat="1">
      <c r="A130" s="13"/>
      <c r="B130" s="232"/>
      <c r="C130" s="233"/>
      <c r="D130" s="234" t="s">
        <v>129</v>
      </c>
      <c r="E130" s="235" t="s">
        <v>1</v>
      </c>
      <c r="F130" s="236" t="s">
        <v>132</v>
      </c>
      <c r="G130" s="233"/>
      <c r="H130" s="237">
        <v>86.700000000000003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129</v>
      </c>
      <c r="AU130" s="243" t="s">
        <v>83</v>
      </c>
      <c r="AV130" s="13" t="s">
        <v>83</v>
      </c>
      <c r="AW130" s="13" t="s">
        <v>30</v>
      </c>
      <c r="AX130" s="13" t="s">
        <v>73</v>
      </c>
      <c r="AY130" s="243" t="s">
        <v>121</v>
      </c>
    </row>
    <row r="131" s="13" customFormat="1">
      <c r="A131" s="13"/>
      <c r="B131" s="232"/>
      <c r="C131" s="233"/>
      <c r="D131" s="234" t="s">
        <v>129</v>
      </c>
      <c r="E131" s="235" t="s">
        <v>1</v>
      </c>
      <c r="F131" s="236" t="s">
        <v>133</v>
      </c>
      <c r="G131" s="233"/>
      <c r="H131" s="237">
        <v>62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129</v>
      </c>
      <c r="AU131" s="243" t="s">
        <v>83</v>
      </c>
      <c r="AV131" s="13" t="s">
        <v>83</v>
      </c>
      <c r="AW131" s="13" t="s">
        <v>30</v>
      </c>
      <c r="AX131" s="13" t="s">
        <v>73</v>
      </c>
      <c r="AY131" s="243" t="s">
        <v>121</v>
      </c>
    </row>
    <row r="132" s="14" customFormat="1">
      <c r="A132" s="14"/>
      <c r="B132" s="244"/>
      <c r="C132" s="245"/>
      <c r="D132" s="234" t="s">
        <v>129</v>
      </c>
      <c r="E132" s="246" t="s">
        <v>1</v>
      </c>
      <c r="F132" s="247" t="s">
        <v>134</v>
      </c>
      <c r="G132" s="245"/>
      <c r="H132" s="248">
        <v>169.59999999999999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129</v>
      </c>
      <c r="AU132" s="254" t="s">
        <v>83</v>
      </c>
      <c r="AV132" s="14" t="s">
        <v>127</v>
      </c>
      <c r="AW132" s="14" t="s">
        <v>30</v>
      </c>
      <c r="AX132" s="14" t="s">
        <v>81</v>
      </c>
      <c r="AY132" s="254" t="s">
        <v>121</v>
      </c>
    </row>
    <row r="133" s="2" customFormat="1" ht="37.8" customHeight="1">
      <c r="A133" s="37"/>
      <c r="B133" s="38"/>
      <c r="C133" s="218" t="s">
        <v>83</v>
      </c>
      <c r="D133" s="218" t="s">
        <v>123</v>
      </c>
      <c r="E133" s="219" t="s">
        <v>135</v>
      </c>
      <c r="F133" s="220" t="s">
        <v>136</v>
      </c>
      <c r="G133" s="221" t="s">
        <v>126</v>
      </c>
      <c r="H133" s="222">
        <v>169.59999999999999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38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127</v>
      </c>
      <c r="AT133" s="230" t="s">
        <v>123</v>
      </c>
      <c r="AU133" s="230" t="s">
        <v>83</v>
      </c>
      <c r="AY133" s="16" t="s">
        <v>121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127</v>
      </c>
      <c r="BM133" s="230" t="s">
        <v>137</v>
      </c>
    </row>
    <row r="134" s="2" customFormat="1" ht="24.15" customHeight="1">
      <c r="A134" s="37"/>
      <c r="B134" s="38"/>
      <c r="C134" s="218" t="s">
        <v>138</v>
      </c>
      <c r="D134" s="218" t="s">
        <v>123</v>
      </c>
      <c r="E134" s="219" t="s">
        <v>139</v>
      </c>
      <c r="F134" s="220" t="s">
        <v>140</v>
      </c>
      <c r="G134" s="221" t="s">
        <v>126</v>
      </c>
      <c r="H134" s="222">
        <v>169.59999999999999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127</v>
      </c>
      <c r="AT134" s="230" t="s">
        <v>123</v>
      </c>
      <c r="AU134" s="230" t="s">
        <v>83</v>
      </c>
      <c r="AY134" s="16" t="s">
        <v>121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127</v>
      </c>
      <c r="BM134" s="230" t="s">
        <v>141</v>
      </c>
    </row>
    <row r="135" s="13" customFormat="1">
      <c r="A135" s="13"/>
      <c r="B135" s="232"/>
      <c r="C135" s="233"/>
      <c r="D135" s="234" t="s">
        <v>129</v>
      </c>
      <c r="E135" s="235" t="s">
        <v>1</v>
      </c>
      <c r="F135" s="236" t="s">
        <v>142</v>
      </c>
      <c r="G135" s="233"/>
      <c r="H135" s="237">
        <v>126.8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129</v>
      </c>
      <c r="AU135" s="243" t="s">
        <v>83</v>
      </c>
      <c r="AV135" s="13" t="s">
        <v>83</v>
      </c>
      <c r="AW135" s="13" t="s">
        <v>30</v>
      </c>
      <c r="AX135" s="13" t="s">
        <v>73</v>
      </c>
      <c r="AY135" s="243" t="s">
        <v>121</v>
      </c>
    </row>
    <row r="136" s="13" customFormat="1">
      <c r="A136" s="13"/>
      <c r="B136" s="232"/>
      <c r="C136" s="233"/>
      <c r="D136" s="234" t="s">
        <v>129</v>
      </c>
      <c r="E136" s="235" t="s">
        <v>1</v>
      </c>
      <c r="F136" s="236" t="s">
        <v>143</v>
      </c>
      <c r="G136" s="233"/>
      <c r="H136" s="237">
        <v>33.600000000000001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129</v>
      </c>
      <c r="AU136" s="243" t="s">
        <v>83</v>
      </c>
      <c r="AV136" s="13" t="s">
        <v>83</v>
      </c>
      <c r="AW136" s="13" t="s">
        <v>30</v>
      </c>
      <c r="AX136" s="13" t="s">
        <v>73</v>
      </c>
      <c r="AY136" s="243" t="s">
        <v>121</v>
      </c>
    </row>
    <row r="137" s="13" customFormat="1">
      <c r="A137" s="13"/>
      <c r="B137" s="232"/>
      <c r="C137" s="233"/>
      <c r="D137" s="234" t="s">
        <v>129</v>
      </c>
      <c r="E137" s="235" t="s">
        <v>1</v>
      </c>
      <c r="F137" s="236" t="s">
        <v>144</v>
      </c>
      <c r="G137" s="233"/>
      <c r="H137" s="237">
        <v>9.1999999999999993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129</v>
      </c>
      <c r="AU137" s="243" t="s">
        <v>83</v>
      </c>
      <c r="AV137" s="13" t="s">
        <v>83</v>
      </c>
      <c r="AW137" s="13" t="s">
        <v>30</v>
      </c>
      <c r="AX137" s="13" t="s">
        <v>73</v>
      </c>
      <c r="AY137" s="243" t="s">
        <v>121</v>
      </c>
    </row>
    <row r="138" s="14" customFormat="1">
      <c r="A138" s="14"/>
      <c r="B138" s="244"/>
      <c r="C138" s="245"/>
      <c r="D138" s="234" t="s">
        <v>129</v>
      </c>
      <c r="E138" s="246" t="s">
        <v>1</v>
      </c>
      <c r="F138" s="247" t="s">
        <v>134</v>
      </c>
      <c r="G138" s="245"/>
      <c r="H138" s="248">
        <v>169.59999999999999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129</v>
      </c>
      <c r="AU138" s="254" t="s">
        <v>83</v>
      </c>
      <c r="AV138" s="14" t="s">
        <v>127</v>
      </c>
      <c r="AW138" s="14" t="s">
        <v>30</v>
      </c>
      <c r="AX138" s="14" t="s">
        <v>81</v>
      </c>
      <c r="AY138" s="254" t="s">
        <v>121</v>
      </c>
    </row>
    <row r="139" s="2" customFormat="1" ht="24.15" customHeight="1">
      <c r="A139" s="37"/>
      <c r="B139" s="38"/>
      <c r="C139" s="218" t="s">
        <v>127</v>
      </c>
      <c r="D139" s="218" t="s">
        <v>123</v>
      </c>
      <c r="E139" s="219" t="s">
        <v>145</v>
      </c>
      <c r="F139" s="220" t="s">
        <v>146</v>
      </c>
      <c r="G139" s="221" t="s">
        <v>147</v>
      </c>
      <c r="H139" s="222">
        <v>1427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38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127</v>
      </c>
      <c r="AT139" s="230" t="s">
        <v>123</v>
      </c>
      <c r="AU139" s="230" t="s">
        <v>83</v>
      </c>
      <c r="AY139" s="16" t="s">
        <v>121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81</v>
      </c>
      <c r="BK139" s="231">
        <f>ROUND(I139*H139,2)</f>
        <v>0</v>
      </c>
      <c r="BL139" s="16" t="s">
        <v>127</v>
      </c>
      <c r="BM139" s="230" t="s">
        <v>148</v>
      </c>
    </row>
    <row r="140" s="12" customFormat="1" ht="22.8" customHeight="1">
      <c r="A140" s="12"/>
      <c r="B140" s="202"/>
      <c r="C140" s="203"/>
      <c r="D140" s="204" t="s">
        <v>72</v>
      </c>
      <c r="E140" s="216" t="s">
        <v>149</v>
      </c>
      <c r="F140" s="216" t="s">
        <v>150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SUM(P141:P150)</f>
        <v>0</v>
      </c>
      <c r="Q140" s="210"/>
      <c r="R140" s="211">
        <f>SUM(R141:R150)</f>
        <v>277.33188999999999</v>
      </c>
      <c r="S140" s="210"/>
      <c r="T140" s="212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81</v>
      </c>
      <c r="AT140" s="214" t="s">
        <v>72</v>
      </c>
      <c r="AU140" s="214" t="s">
        <v>81</v>
      </c>
      <c r="AY140" s="213" t="s">
        <v>121</v>
      </c>
      <c r="BK140" s="215">
        <f>SUM(BK141:BK150)</f>
        <v>0</v>
      </c>
    </row>
    <row r="141" s="2" customFormat="1" ht="24.15" customHeight="1">
      <c r="A141" s="37"/>
      <c r="B141" s="38"/>
      <c r="C141" s="218" t="s">
        <v>149</v>
      </c>
      <c r="D141" s="218" t="s">
        <v>123</v>
      </c>
      <c r="E141" s="219" t="s">
        <v>151</v>
      </c>
      <c r="F141" s="220" t="s">
        <v>152</v>
      </c>
      <c r="G141" s="221" t="s">
        <v>147</v>
      </c>
      <c r="H141" s="222">
        <v>1211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38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127</v>
      </c>
      <c r="AT141" s="230" t="s">
        <v>123</v>
      </c>
      <c r="AU141" s="230" t="s">
        <v>83</v>
      </c>
      <c r="AY141" s="16" t="s">
        <v>121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81</v>
      </c>
      <c r="BK141" s="231">
        <f>ROUND(I141*H141,2)</f>
        <v>0</v>
      </c>
      <c r="BL141" s="16" t="s">
        <v>127</v>
      </c>
      <c r="BM141" s="230" t="s">
        <v>153</v>
      </c>
    </row>
    <row r="142" s="2" customFormat="1" ht="24.15" customHeight="1">
      <c r="A142" s="37"/>
      <c r="B142" s="38"/>
      <c r="C142" s="218" t="s">
        <v>154</v>
      </c>
      <c r="D142" s="218" t="s">
        <v>123</v>
      </c>
      <c r="E142" s="219" t="s">
        <v>155</v>
      </c>
      <c r="F142" s="220" t="s">
        <v>156</v>
      </c>
      <c r="G142" s="221" t="s">
        <v>147</v>
      </c>
      <c r="H142" s="222">
        <v>1427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38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127</v>
      </c>
      <c r="AT142" s="230" t="s">
        <v>123</v>
      </c>
      <c r="AU142" s="230" t="s">
        <v>83</v>
      </c>
      <c r="AY142" s="16" t="s">
        <v>121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81</v>
      </c>
      <c r="BK142" s="231">
        <f>ROUND(I142*H142,2)</f>
        <v>0</v>
      </c>
      <c r="BL142" s="16" t="s">
        <v>127</v>
      </c>
      <c r="BM142" s="230" t="s">
        <v>157</v>
      </c>
    </row>
    <row r="143" s="2" customFormat="1" ht="24.15" customHeight="1">
      <c r="A143" s="37"/>
      <c r="B143" s="38"/>
      <c r="C143" s="218" t="s">
        <v>158</v>
      </c>
      <c r="D143" s="218" t="s">
        <v>123</v>
      </c>
      <c r="E143" s="219" t="s">
        <v>159</v>
      </c>
      <c r="F143" s="220" t="s">
        <v>160</v>
      </c>
      <c r="G143" s="221" t="s">
        <v>147</v>
      </c>
      <c r="H143" s="222">
        <v>1211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38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127</v>
      </c>
      <c r="AT143" s="230" t="s">
        <v>123</v>
      </c>
      <c r="AU143" s="230" t="s">
        <v>83</v>
      </c>
      <c r="AY143" s="16" t="s">
        <v>121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81</v>
      </c>
      <c r="BK143" s="231">
        <f>ROUND(I143*H143,2)</f>
        <v>0</v>
      </c>
      <c r="BL143" s="16" t="s">
        <v>127</v>
      </c>
      <c r="BM143" s="230" t="s">
        <v>161</v>
      </c>
    </row>
    <row r="144" s="2" customFormat="1" ht="24.15" customHeight="1">
      <c r="A144" s="37"/>
      <c r="B144" s="38"/>
      <c r="C144" s="218" t="s">
        <v>162</v>
      </c>
      <c r="D144" s="218" t="s">
        <v>123</v>
      </c>
      <c r="E144" s="219" t="s">
        <v>163</v>
      </c>
      <c r="F144" s="220" t="s">
        <v>164</v>
      </c>
      <c r="G144" s="221" t="s">
        <v>147</v>
      </c>
      <c r="H144" s="222">
        <v>1211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0.1837</v>
      </c>
      <c r="R144" s="228">
        <f>Q144*H144</f>
        <v>222.4607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127</v>
      </c>
      <c r="AT144" s="230" t="s">
        <v>123</v>
      </c>
      <c r="AU144" s="230" t="s">
        <v>83</v>
      </c>
      <c r="AY144" s="16" t="s">
        <v>121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127</v>
      </c>
      <c r="BM144" s="230" t="s">
        <v>165</v>
      </c>
    </row>
    <row r="145" s="2" customFormat="1" ht="37.8" customHeight="1">
      <c r="A145" s="37"/>
      <c r="B145" s="38"/>
      <c r="C145" s="255" t="s">
        <v>166</v>
      </c>
      <c r="D145" s="255" t="s">
        <v>167</v>
      </c>
      <c r="E145" s="256" t="s">
        <v>168</v>
      </c>
      <c r="F145" s="257" t="s">
        <v>169</v>
      </c>
      <c r="G145" s="258" t="s">
        <v>147</v>
      </c>
      <c r="H145" s="259">
        <v>650</v>
      </c>
      <c r="I145" s="260"/>
      <c r="J145" s="261">
        <f>ROUND(I145*H145,2)</f>
        <v>0</v>
      </c>
      <c r="K145" s="262"/>
      <c r="L145" s="263"/>
      <c r="M145" s="264" t="s">
        <v>1</v>
      </c>
      <c r="N145" s="265" t="s">
        <v>38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162</v>
      </c>
      <c r="AT145" s="230" t="s">
        <v>167</v>
      </c>
      <c r="AU145" s="230" t="s">
        <v>83</v>
      </c>
      <c r="AY145" s="16" t="s">
        <v>121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81</v>
      </c>
      <c r="BK145" s="231">
        <f>ROUND(I145*H145,2)</f>
        <v>0</v>
      </c>
      <c r="BL145" s="16" t="s">
        <v>127</v>
      </c>
      <c r="BM145" s="230" t="s">
        <v>170</v>
      </c>
    </row>
    <row r="146" s="13" customFormat="1">
      <c r="A146" s="13"/>
      <c r="B146" s="232"/>
      <c r="C146" s="233"/>
      <c r="D146" s="234" t="s">
        <v>129</v>
      </c>
      <c r="E146" s="235" t="s">
        <v>1</v>
      </c>
      <c r="F146" s="236" t="s">
        <v>171</v>
      </c>
      <c r="G146" s="233"/>
      <c r="H146" s="237">
        <v>600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129</v>
      </c>
      <c r="AU146" s="243" t="s">
        <v>83</v>
      </c>
      <c r="AV146" s="13" t="s">
        <v>83</v>
      </c>
      <c r="AW146" s="13" t="s">
        <v>30</v>
      </c>
      <c r="AX146" s="13" t="s">
        <v>73</v>
      </c>
      <c r="AY146" s="243" t="s">
        <v>121</v>
      </c>
    </row>
    <row r="147" s="13" customFormat="1">
      <c r="A147" s="13"/>
      <c r="B147" s="232"/>
      <c r="C147" s="233"/>
      <c r="D147" s="234" t="s">
        <v>129</v>
      </c>
      <c r="E147" s="235" t="s">
        <v>1</v>
      </c>
      <c r="F147" s="236" t="s">
        <v>172</v>
      </c>
      <c r="G147" s="233"/>
      <c r="H147" s="237">
        <v>50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129</v>
      </c>
      <c r="AU147" s="243" t="s">
        <v>83</v>
      </c>
      <c r="AV147" s="13" t="s">
        <v>83</v>
      </c>
      <c r="AW147" s="13" t="s">
        <v>30</v>
      </c>
      <c r="AX147" s="13" t="s">
        <v>73</v>
      </c>
      <c r="AY147" s="243" t="s">
        <v>121</v>
      </c>
    </row>
    <row r="148" s="14" customFormat="1">
      <c r="A148" s="14"/>
      <c r="B148" s="244"/>
      <c r="C148" s="245"/>
      <c r="D148" s="234" t="s">
        <v>129</v>
      </c>
      <c r="E148" s="246" t="s">
        <v>1</v>
      </c>
      <c r="F148" s="247" t="s">
        <v>134</v>
      </c>
      <c r="G148" s="245"/>
      <c r="H148" s="248">
        <v>650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129</v>
      </c>
      <c r="AU148" s="254" t="s">
        <v>83</v>
      </c>
      <c r="AV148" s="14" t="s">
        <v>127</v>
      </c>
      <c r="AW148" s="14" t="s">
        <v>30</v>
      </c>
      <c r="AX148" s="14" t="s">
        <v>81</v>
      </c>
      <c r="AY148" s="254" t="s">
        <v>121</v>
      </c>
    </row>
    <row r="149" s="2" customFormat="1" ht="16.5" customHeight="1">
      <c r="A149" s="37"/>
      <c r="B149" s="38"/>
      <c r="C149" s="218" t="s">
        <v>173</v>
      </c>
      <c r="D149" s="218" t="s">
        <v>123</v>
      </c>
      <c r="E149" s="219" t="s">
        <v>174</v>
      </c>
      <c r="F149" s="220" t="s">
        <v>175</v>
      </c>
      <c r="G149" s="221" t="s">
        <v>176</v>
      </c>
      <c r="H149" s="222">
        <v>298.69999999999999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38</v>
      </c>
      <c r="O149" s="90"/>
      <c r="P149" s="228">
        <f>O149*H149</f>
        <v>0</v>
      </c>
      <c r="Q149" s="228">
        <v>0.1837</v>
      </c>
      <c r="R149" s="228">
        <f>Q149*H149</f>
        <v>54.871189999999999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127</v>
      </c>
      <c r="AT149" s="230" t="s">
        <v>123</v>
      </c>
      <c r="AU149" s="230" t="s">
        <v>83</v>
      </c>
      <c r="AY149" s="16" t="s">
        <v>121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127</v>
      </c>
      <c r="BM149" s="230" t="s">
        <v>177</v>
      </c>
    </row>
    <row r="150" s="13" customFormat="1">
      <c r="A150" s="13"/>
      <c r="B150" s="232"/>
      <c r="C150" s="233"/>
      <c r="D150" s="234" t="s">
        <v>129</v>
      </c>
      <c r="E150" s="235" t="s">
        <v>1</v>
      </c>
      <c r="F150" s="236" t="s">
        <v>178</v>
      </c>
      <c r="G150" s="233"/>
      <c r="H150" s="237">
        <v>298.69999999999999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129</v>
      </c>
      <c r="AU150" s="243" t="s">
        <v>83</v>
      </c>
      <c r="AV150" s="13" t="s">
        <v>83</v>
      </c>
      <c r="AW150" s="13" t="s">
        <v>30</v>
      </c>
      <c r="AX150" s="13" t="s">
        <v>81</v>
      </c>
      <c r="AY150" s="243" t="s">
        <v>121</v>
      </c>
    </row>
    <row r="151" s="12" customFormat="1" ht="22.8" customHeight="1">
      <c r="A151" s="12"/>
      <c r="B151" s="202"/>
      <c r="C151" s="203"/>
      <c r="D151" s="204" t="s">
        <v>72</v>
      </c>
      <c r="E151" s="216" t="s">
        <v>166</v>
      </c>
      <c r="F151" s="216" t="s">
        <v>179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SUM(P152:P162)</f>
        <v>0</v>
      </c>
      <c r="Q151" s="210"/>
      <c r="R151" s="211">
        <f>SUM(R152:R162)</f>
        <v>45.742695249999997</v>
      </c>
      <c r="S151" s="210"/>
      <c r="T151" s="212">
        <f>SUM(T152:T162)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81</v>
      </c>
      <c r="AT151" s="214" t="s">
        <v>72</v>
      </c>
      <c r="AU151" s="214" t="s">
        <v>81</v>
      </c>
      <c r="AY151" s="213" t="s">
        <v>121</v>
      </c>
      <c r="BK151" s="215">
        <f>SUM(BK152:BK162)</f>
        <v>0</v>
      </c>
    </row>
    <row r="152" s="2" customFormat="1" ht="24.15" customHeight="1">
      <c r="A152" s="37"/>
      <c r="B152" s="38"/>
      <c r="C152" s="218" t="s">
        <v>180</v>
      </c>
      <c r="D152" s="218" t="s">
        <v>123</v>
      </c>
      <c r="E152" s="219" t="s">
        <v>181</v>
      </c>
      <c r="F152" s="220" t="s">
        <v>182</v>
      </c>
      <c r="G152" s="221" t="s">
        <v>176</v>
      </c>
      <c r="H152" s="222">
        <v>220.5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38</v>
      </c>
      <c r="O152" s="90"/>
      <c r="P152" s="228">
        <f>O152*H152</f>
        <v>0</v>
      </c>
      <c r="Q152" s="228">
        <v>0.14066999999999999</v>
      </c>
      <c r="R152" s="228">
        <f>Q152*H152</f>
        <v>31.017734999999998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127</v>
      </c>
      <c r="AT152" s="230" t="s">
        <v>123</v>
      </c>
      <c r="AU152" s="230" t="s">
        <v>83</v>
      </c>
      <c r="AY152" s="16" t="s">
        <v>121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81</v>
      </c>
      <c r="BK152" s="231">
        <f>ROUND(I152*H152,2)</f>
        <v>0</v>
      </c>
      <c r="BL152" s="16" t="s">
        <v>127</v>
      </c>
      <c r="BM152" s="230" t="s">
        <v>183</v>
      </c>
    </row>
    <row r="153" s="13" customFormat="1">
      <c r="A153" s="13"/>
      <c r="B153" s="232"/>
      <c r="C153" s="233"/>
      <c r="D153" s="234" t="s">
        <v>129</v>
      </c>
      <c r="E153" s="235" t="s">
        <v>1</v>
      </c>
      <c r="F153" s="236" t="s">
        <v>184</v>
      </c>
      <c r="G153" s="233"/>
      <c r="H153" s="237">
        <v>30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129</v>
      </c>
      <c r="AU153" s="243" t="s">
        <v>83</v>
      </c>
      <c r="AV153" s="13" t="s">
        <v>83</v>
      </c>
      <c r="AW153" s="13" t="s">
        <v>30</v>
      </c>
      <c r="AX153" s="13" t="s">
        <v>73</v>
      </c>
      <c r="AY153" s="243" t="s">
        <v>121</v>
      </c>
    </row>
    <row r="154" s="13" customFormat="1">
      <c r="A154" s="13"/>
      <c r="B154" s="232"/>
      <c r="C154" s="233"/>
      <c r="D154" s="234" t="s">
        <v>129</v>
      </c>
      <c r="E154" s="235" t="s">
        <v>1</v>
      </c>
      <c r="F154" s="236" t="s">
        <v>185</v>
      </c>
      <c r="G154" s="233"/>
      <c r="H154" s="237">
        <v>190.5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129</v>
      </c>
      <c r="AU154" s="243" t="s">
        <v>83</v>
      </c>
      <c r="AV154" s="13" t="s">
        <v>83</v>
      </c>
      <c r="AW154" s="13" t="s">
        <v>30</v>
      </c>
      <c r="AX154" s="13" t="s">
        <v>73</v>
      </c>
      <c r="AY154" s="243" t="s">
        <v>121</v>
      </c>
    </row>
    <row r="155" s="14" customFormat="1">
      <c r="A155" s="14"/>
      <c r="B155" s="244"/>
      <c r="C155" s="245"/>
      <c r="D155" s="234" t="s">
        <v>129</v>
      </c>
      <c r="E155" s="246" t="s">
        <v>1</v>
      </c>
      <c r="F155" s="247" t="s">
        <v>134</v>
      </c>
      <c r="G155" s="245"/>
      <c r="H155" s="248">
        <v>220.5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129</v>
      </c>
      <c r="AU155" s="254" t="s">
        <v>83</v>
      </c>
      <c r="AV155" s="14" t="s">
        <v>127</v>
      </c>
      <c r="AW155" s="14" t="s">
        <v>30</v>
      </c>
      <c r="AX155" s="14" t="s">
        <v>81</v>
      </c>
      <c r="AY155" s="254" t="s">
        <v>121</v>
      </c>
    </row>
    <row r="156" s="2" customFormat="1" ht="21.75" customHeight="1">
      <c r="A156" s="37"/>
      <c r="B156" s="38"/>
      <c r="C156" s="255" t="s">
        <v>8</v>
      </c>
      <c r="D156" s="255" t="s">
        <v>167</v>
      </c>
      <c r="E156" s="256" t="s">
        <v>186</v>
      </c>
      <c r="F156" s="257" t="s">
        <v>187</v>
      </c>
      <c r="G156" s="258" t="s">
        <v>176</v>
      </c>
      <c r="H156" s="259">
        <v>231.52500000000001</v>
      </c>
      <c r="I156" s="260"/>
      <c r="J156" s="261">
        <f>ROUND(I156*H156,2)</f>
        <v>0</v>
      </c>
      <c r="K156" s="262"/>
      <c r="L156" s="263"/>
      <c r="M156" s="264" t="s">
        <v>1</v>
      </c>
      <c r="N156" s="265" t="s">
        <v>38</v>
      </c>
      <c r="O156" s="90"/>
      <c r="P156" s="228">
        <f>O156*H156</f>
        <v>0</v>
      </c>
      <c r="Q156" s="228">
        <v>0.057000000000000002</v>
      </c>
      <c r="R156" s="228">
        <f>Q156*H156</f>
        <v>13.196925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162</v>
      </c>
      <c r="AT156" s="230" t="s">
        <v>167</v>
      </c>
      <c r="AU156" s="230" t="s">
        <v>83</v>
      </c>
      <c r="AY156" s="16" t="s">
        <v>121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81</v>
      </c>
      <c r="BK156" s="231">
        <f>ROUND(I156*H156,2)</f>
        <v>0</v>
      </c>
      <c r="BL156" s="16" t="s">
        <v>127</v>
      </c>
      <c r="BM156" s="230" t="s">
        <v>188</v>
      </c>
    </row>
    <row r="157" s="2" customFormat="1">
      <c r="A157" s="37"/>
      <c r="B157" s="38"/>
      <c r="C157" s="39"/>
      <c r="D157" s="234" t="s">
        <v>189</v>
      </c>
      <c r="E157" s="39"/>
      <c r="F157" s="266" t="s">
        <v>190</v>
      </c>
      <c r="G157" s="39"/>
      <c r="H157" s="39"/>
      <c r="I157" s="267"/>
      <c r="J157" s="39"/>
      <c r="K157" s="39"/>
      <c r="L157" s="43"/>
      <c r="M157" s="268"/>
      <c r="N157" s="269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189</v>
      </c>
      <c r="AU157" s="16" t="s">
        <v>83</v>
      </c>
    </row>
    <row r="158" s="13" customFormat="1">
      <c r="A158" s="13"/>
      <c r="B158" s="232"/>
      <c r="C158" s="233"/>
      <c r="D158" s="234" t="s">
        <v>129</v>
      </c>
      <c r="E158" s="233"/>
      <c r="F158" s="236" t="s">
        <v>191</v>
      </c>
      <c r="G158" s="233"/>
      <c r="H158" s="237">
        <v>231.52500000000001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129</v>
      </c>
      <c r="AU158" s="243" t="s">
        <v>83</v>
      </c>
      <c r="AV158" s="13" t="s">
        <v>83</v>
      </c>
      <c r="AW158" s="13" t="s">
        <v>4</v>
      </c>
      <c r="AX158" s="13" t="s">
        <v>81</v>
      </c>
      <c r="AY158" s="243" t="s">
        <v>121</v>
      </c>
    </row>
    <row r="159" s="2" customFormat="1" ht="24.15" customHeight="1">
      <c r="A159" s="37"/>
      <c r="B159" s="38"/>
      <c r="C159" s="218" t="s">
        <v>192</v>
      </c>
      <c r="D159" s="218" t="s">
        <v>123</v>
      </c>
      <c r="E159" s="219" t="s">
        <v>193</v>
      </c>
      <c r="F159" s="220" t="s">
        <v>194</v>
      </c>
      <c r="G159" s="221" t="s">
        <v>126</v>
      </c>
      <c r="H159" s="222">
        <v>9.5250000000000004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38</v>
      </c>
      <c r="O159" s="90"/>
      <c r="P159" s="228">
        <f>O159*H159</f>
        <v>0</v>
      </c>
      <c r="Q159" s="228">
        <v>0.090010000000000007</v>
      </c>
      <c r="R159" s="228">
        <f>Q159*H159</f>
        <v>0.85734525000000006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127</v>
      </c>
      <c r="AT159" s="230" t="s">
        <v>123</v>
      </c>
      <c r="AU159" s="230" t="s">
        <v>83</v>
      </c>
      <c r="AY159" s="16" t="s">
        <v>121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81</v>
      </c>
      <c r="BK159" s="231">
        <f>ROUND(I159*H159,2)</f>
        <v>0</v>
      </c>
      <c r="BL159" s="16" t="s">
        <v>127</v>
      </c>
      <c r="BM159" s="230" t="s">
        <v>195</v>
      </c>
    </row>
    <row r="160" s="13" customFormat="1">
      <c r="A160" s="13"/>
      <c r="B160" s="232"/>
      <c r="C160" s="233"/>
      <c r="D160" s="234" t="s">
        <v>129</v>
      </c>
      <c r="E160" s="235" t="s">
        <v>1</v>
      </c>
      <c r="F160" s="236" t="s">
        <v>196</v>
      </c>
      <c r="G160" s="233"/>
      <c r="H160" s="237">
        <v>9.5250000000000004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129</v>
      </c>
      <c r="AU160" s="243" t="s">
        <v>83</v>
      </c>
      <c r="AV160" s="13" t="s">
        <v>83</v>
      </c>
      <c r="AW160" s="13" t="s">
        <v>30</v>
      </c>
      <c r="AX160" s="13" t="s">
        <v>81</v>
      </c>
      <c r="AY160" s="243" t="s">
        <v>121</v>
      </c>
    </row>
    <row r="161" s="2" customFormat="1" ht="24.15" customHeight="1">
      <c r="A161" s="37"/>
      <c r="B161" s="38"/>
      <c r="C161" s="218" t="s">
        <v>197</v>
      </c>
      <c r="D161" s="218" t="s">
        <v>123</v>
      </c>
      <c r="E161" s="219" t="s">
        <v>198</v>
      </c>
      <c r="F161" s="220" t="s">
        <v>199</v>
      </c>
      <c r="G161" s="221" t="s">
        <v>147</v>
      </c>
      <c r="H161" s="222">
        <v>1427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0.00046999999999999999</v>
      </c>
      <c r="R161" s="228">
        <f>Q161*H161</f>
        <v>0.67069000000000001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127</v>
      </c>
      <c r="AT161" s="230" t="s">
        <v>123</v>
      </c>
      <c r="AU161" s="230" t="s">
        <v>83</v>
      </c>
      <c r="AY161" s="16" t="s">
        <v>121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127</v>
      </c>
      <c r="BM161" s="230" t="s">
        <v>200</v>
      </c>
    </row>
    <row r="162" s="2" customFormat="1" ht="24.15" customHeight="1">
      <c r="A162" s="37"/>
      <c r="B162" s="38"/>
      <c r="C162" s="218" t="s">
        <v>201</v>
      </c>
      <c r="D162" s="218" t="s">
        <v>123</v>
      </c>
      <c r="E162" s="219" t="s">
        <v>202</v>
      </c>
      <c r="F162" s="220" t="s">
        <v>203</v>
      </c>
      <c r="G162" s="221" t="s">
        <v>147</v>
      </c>
      <c r="H162" s="222">
        <v>600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38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127</v>
      </c>
      <c r="AT162" s="230" t="s">
        <v>123</v>
      </c>
      <c r="AU162" s="230" t="s">
        <v>83</v>
      </c>
      <c r="AY162" s="16" t="s">
        <v>121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127</v>
      </c>
      <c r="BM162" s="230" t="s">
        <v>204</v>
      </c>
    </row>
    <row r="163" s="12" customFormat="1" ht="22.8" customHeight="1">
      <c r="A163" s="12"/>
      <c r="B163" s="202"/>
      <c r="C163" s="203"/>
      <c r="D163" s="204" t="s">
        <v>72</v>
      </c>
      <c r="E163" s="216" t="s">
        <v>205</v>
      </c>
      <c r="F163" s="216" t="s">
        <v>206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P164</f>
        <v>0</v>
      </c>
      <c r="Q163" s="210"/>
      <c r="R163" s="211">
        <f>R164</f>
        <v>0</v>
      </c>
      <c r="S163" s="210"/>
      <c r="T163" s="21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72</v>
      </c>
      <c r="AU163" s="214" t="s">
        <v>81</v>
      </c>
      <c r="AY163" s="213" t="s">
        <v>121</v>
      </c>
      <c r="BK163" s="215">
        <f>BK164</f>
        <v>0</v>
      </c>
    </row>
    <row r="164" s="2" customFormat="1" ht="24.15" customHeight="1">
      <c r="A164" s="37"/>
      <c r="B164" s="38"/>
      <c r="C164" s="218" t="s">
        <v>207</v>
      </c>
      <c r="D164" s="218" t="s">
        <v>123</v>
      </c>
      <c r="E164" s="219" t="s">
        <v>208</v>
      </c>
      <c r="F164" s="220" t="s">
        <v>209</v>
      </c>
      <c r="G164" s="221" t="s">
        <v>210</v>
      </c>
      <c r="H164" s="222">
        <v>323.07499999999999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38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127</v>
      </c>
      <c r="AT164" s="230" t="s">
        <v>123</v>
      </c>
      <c r="AU164" s="230" t="s">
        <v>83</v>
      </c>
      <c r="AY164" s="16" t="s">
        <v>121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127</v>
      </c>
      <c r="BM164" s="230" t="s">
        <v>211</v>
      </c>
    </row>
    <row r="165" s="12" customFormat="1" ht="25.92" customHeight="1">
      <c r="A165" s="12"/>
      <c r="B165" s="202"/>
      <c r="C165" s="203"/>
      <c r="D165" s="204" t="s">
        <v>72</v>
      </c>
      <c r="E165" s="205" t="s">
        <v>212</v>
      </c>
      <c r="F165" s="205" t="s">
        <v>213</v>
      </c>
      <c r="G165" s="203"/>
      <c r="H165" s="203"/>
      <c r="I165" s="206"/>
      <c r="J165" s="207">
        <f>BK165</f>
        <v>0</v>
      </c>
      <c r="K165" s="203"/>
      <c r="L165" s="208"/>
      <c r="M165" s="209"/>
      <c r="N165" s="210"/>
      <c r="O165" s="210"/>
      <c r="P165" s="211">
        <f>P166+P168</f>
        <v>0</v>
      </c>
      <c r="Q165" s="210"/>
      <c r="R165" s="211">
        <f>R166+R168</f>
        <v>0</v>
      </c>
      <c r="S165" s="210"/>
      <c r="T165" s="212">
        <f>T166+T168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149</v>
      </c>
      <c r="AT165" s="214" t="s">
        <v>72</v>
      </c>
      <c r="AU165" s="214" t="s">
        <v>73</v>
      </c>
      <c r="AY165" s="213" t="s">
        <v>121</v>
      </c>
      <c r="BK165" s="215">
        <f>BK166+BK168</f>
        <v>0</v>
      </c>
    </row>
    <row r="166" s="12" customFormat="1" ht="22.8" customHeight="1">
      <c r="A166" s="12"/>
      <c r="B166" s="202"/>
      <c r="C166" s="203"/>
      <c r="D166" s="204" t="s">
        <v>72</v>
      </c>
      <c r="E166" s="216" t="s">
        <v>214</v>
      </c>
      <c r="F166" s="216" t="s">
        <v>215</v>
      </c>
      <c r="G166" s="203"/>
      <c r="H166" s="203"/>
      <c r="I166" s="206"/>
      <c r="J166" s="217">
        <f>BK166</f>
        <v>0</v>
      </c>
      <c r="K166" s="203"/>
      <c r="L166" s="208"/>
      <c r="M166" s="209"/>
      <c r="N166" s="210"/>
      <c r="O166" s="210"/>
      <c r="P166" s="211">
        <f>P167</f>
        <v>0</v>
      </c>
      <c r="Q166" s="210"/>
      <c r="R166" s="211">
        <f>R167</f>
        <v>0</v>
      </c>
      <c r="S166" s="210"/>
      <c r="T166" s="212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149</v>
      </c>
      <c r="AT166" s="214" t="s">
        <v>72</v>
      </c>
      <c r="AU166" s="214" t="s">
        <v>81</v>
      </c>
      <c r="AY166" s="213" t="s">
        <v>121</v>
      </c>
      <c r="BK166" s="215">
        <f>BK167</f>
        <v>0</v>
      </c>
    </row>
    <row r="167" s="2" customFormat="1" ht="16.5" customHeight="1">
      <c r="A167" s="37"/>
      <c r="B167" s="38"/>
      <c r="C167" s="218" t="s">
        <v>216</v>
      </c>
      <c r="D167" s="218" t="s">
        <v>123</v>
      </c>
      <c r="E167" s="219" t="s">
        <v>217</v>
      </c>
      <c r="F167" s="220" t="s">
        <v>218</v>
      </c>
      <c r="G167" s="221" t="s">
        <v>219</v>
      </c>
      <c r="H167" s="222">
        <v>1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38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220</v>
      </c>
      <c r="AT167" s="230" t="s">
        <v>123</v>
      </c>
      <c r="AU167" s="230" t="s">
        <v>83</v>
      </c>
      <c r="AY167" s="16" t="s">
        <v>121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81</v>
      </c>
      <c r="BK167" s="231">
        <f>ROUND(I167*H167,2)</f>
        <v>0</v>
      </c>
      <c r="BL167" s="16" t="s">
        <v>220</v>
      </c>
      <c r="BM167" s="230" t="s">
        <v>221</v>
      </c>
    </row>
    <row r="168" s="12" customFormat="1" ht="22.8" customHeight="1">
      <c r="A168" s="12"/>
      <c r="B168" s="202"/>
      <c r="C168" s="203"/>
      <c r="D168" s="204" t="s">
        <v>72</v>
      </c>
      <c r="E168" s="216" t="s">
        <v>222</v>
      </c>
      <c r="F168" s="216" t="s">
        <v>223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P169</f>
        <v>0</v>
      </c>
      <c r="Q168" s="210"/>
      <c r="R168" s="211">
        <f>R169</f>
        <v>0</v>
      </c>
      <c r="S168" s="210"/>
      <c r="T168" s="212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149</v>
      </c>
      <c r="AT168" s="214" t="s">
        <v>72</v>
      </c>
      <c r="AU168" s="214" t="s">
        <v>81</v>
      </c>
      <c r="AY168" s="213" t="s">
        <v>121</v>
      </c>
      <c r="BK168" s="215">
        <f>BK169</f>
        <v>0</v>
      </c>
    </row>
    <row r="169" s="2" customFormat="1" ht="16.5" customHeight="1">
      <c r="A169" s="37"/>
      <c r="B169" s="38"/>
      <c r="C169" s="218" t="s">
        <v>224</v>
      </c>
      <c r="D169" s="218" t="s">
        <v>123</v>
      </c>
      <c r="E169" s="219" t="s">
        <v>225</v>
      </c>
      <c r="F169" s="220" t="s">
        <v>223</v>
      </c>
      <c r="G169" s="221" t="s">
        <v>219</v>
      </c>
      <c r="H169" s="222">
        <v>1</v>
      </c>
      <c r="I169" s="223"/>
      <c r="J169" s="224">
        <f>ROUND(I169*H169,2)</f>
        <v>0</v>
      </c>
      <c r="K169" s="225"/>
      <c r="L169" s="43"/>
      <c r="M169" s="270" t="s">
        <v>1</v>
      </c>
      <c r="N169" s="271" t="s">
        <v>38</v>
      </c>
      <c r="O169" s="272"/>
      <c r="P169" s="273">
        <f>O169*H169</f>
        <v>0</v>
      </c>
      <c r="Q169" s="273">
        <v>0</v>
      </c>
      <c r="R169" s="273">
        <f>Q169*H169</f>
        <v>0</v>
      </c>
      <c r="S169" s="273">
        <v>0</v>
      </c>
      <c r="T169" s="27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220</v>
      </c>
      <c r="AT169" s="230" t="s">
        <v>123</v>
      </c>
      <c r="AU169" s="230" t="s">
        <v>83</v>
      </c>
      <c r="AY169" s="16" t="s">
        <v>121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81</v>
      </c>
      <c r="BK169" s="231">
        <f>ROUND(I169*H169,2)</f>
        <v>0</v>
      </c>
      <c r="BL169" s="16" t="s">
        <v>220</v>
      </c>
      <c r="BM169" s="230" t="s">
        <v>226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66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aCDuYgVh7oPAjqmN2isuSpw38wQrkGqmLepv8G91fhL2P/N2uPH+ON7drvXAmF6+EWywfbNbAsgB8myC4Tid6w==" hashValue="1avDT5PAAWu9n0NdqlIuc+CK5VVa4lGyWNKGwn74w9cwqgEH/iPKFq7YhgoJHq0w7FJEh+xTzP1Nq1Epogn5VA==" algorithmName="SHA-512" password="CC35"/>
  <autoFilter ref="C123:K16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ROUND((SUM(BE128:BE220)),  2)</f>
        <v>0</v>
      </c>
      <c r="G33" s="37"/>
      <c r="H33" s="37"/>
      <c r="I33" s="154">
        <v>0.20999999999999999</v>
      </c>
      <c r="J33" s="153">
        <f>ROUND(((SUM(BE128:BE220))*I33),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ROUND((SUM(BF128:BF220)),  2)</f>
        <v>0</v>
      </c>
      <c r="G34" s="37"/>
      <c r="H34" s="37"/>
      <c r="I34" s="154">
        <v>0.12</v>
      </c>
      <c r="J34" s="153">
        <f>ROUND(((SUM(BF128:BF220))*I34),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ROUND((SUM(BG128:BG220)),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ROUND((SUM(BH128:BH220)),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ROUND((SUM(BI128:BI220)),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2024/3/4/2 - inženýrské sítě, odběrné místo, zeleň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J130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228</v>
      </c>
      <c r="E99" s="187"/>
      <c r="F99" s="187"/>
      <c r="G99" s="187"/>
      <c r="H99" s="187"/>
      <c r="I99" s="187"/>
      <c r="J99" s="188">
        <f>J164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229</v>
      </c>
      <c r="E100" s="187"/>
      <c r="F100" s="187"/>
      <c r="G100" s="187"/>
      <c r="H100" s="187"/>
      <c r="I100" s="187"/>
      <c r="J100" s="188">
        <f>J167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230</v>
      </c>
      <c r="E101" s="187"/>
      <c r="F101" s="187"/>
      <c r="G101" s="187"/>
      <c r="H101" s="187"/>
      <c r="I101" s="187"/>
      <c r="J101" s="188">
        <f>J172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101</v>
      </c>
      <c r="E102" s="187"/>
      <c r="F102" s="187"/>
      <c r="G102" s="187"/>
      <c r="H102" s="187"/>
      <c r="I102" s="187"/>
      <c r="J102" s="188">
        <f>J180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231</v>
      </c>
      <c r="E103" s="181"/>
      <c r="F103" s="181"/>
      <c r="G103" s="181"/>
      <c r="H103" s="181"/>
      <c r="I103" s="181"/>
      <c r="J103" s="182">
        <f>J190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232</v>
      </c>
      <c r="E104" s="187"/>
      <c r="F104" s="187"/>
      <c r="G104" s="187"/>
      <c r="H104" s="187"/>
      <c r="I104" s="187"/>
      <c r="J104" s="188">
        <f>J191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8"/>
      <c r="C105" s="179"/>
      <c r="D105" s="180" t="s">
        <v>233</v>
      </c>
      <c r="E105" s="181"/>
      <c r="F105" s="181"/>
      <c r="G105" s="181"/>
      <c r="H105" s="181"/>
      <c r="I105" s="181"/>
      <c r="J105" s="182">
        <f>J196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4"/>
      <c r="C106" s="185"/>
      <c r="D106" s="186" t="s">
        <v>234</v>
      </c>
      <c r="E106" s="187"/>
      <c r="F106" s="187"/>
      <c r="G106" s="187"/>
      <c r="H106" s="187"/>
      <c r="I106" s="187"/>
      <c r="J106" s="188">
        <f>J197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235</v>
      </c>
      <c r="E107" s="187"/>
      <c r="F107" s="187"/>
      <c r="G107" s="187"/>
      <c r="H107" s="187"/>
      <c r="I107" s="187"/>
      <c r="J107" s="188">
        <f>J213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78"/>
      <c r="C108" s="179"/>
      <c r="D108" s="180" t="s">
        <v>236</v>
      </c>
      <c r="E108" s="181"/>
      <c r="F108" s="181"/>
      <c r="G108" s="181"/>
      <c r="H108" s="181"/>
      <c r="I108" s="181"/>
      <c r="J108" s="182">
        <f>J216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3" t="str">
        <f>E7</f>
        <v>Město Žacléř - parkovací stání na původní odstavné ploše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91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2024/3/4/2 - inženýrské sítě, odběrné místo, zeleň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F12</f>
        <v xml:space="preserve"> </v>
      </c>
      <c r="G122" s="39"/>
      <c r="H122" s="39"/>
      <c r="I122" s="31" t="s">
        <v>22</v>
      </c>
      <c r="J122" s="78" t="str">
        <f>IF(J12="","",J12)</f>
        <v>10. 3. 2024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E15</f>
        <v xml:space="preserve"> </v>
      </c>
      <c r="G124" s="39"/>
      <c r="H124" s="39"/>
      <c r="I124" s="31" t="s">
        <v>29</v>
      </c>
      <c r="J124" s="35" t="str">
        <f>E21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27</v>
      </c>
      <c r="D125" s="39"/>
      <c r="E125" s="39"/>
      <c r="F125" s="26" t="str">
        <f>IF(E18="","",E18)</f>
        <v>Vyplň údaj</v>
      </c>
      <c r="G125" s="39"/>
      <c r="H125" s="39"/>
      <c r="I125" s="31" t="s">
        <v>31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0"/>
      <c r="B127" s="191"/>
      <c r="C127" s="192" t="s">
        <v>107</v>
      </c>
      <c r="D127" s="193" t="s">
        <v>58</v>
      </c>
      <c r="E127" s="193" t="s">
        <v>54</v>
      </c>
      <c r="F127" s="193" t="s">
        <v>55</v>
      </c>
      <c r="G127" s="193" t="s">
        <v>108</v>
      </c>
      <c r="H127" s="193" t="s">
        <v>109</v>
      </c>
      <c r="I127" s="193" t="s">
        <v>110</v>
      </c>
      <c r="J127" s="194" t="s">
        <v>95</v>
      </c>
      <c r="K127" s="195" t="s">
        <v>111</v>
      </c>
      <c r="L127" s="196"/>
      <c r="M127" s="99" t="s">
        <v>1</v>
      </c>
      <c r="N127" s="100" t="s">
        <v>37</v>
      </c>
      <c r="O127" s="100" t="s">
        <v>112</v>
      </c>
      <c r="P127" s="100" t="s">
        <v>113</v>
      </c>
      <c r="Q127" s="100" t="s">
        <v>114</v>
      </c>
      <c r="R127" s="100" t="s">
        <v>115</v>
      </c>
      <c r="S127" s="100" t="s">
        <v>116</v>
      </c>
      <c r="T127" s="101" t="s">
        <v>117</v>
      </c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</row>
    <row r="128" s="2" customFormat="1" ht="22.8" customHeight="1">
      <c r="A128" s="37"/>
      <c r="B128" s="38"/>
      <c r="C128" s="106" t="s">
        <v>118</v>
      </c>
      <c r="D128" s="39"/>
      <c r="E128" s="39"/>
      <c r="F128" s="39"/>
      <c r="G128" s="39"/>
      <c r="H128" s="39"/>
      <c r="I128" s="39"/>
      <c r="J128" s="197">
        <f>BK128</f>
        <v>0</v>
      </c>
      <c r="K128" s="39"/>
      <c r="L128" s="43"/>
      <c r="M128" s="102"/>
      <c r="N128" s="198"/>
      <c r="O128" s="103"/>
      <c r="P128" s="199">
        <f>P129+P190+P196+P216</f>
        <v>0</v>
      </c>
      <c r="Q128" s="103"/>
      <c r="R128" s="199">
        <f>R129+R190+R196+R216</f>
        <v>126.48759930000003</v>
      </c>
      <c r="S128" s="103"/>
      <c r="T128" s="200">
        <f>T129+T190+T196+T216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72</v>
      </c>
      <c r="AU128" s="16" t="s">
        <v>97</v>
      </c>
      <c r="BK128" s="201">
        <f>BK129+BK190+BK196+BK216</f>
        <v>0</v>
      </c>
    </row>
    <row r="129" s="12" customFormat="1" ht="25.92" customHeight="1">
      <c r="A129" s="12"/>
      <c r="B129" s="202"/>
      <c r="C129" s="203"/>
      <c r="D129" s="204" t="s">
        <v>72</v>
      </c>
      <c r="E129" s="205" t="s">
        <v>119</v>
      </c>
      <c r="F129" s="205" t="s">
        <v>120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P130+P164+P167+P172+P180</f>
        <v>0</v>
      </c>
      <c r="Q129" s="210"/>
      <c r="R129" s="211">
        <f>R130+R164+R167+R172+R180</f>
        <v>124.95033930000002</v>
      </c>
      <c r="S129" s="210"/>
      <c r="T129" s="212">
        <f>T130+T164+T167+T172+T180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72</v>
      </c>
      <c r="AU129" s="214" t="s">
        <v>73</v>
      </c>
      <c r="AY129" s="213" t="s">
        <v>121</v>
      </c>
      <c r="BK129" s="215">
        <f>BK130+BK164+BK167+BK172+BK180</f>
        <v>0</v>
      </c>
    </row>
    <row r="130" s="12" customFormat="1" ht="22.8" customHeight="1">
      <c r="A130" s="12"/>
      <c r="B130" s="202"/>
      <c r="C130" s="203"/>
      <c r="D130" s="204" t="s">
        <v>72</v>
      </c>
      <c r="E130" s="216" t="s">
        <v>81</v>
      </c>
      <c r="F130" s="216" t="s">
        <v>122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SUM(P131:P163)</f>
        <v>0</v>
      </c>
      <c r="Q130" s="210"/>
      <c r="R130" s="211">
        <f>SUM(R131:R163)</f>
        <v>119.64100000000001</v>
      </c>
      <c r="S130" s="210"/>
      <c r="T130" s="212">
        <f>SUM(T131:T163)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81</v>
      </c>
      <c r="AT130" s="214" t="s">
        <v>72</v>
      </c>
      <c r="AU130" s="214" t="s">
        <v>81</v>
      </c>
      <c r="AY130" s="213" t="s">
        <v>121</v>
      </c>
      <c r="BK130" s="215">
        <f>SUM(BK131:BK163)</f>
        <v>0</v>
      </c>
    </row>
    <row r="131" s="2" customFormat="1" ht="24.15" customHeight="1">
      <c r="A131" s="37"/>
      <c r="B131" s="38"/>
      <c r="C131" s="218" t="s">
        <v>81</v>
      </c>
      <c r="D131" s="218" t="s">
        <v>123</v>
      </c>
      <c r="E131" s="219" t="s">
        <v>237</v>
      </c>
      <c r="F131" s="220" t="s">
        <v>238</v>
      </c>
      <c r="G131" s="221" t="s">
        <v>126</v>
      </c>
      <c r="H131" s="222">
        <v>32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38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127</v>
      </c>
      <c r="AT131" s="230" t="s">
        <v>123</v>
      </c>
      <c r="AU131" s="230" t="s">
        <v>83</v>
      </c>
      <c r="AY131" s="16" t="s">
        <v>121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127</v>
      </c>
      <c r="BM131" s="230" t="s">
        <v>239</v>
      </c>
    </row>
    <row r="132" s="13" customFormat="1">
      <c r="A132" s="13"/>
      <c r="B132" s="232"/>
      <c r="C132" s="233"/>
      <c r="D132" s="234" t="s">
        <v>129</v>
      </c>
      <c r="E132" s="235" t="s">
        <v>1</v>
      </c>
      <c r="F132" s="236" t="s">
        <v>240</v>
      </c>
      <c r="G132" s="233"/>
      <c r="H132" s="237">
        <v>3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129</v>
      </c>
      <c r="AU132" s="243" t="s">
        <v>83</v>
      </c>
      <c r="AV132" s="13" t="s">
        <v>83</v>
      </c>
      <c r="AW132" s="13" t="s">
        <v>30</v>
      </c>
      <c r="AX132" s="13" t="s">
        <v>73</v>
      </c>
      <c r="AY132" s="243" t="s">
        <v>121</v>
      </c>
    </row>
    <row r="133" s="13" customFormat="1">
      <c r="A133" s="13"/>
      <c r="B133" s="232"/>
      <c r="C133" s="233"/>
      <c r="D133" s="234" t="s">
        <v>129</v>
      </c>
      <c r="E133" s="235" t="s">
        <v>1</v>
      </c>
      <c r="F133" s="236" t="s">
        <v>241</v>
      </c>
      <c r="G133" s="233"/>
      <c r="H133" s="237">
        <v>32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129</v>
      </c>
      <c r="AU133" s="243" t="s">
        <v>83</v>
      </c>
      <c r="AV133" s="13" t="s">
        <v>83</v>
      </c>
      <c r="AW133" s="13" t="s">
        <v>30</v>
      </c>
      <c r="AX133" s="13" t="s">
        <v>81</v>
      </c>
      <c r="AY133" s="243" t="s">
        <v>121</v>
      </c>
    </row>
    <row r="134" s="2" customFormat="1" ht="33" customHeight="1">
      <c r="A134" s="37"/>
      <c r="B134" s="38"/>
      <c r="C134" s="218" t="s">
        <v>83</v>
      </c>
      <c r="D134" s="218" t="s">
        <v>123</v>
      </c>
      <c r="E134" s="219" t="s">
        <v>242</v>
      </c>
      <c r="F134" s="220" t="s">
        <v>243</v>
      </c>
      <c r="G134" s="221" t="s">
        <v>126</v>
      </c>
      <c r="H134" s="222">
        <v>96.849999999999994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127</v>
      </c>
      <c r="AT134" s="230" t="s">
        <v>123</v>
      </c>
      <c r="AU134" s="230" t="s">
        <v>83</v>
      </c>
      <c r="AY134" s="16" t="s">
        <v>121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127</v>
      </c>
      <c r="BM134" s="230" t="s">
        <v>244</v>
      </c>
    </row>
    <row r="135" s="13" customFormat="1">
      <c r="A135" s="13"/>
      <c r="B135" s="232"/>
      <c r="C135" s="233"/>
      <c r="D135" s="234" t="s">
        <v>129</v>
      </c>
      <c r="E135" s="235" t="s">
        <v>1</v>
      </c>
      <c r="F135" s="236" t="s">
        <v>245</v>
      </c>
      <c r="G135" s="233"/>
      <c r="H135" s="237">
        <v>21.600000000000001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129</v>
      </c>
      <c r="AU135" s="243" t="s">
        <v>83</v>
      </c>
      <c r="AV135" s="13" t="s">
        <v>83</v>
      </c>
      <c r="AW135" s="13" t="s">
        <v>30</v>
      </c>
      <c r="AX135" s="13" t="s">
        <v>73</v>
      </c>
      <c r="AY135" s="243" t="s">
        <v>121</v>
      </c>
    </row>
    <row r="136" s="13" customFormat="1">
      <c r="A136" s="13"/>
      <c r="B136" s="232"/>
      <c r="C136" s="233"/>
      <c r="D136" s="234" t="s">
        <v>129</v>
      </c>
      <c r="E136" s="235" t="s">
        <v>1</v>
      </c>
      <c r="F136" s="236" t="s">
        <v>246</v>
      </c>
      <c r="G136" s="233"/>
      <c r="H136" s="237">
        <v>40.5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129</v>
      </c>
      <c r="AU136" s="243" t="s">
        <v>83</v>
      </c>
      <c r="AV136" s="13" t="s">
        <v>83</v>
      </c>
      <c r="AW136" s="13" t="s">
        <v>30</v>
      </c>
      <c r="AX136" s="13" t="s">
        <v>73</v>
      </c>
      <c r="AY136" s="243" t="s">
        <v>121</v>
      </c>
    </row>
    <row r="137" s="13" customFormat="1">
      <c r="A137" s="13"/>
      <c r="B137" s="232"/>
      <c r="C137" s="233"/>
      <c r="D137" s="234" t="s">
        <v>129</v>
      </c>
      <c r="E137" s="235" t="s">
        <v>1</v>
      </c>
      <c r="F137" s="236" t="s">
        <v>247</v>
      </c>
      <c r="G137" s="233"/>
      <c r="H137" s="237">
        <v>10.17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129</v>
      </c>
      <c r="AU137" s="243" t="s">
        <v>83</v>
      </c>
      <c r="AV137" s="13" t="s">
        <v>83</v>
      </c>
      <c r="AW137" s="13" t="s">
        <v>30</v>
      </c>
      <c r="AX137" s="13" t="s">
        <v>73</v>
      </c>
      <c r="AY137" s="243" t="s">
        <v>121</v>
      </c>
    </row>
    <row r="138" s="13" customFormat="1">
      <c r="A138" s="13"/>
      <c r="B138" s="232"/>
      <c r="C138" s="233"/>
      <c r="D138" s="234" t="s">
        <v>129</v>
      </c>
      <c r="E138" s="235" t="s">
        <v>1</v>
      </c>
      <c r="F138" s="236" t="s">
        <v>248</v>
      </c>
      <c r="G138" s="233"/>
      <c r="H138" s="237">
        <v>19.079999999999998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129</v>
      </c>
      <c r="AU138" s="243" t="s">
        <v>83</v>
      </c>
      <c r="AV138" s="13" t="s">
        <v>83</v>
      </c>
      <c r="AW138" s="13" t="s">
        <v>30</v>
      </c>
      <c r="AX138" s="13" t="s">
        <v>73</v>
      </c>
      <c r="AY138" s="243" t="s">
        <v>121</v>
      </c>
    </row>
    <row r="139" s="13" customFormat="1">
      <c r="A139" s="13"/>
      <c r="B139" s="232"/>
      <c r="C139" s="233"/>
      <c r="D139" s="234" t="s">
        <v>129</v>
      </c>
      <c r="E139" s="235" t="s">
        <v>1</v>
      </c>
      <c r="F139" s="236" t="s">
        <v>249</v>
      </c>
      <c r="G139" s="233"/>
      <c r="H139" s="237">
        <v>1.5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129</v>
      </c>
      <c r="AU139" s="243" t="s">
        <v>83</v>
      </c>
      <c r="AV139" s="13" t="s">
        <v>83</v>
      </c>
      <c r="AW139" s="13" t="s">
        <v>30</v>
      </c>
      <c r="AX139" s="13" t="s">
        <v>73</v>
      </c>
      <c r="AY139" s="243" t="s">
        <v>121</v>
      </c>
    </row>
    <row r="140" s="13" customFormat="1">
      <c r="A140" s="13"/>
      <c r="B140" s="232"/>
      <c r="C140" s="233"/>
      <c r="D140" s="234" t="s">
        <v>129</v>
      </c>
      <c r="E140" s="235" t="s">
        <v>1</v>
      </c>
      <c r="F140" s="236" t="s">
        <v>250</v>
      </c>
      <c r="G140" s="233"/>
      <c r="H140" s="237">
        <v>4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129</v>
      </c>
      <c r="AU140" s="243" t="s">
        <v>83</v>
      </c>
      <c r="AV140" s="13" t="s">
        <v>83</v>
      </c>
      <c r="AW140" s="13" t="s">
        <v>30</v>
      </c>
      <c r="AX140" s="13" t="s">
        <v>73</v>
      </c>
      <c r="AY140" s="243" t="s">
        <v>121</v>
      </c>
    </row>
    <row r="141" s="14" customFormat="1">
      <c r="A141" s="14"/>
      <c r="B141" s="244"/>
      <c r="C141" s="245"/>
      <c r="D141" s="234" t="s">
        <v>129</v>
      </c>
      <c r="E141" s="246" t="s">
        <v>1</v>
      </c>
      <c r="F141" s="247" t="s">
        <v>134</v>
      </c>
      <c r="G141" s="245"/>
      <c r="H141" s="248">
        <v>96.849999999999994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129</v>
      </c>
      <c r="AU141" s="254" t="s">
        <v>83</v>
      </c>
      <c r="AV141" s="14" t="s">
        <v>127</v>
      </c>
      <c r="AW141" s="14" t="s">
        <v>30</v>
      </c>
      <c r="AX141" s="14" t="s">
        <v>81</v>
      </c>
      <c r="AY141" s="254" t="s">
        <v>121</v>
      </c>
    </row>
    <row r="142" s="2" customFormat="1" ht="44.25" customHeight="1">
      <c r="A142" s="37"/>
      <c r="B142" s="38"/>
      <c r="C142" s="218" t="s">
        <v>138</v>
      </c>
      <c r="D142" s="218" t="s">
        <v>123</v>
      </c>
      <c r="E142" s="219" t="s">
        <v>251</v>
      </c>
      <c r="F142" s="220" t="s">
        <v>252</v>
      </c>
      <c r="G142" s="221" t="s">
        <v>176</v>
      </c>
      <c r="H142" s="222">
        <v>15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38</v>
      </c>
      <c r="O142" s="90"/>
      <c r="P142" s="228">
        <f>O142*H142</f>
        <v>0</v>
      </c>
      <c r="Q142" s="228">
        <v>0.0044000000000000003</v>
      </c>
      <c r="R142" s="228">
        <f>Q142*H142</f>
        <v>0.066000000000000003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127</v>
      </c>
      <c r="AT142" s="230" t="s">
        <v>123</v>
      </c>
      <c r="AU142" s="230" t="s">
        <v>83</v>
      </c>
      <c r="AY142" s="16" t="s">
        <v>121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81</v>
      </c>
      <c r="BK142" s="231">
        <f>ROUND(I142*H142,2)</f>
        <v>0</v>
      </c>
      <c r="BL142" s="16" t="s">
        <v>127</v>
      </c>
      <c r="BM142" s="230" t="s">
        <v>253</v>
      </c>
    </row>
    <row r="143" s="2" customFormat="1" ht="37.8" customHeight="1">
      <c r="A143" s="37"/>
      <c r="B143" s="38"/>
      <c r="C143" s="218" t="s">
        <v>127</v>
      </c>
      <c r="D143" s="218" t="s">
        <v>123</v>
      </c>
      <c r="E143" s="219" t="s">
        <v>254</v>
      </c>
      <c r="F143" s="220" t="s">
        <v>255</v>
      </c>
      <c r="G143" s="221" t="s">
        <v>126</v>
      </c>
      <c r="H143" s="222">
        <v>22.404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38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127</v>
      </c>
      <c r="AT143" s="230" t="s">
        <v>123</v>
      </c>
      <c r="AU143" s="230" t="s">
        <v>83</v>
      </c>
      <c r="AY143" s="16" t="s">
        <v>121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81</v>
      </c>
      <c r="BK143" s="231">
        <f>ROUND(I143*H143,2)</f>
        <v>0</v>
      </c>
      <c r="BL143" s="16" t="s">
        <v>127</v>
      </c>
      <c r="BM143" s="230" t="s">
        <v>256</v>
      </c>
    </row>
    <row r="144" s="13" customFormat="1">
      <c r="A144" s="13"/>
      <c r="B144" s="232"/>
      <c r="C144" s="233"/>
      <c r="D144" s="234" t="s">
        <v>129</v>
      </c>
      <c r="E144" s="235" t="s">
        <v>1</v>
      </c>
      <c r="F144" s="236" t="s">
        <v>257</v>
      </c>
      <c r="G144" s="233"/>
      <c r="H144" s="237">
        <v>22.404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129</v>
      </c>
      <c r="AU144" s="243" t="s">
        <v>83</v>
      </c>
      <c r="AV144" s="13" t="s">
        <v>83</v>
      </c>
      <c r="AW144" s="13" t="s">
        <v>30</v>
      </c>
      <c r="AX144" s="13" t="s">
        <v>81</v>
      </c>
      <c r="AY144" s="243" t="s">
        <v>121</v>
      </c>
    </row>
    <row r="145" s="2" customFormat="1" ht="33" customHeight="1">
      <c r="A145" s="37"/>
      <c r="B145" s="38"/>
      <c r="C145" s="218" t="s">
        <v>149</v>
      </c>
      <c r="D145" s="218" t="s">
        <v>123</v>
      </c>
      <c r="E145" s="219" t="s">
        <v>258</v>
      </c>
      <c r="F145" s="220" t="s">
        <v>259</v>
      </c>
      <c r="G145" s="221" t="s">
        <v>210</v>
      </c>
      <c r="H145" s="222">
        <v>40.326999999999998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38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127</v>
      </c>
      <c r="AT145" s="230" t="s">
        <v>123</v>
      </c>
      <c r="AU145" s="230" t="s">
        <v>83</v>
      </c>
      <c r="AY145" s="16" t="s">
        <v>121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81</v>
      </c>
      <c r="BK145" s="231">
        <f>ROUND(I145*H145,2)</f>
        <v>0</v>
      </c>
      <c r="BL145" s="16" t="s">
        <v>127</v>
      </c>
      <c r="BM145" s="230" t="s">
        <v>260</v>
      </c>
    </row>
    <row r="146" s="13" customFormat="1">
      <c r="A146" s="13"/>
      <c r="B146" s="232"/>
      <c r="C146" s="233"/>
      <c r="D146" s="234" t="s">
        <v>129</v>
      </c>
      <c r="E146" s="235" t="s">
        <v>1</v>
      </c>
      <c r="F146" s="236" t="s">
        <v>261</v>
      </c>
      <c r="G146" s="233"/>
      <c r="H146" s="237">
        <v>40.326999999999998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129</v>
      </c>
      <c r="AU146" s="243" t="s">
        <v>83</v>
      </c>
      <c r="AV146" s="13" t="s">
        <v>83</v>
      </c>
      <c r="AW146" s="13" t="s">
        <v>30</v>
      </c>
      <c r="AX146" s="13" t="s">
        <v>81</v>
      </c>
      <c r="AY146" s="243" t="s">
        <v>121</v>
      </c>
    </row>
    <row r="147" s="2" customFormat="1" ht="24.15" customHeight="1">
      <c r="A147" s="37"/>
      <c r="B147" s="38"/>
      <c r="C147" s="218" t="s">
        <v>154</v>
      </c>
      <c r="D147" s="218" t="s">
        <v>123</v>
      </c>
      <c r="E147" s="219" t="s">
        <v>262</v>
      </c>
      <c r="F147" s="220" t="s">
        <v>263</v>
      </c>
      <c r="G147" s="221" t="s">
        <v>126</v>
      </c>
      <c r="H147" s="222">
        <v>106.45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38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127</v>
      </c>
      <c r="AT147" s="230" t="s">
        <v>123</v>
      </c>
      <c r="AU147" s="230" t="s">
        <v>83</v>
      </c>
      <c r="AY147" s="16" t="s">
        <v>121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81</v>
      </c>
      <c r="BK147" s="231">
        <f>ROUND(I147*H147,2)</f>
        <v>0</v>
      </c>
      <c r="BL147" s="16" t="s">
        <v>127</v>
      </c>
      <c r="BM147" s="230" t="s">
        <v>264</v>
      </c>
    </row>
    <row r="148" s="13" customFormat="1">
      <c r="A148" s="13"/>
      <c r="B148" s="232"/>
      <c r="C148" s="233"/>
      <c r="D148" s="234" t="s">
        <v>129</v>
      </c>
      <c r="E148" s="235" t="s">
        <v>1</v>
      </c>
      <c r="F148" s="236" t="s">
        <v>265</v>
      </c>
      <c r="G148" s="233"/>
      <c r="H148" s="237">
        <v>106.45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129</v>
      </c>
      <c r="AU148" s="243" t="s">
        <v>83</v>
      </c>
      <c r="AV148" s="13" t="s">
        <v>83</v>
      </c>
      <c r="AW148" s="13" t="s">
        <v>30</v>
      </c>
      <c r="AX148" s="13" t="s">
        <v>81</v>
      </c>
      <c r="AY148" s="243" t="s">
        <v>121</v>
      </c>
    </row>
    <row r="149" s="2" customFormat="1" ht="16.5" customHeight="1">
      <c r="A149" s="37"/>
      <c r="B149" s="38"/>
      <c r="C149" s="255" t="s">
        <v>158</v>
      </c>
      <c r="D149" s="255" t="s">
        <v>167</v>
      </c>
      <c r="E149" s="256" t="s">
        <v>266</v>
      </c>
      <c r="F149" s="257" t="s">
        <v>267</v>
      </c>
      <c r="G149" s="258" t="s">
        <v>210</v>
      </c>
      <c r="H149" s="259">
        <v>40.326999999999998</v>
      </c>
      <c r="I149" s="260"/>
      <c r="J149" s="261">
        <f>ROUND(I149*H149,2)</f>
        <v>0</v>
      </c>
      <c r="K149" s="262"/>
      <c r="L149" s="263"/>
      <c r="M149" s="264" t="s">
        <v>1</v>
      </c>
      <c r="N149" s="265" t="s">
        <v>38</v>
      </c>
      <c r="O149" s="90"/>
      <c r="P149" s="228">
        <f>O149*H149</f>
        <v>0</v>
      </c>
      <c r="Q149" s="228">
        <v>1</v>
      </c>
      <c r="R149" s="228">
        <f>Q149*H149</f>
        <v>40.326999999999998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162</v>
      </c>
      <c r="AT149" s="230" t="s">
        <v>167</v>
      </c>
      <c r="AU149" s="230" t="s">
        <v>83</v>
      </c>
      <c r="AY149" s="16" t="s">
        <v>121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127</v>
      </c>
      <c r="BM149" s="230" t="s">
        <v>268</v>
      </c>
    </row>
    <row r="150" s="13" customFormat="1">
      <c r="A150" s="13"/>
      <c r="B150" s="232"/>
      <c r="C150" s="233"/>
      <c r="D150" s="234" t="s">
        <v>129</v>
      </c>
      <c r="E150" s="235" t="s">
        <v>1</v>
      </c>
      <c r="F150" s="236" t="s">
        <v>261</v>
      </c>
      <c r="G150" s="233"/>
      <c r="H150" s="237">
        <v>40.326999999999998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129</v>
      </c>
      <c r="AU150" s="243" t="s">
        <v>83</v>
      </c>
      <c r="AV150" s="13" t="s">
        <v>83</v>
      </c>
      <c r="AW150" s="13" t="s">
        <v>30</v>
      </c>
      <c r="AX150" s="13" t="s">
        <v>81</v>
      </c>
      <c r="AY150" s="243" t="s">
        <v>121</v>
      </c>
    </row>
    <row r="151" s="2" customFormat="1" ht="24.15" customHeight="1">
      <c r="A151" s="37"/>
      <c r="B151" s="38"/>
      <c r="C151" s="218" t="s">
        <v>162</v>
      </c>
      <c r="D151" s="218" t="s">
        <v>123</v>
      </c>
      <c r="E151" s="219" t="s">
        <v>269</v>
      </c>
      <c r="F151" s="220" t="s">
        <v>270</v>
      </c>
      <c r="G151" s="221" t="s">
        <v>126</v>
      </c>
      <c r="H151" s="222">
        <v>22.404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38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127</v>
      </c>
      <c r="AT151" s="230" t="s">
        <v>123</v>
      </c>
      <c r="AU151" s="230" t="s">
        <v>83</v>
      </c>
      <c r="AY151" s="16" t="s">
        <v>121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127</v>
      </c>
      <c r="BM151" s="230" t="s">
        <v>271</v>
      </c>
    </row>
    <row r="152" s="13" customFormat="1">
      <c r="A152" s="13"/>
      <c r="B152" s="232"/>
      <c r="C152" s="233"/>
      <c r="D152" s="234" t="s">
        <v>129</v>
      </c>
      <c r="E152" s="235" t="s">
        <v>1</v>
      </c>
      <c r="F152" s="236" t="s">
        <v>272</v>
      </c>
      <c r="G152" s="233"/>
      <c r="H152" s="237">
        <v>22.404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129</v>
      </c>
      <c r="AU152" s="243" t="s">
        <v>83</v>
      </c>
      <c r="AV152" s="13" t="s">
        <v>83</v>
      </c>
      <c r="AW152" s="13" t="s">
        <v>30</v>
      </c>
      <c r="AX152" s="13" t="s">
        <v>81</v>
      </c>
      <c r="AY152" s="243" t="s">
        <v>121</v>
      </c>
    </row>
    <row r="153" s="2" customFormat="1" ht="24.15" customHeight="1">
      <c r="A153" s="37"/>
      <c r="B153" s="38"/>
      <c r="C153" s="218" t="s">
        <v>166</v>
      </c>
      <c r="D153" s="218" t="s">
        <v>123</v>
      </c>
      <c r="E153" s="219" t="s">
        <v>273</v>
      </c>
      <c r="F153" s="220" t="s">
        <v>274</v>
      </c>
      <c r="G153" s="221" t="s">
        <v>147</v>
      </c>
      <c r="H153" s="222">
        <v>220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38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127</v>
      </c>
      <c r="AT153" s="230" t="s">
        <v>123</v>
      </c>
      <c r="AU153" s="230" t="s">
        <v>83</v>
      </c>
      <c r="AY153" s="16" t="s">
        <v>121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127</v>
      </c>
      <c r="BM153" s="230" t="s">
        <v>275</v>
      </c>
    </row>
    <row r="154" s="2" customFormat="1" ht="16.5" customHeight="1">
      <c r="A154" s="37"/>
      <c r="B154" s="38"/>
      <c r="C154" s="255" t="s">
        <v>173</v>
      </c>
      <c r="D154" s="255" t="s">
        <v>167</v>
      </c>
      <c r="E154" s="256" t="s">
        <v>276</v>
      </c>
      <c r="F154" s="257" t="s">
        <v>277</v>
      </c>
      <c r="G154" s="258" t="s">
        <v>278</v>
      </c>
      <c r="H154" s="259">
        <v>22</v>
      </c>
      <c r="I154" s="260"/>
      <c r="J154" s="261">
        <f>ROUND(I154*H154,2)</f>
        <v>0</v>
      </c>
      <c r="K154" s="262"/>
      <c r="L154" s="263"/>
      <c r="M154" s="264" t="s">
        <v>1</v>
      </c>
      <c r="N154" s="265" t="s">
        <v>38</v>
      </c>
      <c r="O154" s="90"/>
      <c r="P154" s="228">
        <f>O154*H154</f>
        <v>0</v>
      </c>
      <c r="Q154" s="228">
        <v>0.001</v>
      </c>
      <c r="R154" s="228">
        <f>Q154*H154</f>
        <v>0.021999999999999999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162</v>
      </c>
      <c r="AT154" s="230" t="s">
        <v>167</v>
      </c>
      <c r="AU154" s="230" t="s">
        <v>83</v>
      </c>
      <c r="AY154" s="16" t="s">
        <v>121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81</v>
      </c>
      <c r="BK154" s="231">
        <f>ROUND(I154*H154,2)</f>
        <v>0</v>
      </c>
      <c r="BL154" s="16" t="s">
        <v>127</v>
      </c>
      <c r="BM154" s="230" t="s">
        <v>279</v>
      </c>
    </row>
    <row r="155" s="13" customFormat="1">
      <c r="A155" s="13"/>
      <c r="B155" s="232"/>
      <c r="C155" s="233"/>
      <c r="D155" s="234" t="s">
        <v>129</v>
      </c>
      <c r="E155" s="233"/>
      <c r="F155" s="236" t="s">
        <v>280</v>
      </c>
      <c r="G155" s="233"/>
      <c r="H155" s="237">
        <v>22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129</v>
      </c>
      <c r="AU155" s="243" t="s">
        <v>83</v>
      </c>
      <c r="AV155" s="13" t="s">
        <v>83</v>
      </c>
      <c r="AW155" s="13" t="s">
        <v>4</v>
      </c>
      <c r="AX155" s="13" t="s">
        <v>81</v>
      </c>
      <c r="AY155" s="243" t="s">
        <v>121</v>
      </c>
    </row>
    <row r="156" s="2" customFormat="1" ht="24.15" customHeight="1">
      <c r="A156" s="37"/>
      <c r="B156" s="38"/>
      <c r="C156" s="218" t="s">
        <v>180</v>
      </c>
      <c r="D156" s="218" t="s">
        <v>123</v>
      </c>
      <c r="E156" s="219" t="s">
        <v>281</v>
      </c>
      <c r="F156" s="220" t="s">
        <v>282</v>
      </c>
      <c r="G156" s="221" t="s">
        <v>147</v>
      </c>
      <c r="H156" s="222">
        <v>220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38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127</v>
      </c>
      <c r="AT156" s="230" t="s">
        <v>123</v>
      </c>
      <c r="AU156" s="230" t="s">
        <v>83</v>
      </c>
      <c r="AY156" s="16" t="s">
        <v>121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81</v>
      </c>
      <c r="BK156" s="231">
        <f>ROUND(I156*H156,2)</f>
        <v>0</v>
      </c>
      <c r="BL156" s="16" t="s">
        <v>127</v>
      </c>
      <c r="BM156" s="230" t="s">
        <v>283</v>
      </c>
    </row>
    <row r="157" s="13" customFormat="1">
      <c r="A157" s="13"/>
      <c r="B157" s="232"/>
      <c r="C157" s="233"/>
      <c r="D157" s="234" t="s">
        <v>129</v>
      </c>
      <c r="E157" s="235" t="s">
        <v>1</v>
      </c>
      <c r="F157" s="236" t="s">
        <v>284</v>
      </c>
      <c r="G157" s="233"/>
      <c r="H157" s="237">
        <v>220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129</v>
      </c>
      <c r="AU157" s="243" t="s">
        <v>83</v>
      </c>
      <c r="AV157" s="13" t="s">
        <v>83</v>
      </c>
      <c r="AW157" s="13" t="s">
        <v>30</v>
      </c>
      <c r="AX157" s="13" t="s">
        <v>81</v>
      </c>
      <c r="AY157" s="243" t="s">
        <v>121</v>
      </c>
    </row>
    <row r="158" s="2" customFormat="1" ht="16.5" customHeight="1">
      <c r="A158" s="37"/>
      <c r="B158" s="38"/>
      <c r="C158" s="255" t="s">
        <v>285</v>
      </c>
      <c r="D158" s="255" t="s">
        <v>167</v>
      </c>
      <c r="E158" s="256" t="s">
        <v>286</v>
      </c>
      <c r="F158" s="257" t="s">
        <v>287</v>
      </c>
      <c r="G158" s="258" t="s">
        <v>210</v>
      </c>
      <c r="H158" s="259">
        <v>79.200000000000003</v>
      </c>
      <c r="I158" s="260"/>
      <c r="J158" s="261">
        <f>ROUND(I158*H158,2)</f>
        <v>0</v>
      </c>
      <c r="K158" s="262"/>
      <c r="L158" s="263"/>
      <c r="M158" s="264" t="s">
        <v>1</v>
      </c>
      <c r="N158" s="265" t="s">
        <v>38</v>
      </c>
      <c r="O158" s="90"/>
      <c r="P158" s="228">
        <f>O158*H158</f>
        <v>0</v>
      </c>
      <c r="Q158" s="228">
        <v>1</v>
      </c>
      <c r="R158" s="228">
        <f>Q158*H158</f>
        <v>79.200000000000003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162</v>
      </c>
      <c r="AT158" s="230" t="s">
        <v>167</v>
      </c>
      <c r="AU158" s="230" t="s">
        <v>83</v>
      </c>
      <c r="AY158" s="16" t="s">
        <v>121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81</v>
      </c>
      <c r="BK158" s="231">
        <f>ROUND(I158*H158,2)</f>
        <v>0</v>
      </c>
      <c r="BL158" s="16" t="s">
        <v>127</v>
      </c>
      <c r="BM158" s="230" t="s">
        <v>288</v>
      </c>
    </row>
    <row r="159" s="13" customFormat="1">
      <c r="A159" s="13"/>
      <c r="B159" s="232"/>
      <c r="C159" s="233"/>
      <c r="D159" s="234" t="s">
        <v>129</v>
      </c>
      <c r="E159" s="235" t="s">
        <v>1</v>
      </c>
      <c r="F159" s="236" t="s">
        <v>289</v>
      </c>
      <c r="G159" s="233"/>
      <c r="H159" s="237">
        <v>79.200000000000003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129</v>
      </c>
      <c r="AU159" s="243" t="s">
        <v>83</v>
      </c>
      <c r="AV159" s="13" t="s">
        <v>83</v>
      </c>
      <c r="AW159" s="13" t="s">
        <v>30</v>
      </c>
      <c r="AX159" s="13" t="s">
        <v>81</v>
      </c>
      <c r="AY159" s="243" t="s">
        <v>121</v>
      </c>
    </row>
    <row r="160" s="2" customFormat="1" ht="33" customHeight="1">
      <c r="A160" s="37"/>
      <c r="B160" s="38"/>
      <c r="C160" s="218" t="s">
        <v>8</v>
      </c>
      <c r="D160" s="218" t="s">
        <v>123</v>
      </c>
      <c r="E160" s="219" t="s">
        <v>290</v>
      </c>
      <c r="F160" s="220" t="s">
        <v>291</v>
      </c>
      <c r="G160" s="221" t="s">
        <v>292</v>
      </c>
      <c r="H160" s="222">
        <v>13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38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127</v>
      </c>
      <c r="AT160" s="230" t="s">
        <v>123</v>
      </c>
      <c r="AU160" s="230" t="s">
        <v>83</v>
      </c>
      <c r="AY160" s="16" t="s">
        <v>121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81</v>
      </c>
      <c r="BK160" s="231">
        <f>ROUND(I160*H160,2)</f>
        <v>0</v>
      </c>
      <c r="BL160" s="16" t="s">
        <v>127</v>
      </c>
      <c r="BM160" s="230" t="s">
        <v>293</v>
      </c>
    </row>
    <row r="161" s="2" customFormat="1" ht="21.75" customHeight="1">
      <c r="A161" s="37"/>
      <c r="B161" s="38"/>
      <c r="C161" s="218" t="s">
        <v>192</v>
      </c>
      <c r="D161" s="218" t="s">
        <v>123</v>
      </c>
      <c r="E161" s="219" t="s">
        <v>294</v>
      </c>
      <c r="F161" s="220" t="s">
        <v>295</v>
      </c>
      <c r="G161" s="221" t="s">
        <v>147</v>
      </c>
      <c r="H161" s="222">
        <v>220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127</v>
      </c>
      <c r="AT161" s="230" t="s">
        <v>123</v>
      </c>
      <c r="AU161" s="230" t="s">
        <v>83</v>
      </c>
      <c r="AY161" s="16" t="s">
        <v>121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127</v>
      </c>
      <c r="BM161" s="230" t="s">
        <v>296</v>
      </c>
    </row>
    <row r="162" s="2" customFormat="1" ht="24.15" customHeight="1">
      <c r="A162" s="37"/>
      <c r="B162" s="38"/>
      <c r="C162" s="218" t="s">
        <v>197</v>
      </c>
      <c r="D162" s="218" t="s">
        <v>123</v>
      </c>
      <c r="E162" s="219" t="s">
        <v>297</v>
      </c>
      <c r="F162" s="220" t="s">
        <v>298</v>
      </c>
      <c r="G162" s="221" t="s">
        <v>292</v>
      </c>
      <c r="H162" s="222">
        <v>13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38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127</v>
      </c>
      <c r="AT162" s="230" t="s">
        <v>123</v>
      </c>
      <c r="AU162" s="230" t="s">
        <v>83</v>
      </c>
      <c r="AY162" s="16" t="s">
        <v>121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127</v>
      </c>
      <c r="BM162" s="230" t="s">
        <v>299</v>
      </c>
    </row>
    <row r="163" s="2" customFormat="1" ht="16.5" customHeight="1">
      <c r="A163" s="37"/>
      <c r="B163" s="38"/>
      <c r="C163" s="255" t="s">
        <v>201</v>
      </c>
      <c r="D163" s="255" t="s">
        <v>167</v>
      </c>
      <c r="E163" s="256" t="s">
        <v>300</v>
      </c>
      <c r="F163" s="257" t="s">
        <v>301</v>
      </c>
      <c r="G163" s="258" t="s">
        <v>292</v>
      </c>
      <c r="H163" s="259">
        <v>13</v>
      </c>
      <c r="I163" s="260"/>
      <c r="J163" s="261">
        <f>ROUND(I163*H163,2)</f>
        <v>0</v>
      </c>
      <c r="K163" s="262"/>
      <c r="L163" s="263"/>
      <c r="M163" s="264" t="s">
        <v>1</v>
      </c>
      <c r="N163" s="265" t="s">
        <v>38</v>
      </c>
      <c r="O163" s="90"/>
      <c r="P163" s="228">
        <f>O163*H163</f>
        <v>0</v>
      </c>
      <c r="Q163" s="228">
        <v>0.002</v>
      </c>
      <c r="R163" s="228">
        <f>Q163*H163</f>
        <v>0.026000000000000002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162</v>
      </c>
      <c r="AT163" s="230" t="s">
        <v>167</v>
      </c>
      <c r="AU163" s="230" t="s">
        <v>83</v>
      </c>
      <c r="AY163" s="16" t="s">
        <v>121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81</v>
      </c>
      <c r="BK163" s="231">
        <f>ROUND(I163*H163,2)</f>
        <v>0</v>
      </c>
      <c r="BL163" s="16" t="s">
        <v>127</v>
      </c>
      <c r="BM163" s="230" t="s">
        <v>302</v>
      </c>
    </row>
    <row r="164" s="12" customFormat="1" ht="22.8" customHeight="1">
      <c r="A164" s="12"/>
      <c r="B164" s="202"/>
      <c r="C164" s="203"/>
      <c r="D164" s="204" t="s">
        <v>72</v>
      </c>
      <c r="E164" s="216" t="s">
        <v>83</v>
      </c>
      <c r="F164" s="216" t="s">
        <v>303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SUM(P165:P166)</f>
        <v>0</v>
      </c>
      <c r="Q164" s="210"/>
      <c r="R164" s="211">
        <f>SUM(R165:R166)</f>
        <v>2.4768512999999999</v>
      </c>
      <c r="S164" s="210"/>
      <c r="T164" s="212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81</v>
      </c>
      <c r="AT164" s="214" t="s">
        <v>72</v>
      </c>
      <c r="AU164" s="214" t="s">
        <v>81</v>
      </c>
      <c r="AY164" s="213" t="s">
        <v>121</v>
      </c>
      <c r="BK164" s="215">
        <f>SUM(BK165:BK166)</f>
        <v>0</v>
      </c>
    </row>
    <row r="165" s="2" customFormat="1" ht="16.5" customHeight="1">
      <c r="A165" s="37"/>
      <c r="B165" s="38"/>
      <c r="C165" s="218" t="s">
        <v>304</v>
      </c>
      <c r="D165" s="218" t="s">
        <v>123</v>
      </c>
      <c r="E165" s="219" t="s">
        <v>305</v>
      </c>
      <c r="F165" s="220" t="s">
        <v>306</v>
      </c>
      <c r="G165" s="221" t="s">
        <v>126</v>
      </c>
      <c r="H165" s="222">
        <v>0.98999999999999999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38</v>
      </c>
      <c r="O165" s="90"/>
      <c r="P165" s="228">
        <f>O165*H165</f>
        <v>0</v>
      </c>
      <c r="Q165" s="228">
        <v>2.5018699999999998</v>
      </c>
      <c r="R165" s="228">
        <f>Q165*H165</f>
        <v>2.4768512999999999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127</v>
      </c>
      <c r="AT165" s="230" t="s">
        <v>123</v>
      </c>
      <c r="AU165" s="230" t="s">
        <v>83</v>
      </c>
      <c r="AY165" s="16" t="s">
        <v>121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81</v>
      </c>
      <c r="BK165" s="231">
        <f>ROUND(I165*H165,2)</f>
        <v>0</v>
      </c>
      <c r="BL165" s="16" t="s">
        <v>127</v>
      </c>
      <c r="BM165" s="230" t="s">
        <v>307</v>
      </c>
    </row>
    <row r="166" s="13" customFormat="1">
      <c r="A166" s="13"/>
      <c r="B166" s="232"/>
      <c r="C166" s="233"/>
      <c r="D166" s="234" t="s">
        <v>129</v>
      </c>
      <c r="E166" s="235" t="s">
        <v>1</v>
      </c>
      <c r="F166" s="236" t="s">
        <v>308</v>
      </c>
      <c r="G166" s="233"/>
      <c r="H166" s="237">
        <v>0.98999999999999999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129</v>
      </c>
      <c r="AU166" s="243" t="s">
        <v>83</v>
      </c>
      <c r="AV166" s="13" t="s">
        <v>83</v>
      </c>
      <c r="AW166" s="13" t="s">
        <v>30</v>
      </c>
      <c r="AX166" s="13" t="s">
        <v>81</v>
      </c>
      <c r="AY166" s="243" t="s">
        <v>121</v>
      </c>
    </row>
    <row r="167" s="12" customFormat="1" ht="22.8" customHeight="1">
      <c r="A167" s="12"/>
      <c r="B167" s="202"/>
      <c r="C167" s="203"/>
      <c r="D167" s="204" t="s">
        <v>72</v>
      </c>
      <c r="E167" s="216" t="s">
        <v>138</v>
      </c>
      <c r="F167" s="216" t="s">
        <v>309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SUM(P168:P171)</f>
        <v>0</v>
      </c>
      <c r="Q167" s="210"/>
      <c r="R167" s="211">
        <f>SUM(R168:R171)</f>
        <v>2.2858179999999999</v>
      </c>
      <c r="S167" s="210"/>
      <c r="T167" s="212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81</v>
      </c>
      <c r="AT167" s="214" t="s">
        <v>72</v>
      </c>
      <c r="AU167" s="214" t="s">
        <v>81</v>
      </c>
      <c r="AY167" s="213" t="s">
        <v>121</v>
      </c>
      <c r="BK167" s="215">
        <f>SUM(BK168:BK171)</f>
        <v>0</v>
      </c>
    </row>
    <row r="168" s="2" customFormat="1" ht="33" customHeight="1">
      <c r="A168" s="37"/>
      <c r="B168" s="38"/>
      <c r="C168" s="218" t="s">
        <v>207</v>
      </c>
      <c r="D168" s="218" t="s">
        <v>123</v>
      </c>
      <c r="E168" s="219" t="s">
        <v>310</v>
      </c>
      <c r="F168" s="220" t="s">
        <v>311</v>
      </c>
      <c r="G168" s="221" t="s">
        <v>147</v>
      </c>
      <c r="H168" s="222">
        <v>3.1499999999999999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38</v>
      </c>
      <c r="O168" s="90"/>
      <c r="P168" s="228">
        <f>O168*H168</f>
        <v>0</v>
      </c>
      <c r="Q168" s="228">
        <v>0.68271999999999999</v>
      </c>
      <c r="R168" s="228">
        <f>Q168*H168</f>
        <v>2.1505679999999998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127</v>
      </c>
      <c r="AT168" s="230" t="s">
        <v>123</v>
      </c>
      <c r="AU168" s="230" t="s">
        <v>83</v>
      </c>
      <c r="AY168" s="16" t="s">
        <v>121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81</v>
      </c>
      <c r="BK168" s="231">
        <f>ROUND(I168*H168,2)</f>
        <v>0</v>
      </c>
      <c r="BL168" s="16" t="s">
        <v>127</v>
      </c>
      <c r="BM168" s="230" t="s">
        <v>312</v>
      </c>
    </row>
    <row r="169" s="13" customFormat="1">
      <c r="A169" s="13"/>
      <c r="B169" s="232"/>
      <c r="C169" s="233"/>
      <c r="D169" s="234" t="s">
        <v>129</v>
      </c>
      <c r="E169" s="235" t="s">
        <v>1</v>
      </c>
      <c r="F169" s="236" t="s">
        <v>313</v>
      </c>
      <c r="G169" s="233"/>
      <c r="H169" s="237">
        <v>3.1499999999999999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129</v>
      </c>
      <c r="AU169" s="243" t="s">
        <v>83</v>
      </c>
      <c r="AV169" s="13" t="s">
        <v>83</v>
      </c>
      <c r="AW169" s="13" t="s">
        <v>30</v>
      </c>
      <c r="AX169" s="13" t="s">
        <v>81</v>
      </c>
      <c r="AY169" s="243" t="s">
        <v>121</v>
      </c>
    </row>
    <row r="170" s="2" customFormat="1" ht="16.5" customHeight="1">
      <c r="A170" s="37"/>
      <c r="B170" s="38"/>
      <c r="C170" s="218" t="s">
        <v>216</v>
      </c>
      <c r="D170" s="218" t="s">
        <v>123</v>
      </c>
      <c r="E170" s="219" t="s">
        <v>314</v>
      </c>
      <c r="F170" s="220" t="s">
        <v>315</v>
      </c>
      <c r="G170" s="221" t="s">
        <v>292</v>
      </c>
      <c r="H170" s="222">
        <v>10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38</v>
      </c>
      <c r="O170" s="90"/>
      <c r="P170" s="228">
        <f>O170*H170</f>
        <v>0</v>
      </c>
      <c r="Q170" s="228">
        <v>0.0124</v>
      </c>
      <c r="R170" s="228">
        <f>Q170*H170</f>
        <v>0.124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127</v>
      </c>
      <c r="AT170" s="230" t="s">
        <v>123</v>
      </c>
      <c r="AU170" s="230" t="s">
        <v>83</v>
      </c>
      <c r="AY170" s="16" t="s">
        <v>121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81</v>
      </c>
      <c r="BK170" s="231">
        <f>ROUND(I170*H170,2)</f>
        <v>0</v>
      </c>
      <c r="BL170" s="16" t="s">
        <v>127</v>
      </c>
      <c r="BM170" s="230" t="s">
        <v>316</v>
      </c>
    </row>
    <row r="171" s="2" customFormat="1" ht="16.5" customHeight="1">
      <c r="A171" s="37"/>
      <c r="B171" s="38"/>
      <c r="C171" s="218" t="s">
        <v>224</v>
      </c>
      <c r="D171" s="218" t="s">
        <v>123</v>
      </c>
      <c r="E171" s="219" t="s">
        <v>317</v>
      </c>
      <c r="F171" s="220" t="s">
        <v>318</v>
      </c>
      <c r="G171" s="221" t="s">
        <v>176</v>
      </c>
      <c r="H171" s="222">
        <v>25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38</v>
      </c>
      <c r="O171" s="90"/>
      <c r="P171" s="228">
        <f>O171*H171</f>
        <v>0</v>
      </c>
      <c r="Q171" s="228">
        <v>0.00044999999999999999</v>
      </c>
      <c r="R171" s="228">
        <f>Q171*H171</f>
        <v>0.01125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127</v>
      </c>
      <c r="AT171" s="230" t="s">
        <v>123</v>
      </c>
      <c r="AU171" s="230" t="s">
        <v>83</v>
      </c>
      <c r="AY171" s="16" t="s">
        <v>121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81</v>
      </c>
      <c r="BK171" s="231">
        <f>ROUND(I171*H171,2)</f>
        <v>0</v>
      </c>
      <c r="BL171" s="16" t="s">
        <v>127</v>
      </c>
      <c r="BM171" s="230" t="s">
        <v>319</v>
      </c>
    </row>
    <row r="172" s="12" customFormat="1" ht="22.8" customHeight="1">
      <c r="A172" s="12"/>
      <c r="B172" s="202"/>
      <c r="C172" s="203"/>
      <c r="D172" s="204" t="s">
        <v>72</v>
      </c>
      <c r="E172" s="216" t="s">
        <v>162</v>
      </c>
      <c r="F172" s="216" t="s">
        <v>320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SUM(P173:P179)</f>
        <v>0</v>
      </c>
      <c r="Q172" s="210"/>
      <c r="R172" s="211">
        <f>SUM(R173:R179)</f>
        <v>0.54661000000000004</v>
      </c>
      <c r="S172" s="210"/>
      <c r="T172" s="212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81</v>
      </c>
      <c r="AT172" s="214" t="s">
        <v>72</v>
      </c>
      <c r="AU172" s="214" t="s">
        <v>81</v>
      </c>
      <c r="AY172" s="213" t="s">
        <v>121</v>
      </c>
      <c r="BK172" s="215">
        <f>SUM(BK173:BK179)</f>
        <v>0</v>
      </c>
    </row>
    <row r="173" s="2" customFormat="1" ht="24.15" customHeight="1">
      <c r="A173" s="37"/>
      <c r="B173" s="38"/>
      <c r="C173" s="218" t="s">
        <v>321</v>
      </c>
      <c r="D173" s="218" t="s">
        <v>123</v>
      </c>
      <c r="E173" s="219" t="s">
        <v>322</v>
      </c>
      <c r="F173" s="220" t="s">
        <v>323</v>
      </c>
      <c r="G173" s="221" t="s">
        <v>176</v>
      </c>
      <c r="H173" s="222">
        <v>60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38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127</v>
      </c>
      <c r="AT173" s="230" t="s">
        <v>123</v>
      </c>
      <c r="AU173" s="230" t="s">
        <v>83</v>
      </c>
      <c r="AY173" s="16" t="s">
        <v>121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81</v>
      </c>
      <c r="BK173" s="231">
        <f>ROUND(I173*H173,2)</f>
        <v>0</v>
      </c>
      <c r="BL173" s="16" t="s">
        <v>127</v>
      </c>
      <c r="BM173" s="230" t="s">
        <v>324</v>
      </c>
    </row>
    <row r="174" s="13" customFormat="1">
      <c r="A174" s="13"/>
      <c r="B174" s="232"/>
      <c r="C174" s="233"/>
      <c r="D174" s="234" t="s">
        <v>129</v>
      </c>
      <c r="E174" s="235" t="s">
        <v>1</v>
      </c>
      <c r="F174" s="236" t="s">
        <v>325</v>
      </c>
      <c r="G174" s="233"/>
      <c r="H174" s="237">
        <v>60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129</v>
      </c>
      <c r="AU174" s="243" t="s">
        <v>83</v>
      </c>
      <c r="AV174" s="13" t="s">
        <v>83</v>
      </c>
      <c r="AW174" s="13" t="s">
        <v>30</v>
      </c>
      <c r="AX174" s="13" t="s">
        <v>81</v>
      </c>
      <c r="AY174" s="243" t="s">
        <v>121</v>
      </c>
    </row>
    <row r="175" s="2" customFormat="1" ht="24.15" customHeight="1">
      <c r="A175" s="37"/>
      <c r="B175" s="38"/>
      <c r="C175" s="255" t="s">
        <v>7</v>
      </c>
      <c r="D175" s="255" t="s">
        <v>167</v>
      </c>
      <c r="E175" s="256" t="s">
        <v>326</v>
      </c>
      <c r="F175" s="257" t="s">
        <v>327</v>
      </c>
      <c r="G175" s="258" t="s">
        <v>176</v>
      </c>
      <c r="H175" s="259">
        <v>60</v>
      </c>
      <c r="I175" s="260"/>
      <c r="J175" s="261">
        <f>ROUND(I175*H175,2)</f>
        <v>0</v>
      </c>
      <c r="K175" s="262"/>
      <c r="L175" s="263"/>
      <c r="M175" s="264" t="s">
        <v>1</v>
      </c>
      <c r="N175" s="265" t="s">
        <v>38</v>
      </c>
      <c r="O175" s="90"/>
      <c r="P175" s="228">
        <f>O175*H175</f>
        <v>0</v>
      </c>
      <c r="Q175" s="228">
        <v>0.00027</v>
      </c>
      <c r="R175" s="228">
        <f>Q175*H175</f>
        <v>0.016199999999999999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162</v>
      </c>
      <c r="AT175" s="230" t="s">
        <v>167</v>
      </c>
      <c r="AU175" s="230" t="s">
        <v>83</v>
      </c>
      <c r="AY175" s="16" t="s">
        <v>121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81</v>
      </c>
      <c r="BK175" s="231">
        <f>ROUND(I175*H175,2)</f>
        <v>0</v>
      </c>
      <c r="BL175" s="16" t="s">
        <v>127</v>
      </c>
      <c r="BM175" s="230" t="s">
        <v>328</v>
      </c>
    </row>
    <row r="176" s="2" customFormat="1" ht="24.15" customHeight="1">
      <c r="A176" s="37"/>
      <c r="B176" s="38"/>
      <c r="C176" s="218" t="s">
        <v>329</v>
      </c>
      <c r="D176" s="218" t="s">
        <v>123</v>
      </c>
      <c r="E176" s="219" t="s">
        <v>330</v>
      </c>
      <c r="F176" s="220" t="s">
        <v>331</v>
      </c>
      <c r="G176" s="221" t="s">
        <v>176</v>
      </c>
      <c r="H176" s="222">
        <v>25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38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127</v>
      </c>
      <c r="AT176" s="230" t="s">
        <v>123</v>
      </c>
      <c r="AU176" s="230" t="s">
        <v>83</v>
      </c>
      <c r="AY176" s="16" t="s">
        <v>121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81</v>
      </c>
      <c r="BK176" s="231">
        <f>ROUND(I176*H176,2)</f>
        <v>0</v>
      </c>
      <c r="BL176" s="16" t="s">
        <v>127</v>
      </c>
      <c r="BM176" s="230" t="s">
        <v>332</v>
      </c>
    </row>
    <row r="177" s="2" customFormat="1" ht="24.15" customHeight="1">
      <c r="A177" s="37"/>
      <c r="B177" s="38"/>
      <c r="C177" s="255" t="s">
        <v>333</v>
      </c>
      <c r="D177" s="255" t="s">
        <v>167</v>
      </c>
      <c r="E177" s="256" t="s">
        <v>334</v>
      </c>
      <c r="F177" s="257" t="s">
        <v>335</v>
      </c>
      <c r="G177" s="258" t="s">
        <v>176</v>
      </c>
      <c r="H177" s="259">
        <v>25</v>
      </c>
      <c r="I177" s="260"/>
      <c r="J177" s="261">
        <f>ROUND(I177*H177,2)</f>
        <v>0</v>
      </c>
      <c r="K177" s="262"/>
      <c r="L177" s="263"/>
      <c r="M177" s="264" t="s">
        <v>1</v>
      </c>
      <c r="N177" s="265" t="s">
        <v>38</v>
      </c>
      <c r="O177" s="90"/>
      <c r="P177" s="228">
        <f>O177*H177</f>
        <v>0</v>
      </c>
      <c r="Q177" s="228">
        <v>0.00214</v>
      </c>
      <c r="R177" s="228">
        <f>Q177*H177</f>
        <v>0.053499999999999999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162</v>
      </c>
      <c r="AT177" s="230" t="s">
        <v>167</v>
      </c>
      <c r="AU177" s="230" t="s">
        <v>83</v>
      </c>
      <c r="AY177" s="16" t="s">
        <v>121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81</v>
      </c>
      <c r="BK177" s="231">
        <f>ROUND(I177*H177,2)</f>
        <v>0</v>
      </c>
      <c r="BL177" s="16" t="s">
        <v>127</v>
      </c>
      <c r="BM177" s="230" t="s">
        <v>336</v>
      </c>
    </row>
    <row r="178" s="2" customFormat="1" ht="33" customHeight="1">
      <c r="A178" s="37"/>
      <c r="B178" s="38"/>
      <c r="C178" s="218" t="s">
        <v>337</v>
      </c>
      <c r="D178" s="218" t="s">
        <v>123</v>
      </c>
      <c r="E178" s="219" t="s">
        <v>338</v>
      </c>
      <c r="F178" s="220" t="s">
        <v>339</v>
      </c>
      <c r="G178" s="221" t="s">
        <v>292</v>
      </c>
      <c r="H178" s="222">
        <v>1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38</v>
      </c>
      <c r="O178" s="90"/>
      <c r="P178" s="228">
        <f>O178*H178</f>
        <v>0</v>
      </c>
      <c r="Q178" s="228">
        <v>0.36191000000000001</v>
      </c>
      <c r="R178" s="228">
        <f>Q178*H178</f>
        <v>0.36191000000000001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127</v>
      </c>
      <c r="AT178" s="230" t="s">
        <v>123</v>
      </c>
      <c r="AU178" s="230" t="s">
        <v>83</v>
      </c>
      <c r="AY178" s="16" t="s">
        <v>121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81</v>
      </c>
      <c r="BK178" s="231">
        <f>ROUND(I178*H178,2)</f>
        <v>0</v>
      </c>
      <c r="BL178" s="16" t="s">
        <v>127</v>
      </c>
      <c r="BM178" s="230" t="s">
        <v>340</v>
      </c>
    </row>
    <row r="179" s="2" customFormat="1" ht="24.15" customHeight="1">
      <c r="A179" s="37"/>
      <c r="B179" s="38"/>
      <c r="C179" s="255" t="s">
        <v>341</v>
      </c>
      <c r="D179" s="255" t="s">
        <v>167</v>
      </c>
      <c r="E179" s="256" t="s">
        <v>342</v>
      </c>
      <c r="F179" s="257" t="s">
        <v>343</v>
      </c>
      <c r="G179" s="258" t="s">
        <v>292</v>
      </c>
      <c r="H179" s="259">
        <v>1</v>
      </c>
      <c r="I179" s="260"/>
      <c r="J179" s="261">
        <f>ROUND(I179*H179,2)</f>
        <v>0</v>
      </c>
      <c r="K179" s="262"/>
      <c r="L179" s="263"/>
      <c r="M179" s="264" t="s">
        <v>1</v>
      </c>
      <c r="N179" s="265" t="s">
        <v>38</v>
      </c>
      <c r="O179" s="90"/>
      <c r="P179" s="228">
        <f>O179*H179</f>
        <v>0</v>
      </c>
      <c r="Q179" s="228">
        <v>0.11500000000000001</v>
      </c>
      <c r="R179" s="228">
        <f>Q179*H179</f>
        <v>0.11500000000000001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162</v>
      </c>
      <c r="AT179" s="230" t="s">
        <v>167</v>
      </c>
      <c r="AU179" s="230" t="s">
        <v>83</v>
      </c>
      <c r="AY179" s="16" t="s">
        <v>121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81</v>
      </c>
      <c r="BK179" s="231">
        <f>ROUND(I179*H179,2)</f>
        <v>0</v>
      </c>
      <c r="BL179" s="16" t="s">
        <v>127</v>
      </c>
      <c r="BM179" s="230" t="s">
        <v>344</v>
      </c>
    </row>
    <row r="180" s="12" customFormat="1" ht="22.8" customHeight="1">
      <c r="A180" s="12"/>
      <c r="B180" s="202"/>
      <c r="C180" s="203"/>
      <c r="D180" s="204" t="s">
        <v>72</v>
      </c>
      <c r="E180" s="216" t="s">
        <v>166</v>
      </c>
      <c r="F180" s="216" t="s">
        <v>179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SUM(P181:P189)</f>
        <v>0</v>
      </c>
      <c r="Q180" s="210"/>
      <c r="R180" s="211">
        <f>SUM(R181:R189)</f>
        <v>6.0000000000000002E-05</v>
      </c>
      <c r="S180" s="210"/>
      <c r="T180" s="212">
        <f>SUM(T181:T189)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81</v>
      </c>
      <c r="AT180" s="214" t="s">
        <v>72</v>
      </c>
      <c r="AU180" s="214" t="s">
        <v>81</v>
      </c>
      <c r="AY180" s="213" t="s">
        <v>121</v>
      </c>
      <c r="BK180" s="215">
        <f>SUM(BK181:BK189)</f>
        <v>0</v>
      </c>
    </row>
    <row r="181" s="2" customFormat="1" ht="33" customHeight="1">
      <c r="A181" s="37"/>
      <c r="B181" s="38"/>
      <c r="C181" s="218" t="s">
        <v>345</v>
      </c>
      <c r="D181" s="218" t="s">
        <v>123</v>
      </c>
      <c r="E181" s="219" t="s">
        <v>346</v>
      </c>
      <c r="F181" s="220" t="s">
        <v>347</v>
      </c>
      <c r="G181" s="221" t="s">
        <v>292</v>
      </c>
      <c r="H181" s="222">
        <v>1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38</v>
      </c>
      <c r="O181" s="90"/>
      <c r="P181" s="228">
        <f>O181*H181</f>
        <v>0</v>
      </c>
      <c r="Q181" s="228">
        <v>1.0000000000000001E-05</v>
      </c>
      <c r="R181" s="228">
        <f>Q181*H181</f>
        <v>1.0000000000000001E-05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127</v>
      </c>
      <c r="AT181" s="230" t="s">
        <v>123</v>
      </c>
      <c r="AU181" s="230" t="s">
        <v>83</v>
      </c>
      <c r="AY181" s="16" t="s">
        <v>121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81</v>
      </c>
      <c r="BK181" s="231">
        <f>ROUND(I181*H181,2)</f>
        <v>0</v>
      </c>
      <c r="BL181" s="16" t="s">
        <v>127</v>
      </c>
      <c r="BM181" s="230" t="s">
        <v>348</v>
      </c>
    </row>
    <row r="182" s="2" customFormat="1" ht="24.15" customHeight="1">
      <c r="A182" s="37"/>
      <c r="B182" s="38"/>
      <c r="C182" s="218" t="s">
        <v>349</v>
      </c>
      <c r="D182" s="218" t="s">
        <v>123</v>
      </c>
      <c r="E182" s="219" t="s">
        <v>350</v>
      </c>
      <c r="F182" s="220" t="s">
        <v>351</v>
      </c>
      <c r="G182" s="221" t="s">
        <v>292</v>
      </c>
      <c r="H182" s="222">
        <v>1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1.0000000000000001E-05</v>
      </c>
      <c r="R182" s="228">
        <f>Q182*H182</f>
        <v>1.0000000000000001E-05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127</v>
      </c>
      <c r="AT182" s="230" t="s">
        <v>123</v>
      </c>
      <c r="AU182" s="230" t="s">
        <v>83</v>
      </c>
      <c r="AY182" s="16" t="s">
        <v>121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81</v>
      </c>
      <c r="BK182" s="231">
        <f>ROUND(I182*H182,2)</f>
        <v>0</v>
      </c>
      <c r="BL182" s="16" t="s">
        <v>127</v>
      </c>
      <c r="BM182" s="230" t="s">
        <v>352</v>
      </c>
    </row>
    <row r="183" s="2" customFormat="1" ht="16.5" customHeight="1">
      <c r="A183" s="37"/>
      <c r="B183" s="38"/>
      <c r="C183" s="218" t="s">
        <v>353</v>
      </c>
      <c r="D183" s="218" t="s">
        <v>123</v>
      </c>
      <c r="E183" s="219" t="s">
        <v>354</v>
      </c>
      <c r="F183" s="220" t="s">
        <v>355</v>
      </c>
      <c r="G183" s="221" t="s">
        <v>292</v>
      </c>
      <c r="H183" s="222">
        <v>1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38</v>
      </c>
      <c r="O183" s="90"/>
      <c r="P183" s="228">
        <f>O183*H183</f>
        <v>0</v>
      </c>
      <c r="Q183" s="228">
        <v>1.0000000000000001E-05</v>
      </c>
      <c r="R183" s="228">
        <f>Q183*H183</f>
        <v>1.0000000000000001E-05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127</v>
      </c>
      <c r="AT183" s="230" t="s">
        <v>123</v>
      </c>
      <c r="AU183" s="230" t="s">
        <v>83</v>
      </c>
      <c r="AY183" s="16" t="s">
        <v>121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81</v>
      </c>
      <c r="BK183" s="231">
        <f>ROUND(I183*H183,2)</f>
        <v>0</v>
      </c>
      <c r="BL183" s="16" t="s">
        <v>127</v>
      </c>
      <c r="BM183" s="230" t="s">
        <v>356</v>
      </c>
    </row>
    <row r="184" s="2" customFormat="1" ht="16.5" customHeight="1">
      <c r="A184" s="37"/>
      <c r="B184" s="38"/>
      <c r="C184" s="218" t="s">
        <v>357</v>
      </c>
      <c r="D184" s="218" t="s">
        <v>123</v>
      </c>
      <c r="E184" s="219" t="s">
        <v>358</v>
      </c>
      <c r="F184" s="220" t="s">
        <v>359</v>
      </c>
      <c r="G184" s="221" t="s">
        <v>292</v>
      </c>
      <c r="H184" s="222">
        <v>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38</v>
      </c>
      <c r="O184" s="90"/>
      <c r="P184" s="228">
        <f>O184*H184</f>
        <v>0</v>
      </c>
      <c r="Q184" s="228">
        <v>1.0000000000000001E-05</v>
      </c>
      <c r="R184" s="228">
        <f>Q184*H184</f>
        <v>1.0000000000000001E-05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127</v>
      </c>
      <c r="AT184" s="230" t="s">
        <v>123</v>
      </c>
      <c r="AU184" s="230" t="s">
        <v>83</v>
      </c>
      <c r="AY184" s="16" t="s">
        <v>121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81</v>
      </c>
      <c r="BK184" s="231">
        <f>ROUND(I184*H184,2)</f>
        <v>0</v>
      </c>
      <c r="BL184" s="16" t="s">
        <v>127</v>
      </c>
      <c r="BM184" s="230" t="s">
        <v>360</v>
      </c>
    </row>
    <row r="185" s="13" customFormat="1">
      <c r="A185" s="13"/>
      <c r="B185" s="232"/>
      <c r="C185" s="233"/>
      <c r="D185" s="234" t="s">
        <v>129</v>
      </c>
      <c r="E185" s="235" t="s">
        <v>1</v>
      </c>
      <c r="F185" s="236" t="s">
        <v>81</v>
      </c>
      <c r="G185" s="233"/>
      <c r="H185" s="237">
        <v>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129</v>
      </c>
      <c r="AU185" s="243" t="s">
        <v>83</v>
      </c>
      <c r="AV185" s="13" t="s">
        <v>83</v>
      </c>
      <c r="AW185" s="13" t="s">
        <v>30</v>
      </c>
      <c r="AX185" s="13" t="s">
        <v>81</v>
      </c>
      <c r="AY185" s="243" t="s">
        <v>121</v>
      </c>
    </row>
    <row r="186" s="2" customFormat="1" ht="16.5" customHeight="1">
      <c r="A186" s="37"/>
      <c r="B186" s="38"/>
      <c r="C186" s="218" t="s">
        <v>361</v>
      </c>
      <c r="D186" s="218" t="s">
        <v>123</v>
      </c>
      <c r="E186" s="219" t="s">
        <v>362</v>
      </c>
      <c r="F186" s="220" t="s">
        <v>363</v>
      </c>
      <c r="G186" s="221" t="s">
        <v>292</v>
      </c>
      <c r="H186" s="222">
        <v>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38</v>
      </c>
      <c r="O186" s="90"/>
      <c r="P186" s="228">
        <f>O186*H186</f>
        <v>0</v>
      </c>
      <c r="Q186" s="228">
        <v>1.0000000000000001E-05</v>
      </c>
      <c r="R186" s="228">
        <f>Q186*H186</f>
        <v>1.0000000000000001E-05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127</v>
      </c>
      <c r="AT186" s="230" t="s">
        <v>123</v>
      </c>
      <c r="AU186" s="230" t="s">
        <v>83</v>
      </c>
      <c r="AY186" s="16" t="s">
        <v>121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81</v>
      </c>
      <c r="BK186" s="231">
        <f>ROUND(I186*H186,2)</f>
        <v>0</v>
      </c>
      <c r="BL186" s="16" t="s">
        <v>127</v>
      </c>
      <c r="BM186" s="230" t="s">
        <v>364</v>
      </c>
    </row>
    <row r="187" s="13" customFormat="1">
      <c r="A187" s="13"/>
      <c r="B187" s="232"/>
      <c r="C187" s="233"/>
      <c r="D187" s="234" t="s">
        <v>129</v>
      </c>
      <c r="E187" s="235" t="s">
        <v>1</v>
      </c>
      <c r="F187" s="236" t="s">
        <v>81</v>
      </c>
      <c r="G187" s="233"/>
      <c r="H187" s="237">
        <v>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129</v>
      </c>
      <c r="AU187" s="243" t="s">
        <v>83</v>
      </c>
      <c r="AV187" s="13" t="s">
        <v>83</v>
      </c>
      <c r="AW187" s="13" t="s">
        <v>30</v>
      </c>
      <c r="AX187" s="13" t="s">
        <v>81</v>
      </c>
      <c r="AY187" s="243" t="s">
        <v>121</v>
      </c>
    </row>
    <row r="188" s="2" customFormat="1" ht="16.5" customHeight="1">
      <c r="A188" s="37"/>
      <c r="B188" s="38"/>
      <c r="C188" s="218" t="s">
        <v>365</v>
      </c>
      <c r="D188" s="218" t="s">
        <v>123</v>
      </c>
      <c r="E188" s="219" t="s">
        <v>366</v>
      </c>
      <c r="F188" s="220" t="s">
        <v>367</v>
      </c>
      <c r="G188" s="221" t="s">
        <v>292</v>
      </c>
      <c r="H188" s="222">
        <v>1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38</v>
      </c>
      <c r="O188" s="90"/>
      <c r="P188" s="228">
        <f>O188*H188</f>
        <v>0</v>
      </c>
      <c r="Q188" s="228">
        <v>1.0000000000000001E-05</v>
      </c>
      <c r="R188" s="228">
        <f>Q188*H188</f>
        <v>1.0000000000000001E-05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127</v>
      </c>
      <c r="AT188" s="230" t="s">
        <v>123</v>
      </c>
      <c r="AU188" s="230" t="s">
        <v>83</v>
      </c>
      <c r="AY188" s="16" t="s">
        <v>121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81</v>
      </c>
      <c r="BK188" s="231">
        <f>ROUND(I188*H188,2)</f>
        <v>0</v>
      </c>
      <c r="BL188" s="16" t="s">
        <v>127</v>
      </c>
      <c r="BM188" s="230" t="s">
        <v>368</v>
      </c>
    </row>
    <row r="189" s="13" customFormat="1">
      <c r="A189" s="13"/>
      <c r="B189" s="232"/>
      <c r="C189" s="233"/>
      <c r="D189" s="234" t="s">
        <v>129</v>
      </c>
      <c r="E189" s="235" t="s">
        <v>1</v>
      </c>
      <c r="F189" s="236" t="s">
        <v>81</v>
      </c>
      <c r="G189" s="233"/>
      <c r="H189" s="237">
        <v>1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129</v>
      </c>
      <c r="AU189" s="243" t="s">
        <v>83</v>
      </c>
      <c r="AV189" s="13" t="s">
        <v>83</v>
      </c>
      <c r="AW189" s="13" t="s">
        <v>30</v>
      </c>
      <c r="AX189" s="13" t="s">
        <v>81</v>
      </c>
      <c r="AY189" s="243" t="s">
        <v>121</v>
      </c>
    </row>
    <row r="190" s="12" customFormat="1" ht="25.92" customHeight="1">
      <c r="A190" s="12"/>
      <c r="B190" s="202"/>
      <c r="C190" s="203"/>
      <c r="D190" s="204" t="s">
        <v>72</v>
      </c>
      <c r="E190" s="205" t="s">
        <v>369</v>
      </c>
      <c r="F190" s="205" t="s">
        <v>370</v>
      </c>
      <c r="G190" s="203"/>
      <c r="H190" s="203"/>
      <c r="I190" s="206"/>
      <c r="J190" s="207">
        <f>BK190</f>
        <v>0</v>
      </c>
      <c r="K190" s="203"/>
      <c r="L190" s="208"/>
      <c r="M190" s="209"/>
      <c r="N190" s="210"/>
      <c r="O190" s="210"/>
      <c r="P190" s="211">
        <f>P191</f>
        <v>0</v>
      </c>
      <c r="Q190" s="210"/>
      <c r="R190" s="211">
        <f>R191</f>
        <v>0.014200000000000001</v>
      </c>
      <c r="S190" s="210"/>
      <c r="T190" s="212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83</v>
      </c>
      <c r="AT190" s="214" t="s">
        <v>72</v>
      </c>
      <c r="AU190" s="214" t="s">
        <v>73</v>
      </c>
      <c r="AY190" s="213" t="s">
        <v>121</v>
      </c>
      <c r="BK190" s="215">
        <f>BK191</f>
        <v>0</v>
      </c>
    </row>
    <row r="191" s="12" customFormat="1" ht="22.8" customHeight="1">
      <c r="A191" s="12"/>
      <c r="B191" s="202"/>
      <c r="C191" s="203"/>
      <c r="D191" s="204" t="s">
        <v>72</v>
      </c>
      <c r="E191" s="216" t="s">
        <v>371</v>
      </c>
      <c r="F191" s="216" t="s">
        <v>372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SUM(P192:P195)</f>
        <v>0</v>
      </c>
      <c r="Q191" s="210"/>
      <c r="R191" s="211">
        <f>SUM(R192:R195)</f>
        <v>0.014200000000000001</v>
      </c>
      <c r="S191" s="210"/>
      <c r="T191" s="212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83</v>
      </c>
      <c r="AT191" s="214" t="s">
        <v>72</v>
      </c>
      <c r="AU191" s="214" t="s">
        <v>81</v>
      </c>
      <c r="AY191" s="213" t="s">
        <v>121</v>
      </c>
      <c r="BK191" s="215">
        <f>SUM(BK192:BK195)</f>
        <v>0</v>
      </c>
    </row>
    <row r="192" s="2" customFormat="1" ht="24.15" customHeight="1">
      <c r="A192" s="37"/>
      <c r="B192" s="38"/>
      <c r="C192" s="218" t="s">
        <v>373</v>
      </c>
      <c r="D192" s="218" t="s">
        <v>123</v>
      </c>
      <c r="E192" s="219" t="s">
        <v>374</v>
      </c>
      <c r="F192" s="220" t="s">
        <v>375</v>
      </c>
      <c r="G192" s="221" t="s">
        <v>176</v>
      </c>
      <c r="H192" s="222">
        <v>30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304</v>
      </c>
      <c r="AT192" s="230" t="s">
        <v>123</v>
      </c>
      <c r="AU192" s="230" t="s">
        <v>83</v>
      </c>
      <c r="AY192" s="16" t="s">
        <v>121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81</v>
      </c>
      <c r="BK192" s="231">
        <f>ROUND(I192*H192,2)</f>
        <v>0</v>
      </c>
      <c r="BL192" s="16" t="s">
        <v>304</v>
      </c>
      <c r="BM192" s="230" t="s">
        <v>376</v>
      </c>
    </row>
    <row r="193" s="2" customFormat="1" ht="24.15" customHeight="1">
      <c r="A193" s="37"/>
      <c r="B193" s="38"/>
      <c r="C193" s="255" t="s">
        <v>377</v>
      </c>
      <c r="D193" s="255" t="s">
        <v>167</v>
      </c>
      <c r="E193" s="256" t="s">
        <v>378</v>
      </c>
      <c r="F193" s="257" t="s">
        <v>379</v>
      </c>
      <c r="G193" s="258" t="s">
        <v>176</v>
      </c>
      <c r="H193" s="259">
        <v>30</v>
      </c>
      <c r="I193" s="260"/>
      <c r="J193" s="261">
        <f>ROUND(I193*H193,2)</f>
        <v>0</v>
      </c>
      <c r="K193" s="262"/>
      <c r="L193" s="263"/>
      <c r="M193" s="264" t="s">
        <v>1</v>
      </c>
      <c r="N193" s="265" t="s">
        <v>38</v>
      </c>
      <c r="O193" s="90"/>
      <c r="P193" s="228">
        <f>O193*H193</f>
        <v>0</v>
      </c>
      <c r="Q193" s="228">
        <v>0.00012</v>
      </c>
      <c r="R193" s="228">
        <f>Q193*H193</f>
        <v>0.0035999999999999999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373</v>
      </c>
      <c r="AT193" s="230" t="s">
        <v>167</v>
      </c>
      <c r="AU193" s="230" t="s">
        <v>83</v>
      </c>
      <c r="AY193" s="16" t="s">
        <v>121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81</v>
      </c>
      <c r="BK193" s="231">
        <f>ROUND(I193*H193,2)</f>
        <v>0</v>
      </c>
      <c r="BL193" s="16" t="s">
        <v>304</v>
      </c>
      <c r="BM193" s="230" t="s">
        <v>380</v>
      </c>
    </row>
    <row r="194" s="2" customFormat="1" ht="24.15" customHeight="1">
      <c r="A194" s="37"/>
      <c r="B194" s="38"/>
      <c r="C194" s="218" t="s">
        <v>381</v>
      </c>
      <c r="D194" s="218" t="s">
        <v>123</v>
      </c>
      <c r="E194" s="219" t="s">
        <v>382</v>
      </c>
      <c r="F194" s="220" t="s">
        <v>383</v>
      </c>
      <c r="G194" s="221" t="s">
        <v>176</v>
      </c>
      <c r="H194" s="222">
        <v>20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38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304</v>
      </c>
      <c r="AT194" s="230" t="s">
        <v>123</v>
      </c>
      <c r="AU194" s="230" t="s">
        <v>83</v>
      </c>
      <c r="AY194" s="16" t="s">
        <v>121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81</v>
      </c>
      <c r="BK194" s="231">
        <f>ROUND(I194*H194,2)</f>
        <v>0</v>
      </c>
      <c r="BL194" s="16" t="s">
        <v>304</v>
      </c>
      <c r="BM194" s="230" t="s">
        <v>384</v>
      </c>
    </row>
    <row r="195" s="2" customFormat="1" ht="24.15" customHeight="1">
      <c r="A195" s="37"/>
      <c r="B195" s="38"/>
      <c r="C195" s="255" t="s">
        <v>385</v>
      </c>
      <c r="D195" s="255" t="s">
        <v>167</v>
      </c>
      <c r="E195" s="256" t="s">
        <v>386</v>
      </c>
      <c r="F195" s="257" t="s">
        <v>387</v>
      </c>
      <c r="G195" s="258" t="s">
        <v>176</v>
      </c>
      <c r="H195" s="259">
        <v>20</v>
      </c>
      <c r="I195" s="260"/>
      <c r="J195" s="261">
        <f>ROUND(I195*H195,2)</f>
        <v>0</v>
      </c>
      <c r="K195" s="262"/>
      <c r="L195" s="263"/>
      <c r="M195" s="264" t="s">
        <v>1</v>
      </c>
      <c r="N195" s="265" t="s">
        <v>38</v>
      </c>
      <c r="O195" s="90"/>
      <c r="P195" s="228">
        <f>O195*H195</f>
        <v>0</v>
      </c>
      <c r="Q195" s="228">
        <v>0.00052999999999999998</v>
      </c>
      <c r="R195" s="228">
        <f>Q195*H195</f>
        <v>0.0106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373</v>
      </c>
      <c r="AT195" s="230" t="s">
        <v>167</v>
      </c>
      <c r="AU195" s="230" t="s">
        <v>83</v>
      </c>
      <c r="AY195" s="16" t="s">
        <v>121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81</v>
      </c>
      <c r="BK195" s="231">
        <f>ROUND(I195*H195,2)</f>
        <v>0</v>
      </c>
      <c r="BL195" s="16" t="s">
        <v>304</v>
      </c>
      <c r="BM195" s="230" t="s">
        <v>388</v>
      </c>
    </row>
    <row r="196" s="12" customFormat="1" ht="25.92" customHeight="1">
      <c r="A196" s="12"/>
      <c r="B196" s="202"/>
      <c r="C196" s="203"/>
      <c r="D196" s="204" t="s">
        <v>72</v>
      </c>
      <c r="E196" s="205" t="s">
        <v>167</v>
      </c>
      <c r="F196" s="205" t="s">
        <v>389</v>
      </c>
      <c r="G196" s="203"/>
      <c r="H196" s="203"/>
      <c r="I196" s="206"/>
      <c r="J196" s="207">
        <f>BK196</f>
        <v>0</v>
      </c>
      <c r="K196" s="203"/>
      <c r="L196" s="208"/>
      <c r="M196" s="209"/>
      <c r="N196" s="210"/>
      <c r="O196" s="210"/>
      <c r="P196" s="211">
        <f>P197+P213</f>
        <v>0</v>
      </c>
      <c r="Q196" s="210"/>
      <c r="R196" s="211">
        <f>R197+R213</f>
        <v>1.5230599999999999</v>
      </c>
      <c r="S196" s="210"/>
      <c r="T196" s="212">
        <f>T197+T213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138</v>
      </c>
      <c r="AT196" s="214" t="s">
        <v>72</v>
      </c>
      <c r="AU196" s="214" t="s">
        <v>73</v>
      </c>
      <c r="AY196" s="213" t="s">
        <v>121</v>
      </c>
      <c r="BK196" s="215">
        <f>BK197+BK213</f>
        <v>0</v>
      </c>
    </row>
    <row r="197" s="12" customFormat="1" ht="22.8" customHeight="1">
      <c r="A197" s="12"/>
      <c r="B197" s="202"/>
      <c r="C197" s="203"/>
      <c r="D197" s="204" t="s">
        <v>72</v>
      </c>
      <c r="E197" s="216" t="s">
        <v>390</v>
      </c>
      <c r="F197" s="216" t="s">
        <v>391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SUM(P198:P212)</f>
        <v>0</v>
      </c>
      <c r="Q197" s="210"/>
      <c r="R197" s="211">
        <f>SUM(R198:R212)</f>
        <v>1.2942199999999999</v>
      </c>
      <c r="S197" s="210"/>
      <c r="T197" s="212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138</v>
      </c>
      <c r="AT197" s="214" t="s">
        <v>72</v>
      </c>
      <c r="AU197" s="214" t="s">
        <v>81</v>
      </c>
      <c r="AY197" s="213" t="s">
        <v>121</v>
      </c>
      <c r="BK197" s="215">
        <f>SUM(BK198:BK212)</f>
        <v>0</v>
      </c>
    </row>
    <row r="198" s="2" customFormat="1" ht="33" customHeight="1">
      <c r="A198" s="37"/>
      <c r="B198" s="38"/>
      <c r="C198" s="218" t="s">
        <v>392</v>
      </c>
      <c r="D198" s="218" t="s">
        <v>123</v>
      </c>
      <c r="E198" s="219" t="s">
        <v>393</v>
      </c>
      <c r="F198" s="220" t="s">
        <v>394</v>
      </c>
      <c r="G198" s="221" t="s">
        <v>292</v>
      </c>
      <c r="H198" s="222">
        <v>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38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395</v>
      </c>
      <c r="AT198" s="230" t="s">
        <v>123</v>
      </c>
      <c r="AU198" s="230" t="s">
        <v>83</v>
      </c>
      <c r="AY198" s="16" t="s">
        <v>121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81</v>
      </c>
      <c r="BK198" s="231">
        <f>ROUND(I198*H198,2)</f>
        <v>0</v>
      </c>
      <c r="BL198" s="16" t="s">
        <v>395</v>
      </c>
      <c r="BM198" s="230" t="s">
        <v>396</v>
      </c>
    </row>
    <row r="199" s="2" customFormat="1" ht="33" customHeight="1">
      <c r="A199" s="37"/>
      <c r="B199" s="38"/>
      <c r="C199" s="218" t="s">
        <v>397</v>
      </c>
      <c r="D199" s="218" t="s">
        <v>123</v>
      </c>
      <c r="E199" s="219" t="s">
        <v>398</v>
      </c>
      <c r="F199" s="220" t="s">
        <v>399</v>
      </c>
      <c r="G199" s="221" t="s">
        <v>292</v>
      </c>
      <c r="H199" s="222">
        <v>2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38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395</v>
      </c>
      <c r="AT199" s="230" t="s">
        <v>123</v>
      </c>
      <c r="AU199" s="230" t="s">
        <v>83</v>
      </c>
      <c r="AY199" s="16" t="s">
        <v>121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81</v>
      </c>
      <c r="BK199" s="231">
        <f>ROUND(I199*H199,2)</f>
        <v>0</v>
      </c>
      <c r="BL199" s="16" t="s">
        <v>395</v>
      </c>
      <c r="BM199" s="230" t="s">
        <v>400</v>
      </c>
    </row>
    <row r="200" s="2" customFormat="1" ht="24.15" customHeight="1">
      <c r="A200" s="37"/>
      <c r="B200" s="38"/>
      <c r="C200" s="218" t="s">
        <v>401</v>
      </c>
      <c r="D200" s="218" t="s">
        <v>123</v>
      </c>
      <c r="E200" s="219" t="s">
        <v>402</v>
      </c>
      <c r="F200" s="220" t="s">
        <v>403</v>
      </c>
      <c r="G200" s="221" t="s">
        <v>292</v>
      </c>
      <c r="H200" s="222">
        <v>2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38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395</v>
      </c>
      <c r="AT200" s="230" t="s">
        <v>123</v>
      </c>
      <c r="AU200" s="230" t="s">
        <v>83</v>
      </c>
      <c r="AY200" s="16" t="s">
        <v>121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81</v>
      </c>
      <c r="BK200" s="231">
        <f>ROUND(I200*H200,2)</f>
        <v>0</v>
      </c>
      <c r="BL200" s="16" t="s">
        <v>395</v>
      </c>
      <c r="BM200" s="230" t="s">
        <v>404</v>
      </c>
    </row>
    <row r="201" s="2" customFormat="1" ht="16.5" customHeight="1">
      <c r="A201" s="37"/>
      <c r="B201" s="38"/>
      <c r="C201" s="255" t="s">
        <v>405</v>
      </c>
      <c r="D201" s="255" t="s">
        <v>167</v>
      </c>
      <c r="E201" s="256" t="s">
        <v>406</v>
      </c>
      <c r="F201" s="257" t="s">
        <v>407</v>
      </c>
      <c r="G201" s="258" t="s">
        <v>292</v>
      </c>
      <c r="H201" s="259">
        <v>2</v>
      </c>
      <c r="I201" s="260"/>
      <c r="J201" s="261">
        <f>ROUND(I201*H201,2)</f>
        <v>0</v>
      </c>
      <c r="K201" s="262"/>
      <c r="L201" s="263"/>
      <c r="M201" s="264" t="s">
        <v>1</v>
      </c>
      <c r="N201" s="265" t="s">
        <v>38</v>
      </c>
      <c r="O201" s="90"/>
      <c r="P201" s="228">
        <f>O201*H201</f>
        <v>0</v>
      </c>
      <c r="Q201" s="228">
        <v>2.0000000000000002E-05</v>
      </c>
      <c r="R201" s="228">
        <f>Q201*H201</f>
        <v>4.0000000000000003E-05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408</v>
      </c>
      <c r="AT201" s="230" t="s">
        <v>167</v>
      </c>
      <c r="AU201" s="230" t="s">
        <v>83</v>
      </c>
      <c r="AY201" s="16" t="s">
        <v>121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81</v>
      </c>
      <c r="BK201" s="231">
        <f>ROUND(I201*H201,2)</f>
        <v>0</v>
      </c>
      <c r="BL201" s="16" t="s">
        <v>395</v>
      </c>
      <c r="BM201" s="230" t="s">
        <v>409</v>
      </c>
    </row>
    <row r="202" s="2" customFormat="1">
      <c r="A202" s="37"/>
      <c r="B202" s="38"/>
      <c r="C202" s="39"/>
      <c r="D202" s="234" t="s">
        <v>189</v>
      </c>
      <c r="E202" s="39"/>
      <c r="F202" s="266" t="s">
        <v>410</v>
      </c>
      <c r="G202" s="39"/>
      <c r="H202" s="39"/>
      <c r="I202" s="267"/>
      <c r="J202" s="39"/>
      <c r="K202" s="39"/>
      <c r="L202" s="43"/>
      <c r="M202" s="268"/>
      <c r="N202" s="269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189</v>
      </c>
      <c r="AU202" s="16" t="s">
        <v>83</v>
      </c>
    </row>
    <row r="203" s="2" customFormat="1" ht="16.5" customHeight="1">
      <c r="A203" s="37"/>
      <c r="B203" s="38"/>
      <c r="C203" s="255" t="s">
        <v>411</v>
      </c>
      <c r="D203" s="255" t="s">
        <v>167</v>
      </c>
      <c r="E203" s="256" t="s">
        <v>412</v>
      </c>
      <c r="F203" s="257" t="s">
        <v>413</v>
      </c>
      <c r="G203" s="258" t="s">
        <v>292</v>
      </c>
      <c r="H203" s="259">
        <v>2</v>
      </c>
      <c r="I203" s="260"/>
      <c r="J203" s="261">
        <f>ROUND(I203*H203,2)</f>
        <v>0</v>
      </c>
      <c r="K203" s="262"/>
      <c r="L203" s="263"/>
      <c r="M203" s="264" t="s">
        <v>1</v>
      </c>
      <c r="N203" s="265" t="s">
        <v>38</v>
      </c>
      <c r="O203" s="90"/>
      <c r="P203" s="228">
        <f>O203*H203</f>
        <v>0</v>
      </c>
      <c r="Q203" s="228">
        <v>3.0000000000000001E-05</v>
      </c>
      <c r="R203" s="228">
        <f>Q203*H203</f>
        <v>6.0000000000000002E-05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408</v>
      </c>
      <c r="AT203" s="230" t="s">
        <v>167</v>
      </c>
      <c r="AU203" s="230" t="s">
        <v>83</v>
      </c>
      <c r="AY203" s="16" t="s">
        <v>121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81</v>
      </c>
      <c r="BK203" s="231">
        <f>ROUND(I203*H203,2)</f>
        <v>0</v>
      </c>
      <c r="BL203" s="16" t="s">
        <v>395</v>
      </c>
      <c r="BM203" s="230" t="s">
        <v>414</v>
      </c>
    </row>
    <row r="204" s="2" customFormat="1" ht="24.15" customHeight="1">
      <c r="A204" s="37"/>
      <c r="B204" s="38"/>
      <c r="C204" s="218" t="s">
        <v>415</v>
      </c>
      <c r="D204" s="218" t="s">
        <v>123</v>
      </c>
      <c r="E204" s="219" t="s">
        <v>416</v>
      </c>
      <c r="F204" s="220" t="s">
        <v>417</v>
      </c>
      <c r="G204" s="221" t="s">
        <v>292</v>
      </c>
      <c r="H204" s="222">
        <v>2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38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395</v>
      </c>
      <c r="AT204" s="230" t="s">
        <v>123</v>
      </c>
      <c r="AU204" s="230" t="s">
        <v>83</v>
      </c>
      <c r="AY204" s="16" t="s">
        <v>121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81</v>
      </c>
      <c r="BK204" s="231">
        <f>ROUND(I204*H204,2)</f>
        <v>0</v>
      </c>
      <c r="BL204" s="16" t="s">
        <v>395</v>
      </c>
      <c r="BM204" s="230" t="s">
        <v>418</v>
      </c>
    </row>
    <row r="205" s="2" customFormat="1" ht="24.15" customHeight="1">
      <c r="A205" s="37"/>
      <c r="B205" s="38"/>
      <c r="C205" s="255" t="s">
        <v>419</v>
      </c>
      <c r="D205" s="255" t="s">
        <v>167</v>
      </c>
      <c r="E205" s="256" t="s">
        <v>420</v>
      </c>
      <c r="F205" s="257" t="s">
        <v>421</v>
      </c>
      <c r="G205" s="258" t="s">
        <v>292</v>
      </c>
      <c r="H205" s="259">
        <v>2</v>
      </c>
      <c r="I205" s="260"/>
      <c r="J205" s="261">
        <f>ROUND(I205*H205,2)</f>
        <v>0</v>
      </c>
      <c r="K205" s="262"/>
      <c r="L205" s="263"/>
      <c r="M205" s="264" t="s">
        <v>1</v>
      </c>
      <c r="N205" s="265" t="s">
        <v>38</v>
      </c>
      <c r="O205" s="90"/>
      <c r="P205" s="228">
        <f>O205*H205</f>
        <v>0</v>
      </c>
      <c r="Q205" s="228">
        <v>0.030499999999999999</v>
      </c>
      <c r="R205" s="228">
        <f>Q205*H205</f>
        <v>0.060999999999999999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408</v>
      </c>
      <c r="AT205" s="230" t="s">
        <v>167</v>
      </c>
      <c r="AU205" s="230" t="s">
        <v>83</v>
      </c>
      <c r="AY205" s="16" t="s">
        <v>121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81</v>
      </c>
      <c r="BK205" s="231">
        <f>ROUND(I205*H205,2)</f>
        <v>0</v>
      </c>
      <c r="BL205" s="16" t="s">
        <v>395</v>
      </c>
      <c r="BM205" s="230" t="s">
        <v>422</v>
      </c>
    </row>
    <row r="206" s="2" customFormat="1" ht="16.5" customHeight="1">
      <c r="A206" s="37"/>
      <c r="B206" s="38"/>
      <c r="C206" s="218" t="s">
        <v>423</v>
      </c>
      <c r="D206" s="218" t="s">
        <v>123</v>
      </c>
      <c r="E206" s="219" t="s">
        <v>424</v>
      </c>
      <c r="F206" s="220" t="s">
        <v>425</v>
      </c>
      <c r="G206" s="221" t="s">
        <v>292</v>
      </c>
      <c r="H206" s="222">
        <v>2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38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395</v>
      </c>
      <c r="AT206" s="230" t="s">
        <v>123</v>
      </c>
      <c r="AU206" s="230" t="s">
        <v>83</v>
      </c>
      <c r="AY206" s="16" t="s">
        <v>121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81</v>
      </c>
      <c r="BK206" s="231">
        <f>ROUND(I206*H206,2)</f>
        <v>0</v>
      </c>
      <c r="BL206" s="16" t="s">
        <v>395</v>
      </c>
      <c r="BM206" s="230" t="s">
        <v>426</v>
      </c>
    </row>
    <row r="207" s="2" customFormat="1" ht="24.15" customHeight="1">
      <c r="A207" s="37"/>
      <c r="B207" s="38"/>
      <c r="C207" s="255" t="s">
        <v>427</v>
      </c>
      <c r="D207" s="255" t="s">
        <v>167</v>
      </c>
      <c r="E207" s="256" t="s">
        <v>428</v>
      </c>
      <c r="F207" s="257" t="s">
        <v>429</v>
      </c>
      <c r="G207" s="258" t="s">
        <v>126</v>
      </c>
      <c r="H207" s="259">
        <v>2</v>
      </c>
      <c r="I207" s="260"/>
      <c r="J207" s="261">
        <f>ROUND(I207*H207,2)</f>
        <v>0</v>
      </c>
      <c r="K207" s="262"/>
      <c r="L207" s="263"/>
      <c r="M207" s="264" t="s">
        <v>1</v>
      </c>
      <c r="N207" s="265" t="s">
        <v>38</v>
      </c>
      <c r="O207" s="90"/>
      <c r="P207" s="228">
        <f>O207*H207</f>
        <v>0</v>
      </c>
      <c r="Q207" s="228">
        <v>0.60999999999999999</v>
      </c>
      <c r="R207" s="228">
        <f>Q207*H207</f>
        <v>1.22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408</v>
      </c>
      <c r="AT207" s="230" t="s">
        <v>167</v>
      </c>
      <c r="AU207" s="230" t="s">
        <v>83</v>
      </c>
      <c r="AY207" s="16" t="s">
        <v>121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81</v>
      </c>
      <c r="BK207" s="231">
        <f>ROUND(I207*H207,2)</f>
        <v>0</v>
      </c>
      <c r="BL207" s="16" t="s">
        <v>395</v>
      </c>
      <c r="BM207" s="230" t="s">
        <v>430</v>
      </c>
    </row>
    <row r="208" s="2" customFormat="1" ht="16.5" customHeight="1">
      <c r="A208" s="37"/>
      <c r="B208" s="38"/>
      <c r="C208" s="218" t="s">
        <v>431</v>
      </c>
      <c r="D208" s="218" t="s">
        <v>123</v>
      </c>
      <c r="E208" s="219" t="s">
        <v>432</v>
      </c>
      <c r="F208" s="220" t="s">
        <v>433</v>
      </c>
      <c r="G208" s="221" t="s">
        <v>292</v>
      </c>
      <c r="H208" s="222">
        <v>2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38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395</v>
      </c>
      <c r="AT208" s="230" t="s">
        <v>123</v>
      </c>
      <c r="AU208" s="230" t="s">
        <v>83</v>
      </c>
      <c r="AY208" s="16" t="s">
        <v>121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81</v>
      </c>
      <c r="BK208" s="231">
        <f>ROUND(I208*H208,2)</f>
        <v>0</v>
      </c>
      <c r="BL208" s="16" t="s">
        <v>395</v>
      </c>
      <c r="BM208" s="230" t="s">
        <v>434</v>
      </c>
    </row>
    <row r="209" s="2" customFormat="1" ht="16.5" customHeight="1">
      <c r="A209" s="37"/>
      <c r="B209" s="38"/>
      <c r="C209" s="255" t="s">
        <v>435</v>
      </c>
      <c r="D209" s="255" t="s">
        <v>167</v>
      </c>
      <c r="E209" s="256" t="s">
        <v>436</v>
      </c>
      <c r="F209" s="257" t="s">
        <v>437</v>
      </c>
      <c r="G209" s="258" t="s">
        <v>292</v>
      </c>
      <c r="H209" s="259">
        <v>2</v>
      </c>
      <c r="I209" s="260"/>
      <c r="J209" s="261">
        <f>ROUND(I209*H209,2)</f>
        <v>0</v>
      </c>
      <c r="K209" s="262"/>
      <c r="L209" s="263"/>
      <c r="M209" s="264" t="s">
        <v>1</v>
      </c>
      <c r="N209" s="265" t="s">
        <v>38</v>
      </c>
      <c r="O209" s="90"/>
      <c r="P209" s="228">
        <f>O209*H209</f>
        <v>0</v>
      </c>
      <c r="Q209" s="228">
        <v>0.00055999999999999995</v>
      </c>
      <c r="R209" s="228">
        <f>Q209*H209</f>
        <v>0.0011199999999999999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408</v>
      </c>
      <c r="AT209" s="230" t="s">
        <v>167</v>
      </c>
      <c r="AU209" s="230" t="s">
        <v>83</v>
      </c>
      <c r="AY209" s="16" t="s">
        <v>121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81</v>
      </c>
      <c r="BK209" s="231">
        <f>ROUND(I209*H209,2)</f>
        <v>0</v>
      </c>
      <c r="BL209" s="16" t="s">
        <v>395</v>
      </c>
      <c r="BM209" s="230" t="s">
        <v>438</v>
      </c>
    </row>
    <row r="210" s="2" customFormat="1" ht="37.8" customHeight="1">
      <c r="A210" s="37"/>
      <c r="B210" s="38"/>
      <c r="C210" s="218" t="s">
        <v>439</v>
      </c>
      <c r="D210" s="218" t="s">
        <v>123</v>
      </c>
      <c r="E210" s="219" t="s">
        <v>440</v>
      </c>
      <c r="F210" s="220" t="s">
        <v>441</v>
      </c>
      <c r="G210" s="221" t="s">
        <v>176</v>
      </c>
      <c r="H210" s="222">
        <v>100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38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395</v>
      </c>
      <c r="AT210" s="230" t="s">
        <v>123</v>
      </c>
      <c r="AU210" s="230" t="s">
        <v>83</v>
      </c>
      <c r="AY210" s="16" t="s">
        <v>121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81</v>
      </c>
      <c r="BK210" s="231">
        <f>ROUND(I210*H210,2)</f>
        <v>0</v>
      </c>
      <c r="BL210" s="16" t="s">
        <v>395</v>
      </c>
      <c r="BM210" s="230" t="s">
        <v>442</v>
      </c>
    </row>
    <row r="211" s="2" customFormat="1" ht="24.15" customHeight="1">
      <c r="A211" s="37"/>
      <c r="B211" s="38"/>
      <c r="C211" s="255" t="s">
        <v>443</v>
      </c>
      <c r="D211" s="255" t="s">
        <v>167</v>
      </c>
      <c r="E211" s="256" t="s">
        <v>444</v>
      </c>
      <c r="F211" s="257" t="s">
        <v>379</v>
      </c>
      <c r="G211" s="258" t="s">
        <v>176</v>
      </c>
      <c r="H211" s="259">
        <v>100</v>
      </c>
      <c r="I211" s="260"/>
      <c r="J211" s="261">
        <f>ROUND(I211*H211,2)</f>
        <v>0</v>
      </c>
      <c r="K211" s="262"/>
      <c r="L211" s="263"/>
      <c r="M211" s="264" t="s">
        <v>1</v>
      </c>
      <c r="N211" s="265" t="s">
        <v>38</v>
      </c>
      <c r="O211" s="90"/>
      <c r="P211" s="228">
        <f>O211*H211</f>
        <v>0</v>
      </c>
      <c r="Q211" s="228">
        <v>0.00012</v>
      </c>
      <c r="R211" s="228">
        <f>Q211*H211</f>
        <v>0.012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408</v>
      </c>
      <c r="AT211" s="230" t="s">
        <v>167</v>
      </c>
      <c r="AU211" s="230" t="s">
        <v>83</v>
      </c>
      <c r="AY211" s="16" t="s">
        <v>121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81</v>
      </c>
      <c r="BK211" s="231">
        <f>ROUND(I211*H211,2)</f>
        <v>0</v>
      </c>
      <c r="BL211" s="16" t="s">
        <v>395</v>
      </c>
      <c r="BM211" s="230" t="s">
        <v>445</v>
      </c>
    </row>
    <row r="212" s="2" customFormat="1">
      <c r="A212" s="37"/>
      <c r="B212" s="38"/>
      <c r="C212" s="39"/>
      <c r="D212" s="234" t="s">
        <v>189</v>
      </c>
      <c r="E212" s="39"/>
      <c r="F212" s="266" t="s">
        <v>446</v>
      </c>
      <c r="G212" s="39"/>
      <c r="H212" s="39"/>
      <c r="I212" s="267"/>
      <c r="J212" s="39"/>
      <c r="K212" s="39"/>
      <c r="L212" s="43"/>
      <c r="M212" s="268"/>
      <c r="N212" s="269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189</v>
      </c>
      <c r="AU212" s="16" t="s">
        <v>83</v>
      </c>
    </row>
    <row r="213" s="12" customFormat="1" ht="22.8" customHeight="1">
      <c r="A213" s="12"/>
      <c r="B213" s="202"/>
      <c r="C213" s="203"/>
      <c r="D213" s="204" t="s">
        <v>72</v>
      </c>
      <c r="E213" s="216" t="s">
        <v>447</v>
      </c>
      <c r="F213" s="216" t="s">
        <v>448</v>
      </c>
      <c r="G213" s="203"/>
      <c r="H213" s="203"/>
      <c r="I213" s="206"/>
      <c r="J213" s="217">
        <f>BK213</f>
        <v>0</v>
      </c>
      <c r="K213" s="203"/>
      <c r="L213" s="208"/>
      <c r="M213" s="209"/>
      <c r="N213" s="210"/>
      <c r="O213" s="210"/>
      <c r="P213" s="211">
        <f>SUM(P214:P215)</f>
        <v>0</v>
      </c>
      <c r="Q213" s="210"/>
      <c r="R213" s="211">
        <f>SUM(R214:R215)</f>
        <v>0.22883999999999999</v>
      </c>
      <c r="S213" s="210"/>
      <c r="T213" s="212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138</v>
      </c>
      <c r="AT213" s="214" t="s">
        <v>72</v>
      </c>
      <c r="AU213" s="214" t="s">
        <v>81</v>
      </c>
      <c r="AY213" s="213" t="s">
        <v>121</v>
      </c>
      <c r="BK213" s="215">
        <f>SUM(BK214:BK215)</f>
        <v>0</v>
      </c>
    </row>
    <row r="214" s="2" customFormat="1" ht="16.5" customHeight="1">
      <c r="A214" s="37"/>
      <c r="B214" s="38"/>
      <c r="C214" s="218" t="s">
        <v>449</v>
      </c>
      <c r="D214" s="218" t="s">
        <v>123</v>
      </c>
      <c r="E214" s="219" t="s">
        <v>450</v>
      </c>
      <c r="F214" s="220" t="s">
        <v>451</v>
      </c>
      <c r="G214" s="221" t="s">
        <v>292</v>
      </c>
      <c r="H214" s="222">
        <v>2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38</v>
      </c>
      <c r="O214" s="90"/>
      <c r="P214" s="228">
        <f>O214*H214</f>
        <v>0</v>
      </c>
      <c r="Q214" s="228">
        <v>0.10557999999999999</v>
      </c>
      <c r="R214" s="228">
        <f>Q214*H214</f>
        <v>0.21115999999999999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395</v>
      </c>
      <c r="AT214" s="230" t="s">
        <v>123</v>
      </c>
      <c r="AU214" s="230" t="s">
        <v>83</v>
      </c>
      <c r="AY214" s="16" t="s">
        <v>121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81</v>
      </c>
      <c r="BK214" s="231">
        <f>ROUND(I214*H214,2)</f>
        <v>0</v>
      </c>
      <c r="BL214" s="16" t="s">
        <v>395</v>
      </c>
      <c r="BM214" s="230" t="s">
        <v>452</v>
      </c>
    </row>
    <row r="215" s="2" customFormat="1" ht="16.5" customHeight="1">
      <c r="A215" s="37"/>
      <c r="B215" s="38"/>
      <c r="C215" s="255" t="s">
        <v>453</v>
      </c>
      <c r="D215" s="255" t="s">
        <v>167</v>
      </c>
      <c r="E215" s="256" t="s">
        <v>454</v>
      </c>
      <c r="F215" s="257" t="s">
        <v>455</v>
      </c>
      <c r="G215" s="258" t="s">
        <v>292</v>
      </c>
      <c r="H215" s="259">
        <v>2</v>
      </c>
      <c r="I215" s="260"/>
      <c r="J215" s="261">
        <f>ROUND(I215*H215,2)</f>
        <v>0</v>
      </c>
      <c r="K215" s="262"/>
      <c r="L215" s="263"/>
      <c r="M215" s="264" t="s">
        <v>1</v>
      </c>
      <c r="N215" s="265" t="s">
        <v>38</v>
      </c>
      <c r="O215" s="90"/>
      <c r="P215" s="228">
        <f>O215*H215</f>
        <v>0</v>
      </c>
      <c r="Q215" s="228">
        <v>0.0088400000000000006</v>
      </c>
      <c r="R215" s="228">
        <f>Q215*H215</f>
        <v>0.017680000000000001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408</v>
      </c>
      <c r="AT215" s="230" t="s">
        <v>167</v>
      </c>
      <c r="AU215" s="230" t="s">
        <v>83</v>
      </c>
      <c r="AY215" s="16" t="s">
        <v>121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81</v>
      </c>
      <c r="BK215" s="231">
        <f>ROUND(I215*H215,2)</f>
        <v>0</v>
      </c>
      <c r="BL215" s="16" t="s">
        <v>395</v>
      </c>
      <c r="BM215" s="230" t="s">
        <v>456</v>
      </c>
    </row>
    <row r="216" s="12" customFormat="1" ht="25.92" customHeight="1">
      <c r="A216" s="12"/>
      <c r="B216" s="202"/>
      <c r="C216" s="203"/>
      <c r="D216" s="204" t="s">
        <v>72</v>
      </c>
      <c r="E216" s="205" t="s">
        <v>457</v>
      </c>
      <c r="F216" s="205" t="s">
        <v>458</v>
      </c>
      <c r="G216" s="203"/>
      <c r="H216" s="203"/>
      <c r="I216" s="206"/>
      <c r="J216" s="207">
        <f>BK216</f>
        <v>0</v>
      </c>
      <c r="K216" s="203"/>
      <c r="L216" s="208"/>
      <c r="M216" s="209"/>
      <c r="N216" s="210"/>
      <c r="O216" s="210"/>
      <c r="P216" s="211">
        <f>SUM(P217:P220)</f>
        <v>0</v>
      </c>
      <c r="Q216" s="210"/>
      <c r="R216" s="211">
        <f>SUM(R217:R220)</f>
        <v>0</v>
      </c>
      <c r="S216" s="210"/>
      <c r="T216" s="212">
        <f>SUM(T217:T220)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127</v>
      </c>
      <c r="AT216" s="214" t="s">
        <v>72</v>
      </c>
      <c r="AU216" s="214" t="s">
        <v>73</v>
      </c>
      <c r="AY216" s="213" t="s">
        <v>121</v>
      </c>
      <c r="BK216" s="215">
        <f>SUM(BK217:BK220)</f>
        <v>0</v>
      </c>
    </row>
    <row r="217" s="2" customFormat="1" ht="16.5" customHeight="1">
      <c r="A217" s="37"/>
      <c r="B217" s="38"/>
      <c r="C217" s="218" t="s">
        <v>459</v>
      </c>
      <c r="D217" s="218" t="s">
        <v>123</v>
      </c>
      <c r="E217" s="219" t="s">
        <v>460</v>
      </c>
      <c r="F217" s="220" t="s">
        <v>461</v>
      </c>
      <c r="G217" s="221" t="s">
        <v>462</v>
      </c>
      <c r="H217" s="222">
        <v>20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38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463</v>
      </c>
      <c r="AT217" s="230" t="s">
        <v>123</v>
      </c>
      <c r="AU217" s="230" t="s">
        <v>81</v>
      </c>
      <c r="AY217" s="16" t="s">
        <v>121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81</v>
      </c>
      <c r="BK217" s="231">
        <f>ROUND(I217*H217,2)</f>
        <v>0</v>
      </c>
      <c r="BL217" s="16" t="s">
        <v>463</v>
      </c>
      <c r="BM217" s="230" t="s">
        <v>464</v>
      </c>
    </row>
    <row r="218" s="13" customFormat="1">
      <c r="A218" s="13"/>
      <c r="B218" s="232"/>
      <c r="C218" s="233"/>
      <c r="D218" s="234" t="s">
        <v>129</v>
      </c>
      <c r="E218" s="235" t="s">
        <v>1</v>
      </c>
      <c r="F218" s="236" t="s">
        <v>465</v>
      </c>
      <c r="G218" s="233"/>
      <c r="H218" s="237">
        <v>20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129</v>
      </c>
      <c r="AU218" s="243" t="s">
        <v>81</v>
      </c>
      <c r="AV218" s="13" t="s">
        <v>83</v>
      </c>
      <c r="AW218" s="13" t="s">
        <v>30</v>
      </c>
      <c r="AX218" s="13" t="s">
        <v>81</v>
      </c>
      <c r="AY218" s="243" t="s">
        <v>121</v>
      </c>
    </row>
    <row r="219" s="2" customFormat="1" ht="24.15" customHeight="1">
      <c r="A219" s="37"/>
      <c r="B219" s="38"/>
      <c r="C219" s="218" t="s">
        <v>466</v>
      </c>
      <c r="D219" s="218" t="s">
        <v>123</v>
      </c>
      <c r="E219" s="219" t="s">
        <v>467</v>
      </c>
      <c r="F219" s="220" t="s">
        <v>468</v>
      </c>
      <c r="G219" s="221" t="s">
        <v>462</v>
      </c>
      <c r="H219" s="222">
        <v>30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38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463</v>
      </c>
      <c r="AT219" s="230" t="s">
        <v>123</v>
      </c>
      <c r="AU219" s="230" t="s">
        <v>81</v>
      </c>
      <c r="AY219" s="16" t="s">
        <v>121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81</v>
      </c>
      <c r="BK219" s="231">
        <f>ROUND(I219*H219,2)</f>
        <v>0</v>
      </c>
      <c r="BL219" s="16" t="s">
        <v>463</v>
      </c>
      <c r="BM219" s="230" t="s">
        <v>469</v>
      </c>
    </row>
    <row r="220" s="2" customFormat="1" ht="24.15" customHeight="1">
      <c r="A220" s="37"/>
      <c r="B220" s="38"/>
      <c r="C220" s="218" t="s">
        <v>470</v>
      </c>
      <c r="D220" s="218" t="s">
        <v>123</v>
      </c>
      <c r="E220" s="219" t="s">
        <v>471</v>
      </c>
      <c r="F220" s="220" t="s">
        <v>472</v>
      </c>
      <c r="G220" s="221" t="s">
        <v>462</v>
      </c>
      <c r="H220" s="222">
        <v>10</v>
      </c>
      <c r="I220" s="223"/>
      <c r="J220" s="224">
        <f>ROUND(I220*H220,2)</f>
        <v>0</v>
      </c>
      <c r="K220" s="225"/>
      <c r="L220" s="43"/>
      <c r="M220" s="270" t="s">
        <v>1</v>
      </c>
      <c r="N220" s="271" t="s">
        <v>38</v>
      </c>
      <c r="O220" s="272"/>
      <c r="P220" s="273">
        <f>O220*H220</f>
        <v>0</v>
      </c>
      <c r="Q220" s="273">
        <v>0</v>
      </c>
      <c r="R220" s="273">
        <f>Q220*H220</f>
        <v>0</v>
      </c>
      <c r="S220" s="273">
        <v>0</v>
      </c>
      <c r="T220" s="274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463</v>
      </c>
      <c r="AT220" s="230" t="s">
        <v>123</v>
      </c>
      <c r="AU220" s="230" t="s">
        <v>81</v>
      </c>
      <c r="AY220" s="16" t="s">
        <v>121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81</v>
      </c>
      <c r="BK220" s="231">
        <f>ROUND(I220*H220,2)</f>
        <v>0</v>
      </c>
      <c r="BL220" s="16" t="s">
        <v>463</v>
      </c>
      <c r="BM220" s="230" t="s">
        <v>473</v>
      </c>
    </row>
    <row r="221" s="2" customFormat="1" ht="6.96" customHeight="1">
      <c r="A221" s="37"/>
      <c r="B221" s="65"/>
      <c r="C221" s="66"/>
      <c r="D221" s="66"/>
      <c r="E221" s="66"/>
      <c r="F221" s="66"/>
      <c r="G221" s="66"/>
      <c r="H221" s="66"/>
      <c r="I221" s="66"/>
      <c r="J221" s="66"/>
      <c r="K221" s="66"/>
      <c r="L221" s="43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sheetProtection sheet="1" autoFilter="0" formatColumns="0" formatRows="0" objects="1" scenarios="1" spinCount="100000" saltValue="Ft4VTiBDKxOnGCBUgNGd0Tev7uHQGjWIqhdDmw7uNBYPPPieLC21/WVYHYqZBeT9JkHJUOE5f4lDWV184ewlpg==" hashValue="m2QS50D0Gy0DOAhT/4UowrUvOJynmnbQECiwzf+8or3w/fUl+jNFwLoXfN4KHFQwks9E8oILq0yvMcOPWPwwWQ==" algorithmName="SHA-512" password="CC35"/>
  <autoFilter ref="C127:K22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Město Žacléř - parkovací stání na původní odstavné ploše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474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10. 3. 2024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ROUND((SUM(BE127:BE199)),  2)</f>
        <v>0</v>
      </c>
      <c r="G33" s="37"/>
      <c r="H33" s="37"/>
      <c r="I33" s="154">
        <v>0.20999999999999999</v>
      </c>
      <c r="J33" s="153">
        <f>ROUND(((SUM(BE127:BE199))*I33),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ROUND((SUM(BF127:BF199)),  2)</f>
        <v>0</v>
      </c>
      <c r="G34" s="37"/>
      <c r="H34" s="37"/>
      <c r="I34" s="154">
        <v>0.12</v>
      </c>
      <c r="J34" s="153">
        <f>ROUND(((SUM(BF127:BF199))*I34),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ROUND((SUM(BG127:BG199)),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ROUND((SUM(BH127:BH199)),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ROUND((SUM(BI127:BI199)),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Město Žacléř - parkovací stání na původní odstavné ploše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2024/3/4/3 - schodiště, altán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10. 3. 2024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hidden="1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228</v>
      </c>
      <c r="E99" s="187"/>
      <c r="F99" s="187"/>
      <c r="G99" s="187"/>
      <c r="H99" s="187"/>
      <c r="I99" s="187"/>
      <c r="J99" s="188">
        <f>J134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100</v>
      </c>
      <c r="E100" s="187"/>
      <c r="F100" s="187"/>
      <c r="G100" s="187"/>
      <c r="H100" s="187"/>
      <c r="I100" s="187"/>
      <c r="J100" s="188">
        <f>J143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101</v>
      </c>
      <c r="E101" s="187"/>
      <c r="F101" s="187"/>
      <c r="G101" s="187"/>
      <c r="H101" s="187"/>
      <c r="I101" s="187"/>
      <c r="J101" s="188">
        <f>J150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102</v>
      </c>
      <c r="E102" s="187"/>
      <c r="F102" s="187"/>
      <c r="G102" s="187"/>
      <c r="H102" s="187"/>
      <c r="I102" s="187"/>
      <c r="J102" s="188">
        <f>J157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231</v>
      </c>
      <c r="E103" s="181"/>
      <c r="F103" s="181"/>
      <c r="G103" s="181"/>
      <c r="H103" s="181"/>
      <c r="I103" s="181"/>
      <c r="J103" s="182">
        <f>J159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475</v>
      </c>
      <c r="E104" s="187"/>
      <c r="F104" s="187"/>
      <c r="G104" s="187"/>
      <c r="H104" s="187"/>
      <c r="I104" s="187"/>
      <c r="J104" s="188">
        <f>J160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476</v>
      </c>
      <c r="E105" s="187"/>
      <c r="F105" s="187"/>
      <c r="G105" s="187"/>
      <c r="H105" s="187"/>
      <c r="I105" s="187"/>
      <c r="J105" s="188">
        <f>J179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477</v>
      </c>
      <c r="E106" s="187"/>
      <c r="F106" s="187"/>
      <c r="G106" s="187"/>
      <c r="H106" s="187"/>
      <c r="I106" s="187"/>
      <c r="J106" s="188">
        <f>J192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478</v>
      </c>
      <c r="E107" s="187"/>
      <c r="F107" s="187"/>
      <c r="G107" s="187"/>
      <c r="H107" s="187"/>
      <c r="I107" s="187"/>
      <c r="J107" s="188">
        <f>J197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Město Žacléř - parkovací stání na původní odstavné ploše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91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2024/3/4/3 - schodiště, altán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10. 3. 2024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107</v>
      </c>
      <c r="D126" s="193" t="s">
        <v>58</v>
      </c>
      <c r="E126" s="193" t="s">
        <v>54</v>
      </c>
      <c r="F126" s="193" t="s">
        <v>55</v>
      </c>
      <c r="G126" s="193" t="s">
        <v>108</v>
      </c>
      <c r="H126" s="193" t="s">
        <v>109</v>
      </c>
      <c r="I126" s="193" t="s">
        <v>110</v>
      </c>
      <c r="J126" s="194" t="s">
        <v>95</v>
      </c>
      <c r="K126" s="195" t="s">
        <v>111</v>
      </c>
      <c r="L126" s="196"/>
      <c r="M126" s="99" t="s">
        <v>1</v>
      </c>
      <c r="N126" s="100" t="s">
        <v>37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P128+P159</f>
        <v>0</v>
      </c>
      <c r="Q127" s="103"/>
      <c r="R127" s="199">
        <f>R128+R159</f>
        <v>24.433384959999998</v>
      </c>
      <c r="S127" s="103"/>
      <c r="T127" s="200">
        <f>T128+T159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97</v>
      </c>
      <c r="BK127" s="201">
        <f>BK128+BK159</f>
        <v>0</v>
      </c>
    </row>
    <row r="128" s="12" customFormat="1" ht="25.92" customHeight="1">
      <c r="A128" s="12"/>
      <c r="B128" s="202"/>
      <c r="C128" s="203"/>
      <c r="D128" s="204" t="s">
        <v>72</v>
      </c>
      <c r="E128" s="205" t="s">
        <v>119</v>
      </c>
      <c r="F128" s="205" t="s">
        <v>120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P129+P134+P143+P150+P157</f>
        <v>0</v>
      </c>
      <c r="Q128" s="210"/>
      <c r="R128" s="211">
        <f>R129+R134+R143+R150+R157</f>
        <v>23.150143499999999</v>
      </c>
      <c r="S128" s="210"/>
      <c r="T128" s="212">
        <f>T129+T134+T143+T150+T157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72</v>
      </c>
      <c r="AU128" s="214" t="s">
        <v>73</v>
      </c>
      <c r="AY128" s="213" t="s">
        <v>121</v>
      </c>
      <c r="BK128" s="215">
        <f>BK129+BK134+BK143+BK150+BK157</f>
        <v>0</v>
      </c>
    </row>
    <row r="129" s="12" customFormat="1" ht="22.8" customHeight="1">
      <c r="A129" s="12"/>
      <c r="B129" s="202"/>
      <c r="C129" s="203"/>
      <c r="D129" s="204" t="s">
        <v>72</v>
      </c>
      <c r="E129" s="216" t="s">
        <v>81</v>
      </c>
      <c r="F129" s="216" t="s">
        <v>122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SUM(P130:P133)</f>
        <v>0</v>
      </c>
      <c r="Q129" s="210"/>
      <c r="R129" s="211">
        <f>SUM(R130:R133)</f>
        <v>0</v>
      </c>
      <c r="S129" s="210"/>
      <c r="T129" s="212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72</v>
      </c>
      <c r="AU129" s="214" t="s">
        <v>81</v>
      </c>
      <c r="AY129" s="213" t="s">
        <v>121</v>
      </c>
      <c r="BK129" s="215">
        <f>SUM(BK130:BK133)</f>
        <v>0</v>
      </c>
    </row>
    <row r="130" s="2" customFormat="1" ht="24.15" customHeight="1">
      <c r="A130" s="37"/>
      <c r="B130" s="38"/>
      <c r="C130" s="218" t="s">
        <v>81</v>
      </c>
      <c r="D130" s="218" t="s">
        <v>123</v>
      </c>
      <c r="E130" s="219" t="s">
        <v>479</v>
      </c>
      <c r="F130" s="220" t="s">
        <v>480</v>
      </c>
      <c r="G130" s="221" t="s">
        <v>126</v>
      </c>
      <c r="H130" s="222">
        <v>6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38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127</v>
      </c>
      <c r="AT130" s="230" t="s">
        <v>123</v>
      </c>
      <c r="AU130" s="230" t="s">
        <v>83</v>
      </c>
      <c r="AY130" s="16" t="s">
        <v>121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81</v>
      </c>
      <c r="BK130" s="231">
        <f>ROUND(I130*H130,2)</f>
        <v>0</v>
      </c>
      <c r="BL130" s="16" t="s">
        <v>127</v>
      </c>
      <c r="BM130" s="230" t="s">
        <v>481</v>
      </c>
    </row>
    <row r="131" s="13" customFormat="1">
      <c r="A131" s="13"/>
      <c r="B131" s="232"/>
      <c r="C131" s="233"/>
      <c r="D131" s="234" t="s">
        <v>129</v>
      </c>
      <c r="E131" s="235" t="s">
        <v>1</v>
      </c>
      <c r="F131" s="236" t="s">
        <v>482</v>
      </c>
      <c r="G131" s="233"/>
      <c r="H131" s="237">
        <v>6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129</v>
      </c>
      <c r="AU131" s="243" t="s">
        <v>83</v>
      </c>
      <c r="AV131" s="13" t="s">
        <v>83</v>
      </c>
      <c r="AW131" s="13" t="s">
        <v>30</v>
      </c>
      <c r="AX131" s="13" t="s">
        <v>81</v>
      </c>
      <c r="AY131" s="243" t="s">
        <v>121</v>
      </c>
    </row>
    <row r="132" s="2" customFormat="1" ht="24.15" customHeight="1">
      <c r="A132" s="37"/>
      <c r="B132" s="38"/>
      <c r="C132" s="218" t="s">
        <v>83</v>
      </c>
      <c r="D132" s="218" t="s">
        <v>123</v>
      </c>
      <c r="E132" s="219" t="s">
        <v>483</v>
      </c>
      <c r="F132" s="220" t="s">
        <v>484</v>
      </c>
      <c r="G132" s="221" t="s">
        <v>147</v>
      </c>
      <c r="H132" s="222">
        <v>24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38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127</v>
      </c>
      <c r="AT132" s="230" t="s">
        <v>123</v>
      </c>
      <c r="AU132" s="230" t="s">
        <v>83</v>
      </c>
      <c r="AY132" s="16" t="s">
        <v>121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81</v>
      </c>
      <c r="BK132" s="231">
        <f>ROUND(I132*H132,2)</f>
        <v>0</v>
      </c>
      <c r="BL132" s="16" t="s">
        <v>127</v>
      </c>
      <c r="BM132" s="230" t="s">
        <v>485</v>
      </c>
    </row>
    <row r="133" s="13" customFormat="1">
      <c r="A133" s="13"/>
      <c r="B133" s="232"/>
      <c r="C133" s="233"/>
      <c r="D133" s="234" t="s">
        <v>129</v>
      </c>
      <c r="E133" s="235" t="s">
        <v>1</v>
      </c>
      <c r="F133" s="236" t="s">
        <v>486</v>
      </c>
      <c r="G133" s="233"/>
      <c r="H133" s="237">
        <v>24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129</v>
      </c>
      <c r="AU133" s="243" t="s">
        <v>83</v>
      </c>
      <c r="AV133" s="13" t="s">
        <v>83</v>
      </c>
      <c r="AW133" s="13" t="s">
        <v>30</v>
      </c>
      <c r="AX133" s="13" t="s">
        <v>81</v>
      </c>
      <c r="AY133" s="243" t="s">
        <v>121</v>
      </c>
    </row>
    <row r="134" s="12" customFormat="1" ht="22.8" customHeight="1">
      <c r="A134" s="12"/>
      <c r="B134" s="202"/>
      <c r="C134" s="203"/>
      <c r="D134" s="204" t="s">
        <v>72</v>
      </c>
      <c r="E134" s="216" t="s">
        <v>83</v>
      </c>
      <c r="F134" s="216" t="s">
        <v>303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SUM(P135:P142)</f>
        <v>0</v>
      </c>
      <c r="Q134" s="210"/>
      <c r="R134" s="211">
        <f>SUM(R135:R142)</f>
        <v>10.152877</v>
      </c>
      <c r="S134" s="210"/>
      <c r="T134" s="212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81</v>
      </c>
      <c r="AT134" s="214" t="s">
        <v>72</v>
      </c>
      <c r="AU134" s="214" t="s">
        <v>81</v>
      </c>
      <c r="AY134" s="213" t="s">
        <v>121</v>
      </c>
      <c r="BK134" s="215">
        <f>SUM(BK135:BK142)</f>
        <v>0</v>
      </c>
    </row>
    <row r="135" s="2" customFormat="1" ht="16.5" customHeight="1">
      <c r="A135" s="37"/>
      <c r="B135" s="38"/>
      <c r="C135" s="218" t="s">
        <v>138</v>
      </c>
      <c r="D135" s="218" t="s">
        <v>123</v>
      </c>
      <c r="E135" s="219" t="s">
        <v>305</v>
      </c>
      <c r="F135" s="220" t="s">
        <v>306</v>
      </c>
      <c r="G135" s="221" t="s">
        <v>126</v>
      </c>
      <c r="H135" s="222">
        <v>3.6000000000000001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38</v>
      </c>
      <c r="O135" s="90"/>
      <c r="P135" s="228">
        <f>O135*H135</f>
        <v>0</v>
      </c>
      <c r="Q135" s="228">
        <v>2.5018699999999998</v>
      </c>
      <c r="R135" s="228">
        <f>Q135*H135</f>
        <v>9.0067319999999995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127</v>
      </c>
      <c r="AT135" s="230" t="s">
        <v>123</v>
      </c>
      <c r="AU135" s="230" t="s">
        <v>83</v>
      </c>
      <c r="AY135" s="16" t="s">
        <v>121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127</v>
      </c>
      <c r="BM135" s="230" t="s">
        <v>487</v>
      </c>
    </row>
    <row r="136" s="13" customFormat="1">
      <c r="A136" s="13"/>
      <c r="B136" s="232"/>
      <c r="C136" s="233"/>
      <c r="D136" s="234" t="s">
        <v>129</v>
      </c>
      <c r="E136" s="235" t="s">
        <v>1</v>
      </c>
      <c r="F136" s="236" t="s">
        <v>488</v>
      </c>
      <c r="G136" s="233"/>
      <c r="H136" s="237">
        <v>3.6000000000000001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129</v>
      </c>
      <c r="AU136" s="243" t="s">
        <v>83</v>
      </c>
      <c r="AV136" s="13" t="s">
        <v>83</v>
      </c>
      <c r="AW136" s="13" t="s">
        <v>30</v>
      </c>
      <c r="AX136" s="13" t="s">
        <v>81</v>
      </c>
      <c r="AY136" s="243" t="s">
        <v>121</v>
      </c>
    </row>
    <row r="137" s="2" customFormat="1" ht="33" customHeight="1">
      <c r="A137" s="37"/>
      <c r="B137" s="38"/>
      <c r="C137" s="218" t="s">
        <v>127</v>
      </c>
      <c r="D137" s="218" t="s">
        <v>123</v>
      </c>
      <c r="E137" s="219" t="s">
        <v>489</v>
      </c>
      <c r="F137" s="220" t="s">
        <v>490</v>
      </c>
      <c r="G137" s="221" t="s">
        <v>147</v>
      </c>
      <c r="H137" s="222">
        <v>1.5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38</v>
      </c>
      <c r="O137" s="90"/>
      <c r="P137" s="228">
        <f>O137*H137</f>
        <v>0</v>
      </c>
      <c r="Q137" s="228">
        <v>0.69347000000000003</v>
      </c>
      <c r="R137" s="228">
        <f>Q137*H137</f>
        <v>1.0402050000000001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127</v>
      </c>
      <c r="AT137" s="230" t="s">
        <v>123</v>
      </c>
      <c r="AU137" s="230" t="s">
        <v>83</v>
      </c>
      <c r="AY137" s="16" t="s">
        <v>121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81</v>
      </c>
      <c r="BK137" s="231">
        <f>ROUND(I137*H137,2)</f>
        <v>0</v>
      </c>
      <c r="BL137" s="16" t="s">
        <v>127</v>
      </c>
      <c r="BM137" s="230" t="s">
        <v>491</v>
      </c>
    </row>
    <row r="138" s="13" customFormat="1">
      <c r="A138" s="13"/>
      <c r="B138" s="232"/>
      <c r="C138" s="233"/>
      <c r="D138" s="234" t="s">
        <v>129</v>
      </c>
      <c r="E138" s="235" t="s">
        <v>1</v>
      </c>
      <c r="F138" s="236" t="s">
        <v>492</v>
      </c>
      <c r="G138" s="233"/>
      <c r="H138" s="237">
        <v>1.5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129</v>
      </c>
      <c r="AU138" s="243" t="s">
        <v>83</v>
      </c>
      <c r="AV138" s="13" t="s">
        <v>83</v>
      </c>
      <c r="AW138" s="13" t="s">
        <v>30</v>
      </c>
      <c r="AX138" s="13" t="s">
        <v>81</v>
      </c>
      <c r="AY138" s="243" t="s">
        <v>121</v>
      </c>
    </row>
    <row r="139" s="2" customFormat="1" ht="24.15" customHeight="1">
      <c r="A139" s="37"/>
      <c r="B139" s="38"/>
      <c r="C139" s="218" t="s">
        <v>149</v>
      </c>
      <c r="D139" s="218" t="s">
        <v>123</v>
      </c>
      <c r="E139" s="219" t="s">
        <v>493</v>
      </c>
      <c r="F139" s="220" t="s">
        <v>494</v>
      </c>
      <c r="G139" s="221" t="s">
        <v>210</v>
      </c>
      <c r="H139" s="222">
        <v>0.10000000000000001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38</v>
      </c>
      <c r="O139" s="90"/>
      <c r="P139" s="228">
        <f>O139*H139</f>
        <v>0</v>
      </c>
      <c r="Q139" s="228">
        <v>1.0593999999999999</v>
      </c>
      <c r="R139" s="228">
        <f>Q139*H139</f>
        <v>0.10593999999999999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127</v>
      </c>
      <c r="AT139" s="230" t="s">
        <v>123</v>
      </c>
      <c r="AU139" s="230" t="s">
        <v>83</v>
      </c>
      <c r="AY139" s="16" t="s">
        <v>121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81</v>
      </c>
      <c r="BK139" s="231">
        <f>ROUND(I139*H139,2)</f>
        <v>0</v>
      </c>
      <c r="BL139" s="16" t="s">
        <v>127</v>
      </c>
      <c r="BM139" s="230" t="s">
        <v>495</v>
      </c>
    </row>
    <row r="140" s="2" customFormat="1" ht="16.5" customHeight="1">
      <c r="A140" s="37"/>
      <c r="B140" s="38"/>
      <c r="C140" s="218" t="s">
        <v>154</v>
      </c>
      <c r="D140" s="218" t="s">
        <v>123</v>
      </c>
      <c r="E140" s="219" t="s">
        <v>496</v>
      </c>
      <c r="F140" s="220" t="s">
        <v>497</v>
      </c>
      <c r="G140" s="221" t="s">
        <v>292</v>
      </c>
      <c r="H140" s="222">
        <v>6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38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127</v>
      </c>
      <c r="AT140" s="230" t="s">
        <v>123</v>
      </c>
      <c r="AU140" s="230" t="s">
        <v>83</v>
      </c>
      <c r="AY140" s="16" t="s">
        <v>121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127</v>
      </c>
      <c r="BM140" s="230" t="s">
        <v>498</v>
      </c>
    </row>
    <row r="141" s="2" customFormat="1" ht="24.15" customHeight="1">
      <c r="A141" s="37"/>
      <c r="B141" s="38"/>
      <c r="C141" s="218" t="s">
        <v>158</v>
      </c>
      <c r="D141" s="218" t="s">
        <v>123</v>
      </c>
      <c r="E141" s="219" t="s">
        <v>499</v>
      </c>
      <c r="F141" s="220" t="s">
        <v>500</v>
      </c>
      <c r="G141" s="221" t="s">
        <v>292</v>
      </c>
      <c r="H141" s="222">
        <v>16.399999999999999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38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127</v>
      </c>
      <c r="AT141" s="230" t="s">
        <v>123</v>
      </c>
      <c r="AU141" s="230" t="s">
        <v>83</v>
      </c>
      <c r="AY141" s="16" t="s">
        <v>121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81</v>
      </c>
      <c r="BK141" s="231">
        <f>ROUND(I141*H141,2)</f>
        <v>0</v>
      </c>
      <c r="BL141" s="16" t="s">
        <v>127</v>
      </c>
      <c r="BM141" s="230" t="s">
        <v>501</v>
      </c>
    </row>
    <row r="142" s="13" customFormat="1">
      <c r="A142" s="13"/>
      <c r="B142" s="232"/>
      <c r="C142" s="233"/>
      <c r="D142" s="234" t="s">
        <v>129</v>
      </c>
      <c r="E142" s="235" t="s">
        <v>1</v>
      </c>
      <c r="F142" s="236" t="s">
        <v>502</v>
      </c>
      <c r="G142" s="233"/>
      <c r="H142" s="237">
        <v>16.399999999999999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129</v>
      </c>
      <c r="AU142" s="243" t="s">
        <v>83</v>
      </c>
      <c r="AV142" s="13" t="s">
        <v>83</v>
      </c>
      <c r="AW142" s="13" t="s">
        <v>30</v>
      </c>
      <c r="AX142" s="13" t="s">
        <v>81</v>
      </c>
      <c r="AY142" s="243" t="s">
        <v>121</v>
      </c>
    </row>
    <row r="143" s="12" customFormat="1" ht="22.8" customHeight="1">
      <c r="A143" s="12"/>
      <c r="B143" s="202"/>
      <c r="C143" s="203"/>
      <c r="D143" s="204" t="s">
        <v>72</v>
      </c>
      <c r="E143" s="216" t="s">
        <v>149</v>
      </c>
      <c r="F143" s="216" t="s">
        <v>150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SUM(P144:P149)</f>
        <v>0</v>
      </c>
      <c r="Q143" s="210"/>
      <c r="R143" s="211">
        <f>SUM(R144:R149)</f>
        <v>3.0909120000000003</v>
      </c>
      <c r="S143" s="210"/>
      <c r="T143" s="212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81</v>
      </c>
      <c r="AT143" s="214" t="s">
        <v>72</v>
      </c>
      <c r="AU143" s="214" t="s">
        <v>81</v>
      </c>
      <c r="AY143" s="213" t="s">
        <v>121</v>
      </c>
      <c r="BK143" s="215">
        <f>SUM(BK144:BK149)</f>
        <v>0</v>
      </c>
    </row>
    <row r="144" s="2" customFormat="1" ht="24.15" customHeight="1">
      <c r="A144" s="37"/>
      <c r="B144" s="38"/>
      <c r="C144" s="218" t="s">
        <v>162</v>
      </c>
      <c r="D144" s="218" t="s">
        <v>123</v>
      </c>
      <c r="E144" s="219" t="s">
        <v>151</v>
      </c>
      <c r="F144" s="220" t="s">
        <v>152</v>
      </c>
      <c r="G144" s="221" t="s">
        <v>147</v>
      </c>
      <c r="H144" s="222">
        <v>9.7599999999999998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127</v>
      </c>
      <c r="AT144" s="230" t="s">
        <v>123</v>
      </c>
      <c r="AU144" s="230" t="s">
        <v>83</v>
      </c>
      <c r="AY144" s="16" t="s">
        <v>121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127</v>
      </c>
      <c r="BM144" s="230" t="s">
        <v>503</v>
      </c>
    </row>
    <row r="145" s="13" customFormat="1">
      <c r="A145" s="13"/>
      <c r="B145" s="232"/>
      <c r="C145" s="233"/>
      <c r="D145" s="234" t="s">
        <v>129</v>
      </c>
      <c r="E145" s="235" t="s">
        <v>1</v>
      </c>
      <c r="F145" s="236" t="s">
        <v>504</v>
      </c>
      <c r="G145" s="233"/>
      <c r="H145" s="237">
        <v>9.7599999999999998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129</v>
      </c>
      <c r="AU145" s="243" t="s">
        <v>83</v>
      </c>
      <c r="AV145" s="13" t="s">
        <v>83</v>
      </c>
      <c r="AW145" s="13" t="s">
        <v>30</v>
      </c>
      <c r="AX145" s="13" t="s">
        <v>81</v>
      </c>
      <c r="AY145" s="243" t="s">
        <v>121</v>
      </c>
    </row>
    <row r="146" s="2" customFormat="1" ht="24.15" customHeight="1">
      <c r="A146" s="37"/>
      <c r="B146" s="38"/>
      <c r="C146" s="218" t="s">
        <v>166</v>
      </c>
      <c r="D146" s="218" t="s">
        <v>123</v>
      </c>
      <c r="E146" s="219" t="s">
        <v>505</v>
      </c>
      <c r="F146" s="220" t="s">
        <v>506</v>
      </c>
      <c r="G146" s="221" t="s">
        <v>147</v>
      </c>
      <c r="H146" s="222">
        <v>9.7599999999999998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38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127</v>
      </c>
      <c r="AT146" s="230" t="s">
        <v>123</v>
      </c>
      <c r="AU146" s="230" t="s">
        <v>83</v>
      </c>
      <c r="AY146" s="16" t="s">
        <v>121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81</v>
      </c>
      <c r="BK146" s="231">
        <f>ROUND(I146*H146,2)</f>
        <v>0</v>
      </c>
      <c r="BL146" s="16" t="s">
        <v>127</v>
      </c>
      <c r="BM146" s="230" t="s">
        <v>507</v>
      </c>
    </row>
    <row r="147" s="2" customFormat="1" ht="24.15" customHeight="1">
      <c r="A147" s="37"/>
      <c r="B147" s="38"/>
      <c r="C147" s="218" t="s">
        <v>173</v>
      </c>
      <c r="D147" s="218" t="s">
        <v>123</v>
      </c>
      <c r="E147" s="219" t="s">
        <v>155</v>
      </c>
      <c r="F147" s="220" t="s">
        <v>156</v>
      </c>
      <c r="G147" s="221" t="s">
        <v>147</v>
      </c>
      <c r="H147" s="222">
        <v>24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38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127</v>
      </c>
      <c r="AT147" s="230" t="s">
        <v>123</v>
      </c>
      <c r="AU147" s="230" t="s">
        <v>83</v>
      </c>
      <c r="AY147" s="16" t="s">
        <v>121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81</v>
      </c>
      <c r="BK147" s="231">
        <f>ROUND(I147*H147,2)</f>
        <v>0</v>
      </c>
      <c r="BL147" s="16" t="s">
        <v>127</v>
      </c>
      <c r="BM147" s="230" t="s">
        <v>508</v>
      </c>
    </row>
    <row r="148" s="2" customFormat="1" ht="24.15" customHeight="1">
      <c r="A148" s="37"/>
      <c r="B148" s="38"/>
      <c r="C148" s="218" t="s">
        <v>180</v>
      </c>
      <c r="D148" s="218" t="s">
        <v>123</v>
      </c>
      <c r="E148" s="219" t="s">
        <v>163</v>
      </c>
      <c r="F148" s="220" t="s">
        <v>164</v>
      </c>
      <c r="G148" s="221" t="s">
        <v>147</v>
      </c>
      <c r="H148" s="222">
        <v>9.7599999999999998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38</v>
      </c>
      <c r="O148" s="90"/>
      <c r="P148" s="228">
        <f>O148*H148</f>
        <v>0</v>
      </c>
      <c r="Q148" s="228">
        <v>0.1837</v>
      </c>
      <c r="R148" s="228">
        <f>Q148*H148</f>
        <v>1.7929120000000001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127</v>
      </c>
      <c r="AT148" s="230" t="s">
        <v>123</v>
      </c>
      <c r="AU148" s="230" t="s">
        <v>83</v>
      </c>
      <c r="AY148" s="16" t="s">
        <v>121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81</v>
      </c>
      <c r="BK148" s="231">
        <f>ROUND(I148*H148,2)</f>
        <v>0</v>
      </c>
      <c r="BL148" s="16" t="s">
        <v>127</v>
      </c>
      <c r="BM148" s="230" t="s">
        <v>509</v>
      </c>
    </row>
    <row r="149" s="2" customFormat="1" ht="16.5" customHeight="1">
      <c r="A149" s="37"/>
      <c r="B149" s="38"/>
      <c r="C149" s="255" t="s">
        <v>8</v>
      </c>
      <c r="D149" s="255" t="s">
        <v>167</v>
      </c>
      <c r="E149" s="256" t="s">
        <v>510</v>
      </c>
      <c r="F149" s="257" t="s">
        <v>511</v>
      </c>
      <c r="G149" s="258" t="s">
        <v>147</v>
      </c>
      <c r="H149" s="259">
        <v>11</v>
      </c>
      <c r="I149" s="260"/>
      <c r="J149" s="261">
        <f>ROUND(I149*H149,2)</f>
        <v>0</v>
      </c>
      <c r="K149" s="262"/>
      <c r="L149" s="263"/>
      <c r="M149" s="264" t="s">
        <v>1</v>
      </c>
      <c r="N149" s="265" t="s">
        <v>38</v>
      </c>
      <c r="O149" s="90"/>
      <c r="P149" s="228">
        <f>O149*H149</f>
        <v>0</v>
      </c>
      <c r="Q149" s="228">
        <v>0.11799999999999999</v>
      </c>
      <c r="R149" s="228">
        <f>Q149*H149</f>
        <v>1.298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162</v>
      </c>
      <c r="AT149" s="230" t="s">
        <v>167</v>
      </c>
      <c r="AU149" s="230" t="s">
        <v>83</v>
      </c>
      <c r="AY149" s="16" t="s">
        <v>121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127</v>
      </c>
      <c r="BM149" s="230" t="s">
        <v>512</v>
      </c>
    </row>
    <row r="150" s="12" customFormat="1" ht="22.8" customHeight="1">
      <c r="A150" s="12"/>
      <c r="B150" s="202"/>
      <c r="C150" s="203"/>
      <c r="D150" s="204" t="s">
        <v>72</v>
      </c>
      <c r="E150" s="216" t="s">
        <v>166</v>
      </c>
      <c r="F150" s="216" t="s">
        <v>179</v>
      </c>
      <c r="G150" s="203"/>
      <c r="H150" s="203"/>
      <c r="I150" s="206"/>
      <c r="J150" s="217">
        <f>BK150</f>
        <v>0</v>
      </c>
      <c r="K150" s="203"/>
      <c r="L150" s="208"/>
      <c r="M150" s="209"/>
      <c r="N150" s="210"/>
      <c r="O150" s="210"/>
      <c r="P150" s="211">
        <f>SUM(P151:P156)</f>
        <v>0</v>
      </c>
      <c r="Q150" s="210"/>
      <c r="R150" s="211">
        <f>SUM(R151:R156)</f>
        <v>9.9063544999999991</v>
      </c>
      <c r="S150" s="210"/>
      <c r="T150" s="212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81</v>
      </c>
      <c r="AT150" s="214" t="s">
        <v>72</v>
      </c>
      <c r="AU150" s="214" t="s">
        <v>81</v>
      </c>
      <c r="AY150" s="213" t="s">
        <v>121</v>
      </c>
      <c r="BK150" s="215">
        <f>SUM(BK151:BK156)</f>
        <v>0</v>
      </c>
    </row>
    <row r="151" s="2" customFormat="1" ht="24.15" customHeight="1">
      <c r="A151" s="37"/>
      <c r="B151" s="38"/>
      <c r="C151" s="218" t="s">
        <v>192</v>
      </c>
      <c r="D151" s="218" t="s">
        <v>123</v>
      </c>
      <c r="E151" s="219" t="s">
        <v>181</v>
      </c>
      <c r="F151" s="220" t="s">
        <v>182</v>
      </c>
      <c r="G151" s="221" t="s">
        <v>176</v>
      </c>
      <c r="H151" s="222">
        <v>49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38</v>
      </c>
      <c r="O151" s="90"/>
      <c r="P151" s="228">
        <f>O151*H151</f>
        <v>0</v>
      </c>
      <c r="Q151" s="228">
        <v>0.14066999999999999</v>
      </c>
      <c r="R151" s="228">
        <f>Q151*H151</f>
        <v>6.8928299999999991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127</v>
      </c>
      <c r="AT151" s="230" t="s">
        <v>123</v>
      </c>
      <c r="AU151" s="230" t="s">
        <v>83</v>
      </c>
      <c r="AY151" s="16" t="s">
        <v>121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127</v>
      </c>
      <c r="BM151" s="230" t="s">
        <v>513</v>
      </c>
    </row>
    <row r="152" s="13" customFormat="1">
      <c r="A152" s="13"/>
      <c r="B152" s="232"/>
      <c r="C152" s="233"/>
      <c r="D152" s="234" t="s">
        <v>129</v>
      </c>
      <c r="E152" s="235" t="s">
        <v>1</v>
      </c>
      <c r="F152" s="236" t="s">
        <v>514</v>
      </c>
      <c r="G152" s="233"/>
      <c r="H152" s="237">
        <v>49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129</v>
      </c>
      <c r="AU152" s="243" t="s">
        <v>83</v>
      </c>
      <c r="AV152" s="13" t="s">
        <v>83</v>
      </c>
      <c r="AW152" s="13" t="s">
        <v>30</v>
      </c>
      <c r="AX152" s="13" t="s">
        <v>81</v>
      </c>
      <c r="AY152" s="243" t="s">
        <v>121</v>
      </c>
    </row>
    <row r="153" s="2" customFormat="1" ht="21.75" customHeight="1">
      <c r="A153" s="37"/>
      <c r="B153" s="38"/>
      <c r="C153" s="255" t="s">
        <v>197</v>
      </c>
      <c r="D153" s="255" t="s">
        <v>167</v>
      </c>
      <c r="E153" s="256" t="s">
        <v>186</v>
      </c>
      <c r="F153" s="257" t="s">
        <v>187</v>
      </c>
      <c r="G153" s="258" t="s">
        <v>176</v>
      </c>
      <c r="H153" s="259">
        <v>49</v>
      </c>
      <c r="I153" s="260"/>
      <c r="J153" s="261">
        <f>ROUND(I153*H153,2)</f>
        <v>0</v>
      </c>
      <c r="K153" s="262"/>
      <c r="L153" s="263"/>
      <c r="M153" s="264" t="s">
        <v>1</v>
      </c>
      <c r="N153" s="265" t="s">
        <v>38</v>
      </c>
      <c r="O153" s="90"/>
      <c r="P153" s="228">
        <f>O153*H153</f>
        <v>0</v>
      </c>
      <c r="Q153" s="228">
        <v>0.057000000000000002</v>
      </c>
      <c r="R153" s="228">
        <f>Q153*H153</f>
        <v>2.7930000000000001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162</v>
      </c>
      <c r="AT153" s="230" t="s">
        <v>167</v>
      </c>
      <c r="AU153" s="230" t="s">
        <v>83</v>
      </c>
      <c r="AY153" s="16" t="s">
        <v>121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127</v>
      </c>
      <c r="BM153" s="230" t="s">
        <v>515</v>
      </c>
    </row>
    <row r="154" s="2" customFormat="1">
      <c r="A154" s="37"/>
      <c r="B154" s="38"/>
      <c r="C154" s="39"/>
      <c r="D154" s="234" t="s">
        <v>189</v>
      </c>
      <c r="E154" s="39"/>
      <c r="F154" s="266" t="s">
        <v>190</v>
      </c>
      <c r="G154" s="39"/>
      <c r="H154" s="39"/>
      <c r="I154" s="267"/>
      <c r="J154" s="39"/>
      <c r="K154" s="39"/>
      <c r="L154" s="43"/>
      <c r="M154" s="268"/>
      <c r="N154" s="269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189</v>
      </c>
      <c r="AU154" s="16" t="s">
        <v>83</v>
      </c>
    </row>
    <row r="155" s="2" customFormat="1" ht="24.15" customHeight="1">
      <c r="A155" s="37"/>
      <c r="B155" s="38"/>
      <c r="C155" s="218" t="s">
        <v>201</v>
      </c>
      <c r="D155" s="218" t="s">
        <v>123</v>
      </c>
      <c r="E155" s="219" t="s">
        <v>193</v>
      </c>
      <c r="F155" s="220" t="s">
        <v>194</v>
      </c>
      <c r="G155" s="221" t="s">
        <v>126</v>
      </c>
      <c r="H155" s="222">
        <v>2.4500000000000002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38</v>
      </c>
      <c r="O155" s="90"/>
      <c r="P155" s="228">
        <f>O155*H155</f>
        <v>0</v>
      </c>
      <c r="Q155" s="228">
        <v>0.090010000000000007</v>
      </c>
      <c r="R155" s="228">
        <f>Q155*H155</f>
        <v>0.22052450000000004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127</v>
      </c>
      <c r="AT155" s="230" t="s">
        <v>123</v>
      </c>
      <c r="AU155" s="230" t="s">
        <v>83</v>
      </c>
      <c r="AY155" s="16" t="s">
        <v>121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81</v>
      </c>
      <c r="BK155" s="231">
        <f>ROUND(I155*H155,2)</f>
        <v>0</v>
      </c>
      <c r="BL155" s="16" t="s">
        <v>127</v>
      </c>
      <c r="BM155" s="230" t="s">
        <v>516</v>
      </c>
    </row>
    <row r="156" s="13" customFormat="1">
      <c r="A156" s="13"/>
      <c r="B156" s="232"/>
      <c r="C156" s="233"/>
      <c r="D156" s="234" t="s">
        <v>129</v>
      </c>
      <c r="E156" s="235" t="s">
        <v>1</v>
      </c>
      <c r="F156" s="236" t="s">
        <v>517</v>
      </c>
      <c r="G156" s="233"/>
      <c r="H156" s="237">
        <v>2.4500000000000002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129</v>
      </c>
      <c r="AU156" s="243" t="s">
        <v>83</v>
      </c>
      <c r="AV156" s="13" t="s">
        <v>83</v>
      </c>
      <c r="AW156" s="13" t="s">
        <v>30</v>
      </c>
      <c r="AX156" s="13" t="s">
        <v>81</v>
      </c>
      <c r="AY156" s="243" t="s">
        <v>121</v>
      </c>
    </row>
    <row r="157" s="12" customFormat="1" ht="22.8" customHeight="1">
      <c r="A157" s="12"/>
      <c r="B157" s="202"/>
      <c r="C157" s="203"/>
      <c r="D157" s="204" t="s">
        <v>72</v>
      </c>
      <c r="E157" s="216" t="s">
        <v>205</v>
      </c>
      <c r="F157" s="216" t="s">
        <v>206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P158</f>
        <v>0</v>
      </c>
      <c r="Q157" s="210"/>
      <c r="R157" s="211">
        <f>R158</f>
        <v>0</v>
      </c>
      <c r="S157" s="210"/>
      <c r="T157" s="212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81</v>
      </c>
      <c r="AT157" s="214" t="s">
        <v>72</v>
      </c>
      <c r="AU157" s="214" t="s">
        <v>81</v>
      </c>
      <c r="AY157" s="213" t="s">
        <v>121</v>
      </c>
      <c r="BK157" s="215">
        <f>BK158</f>
        <v>0</v>
      </c>
    </row>
    <row r="158" s="2" customFormat="1" ht="24.15" customHeight="1">
      <c r="A158" s="37"/>
      <c r="B158" s="38"/>
      <c r="C158" s="218" t="s">
        <v>304</v>
      </c>
      <c r="D158" s="218" t="s">
        <v>123</v>
      </c>
      <c r="E158" s="219" t="s">
        <v>208</v>
      </c>
      <c r="F158" s="220" t="s">
        <v>209</v>
      </c>
      <c r="G158" s="221" t="s">
        <v>210</v>
      </c>
      <c r="H158" s="222">
        <v>23.149999999999999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38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127</v>
      </c>
      <c r="AT158" s="230" t="s">
        <v>123</v>
      </c>
      <c r="AU158" s="230" t="s">
        <v>83</v>
      </c>
      <c r="AY158" s="16" t="s">
        <v>121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81</v>
      </c>
      <c r="BK158" s="231">
        <f>ROUND(I158*H158,2)</f>
        <v>0</v>
      </c>
      <c r="BL158" s="16" t="s">
        <v>127</v>
      </c>
      <c r="BM158" s="230" t="s">
        <v>518</v>
      </c>
    </row>
    <row r="159" s="12" customFormat="1" ht="25.92" customHeight="1">
      <c r="A159" s="12"/>
      <c r="B159" s="202"/>
      <c r="C159" s="203"/>
      <c r="D159" s="204" t="s">
        <v>72</v>
      </c>
      <c r="E159" s="205" t="s">
        <v>369</v>
      </c>
      <c r="F159" s="205" t="s">
        <v>370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P160+P179+P192+P197</f>
        <v>0</v>
      </c>
      <c r="Q159" s="210"/>
      <c r="R159" s="211">
        <f>R160+R179+R192+R197</f>
        <v>1.2832414600000002</v>
      </c>
      <c r="S159" s="210"/>
      <c r="T159" s="212">
        <f>T160+T179+T192+T197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83</v>
      </c>
      <c r="AT159" s="214" t="s">
        <v>72</v>
      </c>
      <c r="AU159" s="214" t="s">
        <v>73</v>
      </c>
      <c r="AY159" s="213" t="s">
        <v>121</v>
      </c>
      <c r="BK159" s="215">
        <f>BK160+BK179+BK192+BK197</f>
        <v>0</v>
      </c>
    </row>
    <row r="160" s="12" customFormat="1" ht="22.8" customHeight="1">
      <c r="A160" s="12"/>
      <c r="B160" s="202"/>
      <c r="C160" s="203"/>
      <c r="D160" s="204" t="s">
        <v>72</v>
      </c>
      <c r="E160" s="216" t="s">
        <v>519</v>
      </c>
      <c r="F160" s="216" t="s">
        <v>520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SUM(P161:P178)</f>
        <v>0</v>
      </c>
      <c r="Q160" s="210"/>
      <c r="R160" s="211">
        <f>SUM(R161:R178)</f>
        <v>1.12605592</v>
      </c>
      <c r="S160" s="210"/>
      <c r="T160" s="212">
        <f>SUM(T161:T178)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83</v>
      </c>
      <c r="AT160" s="214" t="s">
        <v>72</v>
      </c>
      <c r="AU160" s="214" t="s">
        <v>81</v>
      </c>
      <c r="AY160" s="213" t="s">
        <v>121</v>
      </c>
      <c r="BK160" s="215">
        <f>SUM(BK161:BK178)</f>
        <v>0</v>
      </c>
    </row>
    <row r="161" s="2" customFormat="1" ht="33" customHeight="1">
      <c r="A161" s="37"/>
      <c r="B161" s="38"/>
      <c r="C161" s="218" t="s">
        <v>207</v>
      </c>
      <c r="D161" s="218" t="s">
        <v>123</v>
      </c>
      <c r="E161" s="219" t="s">
        <v>521</v>
      </c>
      <c r="F161" s="220" t="s">
        <v>522</v>
      </c>
      <c r="G161" s="221" t="s">
        <v>292</v>
      </c>
      <c r="H161" s="222">
        <v>24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38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304</v>
      </c>
      <c r="AT161" s="230" t="s">
        <v>123</v>
      </c>
      <c r="AU161" s="230" t="s">
        <v>83</v>
      </c>
      <c r="AY161" s="16" t="s">
        <v>121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304</v>
      </c>
      <c r="BM161" s="230" t="s">
        <v>523</v>
      </c>
    </row>
    <row r="162" s="2" customFormat="1" ht="33" customHeight="1">
      <c r="A162" s="37"/>
      <c r="B162" s="38"/>
      <c r="C162" s="218" t="s">
        <v>216</v>
      </c>
      <c r="D162" s="218" t="s">
        <v>123</v>
      </c>
      <c r="E162" s="219" t="s">
        <v>524</v>
      </c>
      <c r="F162" s="220" t="s">
        <v>525</v>
      </c>
      <c r="G162" s="221" t="s">
        <v>126</v>
      </c>
      <c r="H162" s="222">
        <v>2.3119999999999998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38</v>
      </c>
      <c r="O162" s="90"/>
      <c r="P162" s="228">
        <f>O162*H162</f>
        <v>0</v>
      </c>
      <c r="Q162" s="228">
        <v>0.00189</v>
      </c>
      <c r="R162" s="228">
        <f>Q162*H162</f>
        <v>0.0043696799999999999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304</v>
      </c>
      <c r="AT162" s="230" t="s">
        <v>123</v>
      </c>
      <c r="AU162" s="230" t="s">
        <v>83</v>
      </c>
      <c r="AY162" s="16" t="s">
        <v>121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304</v>
      </c>
      <c r="BM162" s="230" t="s">
        <v>526</v>
      </c>
    </row>
    <row r="163" s="13" customFormat="1">
      <c r="A163" s="13"/>
      <c r="B163" s="232"/>
      <c r="C163" s="233"/>
      <c r="D163" s="234" t="s">
        <v>129</v>
      </c>
      <c r="E163" s="235" t="s">
        <v>1</v>
      </c>
      <c r="F163" s="236" t="s">
        <v>527</v>
      </c>
      <c r="G163" s="233"/>
      <c r="H163" s="237">
        <v>2.3119999999999998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129</v>
      </c>
      <c r="AU163" s="243" t="s">
        <v>83</v>
      </c>
      <c r="AV163" s="13" t="s">
        <v>83</v>
      </c>
      <c r="AW163" s="13" t="s">
        <v>30</v>
      </c>
      <c r="AX163" s="13" t="s">
        <v>81</v>
      </c>
      <c r="AY163" s="243" t="s">
        <v>121</v>
      </c>
    </row>
    <row r="164" s="2" customFormat="1" ht="33" customHeight="1">
      <c r="A164" s="37"/>
      <c r="B164" s="38"/>
      <c r="C164" s="218" t="s">
        <v>224</v>
      </c>
      <c r="D164" s="218" t="s">
        <v>123</v>
      </c>
      <c r="E164" s="219" t="s">
        <v>528</v>
      </c>
      <c r="F164" s="220" t="s">
        <v>529</v>
      </c>
      <c r="G164" s="221" t="s">
        <v>176</v>
      </c>
      <c r="H164" s="222">
        <v>61.200000000000003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38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304</v>
      </c>
      <c r="AT164" s="230" t="s">
        <v>123</v>
      </c>
      <c r="AU164" s="230" t="s">
        <v>83</v>
      </c>
      <c r="AY164" s="16" t="s">
        <v>121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304</v>
      </c>
      <c r="BM164" s="230" t="s">
        <v>530</v>
      </c>
    </row>
    <row r="165" s="13" customFormat="1">
      <c r="A165" s="13"/>
      <c r="B165" s="232"/>
      <c r="C165" s="233"/>
      <c r="D165" s="234" t="s">
        <v>129</v>
      </c>
      <c r="E165" s="235" t="s">
        <v>1</v>
      </c>
      <c r="F165" s="236" t="s">
        <v>531</v>
      </c>
      <c r="G165" s="233"/>
      <c r="H165" s="237">
        <v>43.200000000000003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129</v>
      </c>
      <c r="AU165" s="243" t="s">
        <v>83</v>
      </c>
      <c r="AV165" s="13" t="s">
        <v>83</v>
      </c>
      <c r="AW165" s="13" t="s">
        <v>30</v>
      </c>
      <c r="AX165" s="13" t="s">
        <v>73</v>
      </c>
      <c r="AY165" s="243" t="s">
        <v>121</v>
      </c>
    </row>
    <row r="166" s="13" customFormat="1">
      <c r="A166" s="13"/>
      <c r="B166" s="232"/>
      <c r="C166" s="233"/>
      <c r="D166" s="234" t="s">
        <v>129</v>
      </c>
      <c r="E166" s="235" t="s">
        <v>1</v>
      </c>
      <c r="F166" s="236" t="s">
        <v>532</v>
      </c>
      <c r="G166" s="233"/>
      <c r="H166" s="237">
        <v>18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129</v>
      </c>
      <c r="AU166" s="243" t="s">
        <v>83</v>
      </c>
      <c r="AV166" s="13" t="s">
        <v>83</v>
      </c>
      <c r="AW166" s="13" t="s">
        <v>30</v>
      </c>
      <c r="AX166" s="13" t="s">
        <v>73</v>
      </c>
      <c r="AY166" s="243" t="s">
        <v>121</v>
      </c>
    </row>
    <row r="167" s="14" customFormat="1">
      <c r="A167" s="14"/>
      <c r="B167" s="244"/>
      <c r="C167" s="245"/>
      <c r="D167" s="234" t="s">
        <v>129</v>
      </c>
      <c r="E167" s="246" t="s">
        <v>1</v>
      </c>
      <c r="F167" s="247" t="s">
        <v>134</v>
      </c>
      <c r="G167" s="245"/>
      <c r="H167" s="248">
        <v>61.200000000000003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129</v>
      </c>
      <c r="AU167" s="254" t="s">
        <v>83</v>
      </c>
      <c r="AV167" s="14" t="s">
        <v>127</v>
      </c>
      <c r="AW167" s="14" t="s">
        <v>30</v>
      </c>
      <c r="AX167" s="14" t="s">
        <v>81</v>
      </c>
      <c r="AY167" s="254" t="s">
        <v>121</v>
      </c>
    </row>
    <row r="168" s="2" customFormat="1" ht="24.15" customHeight="1">
      <c r="A168" s="37"/>
      <c r="B168" s="38"/>
      <c r="C168" s="255" t="s">
        <v>321</v>
      </c>
      <c r="D168" s="255" t="s">
        <v>167</v>
      </c>
      <c r="E168" s="256" t="s">
        <v>533</v>
      </c>
      <c r="F168" s="257" t="s">
        <v>534</v>
      </c>
      <c r="G168" s="258" t="s">
        <v>126</v>
      </c>
      <c r="H168" s="259">
        <v>0.94199999999999995</v>
      </c>
      <c r="I168" s="260"/>
      <c r="J168" s="261">
        <f>ROUND(I168*H168,2)</f>
        <v>0</v>
      </c>
      <c r="K168" s="262"/>
      <c r="L168" s="263"/>
      <c r="M168" s="264" t="s">
        <v>1</v>
      </c>
      <c r="N168" s="265" t="s">
        <v>38</v>
      </c>
      <c r="O168" s="90"/>
      <c r="P168" s="228">
        <f>O168*H168</f>
        <v>0</v>
      </c>
      <c r="Q168" s="228">
        <v>0.44</v>
      </c>
      <c r="R168" s="228">
        <f>Q168*H168</f>
        <v>0.41447999999999996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373</v>
      </c>
      <c r="AT168" s="230" t="s">
        <v>167</v>
      </c>
      <c r="AU168" s="230" t="s">
        <v>83</v>
      </c>
      <c r="AY168" s="16" t="s">
        <v>121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81</v>
      </c>
      <c r="BK168" s="231">
        <f>ROUND(I168*H168,2)</f>
        <v>0</v>
      </c>
      <c r="BL168" s="16" t="s">
        <v>304</v>
      </c>
      <c r="BM168" s="230" t="s">
        <v>535</v>
      </c>
    </row>
    <row r="169" s="13" customFormat="1">
      <c r="A169" s="13"/>
      <c r="B169" s="232"/>
      <c r="C169" s="233"/>
      <c r="D169" s="234" t="s">
        <v>129</v>
      </c>
      <c r="E169" s="235" t="s">
        <v>1</v>
      </c>
      <c r="F169" s="236" t="s">
        <v>536</v>
      </c>
      <c r="G169" s="233"/>
      <c r="H169" s="237">
        <v>0.94199999999999995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129</v>
      </c>
      <c r="AU169" s="243" t="s">
        <v>83</v>
      </c>
      <c r="AV169" s="13" t="s">
        <v>83</v>
      </c>
      <c r="AW169" s="13" t="s">
        <v>30</v>
      </c>
      <c r="AX169" s="13" t="s">
        <v>81</v>
      </c>
      <c r="AY169" s="243" t="s">
        <v>121</v>
      </c>
    </row>
    <row r="170" s="2" customFormat="1" ht="33" customHeight="1">
      <c r="A170" s="37"/>
      <c r="B170" s="38"/>
      <c r="C170" s="218" t="s">
        <v>7</v>
      </c>
      <c r="D170" s="218" t="s">
        <v>123</v>
      </c>
      <c r="E170" s="219" t="s">
        <v>537</v>
      </c>
      <c r="F170" s="220" t="s">
        <v>538</v>
      </c>
      <c r="G170" s="221" t="s">
        <v>176</v>
      </c>
      <c r="H170" s="222">
        <v>15.75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38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304</v>
      </c>
      <c r="AT170" s="230" t="s">
        <v>123</v>
      </c>
      <c r="AU170" s="230" t="s">
        <v>83</v>
      </c>
      <c r="AY170" s="16" t="s">
        <v>121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81</v>
      </c>
      <c r="BK170" s="231">
        <f>ROUND(I170*H170,2)</f>
        <v>0</v>
      </c>
      <c r="BL170" s="16" t="s">
        <v>304</v>
      </c>
      <c r="BM170" s="230" t="s">
        <v>539</v>
      </c>
    </row>
    <row r="171" s="13" customFormat="1">
      <c r="A171" s="13"/>
      <c r="B171" s="232"/>
      <c r="C171" s="233"/>
      <c r="D171" s="234" t="s">
        <v>129</v>
      </c>
      <c r="E171" s="235" t="s">
        <v>1</v>
      </c>
      <c r="F171" s="236" t="s">
        <v>540</v>
      </c>
      <c r="G171" s="233"/>
      <c r="H171" s="237">
        <v>15.75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129</v>
      </c>
      <c r="AU171" s="243" t="s">
        <v>83</v>
      </c>
      <c r="AV171" s="13" t="s">
        <v>83</v>
      </c>
      <c r="AW171" s="13" t="s">
        <v>30</v>
      </c>
      <c r="AX171" s="13" t="s">
        <v>81</v>
      </c>
      <c r="AY171" s="243" t="s">
        <v>121</v>
      </c>
    </row>
    <row r="172" s="2" customFormat="1" ht="24.15" customHeight="1">
      <c r="A172" s="37"/>
      <c r="B172" s="38"/>
      <c r="C172" s="255" t="s">
        <v>329</v>
      </c>
      <c r="D172" s="255" t="s">
        <v>167</v>
      </c>
      <c r="E172" s="256" t="s">
        <v>541</v>
      </c>
      <c r="F172" s="257" t="s">
        <v>542</v>
      </c>
      <c r="G172" s="258" t="s">
        <v>126</v>
      </c>
      <c r="H172" s="259">
        <v>0.39000000000000001</v>
      </c>
      <c r="I172" s="260"/>
      <c r="J172" s="261">
        <f>ROUND(I172*H172,2)</f>
        <v>0</v>
      </c>
      <c r="K172" s="262"/>
      <c r="L172" s="263"/>
      <c r="M172" s="264" t="s">
        <v>1</v>
      </c>
      <c r="N172" s="265" t="s">
        <v>38</v>
      </c>
      <c r="O172" s="90"/>
      <c r="P172" s="228">
        <f>O172*H172</f>
        <v>0</v>
      </c>
      <c r="Q172" s="228">
        <v>0.44</v>
      </c>
      <c r="R172" s="228">
        <f>Q172*H172</f>
        <v>0.1716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373</v>
      </c>
      <c r="AT172" s="230" t="s">
        <v>167</v>
      </c>
      <c r="AU172" s="230" t="s">
        <v>83</v>
      </c>
      <c r="AY172" s="16" t="s">
        <v>121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81</v>
      </c>
      <c r="BK172" s="231">
        <f>ROUND(I172*H172,2)</f>
        <v>0</v>
      </c>
      <c r="BL172" s="16" t="s">
        <v>304</v>
      </c>
      <c r="BM172" s="230" t="s">
        <v>543</v>
      </c>
    </row>
    <row r="173" s="13" customFormat="1">
      <c r="A173" s="13"/>
      <c r="B173" s="232"/>
      <c r="C173" s="233"/>
      <c r="D173" s="234" t="s">
        <v>129</v>
      </c>
      <c r="E173" s="235" t="s">
        <v>1</v>
      </c>
      <c r="F173" s="236" t="s">
        <v>544</v>
      </c>
      <c r="G173" s="233"/>
      <c r="H173" s="237">
        <v>0.39000000000000001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129</v>
      </c>
      <c r="AU173" s="243" t="s">
        <v>83</v>
      </c>
      <c r="AV173" s="13" t="s">
        <v>83</v>
      </c>
      <c r="AW173" s="13" t="s">
        <v>30</v>
      </c>
      <c r="AX173" s="13" t="s">
        <v>81</v>
      </c>
      <c r="AY173" s="243" t="s">
        <v>121</v>
      </c>
    </row>
    <row r="174" s="2" customFormat="1" ht="24.15" customHeight="1">
      <c r="A174" s="37"/>
      <c r="B174" s="38"/>
      <c r="C174" s="218" t="s">
        <v>333</v>
      </c>
      <c r="D174" s="218" t="s">
        <v>123</v>
      </c>
      <c r="E174" s="219" t="s">
        <v>545</v>
      </c>
      <c r="F174" s="220" t="s">
        <v>546</v>
      </c>
      <c r="G174" s="221" t="s">
        <v>147</v>
      </c>
      <c r="H174" s="222">
        <v>31.920000000000002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38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304</v>
      </c>
      <c r="AT174" s="230" t="s">
        <v>123</v>
      </c>
      <c r="AU174" s="230" t="s">
        <v>83</v>
      </c>
      <c r="AY174" s="16" t="s">
        <v>121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81</v>
      </c>
      <c r="BK174" s="231">
        <f>ROUND(I174*H174,2)</f>
        <v>0</v>
      </c>
      <c r="BL174" s="16" t="s">
        <v>304</v>
      </c>
      <c r="BM174" s="230" t="s">
        <v>547</v>
      </c>
    </row>
    <row r="175" s="13" customFormat="1">
      <c r="A175" s="13"/>
      <c r="B175" s="232"/>
      <c r="C175" s="233"/>
      <c r="D175" s="234" t="s">
        <v>129</v>
      </c>
      <c r="E175" s="235" t="s">
        <v>1</v>
      </c>
      <c r="F175" s="236" t="s">
        <v>548</v>
      </c>
      <c r="G175" s="233"/>
      <c r="H175" s="237">
        <v>31.920000000000002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129</v>
      </c>
      <c r="AU175" s="243" t="s">
        <v>83</v>
      </c>
      <c r="AV175" s="13" t="s">
        <v>83</v>
      </c>
      <c r="AW175" s="13" t="s">
        <v>30</v>
      </c>
      <c r="AX175" s="13" t="s">
        <v>81</v>
      </c>
      <c r="AY175" s="243" t="s">
        <v>121</v>
      </c>
    </row>
    <row r="176" s="2" customFormat="1" ht="16.5" customHeight="1">
      <c r="A176" s="37"/>
      <c r="B176" s="38"/>
      <c r="C176" s="255" t="s">
        <v>337</v>
      </c>
      <c r="D176" s="255" t="s">
        <v>167</v>
      </c>
      <c r="E176" s="256" t="s">
        <v>549</v>
      </c>
      <c r="F176" s="257" t="s">
        <v>550</v>
      </c>
      <c r="G176" s="258" t="s">
        <v>147</v>
      </c>
      <c r="H176" s="259">
        <v>35.112000000000002</v>
      </c>
      <c r="I176" s="260"/>
      <c r="J176" s="261">
        <f>ROUND(I176*H176,2)</f>
        <v>0</v>
      </c>
      <c r="K176" s="262"/>
      <c r="L176" s="263"/>
      <c r="M176" s="264" t="s">
        <v>1</v>
      </c>
      <c r="N176" s="265" t="s">
        <v>38</v>
      </c>
      <c r="O176" s="90"/>
      <c r="P176" s="228">
        <f>O176*H176</f>
        <v>0</v>
      </c>
      <c r="Q176" s="228">
        <v>0.01372</v>
      </c>
      <c r="R176" s="228">
        <f>Q176*H176</f>
        <v>0.48173663999999999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373</v>
      </c>
      <c r="AT176" s="230" t="s">
        <v>167</v>
      </c>
      <c r="AU176" s="230" t="s">
        <v>83</v>
      </c>
      <c r="AY176" s="16" t="s">
        <v>121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81</v>
      </c>
      <c r="BK176" s="231">
        <f>ROUND(I176*H176,2)</f>
        <v>0</v>
      </c>
      <c r="BL176" s="16" t="s">
        <v>304</v>
      </c>
      <c r="BM176" s="230" t="s">
        <v>551</v>
      </c>
    </row>
    <row r="177" s="13" customFormat="1">
      <c r="A177" s="13"/>
      <c r="B177" s="232"/>
      <c r="C177" s="233"/>
      <c r="D177" s="234" t="s">
        <v>129</v>
      </c>
      <c r="E177" s="235" t="s">
        <v>1</v>
      </c>
      <c r="F177" s="236" t="s">
        <v>552</v>
      </c>
      <c r="G177" s="233"/>
      <c r="H177" s="237">
        <v>35.112000000000002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129</v>
      </c>
      <c r="AU177" s="243" t="s">
        <v>83</v>
      </c>
      <c r="AV177" s="13" t="s">
        <v>83</v>
      </c>
      <c r="AW177" s="13" t="s">
        <v>30</v>
      </c>
      <c r="AX177" s="13" t="s">
        <v>81</v>
      </c>
      <c r="AY177" s="243" t="s">
        <v>121</v>
      </c>
    </row>
    <row r="178" s="2" customFormat="1" ht="24.15" customHeight="1">
      <c r="A178" s="37"/>
      <c r="B178" s="38"/>
      <c r="C178" s="218" t="s">
        <v>341</v>
      </c>
      <c r="D178" s="218" t="s">
        <v>123</v>
      </c>
      <c r="E178" s="219" t="s">
        <v>553</v>
      </c>
      <c r="F178" s="220" t="s">
        <v>554</v>
      </c>
      <c r="G178" s="221" t="s">
        <v>126</v>
      </c>
      <c r="H178" s="222">
        <v>2.3119999999999998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38</v>
      </c>
      <c r="O178" s="90"/>
      <c r="P178" s="228">
        <f>O178*H178</f>
        <v>0</v>
      </c>
      <c r="Q178" s="228">
        <v>0.023300000000000001</v>
      </c>
      <c r="R178" s="228">
        <f>Q178*H178</f>
        <v>0.053869599999999997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304</v>
      </c>
      <c r="AT178" s="230" t="s">
        <v>123</v>
      </c>
      <c r="AU178" s="230" t="s">
        <v>83</v>
      </c>
      <c r="AY178" s="16" t="s">
        <v>121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81</v>
      </c>
      <c r="BK178" s="231">
        <f>ROUND(I178*H178,2)</f>
        <v>0</v>
      </c>
      <c r="BL178" s="16" t="s">
        <v>304</v>
      </c>
      <c r="BM178" s="230" t="s">
        <v>555</v>
      </c>
    </row>
    <row r="179" s="12" customFormat="1" ht="22.8" customHeight="1">
      <c r="A179" s="12"/>
      <c r="B179" s="202"/>
      <c r="C179" s="203"/>
      <c r="D179" s="204" t="s">
        <v>72</v>
      </c>
      <c r="E179" s="216" t="s">
        <v>556</v>
      </c>
      <c r="F179" s="216" t="s">
        <v>557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SUM(P180:P191)</f>
        <v>0</v>
      </c>
      <c r="Q179" s="210"/>
      <c r="R179" s="211">
        <f>SUM(R180:R191)</f>
        <v>0.1233861</v>
      </c>
      <c r="S179" s="210"/>
      <c r="T179" s="212">
        <f>SUM(T180:T191)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83</v>
      </c>
      <c r="AT179" s="214" t="s">
        <v>72</v>
      </c>
      <c r="AU179" s="214" t="s">
        <v>81</v>
      </c>
      <c r="AY179" s="213" t="s">
        <v>121</v>
      </c>
      <c r="BK179" s="215">
        <f>SUM(BK180:BK191)</f>
        <v>0</v>
      </c>
    </row>
    <row r="180" s="2" customFormat="1" ht="24.15" customHeight="1">
      <c r="A180" s="37"/>
      <c r="B180" s="38"/>
      <c r="C180" s="218" t="s">
        <v>345</v>
      </c>
      <c r="D180" s="218" t="s">
        <v>123</v>
      </c>
      <c r="E180" s="219" t="s">
        <v>558</v>
      </c>
      <c r="F180" s="220" t="s">
        <v>559</v>
      </c>
      <c r="G180" s="221" t="s">
        <v>147</v>
      </c>
      <c r="H180" s="222">
        <v>31.920000000000002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38</v>
      </c>
      <c r="O180" s="90"/>
      <c r="P180" s="228">
        <f>O180*H180</f>
        <v>0</v>
      </c>
      <c r="Q180" s="228">
        <v>0.00263</v>
      </c>
      <c r="R180" s="228">
        <f>Q180*H180</f>
        <v>0.083949599999999999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304</v>
      </c>
      <c r="AT180" s="230" t="s">
        <v>123</v>
      </c>
      <c r="AU180" s="230" t="s">
        <v>83</v>
      </c>
      <c r="AY180" s="16" t="s">
        <v>121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81</v>
      </c>
      <c r="BK180" s="231">
        <f>ROUND(I180*H180,2)</f>
        <v>0</v>
      </c>
      <c r="BL180" s="16" t="s">
        <v>304</v>
      </c>
      <c r="BM180" s="230" t="s">
        <v>560</v>
      </c>
    </row>
    <row r="181" s="13" customFormat="1">
      <c r="A181" s="13"/>
      <c r="B181" s="232"/>
      <c r="C181" s="233"/>
      <c r="D181" s="234" t="s">
        <v>129</v>
      </c>
      <c r="E181" s="235" t="s">
        <v>1</v>
      </c>
      <c r="F181" s="236" t="s">
        <v>548</v>
      </c>
      <c r="G181" s="233"/>
      <c r="H181" s="237">
        <v>31.920000000000002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129</v>
      </c>
      <c r="AU181" s="243" t="s">
        <v>83</v>
      </c>
      <c r="AV181" s="13" t="s">
        <v>83</v>
      </c>
      <c r="AW181" s="13" t="s">
        <v>30</v>
      </c>
      <c r="AX181" s="13" t="s">
        <v>81</v>
      </c>
      <c r="AY181" s="243" t="s">
        <v>121</v>
      </c>
    </row>
    <row r="182" s="2" customFormat="1" ht="24.15" customHeight="1">
      <c r="A182" s="37"/>
      <c r="B182" s="38"/>
      <c r="C182" s="218" t="s">
        <v>349</v>
      </c>
      <c r="D182" s="218" t="s">
        <v>123</v>
      </c>
      <c r="E182" s="219" t="s">
        <v>561</v>
      </c>
      <c r="F182" s="220" t="s">
        <v>562</v>
      </c>
      <c r="G182" s="221" t="s">
        <v>176</v>
      </c>
      <c r="H182" s="222">
        <v>6.6500000000000004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0.0012899999999999999</v>
      </c>
      <c r="R182" s="228">
        <f>Q182*H182</f>
        <v>0.0085784999999999993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304</v>
      </c>
      <c r="AT182" s="230" t="s">
        <v>123</v>
      </c>
      <c r="AU182" s="230" t="s">
        <v>83</v>
      </c>
      <c r="AY182" s="16" t="s">
        <v>121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81</v>
      </c>
      <c r="BK182" s="231">
        <f>ROUND(I182*H182,2)</f>
        <v>0</v>
      </c>
      <c r="BL182" s="16" t="s">
        <v>304</v>
      </c>
      <c r="BM182" s="230" t="s">
        <v>563</v>
      </c>
    </row>
    <row r="183" s="2" customFormat="1" ht="24.15" customHeight="1">
      <c r="A183" s="37"/>
      <c r="B183" s="38"/>
      <c r="C183" s="218" t="s">
        <v>353</v>
      </c>
      <c r="D183" s="218" t="s">
        <v>123</v>
      </c>
      <c r="E183" s="219" t="s">
        <v>564</v>
      </c>
      <c r="F183" s="220" t="s">
        <v>565</v>
      </c>
      <c r="G183" s="221" t="s">
        <v>176</v>
      </c>
      <c r="H183" s="222">
        <v>9.5999999999999996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38</v>
      </c>
      <c r="O183" s="90"/>
      <c r="P183" s="228">
        <f>O183*H183</f>
        <v>0</v>
      </c>
      <c r="Q183" s="228">
        <v>0.00073999999999999999</v>
      </c>
      <c r="R183" s="228">
        <f>Q183*H183</f>
        <v>0.0071039999999999992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304</v>
      </c>
      <c r="AT183" s="230" t="s">
        <v>123</v>
      </c>
      <c r="AU183" s="230" t="s">
        <v>83</v>
      </c>
      <c r="AY183" s="16" t="s">
        <v>121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81</v>
      </c>
      <c r="BK183" s="231">
        <f>ROUND(I183*H183,2)</f>
        <v>0</v>
      </c>
      <c r="BL183" s="16" t="s">
        <v>304</v>
      </c>
      <c r="BM183" s="230" t="s">
        <v>566</v>
      </c>
    </row>
    <row r="184" s="13" customFormat="1">
      <c r="A184" s="13"/>
      <c r="B184" s="232"/>
      <c r="C184" s="233"/>
      <c r="D184" s="234" t="s">
        <v>129</v>
      </c>
      <c r="E184" s="235" t="s">
        <v>1</v>
      </c>
      <c r="F184" s="236" t="s">
        <v>567</v>
      </c>
      <c r="G184" s="233"/>
      <c r="H184" s="237">
        <v>9.5999999999999996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129</v>
      </c>
      <c r="AU184" s="243" t="s">
        <v>83</v>
      </c>
      <c r="AV184" s="13" t="s">
        <v>83</v>
      </c>
      <c r="AW184" s="13" t="s">
        <v>30</v>
      </c>
      <c r="AX184" s="13" t="s">
        <v>81</v>
      </c>
      <c r="AY184" s="243" t="s">
        <v>121</v>
      </c>
    </row>
    <row r="185" s="2" customFormat="1" ht="24.15" customHeight="1">
      <c r="A185" s="37"/>
      <c r="B185" s="38"/>
      <c r="C185" s="218" t="s">
        <v>357</v>
      </c>
      <c r="D185" s="218" t="s">
        <v>123</v>
      </c>
      <c r="E185" s="219" t="s">
        <v>568</v>
      </c>
      <c r="F185" s="220" t="s">
        <v>569</v>
      </c>
      <c r="G185" s="221" t="s">
        <v>176</v>
      </c>
      <c r="H185" s="222">
        <v>13.300000000000001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38</v>
      </c>
      <c r="O185" s="90"/>
      <c r="P185" s="228">
        <f>O185*H185</f>
        <v>0</v>
      </c>
      <c r="Q185" s="228">
        <v>0.00055999999999999995</v>
      </c>
      <c r="R185" s="228">
        <f>Q185*H185</f>
        <v>0.0074479999999999998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304</v>
      </c>
      <c r="AT185" s="230" t="s">
        <v>123</v>
      </c>
      <c r="AU185" s="230" t="s">
        <v>83</v>
      </c>
      <c r="AY185" s="16" t="s">
        <v>121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81</v>
      </c>
      <c r="BK185" s="231">
        <f>ROUND(I185*H185,2)</f>
        <v>0</v>
      </c>
      <c r="BL185" s="16" t="s">
        <v>304</v>
      </c>
      <c r="BM185" s="230" t="s">
        <v>570</v>
      </c>
    </row>
    <row r="186" s="13" customFormat="1">
      <c r="A186" s="13"/>
      <c r="B186" s="232"/>
      <c r="C186" s="233"/>
      <c r="D186" s="234" t="s">
        <v>129</v>
      </c>
      <c r="E186" s="235" t="s">
        <v>1</v>
      </c>
      <c r="F186" s="236" t="s">
        <v>571</v>
      </c>
      <c r="G186" s="233"/>
      <c r="H186" s="237">
        <v>13.300000000000001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129</v>
      </c>
      <c r="AU186" s="243" t="s">
        <v>83</v>
      </c>
      <c r="AV186" s="13" t="s">
        <v>83</v>
      </c>
      <c r="AW186" s="13" t="s">
        <v>30</v>
      </c>
      <c r="AX186" s="13" t="s">
        <v>81</v>
      </c>
      <c r="AY186" s="243" t="s">
        <v>121</v>
      </c>
    </row>
    <row r="187" s="2" customFormat="1" ht="21.75" customHeight="1">
      <c r="A187" s="37"/>
      <c r="B187" s="38"/>
      <c r="C187" s="218" t="s">
        <v>361</v>
      </c>
      <c r="D187" s="218" t="s">
        <v>123</v>
      </c>
      <c r="E187" s="219" t="s">
        <v>572</v>
      </c>
      <c r="F187" s="220" t="s">
        <v>573</v>
      </c>
      <c r="G187" s="221" t="s">
        <v>176</v>
      </c>
      <c r="H187" s="222">
        <v>13.300000000000001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38</v>
      </c>
      <c r="O187" s="90"/>
      <c r="P187" s="228">
        <f>O187*H187</f>
        <v>0</v>
      </c>
      <c r="Q187" s="228">
        <v>0.00089999999999999998</v>
      </c>
      <c r="R187" s="228">
        <f>Q187*H187</f>
        <v>0.01197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304</v>
      </c>
      <c r="AT187" s="230" t="s">
        <v>123</v>
      </c>
      <c r="AU187" s="230" t="s">
        <v>83</v>
      </c>
      <c r="AY187" s="16" t="s">
        <v>121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81</v>
      </c>
      <c r="BK187" s="231">
        <f>ROUND(I187*H187,2)</f>
        <v>0</v>
      </c>
      <c r="BL187" s="16" t="s">
        <v>304</v>
      </c>
      <c r="BM187" s="230" t="s">
        <v>574</v>
      </c>
    </row>
    <row r="188" s="13" customFormat="1">
      <c r="A188" s="13"/>
      <c r="B188" s="232"/>
      <c r="C188" s="233"/>
      <c r="D188" s="234" t="s">
        <v>129</v>
      </c>
      <c r="E188" s="235" t="s">
        <v>1</v>
      </c>
      <c r="F188" s="236" t="s">
        <v>571</v>
      </c>
      <c r="G188" s="233"/>
      <c r="H188" s="237">
        <v>13.300000000000001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129</v>
      </c>
      <c r="AU188" s="243" t="s">
        <v>83</v>
      </c>
      <c r="AV188" s="13" t="s">
        <v>83</v>
      </c>
      <c r="AW188" s="13" t="s">
        <v>30</v>
      </c>
      <c r="AX188" s="13" t="s">
        <v>81</v>
      </c>
      <c r="AY188" s="243" t="s">
        <v>121</v>
      </c>
    </row>
    <row r="189" s="2" customFormat="1" ht="24.15" customHeight="1">
      <c r="A189" s="37"/>
      <c r="B189" s="38"/>
      <c r="C189" s="218" t="s">
        <v>365</v>
      </c>
      <c r="D189" s="218" t="s">
        <v>123</v>
      </c>
      <c r="E189" s="219" t="s">
        <v>575</v>
      </c>
      <c r="F189" s="220" t="s">
        <v>576</v>
      </c>
      <c r="G189" s="221" t="s">
        <v>292</v>
      </c>
      <c r="H189" s="222">
        <v>2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38</v>
      </c>
      <c r="O189" s="90"/>
      <c r="P189" s="228">
        <f>O189*H189</f>
        <v>0</v>
      </c>
      <c r="Q189" s="228">
        <v>0.00019000000000000001</v>
      </c>
      <c r="R189" s="228">
        <f>Q189*H189</f>
        <v>0.00038000000000000002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304</v>
      </c>
      <c r="AT189" s="230" t="s">
        <v>123</v>
      </c>
      <c r="AU189" s="230" t="s">
        <v>83</v>
      </c>
      <c r="AY189" s="16" t="s">
        <v>121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81</v>
      </c>
      <c r="BK189" s="231">
        <f>ROUND(I189*H189,2)</f>
        <v>0</v>
      </c>
      <c r="BL189" s="16" t="s">
        <v>304</v>
      </c>
      <c r="BM189" s="230" t="s">
        <v>577</v>
      </c>
    </row>
    <row r="190" s="2" customFormat="1" ht="24.15" customHeight="1">
      <c r="A190" s="37"/>
      <c r="B190" s="38"/>
      <c r="C190" s="218" t="s">
        <v>373</v>
      </c>
      <c r="D190" s="218" t="s">
        <v>123</v>
      </c>
      <c r="E190" s="219" t="s">
        <v>578</v>
      </c>
      <c r="F190" s="220" t="s">
        <v>579</v>
      </c>
      <c r="G190" s="221" t="s">
        <v>176</v>
      </c>
      <c r="H190" s="222">
        <v>4.5999999999999996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38</v>
      </c>
      <c r="O190" s="90"/>
      <c r="P190" s="228">
        <f>O190*H190</f>
        <v>0</v>
      </c>
      <c r="Q190" s="228">
        <v>0.00085999999999999998</v>
      </c>
      <c r="R190" s="228">
        <f>Q190*H190</f>
        <v>0.0039559999999999994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304</v>
      </c>
      <c r="AT190" s="230" t="s">
        <v>123</v>
      </c>
      <c r="AU190" s="230" t="s">
        <v>83</v>
      </c>
      <c r="AY190" s="16" t="s">
        <v>121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81</v>
      </c>
      <c r="BK190" s="231">
        <f>ROUND(I190*H190,2)</f>
        <v>0</v>
      </c>
      <c r="BL190" s="16" t="s">
        <v>304</v>
      </c>
      <c r="BM190" s="230" t="s">
        <v>580</v>
      </c>
    </row>
    <row r="191" s="13" customFormat="1">
      <c r="A191" s="13"/>
      <c r="B191" s="232"/>
      <c r="C191" s="233"/>
      <c r="D191" s="234" t="s">
        <v>129</v>
      </c>
      <c r="E191" s="235" t="s">
        <v>1</v>
      </c>
      <c r="F191" s="236" t="s">
        <v>581</v>
      </c>
      <c r="G191" s="233"/>
      <c r="H191" s="237">
        <v>4.5999999999999996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129</v>
      </c>
      <c r="AU191" s="243" t="s">
        <v>83</v>
      </c>
      <c r="AV191" s="13" t="s">
        <v>83</v>
      </c>
      <c r="AW191" s="13" t="s">
        <v>30</v>
      </c>
      <c r="AX191" s="13" t="s">
        <v>81</v>
      </c>
      <c r="AY191" s="243" t="s">
        <v>121</v>
      </c>
    </row>
    <row r="192" s="12" customFormat="1" ht="22.8" customHeight="1">
      <c r="A192" s="12"/>
      <c r="B192" s="202"/>
      <c r="C192" s="203"/>
      <c r="D192" s="204" t="s">
        <v>72</v>
      </c>
      <c r="E192" s="216" t="s">
        <v>582</v>
      </c>
      <c r="F192" s="216" t="s">
        <v>583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SUM(P193:P196)</f>
        <v>0</v>
      </c>
      <c r="Q192" s="210"/>
      <c r="R192" s="211">
        <f>SUM(R193:R196)</f>
        <v>0.0097994400000000013</v>
      </c>
      <c r="S192" s="210"/>
      <c r="T192" s="212">
        <f>SUM(T193:T196)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83</v>
      </c>
      <c r="AT192" s="214" t="s">
        <v>72</v>
      </c>
      <c r="AU192" s="214" t="s">
        <v>81</v>
      </c>
      <c r="AY192" s="213" t="s">
        <v>121</v>
      </c>
      <c r="BK192" s="215">
        <f>SUM(BK193:BK196)</f>
        <v>0</v>
      </c>
    </row>
    <row r="193" s="2" customFormat="1" ht="37.8" customHeight="1">
      <c r="A193" s="37"/>
      <c r="B193" s="38"/>
      <c r="C193" s="218" t="s">
        <v>377</v>
      </c>
      <c r="D193" s="218" t="s">
        <v>123</v>
      </c>
      <c r="E193" s="219" t="s">
        <v>584</v>
      </c>
      <c r="F193" s="220" t="s">
        <v>585</v>
      </c>
      <c r="G193" s="221" t="s">
        <v>147</v>
      </c>
      <c r="H193" s="222">
        <v>31.920000000000002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38</v>
      </c>
      <c r="O193" s="90"/>
      <c r="P193" s="228">
        <f>O193*H193</f>
        <v>0</v>
      </c>
      <c r="Q193" s="228">
        <v>1.0000000000000001E-05</v>
      </c>
      <c r="R193" s="228">
        <f>Q193*H193</f>
        <v>0.00031920000000000006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304</v>
      </c>
      <c r="AT193" s="230" t="s">
        <v>123</v>
      </c>
      <c r="AU193" s="230" t="s">
        <v>83</v>
      </c>
      <c r="AY193" s="16" t="s">
        <v>121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81</v>
      </c>
      <c r="BK193" s="231">
        <f>ROUND(I193*H193,2)</f>
        <v>0</v>
      </c>
      <c r="BL193" s="16" t="s">
        <v>304</v>
      </c>
      <c r="BM193" s="230" t="s">
        <v>586</v>
      </c>
    </row>
    <row r="194" s="13" customFormat="1">
      <c r="A194" s="13"/>
      <c r="B194" s="232"/>
      <c r="C194" s="233"/>
      <c r="D194" s="234" t="s">
        <v>129</v>
      </c>
      <c r="E194" s="235" t="s">
        <v>1</v>
      </c>
      <c r="F194" s="236" t="s">
        <v>548</v>
      </c>
      <c r="G194" s="233"/>
      <c r="H194" s="237">
        <v>31.920000000000002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129</v>
      </c>
      <c r="AU194" s="243" t="s">
        <v>83</v>
      </c>
      <c r="AV194" s="13" t="s">
        <v>83</v>
      </c>
      <c r="AW194" s="13" t="s">
        <v>30</v>
      </c>
      <c r="AX194" s="13" t="s">
        <v>81</v>
      </c>
      <c r="AY194" s="243" t="s">
        <v>121</v>
      </c>
    </row>
    <row r="195" s="2" customFormat="1" ht="16.5" customHeight="1">
      <c r="A195" s="37"/>
      <c r="B195" s="38"/>
      <c r="C195" s="255" t="s">
        <v>381</v>
      </c>
      <c r="D195" s="255" t="s">
        <v>167</v>
      </c>
      <c r="E195" s="256" t="s">
        <v>587</v>
      </c>
      <c r="F195" s="257" t="s">
        <v>588</v>
      </c>
      <c r="G195" s="258" t="s">
        <v>147</v>
      </c>
      <c r="H195" s="259">
        <v>35.112000000000002</v>
      </c>
      <c r="I195" s="260"/>
      <c r="J195" s="261">
        <f>ROUND(I195*H195,2)</f>
        <v>0</v>
      </c>
      <c r="K195" s="262"/>
      <c r="L195" s="263"/>
      <c r="M195" s="264" t="s">
        <v>1</v>
      </c>
      <c r="N195" s="265" t="s">
        <v>38</v>
      </c>
      <c r="O195" s="90"/>
      <c r="P195" s="228">
        <f>O195*H195</f>
        <v>0</v>
      </c>
      <c r="Q195" s="228">
        <v>0.00027</v>
      </c>
      <c r="R195" s="228">
        <f>Q195*H195</f>
        <v>0.0094802400000000009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373</v>
      </c>
      <c r="AT195" s="230" t="s">
        <v>167</v>
      </c>
      <c r="AU195" s="230" t="s">
        <v>83</v>
      </c>
      <c r="AY195" s="16" t="s">
        <v>121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81</v>
      </c>
      <c r="BK195" s="231">
        <f>ROUND(I195*H195,2)</f>
        <v>0</v>
      </c>
      <c r="BL195" s="16" t="s">
        <v>304</v>
      </c>
      <c r="BM195" s="230" t="s">
        <v>589</v>
      </c>
    </row>
    <row r="196" s="13" customFormat="1">
      <c r="A196" s="13"/>
      <c r="B196" s="232"/>
      <c r="C196" s="233"/>
      <c r="D196" s="234" t="s">
        <v>129</v>
      </c>
      <c r="E196" s="235" t="s">
        <v>1</v>
      </c>
      <c r="F196" s="236" t="s">
        <v>552</v>
      </c>
      <c r="G196" s="233"/>
      <c r="H196" s="237">
        <v>35.112000000000002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129</v>
      </c>
      <c r="AU196" s="243" t="s">
        <v>83</v>
      </c>
      <c r="AV196" s="13" t="s">
        <v>83</v>
      </c>
      <c r="AW196" s="13" t="s">
        <v>30</v>
      </c>
      <c r="AX196" s="13" t="s">
        <v>81</v>
      </c>
      <c r="AY196" s="243" t="s">
        <v>121</v>
      </c>
    </row>
    <row r="197" s="12" customFormat="1" ht="22.8" customHeight="1">
      <c r="A197" s="12"/>
      <c r="B197" s="202"/>
      <c r="C197" s="203"/>
      <c r="D197" s="204" t="s">
        <v>72</v>
      </c>
      <c r="E197" s="216" t="s">
        <v>590</v>
      </c>
      <c r="F197" s="216" t="s">
        <v>591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SUM(P198:P199)</f>
        <v>0</v>
      </c>
      <c r="Q197" s="210"/>
      <c r="R197" s="211">
        <f>SUM(R198:R199)</f>
        <v>0.024</v>
      </c>
      <c r="S197" s="210"/>
      <c r="T197" s="212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83</v>
      </c>
      <c r="AT197" s="214" t="s">
        <v>72</v>
      </c>
      <c r="AU197" s="214" t="s">
        <v>81</v>
      </c>
      <c r="AY197" s="213" t="s">
        <v>121</v>
      </c>
      <c r="BK197" s="215">
        <f>SUM(BK198:BK199)</f>
        <v>0</v>
      </c>
    </row>
    <row r="198" s="2" customFormat="1" ht="24.15" customHeight="1">
      <c r="A198" s="37"/>
      <c r="B198" s="38"/>
      <c r="C198" s="218" t="s">
        <v>385</v>
      </c>
      <c r="D198" s="218" t="s">
        <v>123</v>
      </c>
      <c r="E198" s="219" t="s">
        <v>592</v>
      </c>
      <c r="F198" s="220" t="s">
        <v>593</v>
      </c>
      <c r="G198" s="221" t="s">
        <v>147</v>
      </c>
      <c r="H198" s="222">
        <v>80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38</v>
      </c>
      <c r="O198" s="90"/>
      <c r="P198" s="228">
        <f>O198*H198</f>
        <v>0</v>
      </c>
      <c r="Q198" s="228">
        <v>0.00013999999999999999</v>
      </c>
      <c r="R198" s="228">
        <f>Q198*H198</f>
        <v>0.011199999999999998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304</v>
      </c>
      <c r="AT198" s="230" t="s">
        <v>123</v>
      </c>
      <c r="AU198" s="230" t="s">
        <v>83</v>
      </c>
      <c r="AY198" s="16" t="s">
        <v>121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81</v>
      </c>
      <c r="BK198" s="231">
        <f>ROUND(I198*H198,2)</f>
        <v>0</v>
      </c>
      <c r="BL198" s="16" t="s">
        <v>304</v>
      </c>
      <c r="BM198" s="230" t="s">
        <v>594</v>
      </c>
    </row>
    <row r="199" s="2" customFormat="1" ht="21.75" customHeight="1">
      <c r="A199" s="37"/>
      <c r="B199" s="38"/>
      <c r="C199" s="218" t="s">
        <v>595</v>
      </c>
      <c r="D199" s="218" t="s">
        <v>123</v>
      </c>
      <c r="E199" s="219" t="s">
        <v>596</v>
      </c>
      <c r="F199" s="220" t="s">
        <v>597</v>
      </c>
      <c r="G199" s="221" t="s">
        <v>147</v>
      </c>
      <c r="H199" s="222">
        <v>80</v>
      </c>
      <c r="I199" s="223"/>
      <c r="J199" s="224">
        <f>ROUND(I199*H199,2)</f>
        <v>0</v>
      </c>
      <c r="K199" s="225"/>
      <c r="L199" s="43"/>
      <c r="M199" s="270" t="s">
        <v>1</v>
      </c>
      <c r="N199" s="271" t="s">
        <v>38</v>
      </c>
      <c r="O199" s="272"/>
      <c r="P199" s="273">
        <f>O199*H199</f>
        <v>0</v>
      </c>
      <c r="Q199" s="273">
        <v>0.00016000000000000001</v>
      </c>
      <c r="R199" s="273">
        <f>Q199*H199</f>
        <v>0.012800000000000001</v>
      </c>
      <c r="S199" s="273">
        <v>0</v>
      </c>
      <c r="T199" s="27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304</v>
      </c>
      <c r="AT199" s="230" t="s">
        <v>123</v>
      </c>
      <c r="AU199" s="230" t="s">
        <v>83</v>
      </c>
      <c r="AY199" s="16" t="s">
        <v>121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81</v>
      </c>
      <c r="BK199" s="231">
        <f>ROUND(I199*H199,2)</f>
        <v>0</v>
      </c>
      <c r="BL199" s="16" t="s">
        <v>304</v>
      </c>
      <c r="BM199" s="230" t="s">
        <v>598</v>
      </c>
    </row>
    <row r="200" s="2" customFormat="1" ht="6.96" customHeight="1">
      <c r="A200" s="37"/>
      <c r="B200" s="65"/>
      <c r="C200" s="66"/>
      <c r="D200" s="66"/>
      <c r="E200" s="66"/>
      <c r="F200" s="66"/>
      <c r="G200" s="66"/>
      <c r="H200" s="66"/>
      <c r="I200" s="66"/>
      <c r="J200" s="66"/>
      <c r="K200" s="66"/>
      <c r="L200" s="43"/>
      <c r="M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</sheetData>
  <sheetProtection sheet="1" autoFilter="0" formatColumns="0" formatRows="0" objects="1" scenarios="1" spinCount="100000" saltValue="yUj/9F8IsrT8+W5xuvkn2rsHQnp3iSPj0SBf4bcO8yJilbwi720Uzk1qjRbzXjXdhMffmu1/R1sksCBiyXnU7Q==" hashValue="jXCE5u/C1Mky+FA2XPOpLXLpSMjDk9Q+jg6bKJBH1R7e6q1cQQUJDR2z5lena0l2KKtUFbnQ5o0PKJWNMjLGMQ==" algorithmName="SHA-512" password="CC35"/>
  <autoFilter ref="C126:K19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2025-10-14T18:44:25Z</dcterms:created>
  <dcterms:modified xsi:type="dcterms:W3CDTF">2025-10-14T18:44:31Z</dcterms:modified>
</cp:coreProperties>
</file>