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esek\OneDrive - BP STAVBY Morava s.r.o\Plocha\Michal Pešek\2024\B.B\Střecha dům služeb, Dvorce\Rozpočet\Aktulizace 15.8.2024\"/>
    </mc:Choice>
  </mc:AlternateContent>
  <bookViews>
    <workbookView xWindow="0" yWindow="0" windowWidth="0" windowHeight="0"/>
  </bookViews>
  <sheets>
    <sheet name="Rekapitulace stavby" sheetId="1" r:id="rId1"/>
    <sheet name="SO01 - Stavební úpravy" sheetId="2" r:id="rId2"/>
    <sheet name="SO02 - Vedlejší rozpočtov..." sheetId="3" r:id="rId3"/>
    <sheet name="Seznam figur" sheetId="4" r:id="rId4"/>
    <sheet name="Pokyny pro vyplnění" sheetId="5" r:id="rId5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'SO01 - Stavební úpravy'!$C$89:$K$354</definedName>
    <definedName name="_xlnm.Print_Area" localSheetId="1">'SO01 - Stavební úpravy'!$C$4:$J$39,'SO01 - Stavební úpravy'!$C$45:$J$71,'SO01 - Stavební úpravy'!$C$77:$K$354</definedName>
    <definedName name="_xlnm.Print_Titles" localSheetId="1">'SO01 - Stavební úpravy'!$89:$89</definedName>
    <definedName name="_xlnm._FilterDatabase" localSheetId="2" hidden="1">'SO02 - Vedlejší rozpočtov...'!$C$81:$K$93</definedName>
    <definedName name="_xlnm.Print_Area" localSheetId="2">'SO02 - Vedlejší rozpočtov...'!$C$4:$J$39,'SO02 - Vedlejší rozpočtov...'!$C$45:$J$63,'SO02 - Vedlejší rozpočtov...'!$C$69:$K$93</definedName>
    <definedName name="_xlnm.Print_Titles" localSheetId="2">'SO02 - Vedlejší rozpočtov...'!$81:$81</definedName>
    <definedName name="_xlnm.Print_Area" localSheetId="3">'Seznam figur'!$C$4:$G$41</definedName>
    <definedName name="_xlnm.Print_Titles" localSheetId="3">'Seznam figur'!$9:$9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56"/>
  <c i="3" r="J35"/>
  <c i="1" r="AX56"/>
  <c i="3" r="BI92"/>
  <c r="BH92"/>
  <c r="BG92"/>
  <c r="BF92"/>
  <c r="T92"/>
  <c r="T91"/>
  <c r="R92"/>
  <c r="R91"/>
  <c r="P92"/>
  <c r="P91"/>
  <c r="BI89"/>
  <c r="BH89"/>
  <c r="BG89"/>
  <c r="BF89"/>
  <c r="T89"/>
  <c r="T88"/>
  <c r="R89"/>
  <c r="R88"/>
  <c r="P89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T83"/>
  <c r="T82"/>
  <c r="R84"/>
  <c r="R83"/>
  <c r="R82"/>
  <c r="P84"/>
  <c r="P83"/>
  <c r="P82"/>
  <c i="1" r="AU56"/>
  <c i="3" r="J79"/>
  <c r="J78"/>
  <c r="F76"/>
  <c r="E74"/>
  <c r="J55"/>
  <c r="J54"/>
  <c r="F52"/>
  <c r="E50"/>
  <c r="J18"/>
  <c r="E18"/>
  <c r="F79"/>
  <c r="J17"/>
  <c r="J15"/>
  <c r="E15"/>
  <c r="F54"/>
  <c r="J14"/>
  <c r="J12"/>
  <c r="J76"/>
  <c r="E7"/>
  <c r="E48"/>
  <c i="2" r="J37"/>
  <c r="J36"/>
  <c i="1" r="AY55"/>
  <c i="2" r="J35"/>
  <c i="1" r="AX55"/>
  <c i="2" r="BI353"/>
  <c r="BH353"/>
  <c r="BG353"/>
  <c r="BF353"/>
  <c r="T353"/>
  <c r="R353"/>
  <c r="P353"/>
  <c r="BI352"/>
  <c r="BH352"/>
  <c r="BG352"/>
  <c r="BF352"/>
  <c r="T352"/>
  <c r="R352"/>
  <c r="P352"/>
  <c r="BI350"/>
  <c r="BH350"/>
  <c r="BG350"/>
  <c r="BF350"/>
  <c r="T350"/>
  <c r="R350"/>
  <c r="P350"/>
  <c r="BI347"/>
  <c r="BH347"/>
  <c r="BG347"/>
  <c r="BF347"/>
  <c r="T347"/>
  <c r="R347"/>
  <c r="P347"/>
  <c r="BI345"/>
  <c r="BH345"/>
  <c r="BG345"/>
  <c r="BF345"/>
  <c r="T345"/>
  <c r="R345"/>
  <c r="P345"/>
  <c r="BI342"/>
  <c r="BH342"/>
  <c r="BG342"/>
  <c r="BF342"/>
  <c r="T342"/>
  <c r="R342"/>
  <c r="P342"/>
  <c r="BI340"/>
  <c r="BH340"/>
  <c r="BG340"/>
  <c r="BF340"/>
  <c r="T340"/>
  <c r="R340"/>
  <c r="P340"/>
  <c r="BI335"/>
  <c r="BH335"/>
  <c r="BG335"/>
  <c r="BF335"/>
  <c r="T335"/>
  <c r="R335"/>
  <c r="P335"/>
  <c r="BI333"/>
  <c r="BH333"/>
  <c r="BG333"/>
  <c r="BF333"/>
  <c r="T333"/>
  <c r="R333"/>
  <c r="P333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19"/>
  <c r="BH319"/>
  <c r="BG319"/>
  <c r="BF319"/>
  <c r="T319"/>
  <c r="R319"/>
  <c r="P319"/>
  <c r="BI317"/>
  <c r="BH317"/>
  <c r="BG317"/>
  <c r="BF317"/>
  <c r="T317"/>
  <c r="R317"/>
  <c r="P317"/>
  <c r="BI314"/>
  <c r="BH314"/>
  <c r="BG314"/>
  <c r="BF314"/>
  <c r="T314"/>
  <c r="R314"/>
  <c r="P314"/>
  <c r="BI313"/>
  <c r="BH313"/>
  <c r="BG313"/>
  <c r="BF313"/>
  <c r="T313"/>
  <c r="R313"/>
  <c r="P313"/>
  <c r="BI311"/>
  <c r="BH311"/>
  <c r="BG311"/>
  <c r="BF311"/>
  <c r="T311"/>
  <c r="R311"/>
  <c r="P311"/>
  <c r="BI310"/>
  <c r="BH310"/>
  <c r="BG310"/>
  <c r="BF310"/>
  <c r="T310"/>
  <c r="R310"/>
  <c r="P310"/>
  <c r="BI306"/>
  <c r="BH306"/>
  <c r="BG306"/>
  <c r="BF306"/>
  <c r="T306"/>
  <c r="R306"/>
  <c r="P306"/>
  <c r="BI305"/>
  <c r="BH305"/>
  <c r="BG305"/>
  <c r="BF305"/>
  <c r="T305"/>
  <c r="R305"/>
  <c r="P305"/>
  <c r="BI303"/>
  <c r="BH303"/>
  <c r="BG303"/>
  <c r="BF303"/>
  <c r="T303"/>
  <c r="R303"/>
  <c r="P303"/>
  <c r="BI299"/>
  <c r="BH299"/>
  <c r="BG299"/>
  <c r="BF299"/>
  <c r="T299"/>
  <c r="R299"/>
  <c r="P299"/>
  <c r="BI295"/>
  <c r="BH295"/>
  <c r="BG295"/>
  <c r="BF295"/>
  <c r="T295"/>
  <c r="R295"/>
  <c r="P295"/>
  <c r="BI291"/>
  <c r="BH291"/>
  <c r="BG291"/>
  <c r="BF291"/>
  <c r="T291"/>
  <c r="R291"/>
  <c r="P291"/>
  <c r="BI286"/>
  <c r="BH286"/>
  <c r="BG286"/>
  <c r="BF286"/>
  <c r="T286"/>
  <c r="R286"/>
  <c r="P286"/>
  <c r="BI284"/>
  <c r="BH284"/>
  <c r="BG284"/>
  <c r="BF284"/>
  <c r="T284"/>
  <c r="R284"/>
  <c r="P284"/>
  <c r="BI279"/>
  <c r="BH279"/>
  <c r="BG279"/>
  <c r="BF279"/>
  <c r="T279"/>
  <c r="R279"/>
  <c r="P279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5"/>
  <c r="BH255"/>
  <c r="BG255"/>
  <c r="BF255"/>
  <c r="T255"/>
  <c r="R255"/>
  <c r="P255"/>
  <c r="BI250"/>
  <c r="BH250"/>
  <c r="BG250"/>
  <c r="BF250"/>
  <c r="T250"/>
  <c r="R250"/>
  <c r="P250"/>
  <c r="BI245"/>
  <c r="BH245"/>
  <c r="BG245"/>
  <c r="BF245"/>
  <c r="T245"/>
  <c r="R245"/>
  <c r="P245"/>
  <c r="BI244"/>
  <c r="BH244"/>
  <c r="BG244"/>
  <c r="BF244"/>
  <c r="T244"/>
  <c r="R244"/>
  <c r="P244"/>
  <c r="BI239"/>
  <c r="BH239"/>
  <c r="BG239"/>
  <c r="BF239"/>
  <c r="T239"/>
  <c r="R239"/>
  <c r="P239"/>
  <c r="BI234"/>
  <c r="BH234"/>
  <c r="BG234"/>
  <c r="BF234"/>
  <c r="T234"/>
  <c r="R234"/>
  <c r="P234"/>
  <c r="BI232"/>
  <c r="BH232"/>
  <c r="BG232"/>
  <c r="BF232"/>
  <c r="T232"/>
  <c r="R232"/>
  <c r="P232"/>
  <c r="BI227"/>
  <c r="BH227"/>
  <c r="BG227"/>
  <c r="BF227"/>
  <c r="T227"/>
  <c r="R227"/>
  <c r="P227"/>
  <c r="BI224"/>
  <c r="BH224"/>
  <c r="BG224"/>
  <c r="BF224"/>
  <c r="T224"/>
  <c r="R224"/>
  <c r="P224"/>
  <c r="BI219"/>
  <c r="BH219"/>
  <c r="BG219"/>
  <c r="BF219"/>
  <c r="T219"/>
  <c r="R219"/>
  <c r="P219"/>
  <c r="BI216"/>
  <c r="BH216"/>
  <c r="BG216"/>
  <c r="BF216"/>
  <c r="T216"/>
  <c r="R216"/>
  <c r="P216"/>
  <c r="BI211"/>
  <c r="BH211"/>
  <c r="BG211"/>
  <c r="BF211"/>
  <c r="T211"/>
  <c r="R211"/>
  <c r="P211"/>
  <c r="BI206"/>
  <c r="BH206"/>
  <c r="BG206"/>
  <c r="BF206"/>
  <c r="T206"/>
  <c r="R206"/>
  <c r="P206"/>
  <c r="BI201"/>
  <c r="BH201"/>
  <c r="BG201"/>
  <c r="BF201"/>
  <c r="T201"/>
  <c r="R201"/>
  <c r="P201"/>
  <c r="BI197"/>
  <c r="BH197"/>
  <c r="BG197"/>
  <c r="BF197"/>
  <c r="T197"/>
  <c r="R197"/>
  <c r="P197"/>
  <c r="BI164"/>
  <c r="BH164"/>
  <c r="BG164"/>
  <c r="BF164"/>
  <c r="T164"/>
  <c r="R164"/>
  <c r="P164"/>
  <c r="BI160"/>
  <c r="BH160"/>
  <c r="BG160"/>
  <c r="BF160"/>
  <c r="T160"/>
  <c r="R160"/>
  <c r="P160"/>
  <c r="BI155"/>
  <c r="BH155"/>
  <c r="BG155"/>
  <c r="BF155"/>
  <c r="T155"/>
  <c r="R155"/>
  <c r="P155"/>
  <c r="BI150"/>
  <c r="BH150"/>
  <c r="BG150"/>
  <c r="BF150"/>
  <c r="T150"/>
  <c r="R150"/>
  <c r="P150"/>
  <c r="BI145"/>
  <c r="BH145"/>
  <c r="BG145"/>
  <c r="BF145"/>
  <c r="T145"/>
  <c r="R145"/>
  <c r="P145"/>
  <c r="BI140"/>
  <c r="BH140"/>
  <c r="BG140"/>
  <c r="BF140"/>
  <c r="T140"/>
  <c r="R140"/>
  <c r="P140"/>
  <c r="BI136"/>
  <c r="BH136"/>
  <c r="BG136"/>
  <c r="BF136"/>
  <c r="T136"/>
  <c r="R136"/>
  <c r="P136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5"/>
  <c r="BH125"/>
  <c r="BG125"/>
  <c r="BF125"/>
  <c r="T125"/>
  <c r="R125"/>
  <c r="P125"/>
  <c r="BI120"/>
  <c r="BH120"/>
  <c r="BG120"/>
  <c r="BF120"/>
  <c r="T120"/>
  <c r="R120"/>
  <c r="P120"/>
  <c r="BI114"/>
  <c r="BH114"/>
  <c r="BG114"/>
  <c r="BF114"/>
  <c r="T114"/>
  <c r="R114"/>
  <c r="P114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97"/>
  <c r="BH97"/>
  <c r="BG97"/>
  <c r="BF97"/>
  <c r="T97"/>
  <c r="R97"/>
  <c r="P97"/>
  <c r="BI93"/>
  <c r="BH93"/>
  <c r="BG93"/>
  <c r="BF93"/>
  <c r="T93"/>
  <c r="R93"/>
  <c r="P93"/>
  <c r="J87"/>
  <c r="J86"/>
  <c r="F84"/>
  <c r="E82"/>
  <c r="J55"/>
  <c r="J54"/>
  <c r="F52"/>
  <c r="E50"/>
  <c r="J18"/>
  <c r="E18"/>
  <c r="F87"/>
  <c r="J17"/>
  <c r="J15"/>
  <c r="E15"/>
  <c r="F54"/>
  <c r="J14"/>
  <c r="J12"/>
  <c r="J52"/>
  <c r="E7"/>
  <c r="E48"/>
  <c i="1" r="L50"/>
  <c r="AM50"/>
  <c r="AM49"/>
  <c r="L49"/>
  <c r="AM47"/>
  <c r="L47"/>
  <c r="L45"/>
  <c r="L44"/>
  <c i="2" r="J150"/>
  <c r="BK125"/>
  <c r="J125"/>
  <c r="BK350"/>
  <c i="3" r="J92"/>
  <c i="2" r="J197"/>
  <c r="J317"/>
  <c r="J264"/>
  <c r="BK310"/>
  <c r="J239"/>
  <c r="J274"/>
  <c r="J227"/>
  <c r="J232"/>
  <c r="BK155"/>
  <c r="J104"/>
  <c r="BK299"/>
  <c r="J319"/>
  <c r="BK245"/>
  <c r="BK306"/>
  <c i="3" r="BK92"/>
  <c i="2" r="J313"/>
  <c r="J326"/>
  <c r="J342"/>
  <c r="BK114"/>
  <c r="BK164"/>
  <c r="BK136"/>
  <c r="BK219"/>
  <c r="J268"/>
  <c r="J260"/>
  <c r="J128"/>
  <c r="J114"/>
  <c i="3" r="J85"/>
  <c i="2" r="BK326"/>
  <c r="J110"/>
  <c r="J201"/>
  <c r="J234"/>
  <c i="3" r="BK85"/>
  <c i="2" r="BK250"/>
  <c i="3" r="BK87"/>
  <c i="2" r="BK128"/>
  <c r="BK140"/>
  <c i="3" r="J86"/>
  <c i="2" r="BK279"/>
  <c r="J311"/>
  <c r="BK160"/>
  <c r="J305"/>
  <c r="BK244"/>
  <c r="BK352"/>
  <c r="BK234"/>
  <c r="J345"/>
  <c r="BK255"/>
  <c r="BK262"/>
  <c r="BK145"/>
  <c r="J255"/>
  <c r="BK93"/>
  <c r="J129"/>
  <c r="J353"/>
  <c r="J340"/>
  <c r="J140"/>
  <c r="BK291"/>
  <c r="J328"/>
  <c r="J93"/>
  <c r="BK335"/>
  <c r="J250"/>
  <c r="BK104"/>
  <c r="BK239"/>
  <c r="J211"/>
  <c r="BK340"/>
  <c r="BK232"/>
  <c r="BK216"/>
  <c r="J107"/>
  <c r="J314"/>
  <c r="BK353"/>
  <c r="BK322"/>
  <c r="J136"/>
  <c r="BK319"/>
  <c r="J310"/>
  <c r="BK110"/>
  <c r="J245"/>
  <c r="J120"/>
  <c r="BK150"/>
  <c r="J219"/>
  <c r="BK271"/>
  <c r="J335"/>
  <c r="J160"/>
  <c i="3" r="BK89"/>
  <c i="2" r="BK342"/>
  <c r="BK107"/>
  <c r="BK333"/>
  <c i="3" r="BK86"/>
  <c i="2" r="J322"/>
  <c r="BK324"/>
  <c r="J303"/>
  <c r="BK129"/>
  <c r="J102"/>
  <c r="BK328"/>
  <c r="BK314"/>
  <c r="BK201"/>
  <c i="3" r="J87"/>
  <c i="2" r="J206"/>
  <c r="J333"/>
  <c r="J291"/>
  <c r="BK260"/>
  <c r="J164"/>
  <c r="J216"/>
  <c r="BK227"/>
  <c r="J271"/>
  <c r="BK295"/>
  <c r="BK131"/>
  <c r="J286"/>
  <c r="J295"/>
  <c r="BK303"/>
  <c r="J350"/>
  <c r="BK286"/>
  <c r="BK317"/>
  <c r="BK197"/>
  <c r="J97"/>
  <c r="J145"/>
  <c r="J299"/>
  <c r="J347"/>
  <c r="BK264"/>
  <c r="BK120"/>
  <c r="BK305"/>
  <c r="BK345"/>
  <c r="J224"/>
  <c r="BK97"/>
  <c r="J306"/>
  <c r="BK274"/>
  <c r="BK206"/>
  <c r="BK311"/>
  <c r="BK211"/>
  <c i="3" r="BK84"/>
  <c i="2" r="BK224"/>
  <c i="1" r="AS54"/>
  <c i="3" r="J89"/>
  <c i="2" r="J131"/>
  <c r="J262"/>
  <c r="J244"/>
  <c r="BK347"/>
  <c r="BK313"/>
  <c r="BK268"/>
  <c r="J284"/>
  <c i="3" r="J84"/>
  <c i="2" r="BK284"/>
  <c r="J352"/>
  <c r="J324"/>
  <c r="BK109"/>
  <c r="J155"/>
  <c r="J109"/>
  <c r="BK102"/>
  <c r="J279"/>
  <c l="1" r="T92"/>
  <c r="BK130"/>
  <c r="J130"/>
  <c r="J66"/>
  <c r="P226"/>
  <c r="R327"/>
  <c r="R349"/>
  <c r="P92"/>
  <c r="R106"/>
  <c r="BK119"/>
  <c r="J119"/>
  <c r="J64"/>
  <c r="P130"/>
  <c r="R226"/>
  <c r="P327"/>
  <c r="P349"/>
  <c r="T106"/>
  <c r="T119"/>
  <c r="BK127"/>
  <c r="J127"/>
  <c r="J65"/>
  <c r="P127"/>
  <c r="R127"/>
  <c r="T127"/>
  <c r="BK226"/>
  <c r="J226"/>
  <c r="J68"/>
  <c r="T327"/>
  <c r="BK92"/>
  <c r="J92"/>
  <c r="J61"/>
  <c r="BK106"/>
  <c r="J106"/>
  <c r="J62"/>
  <c r="P119"/>
  <c r="T130"/>
  <c r="BK218"/>
  <c r="J218"/>
  <c r="J67"/>
  <c r="P218"/>
  <c r="R218"/>
  <c r="T218"/>
  <c r="BK327"/>
  <c r="J327"/>
  <c r="J69"/>
  <c r="T349"/>
  <c r="R92"/>
  <c r="R91"/>
  <c r="P106"/>
  <c r="R119"/>
  <c r="R130"/>
  <c r="T226"/>
  <c r="BK349"/>
  <c r="J349"/>
  <c r="J70"/>
  <c i="3" r="BK91"/>
  <c r="J91"/>
  <c r="J62"/>
  <c r="BK88"/>
  <c r="J88"/>
  <c r="J61"/>
  <c i="2" r="BK91"/>
  <c r="J91"/>
  <c r="J60"/>
  <c r="BK118"/>
  <c r="J118"/>
  <c r="J63"/>
  <c i="3" r="BE85"/>
  <c r="BE86"/>
  <c r="E72"/>
  <c r="J52"/>
  <c r="F78"/>
  <c r="BE92"/>
  <c r="BE84"/>
  <c r="F55"/>
  <c r="BE87"/>
  <c r="BE89"/>
  <c i="2" r="BE93"/>
  <c r="BE140"/>
  <c r="BE271"/>
  <c r="BE284"/>
  <c r="BE342"/>
  <c r="BE350"/>
  <c r="BE352"/>
  <c r="BE353"/>
  <c r="BE131"/>
  <c r="BE136"/>
  <c r="BE160"/>
  <c r="BE219"/>
  <c r="BE328"/>
  <c r="F86"/>
  <c r="BE120"/>
  <c r="BE164"/>
  <c r="BE197"/>
  <c r="BE224"/>
  <c r="BE260"/>
  <c r="BE262"/>
  <c r="BE299"/>
  <c r="BE313"/>
  <c r="J84"/>
  <c r="BE97"/>
  <c r="BE104"/>
  <c r="BE150"/>
  <c r="BE201"/>
  <c r="BE227"/>
  <c r="BE234"/>
  <c r="BE244"/>
  <c r="BE255"/>
  <c r="E80"/>
  <c r="BE129"/>
  <c r="BE206"/>
  <c r="BE216"/>
  <c r="BE239"/>
  <c r="BE286"/>
  <c r="BE291"/>
  <c r="BE295"/>
  <c r="BE326"/>
  <c r="BE114"/>
  <c r="BE250"/>
  <c r="BE305"/>
  <c r="BE306"/>
  <c r="BE317"/>
  <c r="BE319"/>
  <c r="BE322"/>
  <c r="BE345"/>
  <c r="BE347"/>
  <c r="F55"/>
  <c r="BE102"/>
  <c r="BE125"/>
  <c r="BE128"/>
  <c r="BE145"/>
  <c r="BE155"/>
  <c r="BE211"/>
  <c r="BE232"/>
  <c r="BE245"/>
  <c r="BE274"/>
  <c r="BE279"/>
  <c r="BE303"/>
  <c r="BE310"/>
  <c r="BE311"/>
  <c r="BE333"/>
  <c r="BE107"/>
  <c r="BE109"/>
  <c r="BE110"/>
  <c r="BE264"/>
  <c r="BE268"/>
  <c r="BE314"/>
  <c r="BE324"/>
  <c r="BE335"/>
  <c r="BE340"/>
  <c i="3" r="F34"/>
  <c i="1" r="BA56"/>
  <c i="2" r="F37"/>
  <c i="1" r="BD55"/>
  <c i="2" r="F36"/>
  <c i="1" r="BC55"/>
  <c i="3" r="J34"/>
  <c i="1" r="AW56"/>
  <c i="2" r="F35"/>
  <c i="1" r="BB55"/>
  <c i="3" r="F35"/>
  <c i="1" r="BB56"/>
  <c i="3" r="F37"/>
  <c i="1" r="BD56"/>
  <c i="2" r="J34"/>
  <c i="1" r="AW55"/>
  <c i="2" r="F34"/>
  <c i="1" r="BA55"/>
  <c i="3" r="F36"/>
  <c i="1" r="BC56"/>
  <c i="2" l="1" r="P118"/>
  <c r="R118"/>
  <c r="R90"/>
  <c r="P91"/>
  <c r="P90"/>
  <c i="1" r="AU55"/>
  <c i="2" r="T118"/>
  <c r="T91"/>
  <c i="3" r="BK83"/>
  <c r="J83"/>
  <c r="J60"/>
  <c i="2" r="BK90"/>
  <c r="J90"/>
  <c r="J59"/>
  <c i="1" r="AU54"/>
  <c i="2" r="F33"/>
  <c i="1" r="AZ55"/>
  <c i="2" r="J33"/>
  <c i="1" r="AV55"/>
  <c r="AT55"/>
  <c i="3" r="J33"/>
  <c i="1" r="AV56"/>
  <c r="AT56"/>
  <c r="BA54"/>
  <c r="W30"/>
  <c r="BC54"/>
  <c r="W32"/>
  <c i="3" r="F33"/>
  <c i="1" r="AZ56"/>
  <c r="BB54"/>
  <c r="W31"/>
  <c r="BD54"/>
  <c r="W33"/>
  <c i="2" l="1" r="T90"/>
  <c i="3" r="BK82"/>
  <c r="J82"/>
  <c r="J59"/>
  <c i="1" r="AY54"/>
  <c r="AX54"/>
  <c i="2" r="J30"/>
  <c i="1" r="AG55"/>
  <c r="AZ54"/>
  <c r="W29"/>
  <c r="AW54"/>
  <c r="AK30"/>
  <c i="2" l="1" r="J39"/>
  <c i="1" r="AN55"/>
  <c i="3" r="J30"/>
  <c i="1" r="AG56"/>
  <c r="AV54"/>
  <c r="AK29"/>
  <c i="3" l="1" r="J39"/>
  <c i="1" r="AN56"/>
  <c r="AT54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<sst xmlns="http://schemas.openxmlformats.org/spreadsheetml/2006/main">
  <si>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</si>
  <si>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</si>
  <si>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</si>
  <si>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</si>
  <si>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</si>
  <si>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{4b867057-b29f-42b9-9f6c-8c29ea5df2ac}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</si>
  <si>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</si>
  <si>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</si>
  <si>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</si>
  <si>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</si>
  <si>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</si>
  <si>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</si>
  <si>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</si>
  <si>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</si>
  <si>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2024_03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</si>
  <si>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</si>
  <si>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</si>
  <si>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zastřešení, dům služeb Dvorce</t>
  </si>
  <si>
    <t>KSO:</t>
  </si>
  <si>
    <t/>
  </si>
  <si>
    <t>CC-CZ:</t>
  </si>
  <si>
    <t>Místo:</t>
  </si>
  <si>
    <t>Dvorce</t>
  </si>
  <si>
    <t>Datum:</t>
  </si>
  <si>
    <t>13. 3. 2024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</si>
  <si>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</si>
  <si>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</si>
  <si>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</si>
  <si>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</si>
  <si>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</si>
  <si>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</si>
  <si>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</si>
  <si>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01367269</t>
  </si>
  <si>
    <t>Ing. Bronislav Böhm</t>
  </si>
  <si>
    <t>True</t>
  </si>
  <si>
    <t>Zpracovatel:</t>
  </si>
  <si>
    <t>09865527</t>
  </si>
  <si>
    <t>Michal Pešek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</si>
  <si>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</si>
  <si>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</si>
  <si>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</si>
  <si>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</si>
  <si>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</si>
  <si>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</si>
  <si>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</si>
  <si>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</si>
  <si>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</si>
  <si>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</si>
  <si>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</si>
  <si>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</si>
  <si>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</si>
  <si>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</si>
  <si>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</si>
  <si>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</si>
  <si>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</si>
  <si>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</si>
  <si>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</si>
  <si>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</si>
  <si>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</si>
  <si>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</si>
  <si>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</si>
  <si>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</si>
  <si>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</si>
  <si>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</si>
  <si>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</si>
  <si>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</si>
  <si>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</si>
  <si>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</si>
  <si>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</si>
  <si>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</si>
  <si>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</si>
  <si>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</si>
  <si>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</si>
  <si>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</si>
  <si>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</si>
  <si>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</si>
  <si>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</si>
  <si>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</si>
  <si>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</si>
  <si>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</si>
  <si>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Stavební úpravy</t>
  </si>
  <si>
    <t>STA</t>
  </si>
  <si>
    <t>1</t>
  </si>
  <si>
    <t>{4d543edf-9f42-4de0-91cf-293b33194943}</t>
  </si>
  <si>
    <t>2</t>
  </si>
  <si>
    <t>SO02</t>
  </si>
  <si>
    <t>Vedlejší rozpočtové náklady</t>
  </si>
  <si>
    <t>{4d2b8125-5bab-4d5d-86ae-4c298a43b85b}</t>
  </si>
  <si>
    <t>PL</t>
  </si>
  <si>
    <t>Plocha lávky</t>
  </si>
  <si>
    <t>50</t>
  </si>
  <si>
    <t>3</t>
  </si>
  <si>
    <t>PS</t>
  </si>
  <si>
    <t>Plocha střechy</t>
  </si>
  <si>
    <t>358</t>
  </si>
  <si>
    <t>KRYCÍ LIST SOUPISU PRACÍ</t>
  </si>
  <si>
    <t>PŠ</t>
  </si>
  <si>
    <t>Plocha štítů</t>
  </si>
  <si>
    <t>40</t>
  </si>
  <si>
    <t>Objekt:</t>
  </si>
  <si>
    <t>SO01 - Stavební úpravy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</si>
  <si>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</si>
  <si>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</si>
  <si>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</si>
  <si>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</si>
  <si>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</si>
  <si>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</si>
  <si>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</si>
  <si>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</si>
  <si>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713 - Izolace tepelné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</si>
  <si>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</si>
  <si>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</si>
  <si>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</si>
  <si>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</si>
  <si>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</si>
  <si>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</si>
  <si>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</si>
  <si>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</si>
  <si>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</si>
  <si>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</si>
  <si>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</si>
  <si>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</si>
  <si>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</si>
  <si>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</si>
  <si>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</si>
  <si>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</si>
  <si>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</si>
  <si>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</si>
  <si>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</si>
  <si>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</si>
  <si>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</si>
  <si>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</si>
  <si>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</si>
  <si>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</si>
  <si>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</si>
  <si>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941111111</t>
  </si>
  <si>
    <t>Montáž lešení řadového trubkového lehkého pracovního s podlahami s provozním zatížením tř. 3 do 200 kg/m2 šířky tř. W06 od 0,6 do 0,9 m, výšky do 10 m</t>
  </si>
  <si>
    <t>m2</t>
  </si>
  <si>
    <t>CS ÚRS 2024 01</t>
  </si>
  <si>
    <t>4</t>
  </si>
  <si>
    <t>-1438704796</t>
  </si>
  <si>
    <t>Online PSC</t>
  </si>
  <si>
    <t>https://podminky.urs.cz/item/CS_URS_2024_01/941111111</t>
  </si>
  <si>
    <t>VV</t>
  </si>
  <si>
    <t>(25,61+12,7)*2*8</t>
  </si>
  <si>
    <t>Součet</t>
  </si>
  <si>
    <t>941111211</t>
  </si>
  <si>
    <t>Montáž lešení řadového trubkového lehkého pracovního s podlahami s provozním zatížením tř. 3 do 200 kg/m2 Příplatek za první a každý další den použití lešení k ceně -1111</t>
  </si>
  <si>
    <t>-530521970</t>
  </si>
  <si>
    <t>https://podminky.urs.cz/item/CS_URS_2024_01/941111211</t>
  </si>
  <si>
    <t>Uvažovaný pronájem 14 dní</t>
  </si>
  <si>
    <t>612,96*14</t>
  </si>
  <si>
    <t>941111811</t>
  </si>
  <si>
    <t>Demontáž lešení řadového trubkového lehkého pracovního s podlahami s provozním zatížením tř. 3 do 200 kg/m2 šířky tř. W06 od 0,6 do 0,9 m, výšky do 10 m</t>
  </si>
  <si>
    <t>970513184</t>
  </si>
  <si>
    <t>https://podminky.urs.cz/item/CS_URS_2024_01/941111811</t>
  </si>
  <si>
    <t>993111111</t>
  </si>
  <si>
    <t>Dovoz a odvoz lešení včetně naložení a složení řadového, na vzdálenost do 10 km</t>
  </si>
  <si>
    <t>328265260</t>
  </si>
  <si>
    <t>https://podminky.urs.cz/item/CS_URS_2024_01/993111111</t>
  </si>
  <si>
    <t>997</t>
  </si>
  <si>
    <t>Přesun sutě</t>
  </si>
  <si>
    <t>5</t>
  </si>
  <si>
    <t>997013212</t>
  </si>
  <si>
    <t>Vnitrostaveništní doprava suti a vybouraných hmot vodorovně do 50 m svisle ručně pro budovy a haly výšky přes 6 do 9 m</t>
  </si>
  <si>
    <t>t</t>
  </si>
  <si>
    <t>2042867779</t>
  </si>
  <si>
    <t>https://podminky.urs.cz/item/CS_URS_2024_01/997013212</t>
  </si>
  <si>
    <t>6</t>
  </si>
  <si>
    <t>997013511</t>
  </si>
  <si>
    <t>Odvoz suti a vybouraných hmot z meziskládky na skládku s naložením a se složením, na vzdálenost do 1 km</t>
  </si>
  <si>
    <t>-1810377112</t>
  </si>
  <si>
    <t>7</t>
  </si>
  <si>
    <t>997013509</t>
  </si>
  <si>
    <t>Odvoz suti a vybouraných hmot na skládku nebo meziskládku se složením, na vzdálenost Příplatek k ceně za každý další i započatý 1 km přes 1 km</t>
  </si>
  <si>
    <t>-2132294867</t>
  </si>
  <si>
    <t>Uvažováno s průměrnou vzdáleností 20km</t>
  </si>
  <si>
    <t>20*1,8</t>
  </si>
  <si>
    <t>8</t>
  </si>
  <si>
    <t>997013631</t>
  </si>
  <si>
    <t>Poplatek za uložení stavebního odpadu na skládce (skládkovné) směsného stavebního a demoličního zatříděného do Katalogu odpadů pod kódem 17 09 04</t>
  </si>
  <si>
    <t>1069136888</t>
  </si>
  <si>
    <t>https://podminky.urs.cz/item/CS_URS_2024_01/997013631</t>
  </si>
  <si>
    <t>1,8"demontáž stávající střešní konstrukce pro kotvení vazníkové soustavy</t>
  </si>
  <si>
    <t>PSV</t>
  </si>
  <si>
    <t>Práce a dodávky PSV</t>
  </si>
  <si>
    <t>713</t>
  </si>
  <si>
    <t>Izolace tepelné</t>
  </si>
  <si>
    <t>713114413</t>
  </si>
  <si>
    <t>Tepelná foukaná izolace vodorovných konstrukcí z minerálních vláken nižší objemové hmotnosti otevřená volně foukaná, tloušťky vrstvy přes 250 do 300 mm</t>
  </si>
  <si>
    <t>m3</t>
  </si>
  <si>
    <t>16</t>
  </si>
  <si>
    <t>2137653302</t>
  </si>
  <si>
    <t>https://podminky.urs.cz/item/CS_URS_2024_01/713114413</t>
  </si>
  <si>
    <t>Zateplení půdního prostoru, tl. 300mm</t>
  </si>
  <si>
    <t>297*0,3</t>
  </si>
  <si>
    <t>10</t>
  </si>
  <si>
    <t>998713202</t>
  </si>
  <si>
    <t>Přesun hmot pro izolace tepelné stanovený procentní sazbou (%) z ceny vodorovná dopravní vzdálenost do 50 m s užitím mechanizace v objektech výšky přes 6 do 12 m</t>
  </si>
  <si>
    <t>%</t>
  </si>
  <si>
    <t>105232080</t>
  </si>
  <si>
    <t>https://podminky.urs.cz/item/CS_URS_2024_01/998713202</t>
  </si>
  <si>
    <t>741</t>
  </si>
  <si>
    <t>Elektroinstalace - silnoproud</t>
  </si>
  <si>
    <t>11</t>
  </si>
  <si>
    <t>743480091R</t>
  </si>
  <si>
    <t>Montáž uzemňovacího vedení s upevněním, propojením a připojením pomocí svorek na povrchu pásku průřezu do 120 mm2</t>
  </si>
  <si>
    <t>soubor</t>
  </si>
  <si>
    <t>745713476</t>
  </si>
  <si>
    <t>741340902R</t>
  </si>
  <si>
    <t>Montáž uzemňovacího vedení s upevněním, propojením a připojením pomocí svorek na povrchu pásku průřezu do 300 mm2</t>
  </si>
  <si>
    <t>479008338</t>
  </si>
  <si>
    <t>762</t>
  </si>
  <si>
    <t>Konstrukce tesařské</t>
  </si>
  <si>
    <t>13</t>
  </si>
  <si>
    <t>762341210</t>
  </si>
  <si>
    <t>Montáž bednění střech rovných a šikmých sklonu do 60° s vyřezáním otvorů z prken hrubých na sraz tl. do 32 mm</t>
  </si>
  <si>
    <t>613714036</t>
  </si>
  <si>
    <t>https://podminky.urs.cz/item/CS_URS_2024_01/762341210</t>
  </si>
  <si>
    <t>Nová skladba střechy</t>
  </si>
  <si>
    <t>14</t>
  </si>
  <si>
    <t>M</t>
  </si>
  <si>
    <t>60511115</t>
  </si>
  <si>
    <t>řezivo jehličnaté smrk, borovice š přes 170mm tl 24mm dl 3m</t>
  </si>
  <si>
    <t>32</t>
  </si>
  <si>
    <t>2046725584</t>
  </si>
  <si>
    <t>(PS*0,024)</t>
  </si>
  <si>
    <t>8,592*1,05 'Přepočtené koeficientem množství</t>
  </si>
  <si>
    <t>15</t>
  </si>
  <si>
    <t>760340801R</t>
  </si>
  <si>
    <t>Demontáž bednění a laťování bednění střech rovných, obloukových, sklonu do 60° se všemi nadstřešními konstrukcemi z prken hrubých, hoblovaných tl. do 32 mm</t>
  </si>
  <si>
    <t>kus</t>
  </si>
  <si>
    <t>-464014599</t>
  </si>
  <si>
    <t xml:space="preserve">Vazníky 02 </t>
  </si>
  <si>
    <t>2*24"krajní uložení</t>
  </si>
  <si>
    <t>1*24"vnitřní uložení</t>
  </si>
  <si>
    <t>762342214</t>
  </si>
  <si>
    <t>Montáž laťování střech jednoduchých sklonu do 60° při osové vzdálenosti latí přes 150 do 360 mm</t>
  </si>
  <si>
    <t>-2111640339</t>
  </si>
  <si>
    <t>https://podminky.urs.cz/item/CS_URS_2024_01/762342214</t>
  </si>
  <si>
    <t>17</t>
  </si>
  <si>
    <t>60514106</t>
  </si>
  <si>
    <t>řezivo jehličnaté lať pevnostní třída S10-13 průřez 40x60mm</t>
  </si>
  <si>
    <t>194210940</t>
  </si>
  <si>
    <t>Laťování po 350mm</t>
  </si>
  <si>
    <t>(20*25,61*2)*0,04*0,06</t>
  </si>
  <si>
    <t>2,459*1,05 'Přepočtené koeficientem množství</t>
  </si>
  <si>
    <t>18</t>
  </si>
  <si>
    <t>762342511</t>
  </si>
  <si>
    <t>Montáž laťování montáž kontralatí na podklad bez tepelné izolace</t>
  </si>
  <si>
    <t>m</t>
  </si>
  <si>
    <t>2096769602</t>
  </si>
  <si>
    <t>https://podminky.urs.cz/item/CS_URS_2024_01/762342511</t>
  </si>
  <si>
    <t>(26*6,87*2)"kladeno v místě vazníků</t>
  </si>
  <si>
    <t>19</t>
  </si>
  <si>
    <t>1256532168</t>
  </si>
  <si>
    <t>(26*7*2)*0,04*0,06</t>
  </si>
  <si>
    <t>0,874*1,05 'Přepočtené koeficientem množství</t>
  </si>
  <si>
    <t>20</t>
  </si>
  <si>
    <t>762395000</t>
  </si>
  <si>
    <t>Spojovací prostředky krovů, bednění a laťování, nadstřešních konstrukcí svorníky, prkna, hřebíky, pásová ocel, vruty</t>
  </si>
  <si>
    <t>-873234611</t>
  </si>
  <si>
    <t>https://podminky.urs.cz/item/CS_URS_2024_01/762395000</t>
  </si>
  <si>
    <t>Vazníky 02 ( 2 kusy )</t>
  </si>
  <si>
    <t>(1*0,06*0,06*7)*2"16</t>
  </si>
  <si>
    <t>(6,249*0,14*0,06)*2"17</t>
  </si>
  <si>
    <t>(6,249*0,14*0,06)*2"18</t>
  </si>
  <si>
    <t>(6,962*2*0,14*0,06)*2"19</t>
  </si>
  <si>
    <t>(0,352*0,12*0,06*2)*2"20</t>
  </si>
  <si>
    <t>(0,62*0,12*0,06*2)*2"21</t>
  </si>
  <si>
    <t>(0,888*0,12*0,06*2)*2"22</t>
  </si>
  <si>
    <t>(1,119*0,12*0,06*2)*2"23</t>
  </si>
  <si>
    <t>(1,155*0,12*0,06*2)*2"24</t>
  </si>
  <si>
    <t>(1,423*0,12*0,06*2)*2"25</t>
  </si>
  <si>
    <t>(1,656*0,12*0,06*2)*2"26</t>
  </si>
  <si>
    <t>Mezisoučet</t>
  </si>
  <si>
    <t>Vazníky 01 ( 24 kusů )</t>
  </si>
  <si>
    <t>(1,095*0,1*0,04*2*2)*24"1</t>
  </si>
  <si>
    <t>(1,156*0,12*0,04*2)*24"2</t>
  </si>
  <si>
    <t>(1,156*0,12*0,04*2)*24"3</t>
  </si>
  <si>
    <t>(1,72*0,16*0,04*2)*24"4</t>
  </si>
  <si>
    <t>(1,72*0,16*0,04*2)*24"5</t>
  </si>
  <si>
    <t>(1,888*0,1*0,04*2*2)*24"6</t>
  </si>
  <si>
    <t>(2,047*0,1*0,04*2*2)*24"7</t>
  </si>
  <si>
    <t>(2,089*0,12*0,04*2*2)*24"8</t>
  </si>
  <si>
    <t>(2,33*0,16*0,04*2)*24"9</t>
  </si>
  <si>
    <t>(2,33*0,16*0,04*2)*24"10</t>
  </si>
  <si>
    <t>(0,28*0,14*0,06*2)*24"11</t>
  </si>
  <si>
    <t>(5,995*0,14*0,06*2)*24"12</t>
  </si>
  <si>
    <t>(6,962*0,14*0,06*2)*24"13</t>
  </si>
  <si>
    <t>(2,731*0,1*0,04)*24"14</t>
  </si>
  <si>
    <t>(2,731*0,1*0,04)*24"15</t>
  </si>
  <si>
    <t>762431016R</t>
  </si>
  <si>
    <t>Obložení stěn z dřevoštěpkových desek OSB přibíjených na sraz, tloušťky desky 22 mm</t>
  </si>
  <si>
    <t>-1149224479</t>
  </si>
  <si>
    <t>Skladba střešního šťítu</t>
  </si>
  <si>
    <t>22</t>
  </si>
  <si>
    <t>762511247</t>
  </si>
  <si>
    <t>Podlahové konstrukce podkladové z dřevoštěpkových desek OSB jednovrstvých šroubovaných na sraz, tloušťky desky 25 mm</t>
  </si>
  <si>
    <t>-1632533733</t>
  </si>
  <si>
    <t>https://podminky.urs.cz/item/CS_URS_2024_01/762511247</t>
  </si>
  <si>
    <t>Nová skladba revizní lávky</t>
  </si>
  <si>
    <t>23</t>
  </si>
  <si>
    <t>762512261</t>
  </si>
  <si>
    <t>Podlahové konstrukce podkladové montáž roštu podkladového</t>
  </si>
  <si>
    <t>-1126877668</t>
  </si>
  <si>
    <t>https://podminky.urs.cz/item/CS_URS_2024_01/762512261</t>
  </si>
  <si>
    <t>Podlahový rošt uložený na dolní pásnici vazníků</t>
  </si>
  <si>
    <t>10*5</t>
  </si>
  <si>
    <t>24</t>
  </si>
  <si>
    <t>60512125</t>
  </si>
  <si>
    <t>hranol stavební řezivo průřezu do 120cm2 do dl 6m</t>
  </si>
  <si>
    <t>-1712340465</t>
  </si>
  <si>
    <t>Hranol rozměru 60/140mm</t>
  </si>
  <si>
    <t>50*0,06*0,14</t>
  </si>
  <si>
    <t>0,42*1,05 'Přepočtené koeficientem množství</t>
  </si>
  <si>
    <t>25</t>
  </si>
  <si>
    <t>998762202</t>
  </si>
  <si>
    <t>Přesun hmot pro konstrukce tesařské stanovený procentní sazbou (%) z ceny vodorovná dopravní vzdálenost do 50 m s užitím mechanizace v objektech výšky přes 6 do 12 m</t>
  </si>
  <si>
    <t>168373586</t>
  </si>
  <si>
    <t>https://podminky.urs.cz/item/CS_URS_2024_01/998762202</t>
  </si>
  <si>
    <t>763</t>
  </si>
  <si>
    <t>Konstrukce suché výstavby</t>
  </si>
  <si>
    <t>26</t>
  </si>
  <si>
    <t>763732113</t>
  </si>
  <si>
    <t>Montáž střešní konstrukce z vazníků příhradových, konstrukční délky do 9,0 m</t>
  </si>
  <si>
    <t>-1768912739</t>
  </si>
  <si>
    <t>https://podminky.urs.cz/item/CS_URS_2024_01/763732113</t>
  </si>
  <si>
    <t>Montáž vazníku bez dodávky materiálu ( již řešeno investorem )</t>
  </si>
  <si>
    <t>6,67*26*2</t>
  </si>
  <si>
    <t>27</t>
  </si>
  <si>
    <t>998763201</t>
  </si>
  <si>
    <t>Přesun hmot pro dřevostavby stanovený procentní sazbou (%) z ceny vodorovná dopravní vzdálenost do 50 m základní v objektech výšky přes 6 do 12 m</t>
  </si>
  <si>
    <t>1845947973</t>
  </si>
  <si>
    <t>https://podminky.urs.cz/item/CS_URS_2024_01/998763201</t>
  </si>
  <si>
    <t>764</t>
  </si>
  <si>
    <t>Konstrukce klempířské</t>
  </si>
  <si>
    <t>28</t>
  </si>
  <si>
    <t>764101141</t>
  </si>
  <si>
    <t>Montáž krytiny z plechu s úpravou u okapů, prostupů a výčnělků střechy rovné z taškových tabulí, sklon střechy do 30°</t>
  </si>
  <si>
    <t>1803170058</t>
  </si>
  <si>
    <t>https://podminky.urs.cz/item/CS_URS_2024_01/764101141</t>
  </si>
  <si>
    <t>29</t>
  </si>
  <si>
    <t>STJ.KPERCR</t>
  </si>
  <si>
    <t>Střešní krytina ocelová ROOF CLASSIC, PE25</t>
  </si>
  <si>
    <t>1616873424</t>
  </si>
  <si>
    <t>358*1,07 'Přepočtené koeficientem množství</t>
  </si>
  <si>
    <t>30</t>
  </si>
  <si>
    <t>764201117</t>
  </si>
  <si>
    <t>Montáž oplechování střešních prvků hřebene nevětraného z hřebenáčů</t>
  </si>
  <si>
    <t>-245982948</t>
  </si>
  <si>
    <t>https://podminky.urs.cz/item/CS_URS_2024_01/764201117</t>
  </si>
  <si>
    <t>Zakončení krytiny v místě hřebene</t>
  </si>
  <si>
    <t>25,61</t>
  </si>
  <si>
    <t>31</t>
  </si>
  <si>
    <t>STJ.HRS.1</t>
  </si>
  <si>
    <t>hřebenáč střední HRS tl. 0,6 mm Alumat</t>
  </si>
  <si>
    <t>-1907290916</t>
  </si>
  <si>
    <t>Stavební délka 1840mm</t>
  </si>
  <si>
    <t>25,61/1,84</t>
  </si>
  <si>
    <t>14-13,918"zaokrouhlení na kusy</t>
  </si>
  <si>
    <t>55350189R</t>
  </si>
  <si>
    <t>čelo hřebenáče perforované univerzální profilovaný pozinkovaný plech s barevnou polyesterovou úpravou</t>
  </si>
  <si>
    <t>-681570926</t>
  </si>
  <si>
    <t>33</t>
  </si>
  <si>
    <t>764202105</t>
  </si>
  <si>
    <t>Montáž oplechování střešních prvků štítu závětrnou lištou</t>
  </si>
  <si>
    <t>1712202504</t>
  </si>
  <si>
    <t>https://podminky.urs.cz/item/CS_URS_2024_01/764202105</t>
  </si>
  <si>
    <t>Zakončení krytiny v místě štítu</t>
  </si>
  <si>
    <t>7*2*2</t>
  </si>
  <si>
    <t>34</t>
  </si>
  <si>
    <t>STJ.0018830.URS</t>
  </si>
  <si>
    <t>Tabule PE25 050x1250x2000</t>
  </si>
  <si>
    <t>-1665423719</t>
  </si>
  <si>
    <t>Stavební délka 1950mm</t>
  </si>
  <si>
    <t>28/1,95</t>
  </si>
  <si>
    <t>15-14,359"zaokrouhlení na kusy</t>
  </si>
  <si>
    <t>35</t>
  </si>
  <si>
    <t>764315632</t>
  </si>
  <si>
    <t>Lemování trub, konzol, držáků a ostatních kusových prvků z pozinkovaného plechu s povrchovou úpravou střech s krytinou prostupovou manžetou přes 75 do 100 mm</t>
  </si>
  <si>
    <t>-2030842781</t>
  </si>
  <si>
    <t>https://podminky.urs.cz/item/CS_URS_2024_01/764315632</t>
  </si>
  <si>
    <t>Prostup stožáru pro sirény</t>
  </si>
  <si>
    <t>36</t>
  </si>
  <si>
    <t>764316643</t>
  </si>
  <si>
    <t>Lemování ventilačních nástavců z pozinkovaného plechu s povrchovou úpravou výšky do 1000 mm, se stříškou střech s krytinou skládanou z taškových tabulí, průměru 110 mm</t>
  </si>
  <si>
    <t>673655946</t>
  </si>
  <si>
    <t>https://podminky.urs.cz/item/CS_URS_2024_01/764316643</t>
  </si>
  <si>
    <t>37</t>
  </si>
  <si>
    <t>767391235</t>
  </si>
  <si>
    <t>Montáž krytiny z tvarovaných plechů vložení těsnícího nebo větracího prvku</t>
  </si>
  <si>
    <t>1949349380</t>
  </si>
  <si>
    <t>https://podminky.urs.cz/item/CS_URS_2024_01/767391235</t>
  </si>
  <si>
    <t>38</t>
  </si>
  <si>
    <t>55350290</t>
  </si>
  <si>
    <t>pás větrací hřebene a nároží š 310mm</t>
  </si>
  <si>
    <t>1870274709</t>
  </si>
  <si>
    <t>25,61*1,05 'Přepočtené koeficientem množství</t>
  </si>
  <si>
    <t>39</t>
  </si>
  <si>
    <t>59660022</t>
  </si>
  <si>
    <t>pás plastový okapní ochranný a větrací šířky 100mm</t>
  </si>
  <si>
    <t>-1056230559</t>
  </si>
  <si>
    <t>25,61*2</t>
  </si>
  <si>
    <t>765113120R</t>
  </si>
  <si>
    <t>Krytina keramická drážková sklonu střechy do 30° okapová hrana s větrací mřížkou jednoduchou</t>
  </si>
  <si>
    <t>-1063601693</t>
  </si>
  <si>
    <t>41</t>
  </si>
  <si>
    <t>764202134</t>
  </si>
  <si>
    <t>Montáž oplechování střešních prvků okapu okapovým plechem rovným</t>
  </si>
  <si>
    <t>-338225679</t>
  </si>
  <si>
    <t>https://podminky.urs.cz/item/CS_URS_2024_01/764202134</t>
  </si>
  <si>
    <t>Zakončení krytiny v místě okapní hrany</t>
  </si>
  <si>
    <t>25,61*2*2</t>
  </si>
  <si>
    <t>42</t>
  </si>
  <si>
    <t>55344503R</t>
  </si>
  <si>
    <t>okapnice atiková háková z poplastovaného plechu (PVC-P) rš 150mm</t>
  </si>
  <si>
    <t>1085882127</t>
  </si>
  <si>
    <t>51,22/1,95</t>
  </si>
  <si>
    <t>27-26,267</t>
  </si>
  <si>
    <t>43</t>
  </si>
  <si>
    <t>764223451</t>
  </si>
  <si>
    <t>Oplechování střešních prvků z hliníkového plechu střešní výlez rozměru 600 x 600 mm, střechy s krytinou skládanou ze šablon</t>
  </si>
  <si>
    <t>-751599601</t>
  </si>
  <si>
    <t>https://podminky.urs.cz/item/CS_URS_2024_01/764223451</t>
  </si>
  <si>
    <t>44</t>
  </si>
  <si>
    <t>764223455</t>
  </si>
  <si>
    <t>Oplechování střešních prvků z hliníkového plechu sněhový zachytávač průbežný jednotrubkový</t>
  </si>
  <si>
    <t>170442524</t>
  </si>
  <si>
    <t>https://podminky.urs.cz/item/CS_URS_2024_01/764223455</t>
  </si>
  <si>
    <t xml:space="preserve">Zachytávače v místě okapů po obou stranách </t>
  </si>
  <si>
    <t>45</t>
  </si>
  <si>
    <t>764315632R</t>
  </si>
  <si>
    <t>1658036024</t>
  </si>
  <si>
    <t>Prostup stožáru sirény</t>
  </si>
  <si>
    <t>46</t>
  </si>
  <si>
    <t>764501103</t>
  </si>
  <si>
    <t>Montáž žlabu podokapního půlkruhového žlabu</t>
  </si>
  <si>
    <t>1103609224</t>
  </si>
  <si>
    <t>https://podminky.urs.cz/item/CS_URS_2024_01/764501103</t>
  </si>
  <si>
    <t>47</t>
  </si>
  <si>
    <t>STJ.Z150BP4000</t>
  </si>
  <si>
    <t>Podokapní žlab 150, 4m</t>
  </si>
  <si>
    <t>-158378463</t>
  </si>
  <si>
    <t>51,22/4</t>
  </si>
  <si>
    <t>13-12,805"zaokrouhlení na kusy</t>
  </si>
  <si>
    <t>48</t>
  </si>
  <si>
    <t>764501104</t>
  </si>
  <si>
    <t>Montáž žlabu podokapního půlkruhového čela</t>
  </si>
  <si>
    <t>-692063354</t>
  </si>
  <si>
    <t>https://podminky.urs.cz/item/CS_URS_2024_01/764501104</t>
  </si>
  <si>
    <t>49</t>
  </si>
  <si>
    <t>STJ.C150UBP</t>
  </si>
  <si>
    <t>Žlabové čelo 150 UNI</t>
  </si>
  <si>
    <t>265427094</t>
  </si>
  <si>
    <t>764501105</t>
  </si>
  <si>
    <t>Montáž žlabu podokapního půlkruhového háku</t>
  </si>
  <si>
    <t>1030305729</t>
  </si>
  <si>
    <t>https://podminky.urs.cz/item/CS_URS_2024_01/764501105</t>
  </si>
  <si>
    <t>26*2</t>
  </si>
  <si>
    <t>51</t>
  </si>
  <si>
    <t>STJ.H150JBP320</t>
  </si>
  <si>
    <t>Žlabový hák 150 s jazýčkem</t>
  </si>
  <si>
    <t>-1577123523</t>
  </si>
  <si>
    <t>52</t>
  </si>
  <si>
    <t>764501108</t>
  </si>
  <si>
    <t>Montáž žlabu podokapního půlkruhového kotlíku</t>
  </si>
  <si>
    <t>-486685396</t>
  </si>
  <si>
    <t>https://podminky.urs.cz/item/CS_URS_2024_01/764501108</t>
  </si>
  <si>
    <t>53</t>
  </si>
  <si>
    <t>STJ.K150BP100</t>
  </si>
  <si>
    <t>Žlabový kotlík 150/100</t>
  </si>
  <si>
    <t>-933742517</t>
  </si>
  <si>
    <t>54</t>
  </si>
  <si>
    <t>764518622.STJ</t>
  </si>
  <si>
    <t>Svody kruhové včetně objímek, kolen, odskoků SATJAM NIAGARA průměru 100 mm</t>
  </si>
  <si>
    <t>-884037168</t>
  </si>
  <si>
    <t>7*2+8*2</t>
  </si>
  <si>
    <t>55</t>
  </si>
  <si>
    <t>721242105</t>
  </si>
  <si>
    <t>Lapače střešních splavenin polypropylenové (PP) se svislým odtokem DN 110</t>
  </si>
  <si>
    <t>109713615</t>
  </si>
  <si>
    <t>https://podminky.urs.cz/item/CS_URS_2024_01/721242105</t>
  </si>
  <si>
    <t>56</t>
  </si>
  <si>
    <t>76284130R</t>
  </si>
  <si>
    <t>Montáž podbíjení stropů a střech vodorovných z hoblovaných prken z palubek</t>
  </si>
  <si>
    <t>-566571390</t>
  </si>
  <si>
    <t>57</t>
  </si>
  <si>
    <t>15485159</t>
  </si>
  <si>
    <t>plech trapézový 8/97/1164 PE 35µm tl 0,5mm</t>
  </si>
  <si>
    <t>-914318377</t>
  </si>
  <si>
    <t>32*1,08 'Přepočtené koeficientem množství</t>
  </si>
  <si>
    <t>58</t>
  </si>
  <si>
    <t>998764202</t>
  </si>
  <si>
    <t>Přesun hmot pro konstrukce klempířské stanovený procentní sazbou (%) z ceny vodorovná dopravní vzdálenost do 50 m s užitím mechanizace v objektech výšky přes 6 do 12 m</t>
  </si>
  <si>
    <t>1503666557</t>
  </si>
  <si>
    <t>https://podminky.urs.cz/item/CS_URS_2024_01/998764202</t>
  </si>
  <si>
    <t>59</t>
  </si>
  <si>
    <t>SPR</t>
  </si>
  <si>
    <t>158111100</t>
  </si>
  <si>
    <t>765</t>
  </si>
  <si>
    <t>Krytina skládaná</t>
  </si>
  <si>
    <t>60</t>
  </si>
  <si>
    <t>765151003</t>
  </si>
  <si>
    <t>Montáž krytiny bitumenové ze šindelů na bednění, sklonu přes 30°</t>
  </si>
  <si>
    <t>2074341274</t>
  </si>
  <si>
    <t>https://podminky.urs.cz/item/CS_URS_2024_01/765151003</t>
  </si>
  <si>
    <t>61</t>
  </si>
  <si>
    <t>62866001</t>
  </si>
  <si>
    <t>šindel asfaltový tvar obdélník</t>
  </si>
  <si>
    <t>-1532720239</t>
  </si>
  <si>
    <t>40*1,03 'Přepočtené koeficientem množství</t>
  </si>
  <si>
    <t>62</t>
  </si>
  <si>
    <t>765191001</t>
  </si>
  <si>
    <t>Montáž pojistné hydroizolační nebo parotěsné fólie kladené ve sklonu do 20° lepením (vodotěsné podstřeší) na bednění nebo tepelnou izolaci</t>
  </si>
  <si>
    <t>1930586115</t>
  </si>
  <si>
    <t>https://podminky.urs.cz/item/CS_URS_2024_01/765191001</t>
  </si>
  <si>
    <t>63</t>
  </si>
  <si>
    <t>DEK.2600201105</t>
  </si>
  <si>
    <t>DEKTEN MULTI-PRO II (75m2/bal.)</t>
  </si>
  <si>
    <t>1949540906</t>
  </si>
  <si>
    <t>358*1,1 'Přepočtené koeficientem množství</t>
  </si>
  <si>
    <t>64</t>
  </si>
  <si>
    <t>76519100R</t>
  </si>
  <si>
    <t>-738401487</t>
  </si>
  <si>
    <t>65</t>
  </si>
  <si>
    <t>28329045</t>
  </si>
  <si>
    <t>fólie kontaktní difuzně propustná pro doplňkovou hydroizolační vrstvu, třívrstvá 110g/m2</t>
  </si>
  <si>
    <t>-1882893142</t>
  </si>
  <si>
    <t>40*1,1 'Přepočtené koeficientem množství</t>
  </si>
  <si>
    <t>66</t>
  </si>
  <si>
    <t>998765202</t>
  </si>
  <si>
    <t>Přesun hmot pro krytiny skládané stanovený procentní sazbou (%) z ceny vodorovná dopravní vzdálenost do 50 m základní v objektech výšky přes 6 do 12 m</t>
  </si>
  <si>
    <t>2142527936</t>
  </si>
  <si>
    <t>https://podminky.urs.cz/item/CS_URS_2024_01/998765202</t>
  </si>
  <si>
    <t>767</t>
  </si>
  <si>
    <t>Konstrukce zámečnické</t>
  </si>
  <si>
    <t>67</t>
  </si>
  <si>
    <t>767881132</t>
  </si>
  <si>
    <t>Montáž záchytného systému proti pádu bodů samostatných nebo v systému s poddajným kotvícím vedením na šikmé střechy (přes 15 °) se střešní krytinou drážkovanou</t>
  </si>
  <si>
    <t>1174539634</t>
  </si>
  <si>
    <t>https://podminky.urs.cz/item/CS_URS_2024_01/767881132</t>
  </si>
  <si>
    <t>68</t>
  </si>
  <si>
    <t>70921424</t>
  </si>
  <si>
    <t>kotvicí bod pro šikmé střechy s falcovanou krytinou</t>
  </si>
  <si>
    <t>740185089</t>
  </si>
  <si>
    <t>69</t>
  </si>
  <si>
    <t>998767202</t>
  </si>
  <si>
    <t>Přesun hmot pro zámečnické konstrukce stanovený procentní sazbou (%) z ceny vodorovná dopravní vzdálenost do 50 m základní v objektech výšky přes 6 do 12 m</t>
  </si>
  <si>
    <t>1687608279</t>
  </si>
  <si>
    <t>https://podminky.urs.cz/item/CS_URS_2024_01/998767202</t>
  </si>
  <si>
    <t>SO02 - Vedlejší rozpočtové náklady</t>
  </si>
  <si>
    <t>VRN - Vedlejší rozpočtové náklady</t>
  </si>
  <si>
    <t xml:space="preserve">    VRN1 - Průzkumné, geodetické a projektové práce</t>
  </si>
  <si>
    <t xml:space="preserve">    VRN6 - Územní vlivy</t>
  </si>
  <si>
    <t>VRN</t>
  </si>
  <si>
    <t>013274000</t>
  </si>
  <si>
    <t>Pasportizace objektu před započetím prací</t>
  </si>
  <si>
    <t>Kč</t>
  </si>
  <si>
    <t>-1102541870</t>
  </si>
  <si>
    <t>032903000</t>
  </si>
  <si>
    <t>Náklady na provoz a údržbu vybavení staveniště</t>
  </si>
  <si>
    <t>1871646593</t>
  </si>
  <si>
    <t>039103000</t>
  </si>
  <si>
    <t>Rozebrání, bourání a odvoz zařízení staveniště</t>
  </si>
  <si>
    <t>695100502</t>
  </si>
  <si>
    <t>RP013271</t>
  </si>
  <si>
    <t>Monitoring průběhu výstavby</t>
  </si>
  <si>
    <t>1168274888</t>
  </si>
  <si>
    <t>VRN1</t>
  </si>
  <si>
    <t>Průzkumné, geodetické a projektové práce</t>
  </si>
  <si>
    <t>013294000</t>
  </si>
  <si>
    <t>Ostatní dokumentace</t>
  </si>
  <si>
    <t>1024</t>
  </si>
  <si>
    <t>1679748246</t>
  </si>
  <si>
    <t>https://podminky.urs.cz/item/CS_URS_2024_01/013294000</t>
  </si>
  <si>
    <t>VRN6</t>
  </si>
  <si>
    <t>Územní vlivy</t>
  </si>
  <si>
    <t>065002000</t>
  </si>
  <si>
    <t>Mimostaveništní doprava materiálů</t>
  </si>
  <si>
    <t>1815916565</t>
  </si>
  <si>
    <t>https://podminky.urs.cz/item/CS_URS_2024_01/065002000</t>
  </si>
  <si>
    <t>SEZNAM FIGUR</t>
  </si>
  <si>
    <t>Výměra</t>
  </si>
  <si>
    <t>Použití figury:</t>
  </si>
  <si>
    <t>Podlahové kce podkladové z desek OSB tl 25 mm na sraz šroubovaných</t>
  </si>
  <si>
    <t>Montáž bednění střech rovných a šikmých sklonu do 60° z hrubých prken na sraz tl do 32 mm</t>
  </si>
  <si>
    <t>Montáž laťování na střechách jednoduchých sklonu do 60° osové vzdálenosti přes 150 do 360 mm</t>
  </si>
  <si>
    <t>Montáž krytiny střechy rovné z taškových tabulí sklonu do 30°</t>
  </si>
  <si>
    <t>Montáž pojistné hydroizolační nebo parotěsné fólie kladené ve sklonu do 20° lepením na bednění nebo izolaci</t>
  </si>
  <si>
    <t>řezivo impregnované jehličnaté smrk, borovice š přes 170mm tl 24mm dl 3m</t>
  </si>
  <si>
    <t>Obložení stěn z desek OSB tl 25 mm na sraz přibíjených</t>
  </si>
  <si>
    <t>Montáž krytiny bitumenové ze šindelů na bednění sklonu přes 30°</t>
  </si>
  <si>
    <t>Montáž pojistné hydroizolační nebo parotěsné fólie na svislé konstruce lepením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</si>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</sst>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41111111" TargetMode="External" /><Relationship Id="rId2" Type="http://schemas.openxmlformats.org/officeDocument/2006/relationships/hyperlink" Target="https://podminky.urs.cz/item/CS_URS_2024_01/941111211" TargetMode="External" /><Relationship Id="rId3" Type="http://schemas.openxmlformats.org/officeDocument/2006/relationships/hyperlink" Target="https://podminky.urs.cz/item/CS_URS_2024_01/941111811" TargetMode="External" /><Relationship Id="rId4" Type="http://schemas.openxmlformats.org/officeDocument/2006/relationships/hyperlink" Target="https://podminky.urs.cz/item/CS_URS_2024_01/993111111" TargetMode="External" /><Relationship Id="rId5" Type="http://schemas.openxmlformats.org/officeDocument/2006/relationships/hyperlink" Target="https://podminky.urs.cz/item/CS_URS_2024_01/997013212" TargetMode="External" /><Relationship Id="rId6" Type="http://schemas.openxmlformats.org/officeDocument/2006/relationships/hyperlink" Target="https://podminky.urs.cz/item/CS_URS_2024_01/997013631" TargetMode="External" /><Relationship Id="rId7" Type="http://schemas.openxmlformats.org/officeDocument/2006/relationships/hyperlink" Target="https://podminky.urs.cz/item/CS_URS_2024_01/713114413" TargetMode="External" /><Relationship Id="rId8" Type="http://schemas.openxmlformats.org/officeDocument/2006/relationships/hyperlink" Target="https://podminky.urs.cz/item/CS_URS_2024_01/998713202" TargetMode="External" /><Relationship Id="rId9" Type="http://schemas.openxmlformats.org/officeDocument/2006/relationships/hyperlink" Target="https://podminky.urs.cz/item/CS_URS_2024_01/762341210" TargetMode="External" /><Relationship Id="rId10" Type="http://schemas.openxmlformats.org/officeDocument/2006/relationships/hyperlink" Target="https://podminky.urs.cz/item/CS_URS_2024_01/762342214" TargetMode="External" /><Relationship Id="rId11" Type="http://schemas.openxmlformats.org/officeDocument/2006/relationships/hyperlink" Target="https://podminky.urs.cz/item/CS_URS_2024_01/762342511" TargetMode="External" /><Relationship Id="rId12" Type="http://schemas.openxmlformats.org/officeDocument/2006/relationships/hyperlink" Target="https://podminky.urs.cz/item/CS_URS_2024_01/762395000" TargetMode="External" /><Relationship Id="rId13" Type="http://schemas.openxmlformats.org/officeDocument/2006/relationships/hyperlink" Target="https://podminky.urs.cz/item/CS_URS_2024_01/762511247" TargetMode="External" /><Relationship Id="rId14" Type="http://schemas.openxmlformats.org/officeDocument/2006/relationships/hyperlink" Target="https://podminky.urs.cz/item/CS_URS_2024_01/762512261" TargetMode="External" /><Relationship Id="rId15" Type="http://schemas.openxmlformats.org/officeDocument/2006/relationships/hyperlink" Target="https://podminky.urs.cz/item/CS_URS_2024_01/998762202" TargetMode="External" /><Relationship Id="rId16" Type="http://schemas.openxmlformats.org/officeDocument/2006/relationships/hyperlink" Target="https://podminky.urs.cz/item/CS_URS_2024_01/763732113" TargetMode="External" /><Relationship Id="rId17" Type="http://schemas.openxmlformats.org/officeDocument/2006/relationships/hyperlink" Target="https://podminky.urs.cz/item/CS_URS_2024_01/998763201" TargetMode="External" /><Relationship Id="rId18" Type="http://schemas.openxmlformats.org/officeDocument/2006/relationships/hyperlink" Target="https://podminky.urs.cz/item/CS_URS_2024_01/764101141" TargetMode="External" /><Relationship Id="rId19" Type="http://schemas.openxmlformats.org/officeDocument/2006/relationships/hyperlink" Target="https://podminky.urs.cz/item/CS_URS_2024_01/764201117" TargetMode="External" /><Relationship Id="rId20" Type="http://schemas.openxmlformats.org/officeDocument/2006/relationships/hyperlink" Target="https://podminky.urs.cz/item/CS_URS_2024_01/764202105" TargetMode="External" /><Relationship Id="rId21" Type="http://schemas.openxmlformats.org/officeDocument/2006/relationships/hyperlink" Target="https://podminky.urs.cz/item/CS_URS_2024_01/764315632" TargetMode="External" /><Relationship Id="rId22" Type="http://schemas.openxmlformats.org/officeDocument/2006/relationships/hyperlink" Target="https://podminky.urs.cz/item/CS_URS_2024_01/764316643" TargetMode="External" /><Relationship Id="rId23" Type="http://schemas.openxmlformats.org/officeDocument/2006/relationships/hyperlink" Target="https://podminky.urs.cz/item/CS_URS_2024_01/767391235" TargetMode="External" /><Relationship Id="rId24" Type="http://schemas.openxmlformats.org/officeDocument/2006/relationships/hyperlink" Target="https://podminky.urs.cz/item/CS_URS_2024_01/764202134" TargetMode="External" /><Relationship Id="rId25" Type="http://schemas.openxmlformats.org/officeDocument/2006/relationships/hyperlink" Target="https://podminky.urs.cz/item/CS_URS_2024_01/764223451" TargetMode="External" /><Relationship Id="rId26" Type="http://schemas.openxmlformats.org/officeDocument/2006/relationships/hyperlink" Target="https://podminky.urs.cz/item/CS_URS_2024_01/764223455" TargetMode="External" /><Relationship Id="rId27" Type="http://schemas.openxmlformats.org/officeDocument/2006/relationships/hyperlink" Target="https://podminky.urs.cz/item/CS_URS_2024_01/764501103" TargetMode="External" /><Relationship Id="rId28" Type="http://schemas.openxmlformats.org/officeDocument/2006/relationships/hyperlink" Target="https://podminky.urs.cz/item/CS_URS_2024_01/764501104" TargetMode="External" /><Relationship Id="rId29" Type="http://schemas.openxmlformats.org/officeDocument/2006/relationships/hyperlink" Target="https://podminky.urs.cz/item/CS_URS_2024_01/764501105" TargetMode="External" /><Relationship Id="rId30" Type="http://schemas.openxmlformats.org/officeDocument/2006/relationships/hyperlink" Target="https://podminky.urs.cz/item/CS_URS_2024_01/764501108" TargetMode="External" /><Relationship Id="rId31" Type="http://schemas.openxmlformats.org/officeDocument/2006/relationships/hyperlink" Target="https://podminky.urs.cz/item/CS_URS_2024_01/721242105" TargetMode="External" /><Relationship Id="rId32" Type="http://schemas.openxmlformats.org/officeDocument/2006/relationships/hyperlink" Target="https://podminky.urs.cz/item/CS_URS_2024_01/998764202" TargetMode="External" /><Relationship Id="rId33" Type="http://schemas.openxmlformats.org/officeDocument/2006/relationships/hyperlink" Target="https://podminky.urs.cz/item/CS_URS_2024_01/765151003" TargetMode="External" /><Relationship Id="rId34" Type="http://schemas.openxmlformats.org/officeDocument/2006/relationships/hyperlink" Target="https://podminky.urs.cz/item/CS_URS_2024_01/765191001" TargetMode="External" /><Relationship Id="rId35" Type="http://schemas.openxmlformats.org/officeDocument/2006/relationships/hyperlink" Target="https://podminky.urs.cz/item/CS_URS_2024_01/998765202" TargetMode="External" /><Relationship Id="rId36" Type="http://schemas.openxmlformats.org/officeDocument/2006/relationships/hyperlink" Target="https://podminky.urs.cz/item/CS_URS_2024_01/767881132" TargetMode="External" /><Relationship Id="rId37" Type="http://schemas.openxmlformats.org/officeDocument/2006/relationships/hyperlink" Target="https://podminky.urs.cz/item/CS_URS_2024_01/998767202" TargetMode="External" /><Relationship Id="rId3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3294000" TargetMode="External" /><Relationship Id="rId2" Type="http://schemas.openxmlformats.org/officeDocument/2006/relationships/hyperlink" Target="https://podminky.urs.cz/item/CS_URS_2024_01/065002000" TargetMode="External" /><Relationship Id="rId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32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34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36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39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40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41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42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43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44</v>
      </c>
      <c r="E29" s="50"/>
      <c r="F29" s="35" t="s">
        <v>45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46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47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48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49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50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51</v>
      </c>
      <c r="U35" s="57"/>
      <c r="V35" s="57"/>
      <c r="W35" s="57"/>
      <c r="X35" s="59" t="s">
        <v>52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53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2024_03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Rekonstrukce zastřešení, dům služeb Dvorce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Dvorce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13. 3. 2024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Ing. Bronislav Böhm</v>
      </c>
      <c r="AN49" s="67"/>
      <c r="AO49" s="67"/>
      <c r="AP49" s="67"/>
      <c r="AQ49" s="43"/>
      <c r="AR49" s="47"/>
      <c r="AS49" s="77" t="s">
        <v>54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35</v>
      </c>
      <c r="AJ50" s="43"/>
      <c r="AK50" s="43"/>
      <c r="AL50" s="43"/>
      <c r="AM50" s="76" t="str">
        <f>IF(E20="","",E20)</f>
        <v>Michal Pešek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55</v>
      </c>
      <c r="D52" s="90"/>
      <c r="E52" s="90"/>
      <c r="F52" s="90"/>
      <c r="G52" s="90"/>
      <c r="H52" s="91"/>
      <c r="I52" s="92" t="s">
        <v>56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57</v>
      </c>
      <c r="AH52" s="90"/>
      <c r="AI52" s="90"/>
      <c r="AJ52" s="90"/>
      <c r="AK52" s="90"/>
      <c r="AL52" s="90"/>
      <c r="AM52" s="90"/>
      <c r="AN52" s="92" t="s">
        <v>58</v>
      </c>
      <c r="AO52" s="90"/>
      <c r="AP52" s="90"/>
      <c r="AQ52" s="94" t="s">
        <v>59</v>
      </c>
      <c r="AR52" s="47"/>
      <c r="AS52" s="95" t="s">
        <v>60</v>
      </c>
      <c r="AT52" s="96" t="s">
        <v>61</v>
      </c>
      <c r="AU52" s="96" t="s">
        <v>62</v>
      </c>
      <c r="AV52" s="96" t="s">
        <v>63</v>
      </c>
      <c r="AW52" s="96" t="s">
        <v>64</v>
      </c>
      <c r="AX52" s="96" t="s">
        <v>65</v>
      </c>
      <c r="AY52" s="96" t="s">
        <v>66</v>
      </c>
      <c r="AZ52" s="96" t="s">
        <v>67</v>
      </c>
      <c r="BA52" s="96" t="s">
        <v>68</v>
      </c>
      <c r="BB52" s="96" t="s">
        <v>69</v>
      </c>
      <c r="BC52" s="96" t="s">
        <v>70</v>
      </c>
      <c r="BD52" s="97" t="s">
        <v>71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72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ROUND(SUM(AG55:AG56),2)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ROUND(SUM(AS55:AS56),2)</f>
        <v>0</v>
      </c>
      <c r="AT54" s="109">
        <f>ROUND(SUM(AV54:AW54),2)</f>
        <v>0</v>
      </c>
      <c r="AU54" s="110">
        <f>ROUND(SUM(AU55:AU56),5)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ROUND(SUM(AZ55:AZ56),2)</f>
        <v>0</v>
      </c>
      <c r="BA54" s="109">
        <f>ROUND(SUM(BA55:BA56),2)</f>
        <v>0</v>
      </c>
      <c r="BB54" s="109">
        <f>ROUND(SUM(BB55:BB56),2)</f>
        <v>0</v>
      </c>
      <c r="BC54" s="109">
        <f>ROUND(SUM(BC55:BC56),2)</f>
        <v>0</v>
      </c>
      <c r="BD54" s="111">
        <f>ROUND(SUM(BD55:BD56),2)</f>
        <v>0</v>
      </c>
      <c r="BE54" s="6"/>
      <c r="BS54" s="112" t="s">
        <v>73</v>
      </c>
      <c r="BT54" s="112" t="s">
        <v>74</v>
      </c>
      <c r="BU54" s="113" t="s">
        <v>75</v>
      </c>
      <c r="BV54" s="112" t="s">
        <v>76</v>
      </c>
      <c r="BW54" s="112" t="s">
        <v>5</v>
      </c>
      <c r="BX54" s="112" t="s">
        <v>77</v>
      </c>
      <c r="CL54" s="112" t="s">
        <v>19</v>
      </c>
    </row>
    <row r="55" s="7" customFormat="1" ht="16.5" customHeight="1">
      <c r="A55" s="114" t="s">
        <v>78</v>
      </c>
      <c r="B55" s="115"/>
      <c r="C55" s="116"/>
      <c r="D55" s="117" t="s">
        <v>79</v>
      </c>
      <c r="E55" s="117"/>
      <c r="F55" s="117"/>
      <c r="G55" s="117"/>
      <c r="H55" s="117"/>
      <c r="I55" s="118"/>
      <c r="J55" s="117" t="s">
        <v>80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'SO01 - Stavební úpravy'!J30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81</v>
      </c>
      <c r="AR55" s="121"/>
      <c r="AS55" s="122">
        <v>0</v>
      </c>
      <c r="AT55" s="123">
        <f>ROUND(SUM(AV55:AW55),2)</f>
        <v>0</v>
      </c>
      <c r="AU55" s="124">
        <f>'SO01 - Stavební úpravy'!P90</f>
        <v>0</v>
      </c>
      <c r="AV55" s="123">
        <f>'SO01 - Stavební úpravy'!J33</f>
        <v>0</v>
      </c>
      <c r="AW55" s="123">
        <f>'SO01 - Stavební úpravy'!J34</f>
        <v>0</v>
      </c>
      <c r="AX55" s="123">
        <f>'SO01 - Stavební úpravy'!J35</f>
        <v>0</v>
      </c>
      <c r="AY55" s="123">
        <f>'SO01 - Stavební úpravy'!J36</f>
        <v>0</v>
      </c>
      <c r="AZ55" s="123">
        <f>'SO01 - Stavební úpravy'!F33</f>
        <v>0</v>
      </c>
      <c r="BA55" s="123">
        <f>'SO01 - Stavební úpravy'!F34</f>
        <v>0</v>
      </c>
      <c r="BB55" s="123">
        <f>'SO01 - Stavební úpravy'!F35</f>
        <v>0</v>
      </c>
      <c r="BC55" s="123">
        <f>'SO01 - Stavební úpravy'!F36</f>
        <v>0</v>
      </c>
      <c r="BD55" s="125">
        <f>'SO01 - Stavební úpravy'!F37</f>
        <v>0</v>
      </c>
      <c r="BE55" s="7"/>
      <c r="BT55" s="126" t="s">
        <v>82</v>
      </c>
      <c r="BV55" s="126" t="s">
        <v>76</v>
      </c>
      <c r="BW55" s="126" t="s">
        <v>83</v>
      </c>
      <c r="BX55" s="126" t="s">
        <v>5</v>
      </c>
      <c r="CL55" s="126" t="s">
        <v>19</v>
      </c>
      <c r="CM55" s="126" t="s">
        <v>84</v>
      </c>
    </row>
    <row r="56" s="7" customFormat="1" ht="16.5" customHeight="1">
      <c r="A56" s="114" t="s">
        <v>78</v>
      </c>
      <c r="B56" s="115"/>
      <c r="C56" s="116"/>
      <c r="D56" s="117" t="s">
        <v>85</v>
      </c>
      <c r="E56" s="117"/>
      <c r="F56" s="117"/>
      <c r="G56" s="117"/>
      <c r="H56" s="117"/>
      <c r="I56" s="118"/>
      <c r="J56" s="117" t="s">
        <v>86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'SO02 - Vedlejší rozpočtov...'!J30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81</v>
      </c>
      <c r="AR56" s="121"/>
      <c r="AS56" s="127">
        <v>0</v>
      </c>
      <c r="AT56" s="128">
        <f>ROUND(SUM(AV56:AW56),2)</f>
        <v>0</v>
      </c>
      <c r="AU56" s="129">
        <f>'SO02 - Vedlejší rozpočtov...'!P82</f>
        <v>0</v>
      </c>
      <c r="AV56" s="128">
        <f>'SO02 - Vedlejší rozpočtov...'!J33</f>
        <v>0</v>
      </c>
      <c r="AW56" s="128">
        <f>'SO02 - Vedlejší rozpočtov...'!J34</f>
        <v>0</v>
      </c>
      <c r="AX56" s="128">
        <f>'SO02 - Vedlejší rozpočtov...'!J35</f>
        <v>0</v>
      </c>
      <c r="AY56" s="128">
        <f>'SO02 - Vedlejší rozpočtov...'!J36</f>
        <v>0</v>
      </c>
      <c r="AZ56" s="128">
        <f>'SO02 - Vedlejší rozpočtov...'!F33</f>
        <v>0</v>
      </c>
      <c r="BA56" s="128">
        <f>'SO02 - Vedlejší rozpočtov...'!F34</f>
        <v>0</v>
      </c>
      <c r="BB56" s="128">
        <f>'SO02 - Vedlejší rozpočtov...'!F35</f>
        <v>0</v>
      </c>
      <c r="BC56" s="128">
        <f>'SO02 - Vedlejší rozpočtov...'!F36</f>
        <v>0</v>
      </c>
      <c r="BD56" s="130">
        <f>'SO02 - Vedlejší rozpočtov...'!F37</f>
        <v>0</v>
      </c>
      <c r="BE56" s="7"/>
      <c r="BT56" s="126" t="s">
        <v>82</v>
      </c>
      <c r="BV56" s="126" t="s">
        <v>76</v>
      </c>
      <c r="BW56" s="126" t="s">
        <v>87</v>
      </c>
      <c r="BX56" s="126" t="s">
        <v>5</v>
      </c>
      <c r="CL56" s="126" t="s">
        <v>19</v>
      </c>
      <c r="CM56" s="126" t="s">
        <v>84</v>
      </c>
    </row>
    <row r="57" s="2" customFormat="1" ht="30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7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="2" customFormat="1" ht="6.96" customHeight="1">
      <c r="A58" s="41"/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</sheetData>
  <sheetProtection sheet="1" formatColumns="0" formatRows="0" objects="1" scenarios="1" spinCount="100000" saltValue="HyQVCP+/IfE8BA7qy5HCvjXd17lmuErmtIw7ujopYm1vzzvx6xwXNsVT3NLc7/L1cpRRgLvns+DVMHRlmusJ0w==" hashValue="1+oPOPo9iJphsVBrAbciRUkVTP6/Q/QRsSQa5mZvJhkgeryyblKZTwOqhHZhYaH27/yTg4+hdRBJbNFI1ms7Dw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01 - Stavební úpravy'!C2" display="/"/>
    <hyperlink ref="A56" location="'SO02 - Vedlejší rozpočto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83</v>
      </c>
      <c r="AZ2" s="131" t="s">
        <v>88</v>
      </c>
      <c r="BA2" s="131" t="s">
        <v>89</v>
      </c>
      <c r="BB2" s="131" t="s">
        <v>19</v>
      </c>
      <c r="BC2" s="131" t="s">
        <v>90</v>
      </c>
      <c r="BD2" s="131" t="s">
        <v>91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  <c r="AZ3" s="131" t="s">
        <v>92</v>
      </c>
      <c r="BA3" s="131" t="s">
        <v>93</v>
      </c>
      <c r="BB3" s="131" t="s">
        <v>19</v>
      </c>
      <c r="BC3" s="131" t="s">
        <v>94</v>
      </c>
      <c r="BD3" s="131" t="s">
        <v>91</v>
      </c>
    </row>
    <row r="4" s="1" customFormat="1" ht="24.96" customHeight="1">
      <c r="B4" s="23"/>
      <c r="D4" s="134" t="s">
        <v>95</v>
      </c>
      <c r="L4" s="23"/>
      <c r="M4" s="135" t="s">
        <v>10</v>
      </c>
      <c r="AT4" s="20" t="s">
        <v>4</v>
      </c>
      <c r="AZ4" s="131" t="s">
        <v>96</v>
      </c>
      <c r="BA4" s="131" t="s">
        <v>97</v>
      </c>
      <c r="BB4" s="131" t="s">
        <v>19</v>
      </c>
      <c r="BC4" s="131" t="s">
        <v>98</v>
      </c>
      <c r="BD4" s="131" t="s">
        <v>91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zastřešení, dům služeb Dvorce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99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100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19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21</v>
      </c>
      <c r="E12" s="41"/>
      <c r="F12" s="140" t="s">
        <v>22</v>
      </c>
      <c r="G12" s="41"/>
      <c r="H12" s="41"/>
      <c r="I12" s="136" t="s">
        <v>23</v>
      </c>
      <c r="J12" s="141" t="str">
        <f>'Rekapitulace stavby'!AN8</f>
        <v>13. 3. 2024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25</v>
      </c>
      <c r="E14" s="41"/>
      <c r="F14" s="41"/>
      <c r="G14" s="41"/>
      <c r="H14" s="41"/>
      <c r="I14" s="136" t="s">
        <v>26</v>
      </c>
      <c r="J14" s="140" t="str">
        <f>IF('Rekapitulace stavby'!AN10="","",'Rekapitulace stavby'!AN10)</f>
        <v/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tr">
        <f>IF('Rekapitulace stavby'!E11="","",'Rekapitulace stavby'!E11)</f>
        <v xml:space="preserve"> </v>
      </c>
      <c r="F15" s="41"/>
      <c r="G15" s="41"/>
      <c r="H15" s="41"/>
      <c r="I15" s="136" t="s">
        <v>28</v>
      </c>
      <c r="J15" s="140" t="str">
        <f>IF('Rekapitulace stavby'!AN11="","",'Rekapitulace stavby'!AN11)</f>
        <v/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29</v>
      </c>
      <c r="E17" s="41"/>
      <c r="F17" s="41"/>
      <c r="G17" s="41"/>
      <c r="H17" s="41"/>
      <c r="I17" s="136" t="s">
        <v>26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28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31</v>
      </c>
      <c r="E20" s="41"/>
      <c r="F20" s="41"/>
      <c r="G20" s="41"/>
      <c r="H20" s="41"/>
      <c r="I20" s="136" t="s">
        <v>26</v>
      </c>
      <c r="J20" s="140" t="s">
        <v>32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33</v>
      </c>
      <c r="F21" s="41"/>
      <c r="G21" s="41"/>
      <c r="H21" s="41"/>
      <c r="I21" s="136" t="s">
        <v>28</v>
      </c>
      <c r="J21" s="140" t="s">
        <v>19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35</v>
      </c>
      <c r="E23" s="41"/>
      <c r="F23" s="41"/>
      <c r="G23" s="41"/>
      <c r="H23" s="41"/>
      <c r="I23" s="136" t="s">
        <v>26</v>
      </c>
      <c r="J23" s="140" t="s">
        <v>36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37</v>
      </c>
      <c r="F24" s="41"/>
      <c r="G24" s="41"/>
      <c r="H24" s="41"/>
      <c r="I24" s="136" t="s">
        <v>28</v>
      </c>
      <c r="J24" s="140" t="s">
        <v>19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38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40</v>
      </c>
      <c r="E30" s="41"/>
      <c r="F30" s="41"/>
      <c r="G30" s="41"/>
      <c r="H30" s="41"/>
      <c r="I30" s="41"/>
      <c r="J30" s="148">
        <f>ROUND(J90,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42</v>
      </c>
      <c r="G32" s="41"/>
      <c r="H32" s="41"/>
      <c r="I32" s="149" t="s">
        <v>41</v>
      </c>
      <c r="J32" s="149" t="s">
        <v>43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44</v>
      </c>
      <c r="E33" s="136" t="s">
        <v>45</v>
      </c>
      <c r="F33" s="151">
        <f>ROUND((SUM(BE90:BE354)),  2)</f>
        <v>0</v>
      </c>
      <c r="G33" s="41"/>
      <c r="H33" s="41"/>
      <c r="I33" s="152">
        <v>0.20999999999999999</v>
      </c>
      <c r="J33" s="151">
        <f>ROUND(((SUM(BE90:BE354))*I33),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46</v>
      </c>
      <c r="F34" s="151">
        <f>ROUND((SUM(BF90:BF354)),  2)</f>
        <v>0</v>
      </c>
      <c r="G34" s="41"/>
      <c r="H34" s="41"/>
      <c r="I34" s="152">
        <v>0.12</v>
      </c>
      <c r="J34" s="151">
        <f>ROUND(((SUM(BF90:BF354))*I34),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47</v>
      </c>
      <c r="F35" s="151">
        <f>ROUND((SUM(BG90:BG354)),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48</v>
      </c>
      <c r="F36" s="151">
        <f>ROUND((SUM(BH90:BH354)),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49</v>
      </c>
      <c r="F37" s="151">
        <f>ROUND((SUM(BI90:BI354)),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50</v>
      </c>
      <c r="E39" s="155"/>
      <c r="F39" s="155"/>
      <c r="G39" s="156" t="s">
        <v>51</v>
      </c>
      <c r="H39" s="157" t="s">
        <v>52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101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Rekonstrukce zastřešení, dům služeb Dvorce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99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SO01 - Stavební úpravy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Dvorce</v>
      </c>
      <c r="G52" s="43"/>
      <c r="H52" s="43"/>
      <c r="I52" s="35" t="s">
        <v>23</v>
      </c>
      <c r="J52" s="75" t="str">
        <f>IF(J12="","",J12)</f>
        <v>13. 3. 2024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>Ing. Bronislav Böhm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35</v>
      </c>
      <c r="J55" s="39" t="str">
        <f>E24</f>
        <v>Michal Pešek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102</v>
      </c>
      <c r="D57" s="166"/>
      <c r="E57" s="166"/>
      <c r="F57" s="166"/>
      <c r="G57" s="166"/>
      <c r="H57" s="166"/>
      <c r="I57" s="166"/>
      <c r="J57" s="167" t="s">
        <v>103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72</v>
      </c>
      <c r="D59" s="43"/>
      <c r="E59" s="43"/>
      <c r="F59" s="43"/>
      <c r="G59" s="43"/>
      <c r="H59" s="43"/>
      <c r="I59" s="43"/>
      <c r="J59" s="105">
        <f>J90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104</v>
      </c>
    </row>
    <row r="60" s="9" customFormat="1" ht="24.96" customHeight="1">
      <c r="A60" s="9"/>
      <c r="B60" s="169"/>
      <c r="C60" s="170"/>
      <c r="D60" s="171" t="s">
        <v>105</v>
      </c>
      <c r="E60" s="172"/>
      <c r="F60" s="172"/>
      <c r="G60" s="172"/>
      <c r="H60" s="172"/>
      <c r="I60" s="172"/>
      <c r="J60" s="173">
        <f>J91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106</v>
      </c>
      <c r="E61" s="178"/>
      <c r="F61" s="178"/>
      <c r="G61" s="178"/>
      <c r="H61" s="178"/>
      <c r="I61" s="178"/>
      <c r="J61" s="179">
        <f>J92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107</v>
      </c>
      <c r="E62" s="178"/>
      <c r="F62" s="178"/>
      <c r="G62" s="178"/>
      <c r="H62" s="178"/>
      <c r="I62" s="178"/>
      <c r="J62" s="179">
        <f>J106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9"/>
      <c r="C63" s="170"/>
      <c r="D63" s="171" t="s">
        <v>108</v>
      </c>
      <c r="E63" s="172"/>
      <c r="F63" s="172"/>
      <c r="G63" s="172"/>
      <c r="H63" s="172"/>
      <c r="I63" s="172"/>
      <c r="J63" s="173">
        <f>J118</f>
        <v>0</v>
      </c>
      <c r="K63" s="170"/>
      <c r="L63" s="174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5"/>
      <c r="C64" s="176"/>
      <c r="D64" s="177" t="s">
        <v>109</v>
      </c>
      <c r="E64" s="178"/>
      <c r="F64" s="178"/>
      <c r="G64" s="178"/>
      <c r="H64" s="178"/>
      <c r="I64" s="178"/>
      <c r="J64" s="179">
        <f>J119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5"/>
      <c r="C65" s="176"/>
      <c r="D65" s="177" t="s">
        <v>110</v>
      </c>
      <c r="E65" s="178"/>
      <c r="F65" s="178"/>
      <c r="G65" s="178"/>
      <c r="H65" s="178"/>
      <c r="I65" s="178"/>
      <c r="J65" s="179">
        <f>J127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5"/>
      <c r="C66" s="176"/>
      <c r="D66" s="177" t="s">
        <v>111</v>
      </c>
      <c r="E66" s="178"/>
      <c r="F66" s="178"/>
      <c r="G66" s="178"/>
      <c r="H66" s="178"/>
      <c r="I66" s="178"/>
      <c r="J66" s="179">
        <f>J130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5"/>
      <c r="C67" s="176"/>
      <c r="D67" s="177" t="s">
        <v>112</v>
      </c>
      <c r="E67" s="178"/>
      <c r="F67" s="178"/>
      <c r="G67" s="178"/>
      <c r="H67" s="178"/>
      <c r="I67" s="178"/>
      <c r="J67" s="179">
        <f>J218</f>
        <v>0</v>
      </c>
      <c r="K67" s="176"/>
      <c r="L67" s="18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5"/>
      <c r="C68" s="176"/>
      <c r="D68" s="177" t="s">
        <v>113</v>
      </c>
      <c r="E68" s="178"/>
      <c r="F68" s="178"/>
      <c r="G68" s="178"/>
      <c r="H68" s="178"/>
      <c r="I68" s="178"/>
      <c r="J68" s="179">
        <f>J226</f>
        <v>0</v>
      </c>
      <c r="K68" s="176"/>
      <c r="L68" s="18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5"/>
      <c r="C69" s="176"/>
      <c r="D69" s="177" t="s">
        <v>114</v>
      </c>
      <c r="E69" s="178"/>
      <c r="F69" s="178"/>
      <c r="G69" s="178"/>
      <c r="H69" s="178"/>
      <c r="I69" s="178"/>
      <c r="J69" s="179">
        <f>J327</f>
        <v>0</v>
      </c>
      <c r="K69" s="176"/>
      <c r="L69" s="18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5"/>
      <c r="C70" s="176"/>
      <c r="D70" s="177" t="s">
        <v>115</v>
      </c>
      <c r="E70" s="178"/>
      <c r="F70" s="178"/>
      <c r="G70" s="178"/>
      <c r="H70" s="178"/>
      <c r="I70" s="178"/>
      <c r="J70" s="179">
        <f>J349</f>
        <v>0</v>
      </c>
      <c r="K70" s="176"/>
      <c r="L70" s="18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116</v>
      </c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64" t="str">
        <f>E7</f>
        <v>Rekonstrukce zastřešení, dům služeb Dvorce</v>
      </c>
      <c r="F80" s="35"/>
      <c r="G80" s="35"/>
      <c r="H80" s="35"/>
      <c r="I80" s="43"/>
      <c r="J80" s="43"/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99</v>
      </c>
      <c r="D81" s="43"/>
      <c r="E81" s="43"/>
      <c r="F81" s="43"/>
      <c r="G81" s="43"/>
      <c r="H81" s="43"/>
      <c r="I81" s="43"/>
      <c r="J81" s="43"/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E9</f>
        <v>SO01 - Stavební úpravy</v>
      </c>
      <c r="F82" s="43"/>
      <c r="G82" s="43"/>
      <c r="H82" s="43"/>
      <c r="I82" s="43"/>
      <c r="J82" s="43"/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F12</f>
        <v>Dvorce</v>
      </c>
      <c r="G84" s="43"/>
      <c r="H84" s="43"/>
      <c r="I84" s="35" t="s">
        <v>23</v>
      </c>
      <c r="J84" s="75" t="str">
        <f>IF(J12="","",J12)</f>
        <v>13. 3. 2024</v>
      </c>
      <c r="K84" s="43"/>
      <c r="L84" s="13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E15</f>
        <v xml:space="preserve"> </v>
      </c>
      <c r="G86" s="43"/>
      <c r="H86" s="43"/>
      <c r="I86" s="35" t="s">
        <v>31</v>
      </c>
      <c r="J86" s="39" t="str">
        <f>E21</f>
        <v>Ing. Bronislav Böhm</v>
      </c>
      <c r="K86" s="43"/>
      <c r="L86" s="13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29</v>
      </c>
      <c r="D87" s="43"/>
      <c r="E87" s="43"/>
      <c r="F87" s="30" t="str">
        <f>IF(E18="","",E18)</f>
        <v>Vyplň údaj</v>
      </c>
      <c r="G87" s="43"/>
      <c r="H87" s="43"/>
      <c r="I87" s="35" t="s">
        <v>35</v>
      </c>
      <c r="J87" s="39" t="str">
        <f>E24</f>
        <v>Michal Pešek</v>
      </c>
      <c r="K87" s="43"/>
      <c r="L87" s="13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1"/>
      <c r="B89" s="182"/>
      <c r="C89" s="183" t="s">
        <v>117</v>
      </c>
      <c r="D89" s="184" t="s">
        <v>59</v>
      </c>
      <c r="E89" s="184" t="s">
        <v>55</v>
      </c>
      <c r="F89" s="184" t="s">
        <v>56</v>
      </c>
      <c r="G89" s="184" t="s">
        <v>118</v>
      </c>
      <c r="H89" s="184" t="s">
        <v>119</v>
      </c>
      <c r="I89" s="184" t="s">
        <v>120</v>
      </c>
      <c r="J89" s="184" t="s">
        <v>103</v>
      </c>
      <c r="K89" s="185" t="s">
        <v>121</v>
      </c>
      <c r="L89" s="186"/>
      <c r="M89" s="95" t="s">
        <v>19</v>
      </c>
      <c r="N89" s="96" t="s">
        <v>44</v>
      </c>
      <c r="O89" s="96" t="s">
        <v>122</v>
      </c>
      <c r="P89" s="96" t="s">
        <v>123</v>
      </c>
      <c r="Q89" s="96" t="s">
        <v>124</v>
      </c>
      <c r="R89" s="96" t="s">
        <v>125</v>
      </c>
      <c r="S89" s="96" t="s">
        <v>126</v>
      </c>
      <c r="T89" s="97" t="s">
        <v>127</v>
      </c>
      <c r="U89" s="181"/>
      <c r="V89" s="181"/>
      <c r="W89" s="181"/>
      <c r="X89" s="181"/>
      <c r="Y89" s="181"/>
      <c r="Z89" s="181"/>
      <c r="AA89" s="181"/>
      <c r="AB89" s="181"/>
      <c r="AC89" s="181"/>
      <c r="AD89" s="181"/>
      <c r="AE89" s="181"/>
    </row>
    <row r="90" s="2" customFormat="1" ht="22.8" customHeight="1">
      <c r="A90" s="41"/>
      <c r="B90" s="42"/>
      <c r="C90" s="102" t="s">
        <v>128</v>
      </c>
      <c r="D90" s="43"/>
      <c r="E90" s="43"/>
      <c r="F90" s="43"/>
      <c r="G90" s="43"/>
      <c r="H90" s="43"/>
      <c r="I90" s="43"/>
      <c r="J90" s="187">
        <f>BK90</f>
        <v>0</v>
      </c>
      <c r="K90" s="43"/>
      <c r="L90" s="47"/>
      <c r="M90" s="98"/>
      <c r="N90" s="188"/>
      <c r="O90" s="99"/>
      <c r="P90" s="189">
        <f>P91+P118</f>
        <v>0</v>
      </c>
      <c r="Q90" s="99"/>
      <c r="R90" s="189">
        <f>R91+R118</f>
        <v>16.568191899999999</v>
      </c>
      <c r="S90" s="99"/>
      <c r="T90" s="190">
        <f>T91+T118</f>
        <v>1.8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73</v>
      </c>
      <c r="AU90" s="20" t="s">
        <v>104</v>
      </c>
      <c r="BK90" s="191">
        <f>BK91+BK118</f>
        <v>0</v>
      </c>
    </row>
    <row r="91" s="12" customFormat="1" ht="25.92" customHeight="1">
      <c r="A91" s="12"/>
      <c r="B91" s="192"/>
      <c r="C91" s="193"/>
      <c r="D91" s="194" t="s">
        <v>73</v>
      </c>
      <c r="E91" s="195" t="s">
        <v>129</v>
      </c>
      <c r="F91" s="195" t="s">
        <v>130</v>
      </c>
      <c r="G91" s="193"/>
      <c r="H91" s="193"/>
      <c r="I91" s="196"/>
      <c r="J91" s="197">
        <f>BK91</f>
        <v>0</v>
      </c>
      <c r="K91" s="193"/>
      <c r="L91" s="198"/>
      <c r="M91" s="199"/>
      <c r="N91" s="200"/>
      <c r="O91" s="200"/>
      <c r="P91" s="201">
        <f>P92+P106</f>
        <v>0</v>
      </c>
      <c r="Q91" s="200"/>
      <c r="R91" s="201">
        <f>R92+R106</f>
        <v>0</v>
      </c>
      <c r="S91" s="200"/>
      <c r="T91" s="202">
        <f>T92+T106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3" t="s">
        <v>82</v>
      </c>
      <c r="AT91" s="204" t="s">
        <v>73</v>
      </c>
      <c r="AU91" s="204" t="s">
        <v>74</v>
      </c>
      <c r="AY91" s="203" t="s">
        <v>131</v>
      </c>
      <c r="BK91" s="205">
        <f>BK92+BK106</f>
        <v>0</v>
      </c>
    </row>
    <row r="92" s="12" customFormat="1" ht="22.8" customHeight="1">
      <c r="A92" s="12"/>
      <c r="B92" s="192"/>
      <c r="C92" s="193"/>
      <c r="D92" s="194" t="s">
        <v>73</v>
      </c>
      <c r="E92" s="206" t="s">
        <v>132</v>
      </c>
      <c r="F92" s="206" t="s">
        <v>133</v>
      </c>
      <c r="G92" s="193"/>
      <c r="H92" s="193"/>
      <c r="I92" s="196"/>
      <c r="J92" s="207">
        <f>BK92</f>
        <v>0</v>
      </c>
      <c r="K92" s="193"/>
      <c r="L92" s="198"/>
      <c r="M92" s="199"/>
      <c r="N92" s="200"/>
      <c r="O92" s="200"/>
      <c r="P92" s="201">
        <f>SUM(P93:P105)</f>
        <v>0</v>
      </c>
      <c r="Q92" s="200"/>
      <c r="R92" s="201">
        <f>SUM(R93:R105)</f>
        <v>0</v>
      </c>
      <c r="S92" s="200"/>
      <c r="T92" s="202">
        <f>SUM(T93:T105)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3" t="s">
        <v>82</v>
      </c>
      <c r="AT92" s="204" t="s">
        <v>73</v>
      </c>
      <c r="AU92" s="204" t="s">
        <v>82</v>
      </c>
      <c r="AY92" s="203" t="s">
        <v>131</v>
      </c>
      <c r="BK92" s="205">
        <f>SUM(BK93:BK105)</f>
        <v>0</v>
      </c>
    </row>
    <row r="93" s="2" customFormat="1" ht="44.25" customHeight="1">
      <c r="A93" s="41"/>
      <c r="B93" s="42"/>
      <c r="C93" s="208" t="s">
        <v>82</v>
      </c>
      <c r="D93" s="208" t="s">
        <v>134</v>
      </c>
      <c r="E93" s="209" t="s">
        <v>135</v>
      </c>
      <c r="F93" s="210" t="s">
        <v>136</v>
      </c>
      <c r="G93" s="211" t="s">
        <v>137</v>
      </c>
      <c r="H93" s="212">
        <v>612.96000000000004</v>
      </c>
      <c r="I93" s="213"/>
      <c r="J93" s="214">
        <f>ROUND(I93*H93,2)</f>
        <v>0</v>
      </c>
      <c r="K93" s="210" t="s">
        <v>138</v>
      </c>
      <c r="L93" s="47"/>
      <c r="M93" s="215" t="s">
        <v>19</v>
      </c>
      <c r="N93" s="216" t="s">
        <v>45</v>
      </c>
      <c r="O93" s="87"/>
      <c r="P93" s="217">
        <f>O93*H93</f>
        <v>0</v>
      </c>
      <c r="Q93" s="217">
        <v>0</v>
      </c>
      <c r="R93" s="217">
        <f>Q93*H93</f>
        <v>0</v>
      </c>
      <c r="S93" s="217">
        <v>0</v>
      </c>
      <c r="T93" s="218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9" t="s">
        <v>139</v>
      </c>
      <c r="AT93" s="219" t="s">
        <v>134</v>
      </c>
      <c r="AU93" s="219" t="s">
        <v>84</v>
      </c>
      <c r="AY93" s="20" t="s">
        <v>131</v>
      </c>
      <c r="BE93" s="220">
        <f>IF(N93="základní",J93,0)</f>
        <v>0</v>
      </c>
      <c r="BF93" s="220">
        <f>IF(N93="snížená",J93,0)</f>
        <v>0</v>
      </c>
      <c r="BG93" s="220">
        <f>IF(N93="zákl. přenesená",J93,0)</f>
        <v>0</v>
      </c>
      <c r="BH93" s="220">
        <f>IF(N93="sníž. přenesená",J93,0)</f>
        <v>0</v>
      </c>
      <c r="BI93" s="220">
        <f>IF(N93="nulová",J93,0)</f>
        <v>0</v>
      </c>
      <c r="BJ93" s="20" t="s">
        <v>82</v>
      </c>
      <c r="BK93" s="220">
        <f>ROUND(I93*H93,2)</f>
        <v>0</v>
      </c>
      <c r="BL93" s="20" t="s">
        <v>139</v>
      </c>
      <c r="BM93" s="219" t="s">
        <v>140</v>
      </c>
    </row>
    <row r="94" s="2" customFormat="1">
      <c r="A94" s="41"/>
      <c r="B94" s="42"/>
      <c r="C94" s="43"/>
      <c r="D94" s="221" t="s">
        <v>141</v>
      </c>
      <c r="E94" s="43"/>
      <c r="F94" s="222" t="s">
        <v>142</v>
      </c>
      <c r="G94" s="43"/>
      <c r="H94" s="43"/>
      <c r="I94" s="223"/>
      <c r="J94" s="43"/>
      <c r="K94" s="43"/>
      <c r="L94" s="47"/>
      <c r="M94" s="224"/>
      <c r="N94" s="225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141</v>
      </c>
      <c r="AU94" s="20" t="s">
        <v>84</v>
      </c>
    </row>
    <row r="95" s="13" customFormat="1">
      <c r="A95" s="13"/>
      <c r="B95" s="226"/>
      <c r="C95" s="227"/>
      <c r="D95" s="228" t="s">
        <v>143</v>
      </c>
      <c r="E95" s="229" t="s">
        <v>19</v>
      </c>
      <c r="F95" s="230" t="s">
        <v>144</v>
      </c>
      <c r="G95" s="227"/>
      <c r="H95" s="231">
        <v>612.96000000000004</v>
      </c>
      <c r="I95" s="232"/>
      <c r="J95" s="227"/>
      <c r="K95" s="227"/>
      <c r="L95" s="233"/>
      <c r="M95" s="234"/>
      <c r="N95" s="235"/>
      <c r="O95" s="235"/>
      <c r="P95" s="235"/>
      <c r="Q95" s="235"/>
      <c r="R95" s="235"/>
      <c r="S95" s="235"/>
      <c r="T95" s="236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7" t="s">
        <v>143</v>
      </c>
      <c r="AU95" s="237" t="s">
        <v>84</v>
      </c>
      <c r="AV95" s="13" t="s">
        <v>84</v>
      </c>
      <c r="AW95" s="13" t="s">
        <v>34</v>
      </c>
      <c r="AX95" s="13" t="s">
        <v>74</v>
      </c>
      <c r="AY95" s="237" t="s">
        <v>131</v>
      </c>
    </row>
    <row r="96" s="14" customFormat="1">
      <c r="A96" s="14"/>
      <c r="B96" s="238"/>
      <c r="C96" s="239"/>
      <c r="D96" s="228" t="s">
        <v>143</v>
      </c>
      <c r="E96" s="240" t="s">
        <v>19</v>
      </c>
      <c r="F96" s="241" t="s">
        <v>145</v>
      </c>
      <c r="G96" s="239"/>
      <c r="H96" s="242">
        <v>612.96000000000004</v>
      </c>
      <c r="I96" s="243"/>
      <c r="J96" s="239"/>
      <c r="K96" s="239"/>
      <c r="L96" s="244"/>
      <c r="M96" s="245"/>
      <c r="N96" s="246"/>
      <c r="O96" s="246"/>
      <c r="P96" s="246"/>
      <c r="Q96" s="246"/>
      <c r="R96" s="246"/>
      <c r="S96" s="246"/>
      <c r="T96" s="247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8" t="s">
        <v>143</v>
      </c>
      <c r="AU96" s="248" t="s">
        <v>84</v>
      </c>
      <c r="AV96" s="14" t="s">
        <v>139</v>
      </c>
      <c r="AW96" s="14" t="s">
        <v>34</v>
      </c>
      <c r="AX96" s="14" t="s">
        <v>82</v>
      </c>
      <c r="AY96" s="248" t="s">
        <v>131</v>
      </c>
    </row>
    <row r="97" s="2" customFormat="1" ht="49.05" customHeight="1">
      <c r="A97" s="41"/>
      <c r="B97" s="42"/>
      <c r="C97" s="208" t="s">
        <v>84</v>
      </c>
      <c r="D97" s="208" t="s">
        <v>134</v>
      </c>
      <c r="E97" s="209" t="s">
        <v>146</v>
      </c>
      <c r="F97" s="210" t="s">
        <v>147</v>
      </c>
      <c r="G97" s="211" t="s">
        <v>137</v>
      </c>
      <c r="H97" s="212">
        <v>8581.4400000000005</v>
      </c>
      <c r="I97" s="213"/>
      <c r="J97" s="214">
        <f>ROUND(I97*H97,2)</f>
        <v>0</v>
      </c>
      <c r="K97" s="210" t="s">
        <v>138</v>
      </c>
      <c r="L97" s="47"/>
      <c r="M97" s="215" t="s">
        <v>19</v>
      </c>
      <c r="N97" s="216" t="s">
        <v>45</v>
      </c>
      <c r="O97" s="87"/>
      <c r="P97" s="217">
        <f>O97*H97</f>
        <v>0</v>
      </c>
      <c r="Q97" s="217">
        <v>0</v>
      </c>
      <c r="R97" s="217">
        <f>Q97*H97</f>
        <v>0</v>
      </c>
      <c r="S97" s="217">
        <v>0</v>
      </c>
      <c r="T97" s="218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9" t="s">
        <v>139</v>
      </c>
      <c r="AT97" s="219" t="s">
        <v>134</v>
      </c>
      <c r="AU97" s="219" t="s">
        <v>84</v>
      </c>
      <c r="AY97" s="20" t="s">
        <v>131</v>
      </c>
      <c r="BE97" s="220">
        <f>IF(N97="základní",J97,0)</f>
        <v>0</v>
      </c>
      <c r="BF97" s="220">
        <f>IF(N97="snížená",J97,0)</f>
        <v>0</v>
      </c>
      <c r="BG97" s="220">
        <f>IF(N97="zákl. přenesená",J97,0)</f>
        <v>0</v>
      </c>
      <c r="BH97" s="220">
        <f>IF(N97="sníž. přenesená",J97,0)</f>
        <v>0</v>
      </c>
      <c r="BI97" s="220">
        <f>IF(N97="nulová",J97,0)</f>
        <v>0</v>
      </c>
      <c r="BJ97" s="20" t="s">
        <v>82</v>
      </c>
      <c r="BK97" s="220">
        <f>ROUND(I97*H97,2)</f>
        <v>0</v>
      </c>
      <c r="BL97" s="20" t="s">
        <v>139</v>
      </c>
      <c r="BM97" s="219" t="s">
        <v>148</v>
      </c>
    </row>
    <row r="98" s="2" customFormat="1">
      <c r="A98" s="41"/>
      <c r="B98" s="42"/>
      <c r="C98" s="43"/>
      <c r="D98" s="221" t="s">
        <v>141</v>
      </c>
      <c r="E98" s="43"/>
      <c r="F98" s="222" t="s">
        <v>149</v>
      </c>
      <c r="G98" s="43"/>
      <c r="H98" s="43"/>
      <c r="I98" s="223"/>
      <c r="J98" s="43"/>
      <c r="K98" s="43"/>
      <c r="L98" s="47"/>
      <c r="M98" s="224"/>
      <c r="N98" s="225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141</v>
      </c>
      <c r="AU98" s="20" t="s">
        <v>84</v>
      </c>
    </row>
    <row r="99" s="15" customFormat="1">
      <c r="A99" s="15"/>
      <c r="B99" s="249"/>
      <c r="C99" s="250"/>
      <c r="D99" s="228" t="s">
        <v>143</v>
      </c>
      <c r="E99" s="251" t="s">
        <v>19</v>
      </c>
      <c r="F99" s="252" t="s">
        <v>150</v>
      </c>
      <c r="G99" s="250"/>
      <c r="H99" s="251" t="s">
        <v>19</v>
      </c>
      <c r="I99" s="253"/>
      <c r="J99" s="250"/>
      <c r="K99" s="250"/>
      <c r="L99" s="254"/>
      <c r="M99" s="255"/>
      <c r="N99" s="256"/>
      <c r="O99" s="256"/>
      <c r="P99" s="256"/>
      <c r="Q99" s="256"/>
      <c r="R99" s="256"/>
      <c r="S99" s="256"/>
      <c r="T99" s="257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58" t="s">
        <v>143</v>
      </c>
      <c r="AU99" s="258" t="s">
        <v>84</v>
      </c>
      <c r="AV99" s="15" t="s">
        <v>82</v>
      </c>
      <c r="AW99" s="15" t="s">
        <v>34</v>
      </c>
      <c r="AX99" s="15" t="s">
        <v>74</v>
      </c>
      <c r="AY99" s="258" t="s">
        <v>131</v>
      </c>
    </row>
    <row r="100" s="13" customFormat="1">
      <c r="A100" s="13"/>
      <c r="B100" s="226"/>
      <c r="C100" s="227"/>
      <c r="D100" s="228" t="s">
        <v>143</v>
      </c>
      <c r="E100" s="229" t="s">
        <v>19</v>
      </c>
      <c r="F100" s="230" t="s">
        <v>151</v>
      </c>
      <c r="G100" s="227"/>
      <c r="H100" s="231">
        <v>8581.4400000000005</v>
      </c>
      <c r="I100" s="232"/>
      <c r="J100" s="227"/>
      <c r="K100" s="227"/>
      <c r="L100" s="233"/>
      <c r="M100" s="234"/>
      <c r="N100" s="235"/>
      <c r="O100" s="235"/>
      <c r="P100" s="235"/>
      <c r="Q100" s="235"/>
      <c r="R100" s="235"/>
      <c r="S100" s="235"/>
      <c r="T100" s="23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7" t="s">
        <v>143</v>
      </c>
      <c r="AU100" s="237" t="s">
        <v>84</v>
      </c>
      <c r="AV100" s="13" t="s">
        <v>84</v>
      </c>
      <c r="AW100" s="13" t="s">
        <v>34</v>
      </c>
      <c r="AX100" s="13" t="s">
        <v>74</v>
      </c>
      <c r="AY100" s="237" t="s">
        <v>131</v>
      </c>
    </row>
    <row r="101" s="14" customFormat="1">
      <c r="A101" s="14"/>
      <c r="B101" s="238"/>
      <c r="C101" s="239"/>
      <c r="D101" s="228" t="s">
        <v>143</v>
      </c>
      <c r="E101" s="240" t="s">
        <v>19</v>
      </c>
      <c r="F101" s="241" t="s">
        <v>145</v>
      </c>
      <c r="G101" s="239"/>
      <c r="H101" s="242">
        <v>8581.4400000000005</v>
      </c>
      <c r="I101" s="243"/>
      <c r="J101" s="239"/>
      <c r="K101" s="239"/>
      <c r="L101" s="244"/>
      <c r="M101" s="245"/>
      <c r="N101" s="246"/>
      <c r="O101" s="246"/>
      <c r="P101" s="246"/>
      <c r="Q101" s="246"/>
      <c r="R101" s="246"/>
      <c r="S101" s="246"/>
      <c r="T101" s="247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8" t="s">
        <v>143</v>
      </c>
      <c r="AU101" s="248" t="s">
        <v>84</v>
      </c>
      <c r="AV101" s="14" t="s">
        <v>139</v>
      </c>
      <c r="AW101" s="14" t="s">
        <v>34</v>
      </c>
      <c r="AX101" s="14" t="s">
        <v>82</v>
      </c>
      <c r="AY101" s="248" t="s">
        <v>131</v>
      </c>
    </row>
    <row r="102" s="2" customFormat="1" ht="44.25" customHeight="1">
      <c r="A102" s="41"/>
      <c r="B102" s="42"/>
      <c r="C102" s="208" t="s">
        <v>91</v>
      </c>
      <c r="D102" s="208" t="s">
        <v>134</v>
      </c>
      <c r="E102" s="209" t="s">
        <v>152</v>
      </c>
      <c r="F102" s="210" t="s">
        <v>153</v>
      </c>
      <c r="G102" s="211" t="s">
        <v>137</v>
      </c>
      <c r="H102" s="212">
        <v>612.96000000000004</v>
      </c>
      <c r="I102" s="213"/>
      <c r="J102" s="214">
        <f>ROUND(I102*H102,2)</f>
        <v>0</v>
      </c>
      <c r="K102" s="210" t="s">
        <v>138</v>
      </c>
      <c r="L102" s="47"/>
      <c r="M102" s="215" t="s">
        <v>19</v>
      </c>
      <c r="N102" s="216" t="s">
        <v>45</v>
      </c>
      <c r="O102" s="87"/>
      <c r="P102" s="217">
        <f>O102*H102</f>
        <v>0</v>
      </c>
      <c r="Q102" s="217">
        <v>0</v>
      </c>
      <c r="R102" s="217">
        <f>Q102*H102</f>
        <v>0</v>
      </c>
      <c r="S102" s="217">
        <v>0</v>
      </c>
      <c r="T102" s="218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9" t="s">
        <v>139</v>
      </c>
      <c r="AT102" s="219" t="s">
        <v>134</v>
      </c>
      <c r="AU102" s="219" t="s">
        <v>84</v>
      </c>
      <c r="AY102" s="20" t="s">
        <v>131</v>
      </c>
      <c r="BE102" s="220">
        <f>IF(N102="základní",J102,0)</f>
        <v>0</v>
      </c>
      <c r="BF102" s="220">
        <f>IF(N102="snížená",J102,0)</f>
        <v>0</v>
      </c>
      <c r="BG102" s="220">
        <f>IF(N102="zákl. přenesená",J102,0)</f>
        <v>0</v>
      </c>
      <c r="BH102" s="220">
        <f>IF(N102="sníž. přenesená",J102,0)</f>
        <v>0</v>
      </c>
      <c r="BI102" s="220">
        <f>IF(N102="nulová",J102,0)</f>
        <v>0</v>
      </c>
      <c r="BJ102" s="20" t="s">
        <v>82</v>
      </c>
      <c r="BK102" s="220">
        <f>ROUND(I102*H102,2)</f>
        <v>0</v>
      </c>
      <c r="BL102" s="20" t="s">
        <v>139</v>
      </c>
      <c r="BM102" s="219" t="s">
        <v>154</v>
      </c>
    </row>
    <row r="103" s="2" customFormat="1">
      <c r="A103" s="41"/>
      <c r="B103" s="42"/>
      <c r="C103" s="43"/>
      <c r="D103" s="221" t="s">
        <v>141</v>
      </c>
      <c r="E103" s="43"/>
      <c r="F103" s="222" t="s">
        <v>155</v>
      </c>
      <c r="G103" s="43"/>
      <c r="H103" s="43"/>
      <c r="I103" s="223"/>
      <c r="J103" s="43"/>
      <c r="K103" s="43"/>
      <c r="L103" s="47"/>
      <c r="M103" s="224"/>
      <c r="N103" s="225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141</v>
      </c>
      <c r="AU103" s="20" t="s">
        <v>84</v>
      </c>
    </row>
    <row r="104" s="2" customFormat="1" ht="24.15" customHeight="1">
      <c r="A104" s="41"/>
      <c r="B104" s="42"/>
      <c r="C104" s="208" t="s">
        <v>139</v>
      </c>
      <c r="D104" s="208" t="s">
        <v>134</v>
      </c>
      <c r="E104" s="209" t="s">
        <v>156</v>
      </c>
      <c r="F104" s="210" t="s">
        <v>157</v>
      </c>
      <c r="G104" s="211" t="s">
        <v>137</v>
      </c>
      <c r="H104" s="212">
        <v>612.96000000000004</v>
      </c>
      <c r="I104" s="213"/>
      <c r="J104" s="214">
        <f>ROUND(I104*H104,2)</f>
        <v>0</v>
      </c>
      <c r="K104" s="210" t="s">
        <v>138</v>
      </c>
      <c r="L104" s="47"/>
      <c r="M104" s="215" t="s">
        <v>19</v>
      </c>
      <c r="N104" s="216" t="s">
        <v>45</v>
      </c>
      <c r="O104" s="87"/>
      <c r="P104" s="217">
        <f>O104*H104</f>
        <v>0</v>
      </c>
      <c r="Q104" s="217">
        <v>0</v>
      </c>
      <c r="R104" s="217">
        <f>Q104*H104</f>
        <v>0</v>
      </c>
      <c r="S104" s="217">
        <v>0</v>
      </c>
      <c r="T104" s="218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9" t="s">
        <v>139</v>
      </c>
      <c r="AT104" s="219" t="s">
        <v>134</v>
      </c>
      <c r="AU104" s="219" t="s">
        <v>84</v>
      </c>
      <c r="AY104" s="20" t="s">
        <v>131</v>
      </c>
      <c r="BE104" s="220">
        <f>IF(N104="základní",J104,0)</f>
        <v>0</v>
      </c>
      <c r="BF104" s="220">
        <f>IF(N104="snížená",J104,0)</f>
        <v>0</v>
      </c>
      <c r="BG104" s="220">
        <f>IF(N104="zákl. přenesená",J104,0)</f>
        <v>0</v>
      </c>
      <c r="BH104" s="220">
        <f>IF(N104="sníž. přenesená",J104,0)</f>
        <v>0</v>
      </c>
      <c r="BI104" s="220">
        <f>IF(N104="nulová",J104,0)</f>
        <v>0</v>
      </c>
      <c r="BJ104" s="20" t="s">
        <v>82</v>
      </c>
      <c r="BK104" s="220">
        <f>ROUND(I104*H104,2)</f>
        <v>0</v>
      </c>
      <c r="BL104" s="20" t="s">
        <v>139</v>
      </c>
      <c r="BM104" s="219" t="s">
        <v>158</v>
      </c>
    </row>
    <row r="105" s="2" customFormat="1">
      <c r="A105" s="41"/>
      <c r="B105" s="42"/>
      <c r="C105" s="43"/>
      <c r="D105" s="221" t="s">
        <v>141</v>
      </c>
      <c r="E105" s="43"/>
      <c r="F105" s="222" t="s">
        <v>159</v>
      </c>
      <c r="G105" s="43"/>
      <c r="H105" s="43"/>
      <c r="I105" s="223"/>
      <c r="J105" s="43"/>
      <c r="K105" s="43"/>
      <c r="L105" s="47"/>
      <c r="M105" s="224"/>
      <c r="N105" s="225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141</v>
      </c>
      <c r="AU105" s="20" t="s">
        <v>84</v>
      </c>
    </row>
    <row r="106" s="12" customFormat="1" ht="22.8" customHeight="1">
      <c r="A106" s="12"/>
      <c r="B106" s="192"/>
      <c r="C106" s="193"/>
      <c r="D106" s="194" t="s">
        <v>73</v>
      </c>
      <c r="E106" s="206" t="s">
        <v>160</v>
      </c>
      <c r="F106" s="206" t="s">
        <v>161</v>
      </c>
      <c r="G106" s="193"/>
      <c r="H106" s="193"/>
      <c r="I106" s="196"/>
      <c r="J106" s="207">
        <f>BK106</f>
        <v>0</v>
      </c>
      <c r="K106" s="193"/>
      <c r="L106" s="198"/>
      <c r="M106" s="199"/>
      <c r="N106" s="200"/>
      <c r="O106" s="200"/>
      <c r="P106" s="201">
        <f>SUM(P107:P117)</f>
        <v>0</v>
      </c>
      <c r="Q106" s="200"/>
      <c r="R106" s="201">
        <f>SUM(R107:R117)</f>
        <v>0</v>
      </c>
      <c r="S106" s="200"/>
      <c r="T106" s="202">
        <f>SUM(T107:T117)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3" t="s">
        <v>82</v>
      </c>
      <c r="AT106" s="204" t="s">
        <v>73</v>
      </c>
      <c r="AU106" s="204" t="s">
        <v>82</v>
      </c>
      <c r="AY106" s="203" t="s">
        <v>131</v>
      </c>
      <c r="BK106" s="205">
        <f>SUM(BK107:BK117)</f>
        <v>0</v>
      </c>
    </row>
    <row r="107" s="2" customFormat="1" ht="37.8" customHeight="1">
      <c r="A107" s="41"/>
      <c r="B107" s="42"/>
      <c r="C107" s="208" t="s">
        <v>162</v>
      </c>
      <c r="D107" s="208" t="s">
        <v>134</v>
      </c>
      <c r="E107" s="209" t="s">
        <v>163</v>
      </c>
      <c r="F107" s="210" t="s">
        <v>164</v>
      </c>
      <c r="G107" s="211" t="s">
        <v>165</v>
      </c>
      <c r="H107" s="212">
        <v>1.8</v>
      </c>
      <c r="I107" s="213"/>
      <c r="J107" s="214">
        <f>ROUND(I107*H107,2)</f>
        <v>0</v>
      </c>
      <c r="K107" s="210" t="s">
        <v>138</v>
      </c>
      <c r="L107" s="47"/>
      <c r="M107" s="215" t="s">
        <v>19</v>
      </c>
      <c r="N107" s="216" t="s">
        <v>45</v>
      </c>
      <c r="O107" s="87"/>
      <c r="P107" s="217">
        <f>O107*H107</f>
        <v>0</v>
      </c>
      <c r="Q107" s="217">
        <v>0</v>
      </c>
      <c r="R107" s="217">
        <f>Q107*H107</f>
        <v>0</v>
      </c>
      <c r="S107" s="217">
        <v>0</v>
      </c>
      <c r="T107" s="218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9" t="s">
        <v>139</v>
      </c>
      <c r="AT107" s="219" t="s">
        <v>134</v>
      </c>
      <c r="AU107" s="219" t="s">
        <v>84</v>
      </c>
      <c r="AY107" s="20" t="s">
        <v>131</v>
      </c>
      <c r="BE107" s="220">
        <f>IF(N107="základní",J107,0)</f>
        <v>0</v>
      </c>
      <c r="BF107" s="220">
        <f>IF(N107="snížená",J107,0)</f>
        <v>0</v>
      </c>
      <c r="BG107" s="220">
        <f>IF(N107="zákl. přenesená",J107,0)</f>
        <v>0</v>
      </c>
      <c r="BH107" s="220">
        <f>IF(N107="sníž. přenesená",J107,0)</f>
        <v>0</v>
      </c>
      <c r="BI107" s="220">
        <f>IF(N107="nulová",J107,0)</f>
        <v>0</v>
      </c>
      <c r="BJ107" s="20" t="s">
        <v>82</v>
      </c>
      <c r="BK107" s="220">
        <f>ROUND(I107*H107,2)</f>
        <v>0</v>
      </c>
      <c r="BL107" s="20" t="s">
        <v>139</v>
      </c>
      <c r="BM107" s="219" t="s">
        <v>166</v>
      </c>
    </row>
    <row r="108" s="2" customFormat="1">
      <c r="A108" s="41"/>
      <c r="B108" s="42"/>
      <c r="C108" s="43"/>
      <c r="D108" s="221" t="s">
        <v>141</v>
      </c>
      <c r="E108" s="43"/>
      <c r="F108" s="222" t="s">
        <v>167</v>
      </c>
      <c r="G108" s="43"/>
      <c r="H108" s="43"/>
      <c r="I108" s="223"/>
      <c r="J108" s="43"/>
      <c r="K108" s="43"/>
      <c r="L108" s="47"/>
      <c r="M108" s="224"/>
      <c r="N108" s="225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141</v>
      </c>
      <c r="AU108" s="20" t="s">
        <v>84</v>
      </c>
    </row>
    <row r="109" s="2" customFormat="1" ht="37.8" customHeight="1">
      <c r="A109" s="41"/>
      <c r="B109" s="42"/>
      <c r="C109" s="208" t="s">
        <v>168</v>
      </c>
      <c r="D109" s="208" t="s">
        <v>134</v>
      </c>
      <c r="E109" s="209" t="s">
        <v>169</v>
      </c>
      <c r="F109" s="210" t="s">
        <v>170</v>
      </c>
      <c r="G109" s="211" t="s">
        <v>165</v>
      </c>
      <c r="H109" s="212">
        <v>1.8</v>
      </c>
      <c r="I109" s="213"/>
      <c r="J109" s="214">
        <f>ROUND(I109*H109,2)</f>
        <v>0</v>
      </c>
      <c r="K109" s="210" t="s">
        <v>19</v>
      </c>
      <c r="L109" s="47"/>
      <c r="M109" s="215" t="s">
        <v>19</v>
      </c>
      <c r="N109" s="216" t="s">
        <v>45</v>
      </c>
      <c r="O109" s="87"/>
      <c r="P109" s="217">
        <f>O109*H109</f>
        <v>0</v>
      </c>
      <c r="Q109" s="217">
        <v>0</v>
      </c>
      <c r="R109" s="217">
        <f>Q109*H109</f>
        <v>0</v>
      </c>
      <c r="S109" s="217">
        <v>0</v>
      </c>
      <c r="T109" s="218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9" t="s">
        <v>139</v>
      </c>
      <c r="AT109" s="219" t="s">
        <v>134</v>
      </c>
      <c r="AU109" s="219" t="s">
        <v>84</v>
      </c>
      <c r="AY109" s="20" t="s">
        <v>131</v>
      </c>
      <c r="BE109" s="220">
        <f>IF(N109="základní",J109,0)</f>
        <v>0</v>
      </c>
      <c r="BF109" s="220">
        <f>IF(N109="snížená",J109,0)</f>
        <v>0</v>
      </c>
      <c r="BG109" s="220">
        <f>IF(N109="zákl. přenesená",J109,0)</f>
        <v>0</v>
      </c>
      <c r="BH109" s="220">
        <f>IF(N109="sníž. přenesená",J109,0)</f>
        <v>0</v>
      </c>
      <c r="BI109" s="220">
        <f>IF(N109="nulová",J109,0)</f>
        <v>0</v>
      </c>
      <c r="BJ109" s="20" t="s">
        <v>82</v>
      </c>
      <c r="BK109" s="220">
        <f>ROUND(I109*H109,2)</f>
        <v>0</v>
      </c>
      <c r="BL109" s="20" t="s">
        <v>139</v>
      </c>
      <c r="BM109" s="219" t="s">
        <v>171</v>
      </c>
    </row>
    <row r="110" s="2" customFormat="1" ht="44.25" customHeight="1">
      <c r="A110" s="41"/>
      <c r="B110" s="42"/>
      <c r="C110" s="208" t="s">
        <v>172</v>
      </c>
      <c r="D110" s="208" t="s">
        <v>134</v>
      </c>
      <c r="E110" s="209" t="s">
        <v>173</v>
      </c>
      <c r="F110" s="210" t="s">
        <v>174</v>
      </c>
      <c r="G110" s="211" t="s">
        <v>165</v>
      </c>
      <c r="H110" s="212">
        <v>36</v>
      </c>
      <c r="I110" s="213"/>
      <c r="J110" s="214">
        <f>ROUND(I110*H110,2)</f>
        <v>0</v>
      </c>
      <c r="K110" s="210" t="s">
        <v>19</v>
      </c>
      <c r="L110" s="47"/>
      <c r="M110" s="215" t="s">
        <v>19</v>
      </c>
      <c r="N110" s="216" t="s">
        <v>45</v>
      </c>
      <c r="O110" s="87"/>
      <c r="P110" s="217">
        <f>O110*H110</f>
        <v>0</v>
      </c>
      <c r="Q110" s="217">
        <v>0</v>
      </c>
      <c r="R110" s="217">
        <f>Q110*H110</f>
        <v>0</v>
      </c>
      <c r="S110" s="217">
        <v>0</v>
      </c>
      <c r="T110" s="218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9" t="s">
        <v>139</v>
      </c>
      <c r="AT110" s="219" t="s">
        <v>134</v>
      </c>
      <c r="AU110" s="219" t="s">
        <v>84</v>
      </c>
      <c r="AY110" s="20" t="s">
        <v>131</v>
      </c>
      <c r="BE110" s="220">
        <f>IF(N110="základní",J110,0)</f>
        <v>0</v>
      </c>
      <c r="BF110" s="220">
        <f>IF(N110="snížená",J110,0)</f>
        <v>0</v>
      </c>
      <c r="BG110" s="220">
        <f>IF(N110="zákl. přenesená",J110,0)</f>
        <v>0</v>
      </c>
      <c r="BH110" s="220">
        <f>IF(N110="sníž. přenesená",J110,0)</f>
        <v>0</v>
      </c>
      <c r="BI110" s="220">
        <f>IF(N110="nulová",J110,0)</f>
        <v>0</v>
      </c>
      <c r="BJ110" s="20" t="s">
        <v>82</v>
      </c>
      <c r="BK110" s="220">
        <f>ROUND(I110*H110,2)</f>
        <v>0</v>
      </c>
      <c r="BL110" s="20" t="s">
        <v>139</v>
      </c>
      <c r="BM110" s="219" t="s">
        <v>175</v>
      </c>
    </row>
    <row r="111" s="15" customFormat="1">
      <c r="A111" s="15"/>
      <c r="B111" s="249"/>
      <c r="C111" s="250"/>
      <c r="D111" s="228" t="s">
        <v>143</v>
      </c>
      <c r="E111" s="251" t="s">
        <v>19</v>
      </c>
      <c r="F111" s="252" t="s">
        <v>176</v>
      </c>
      <c r="G111" s="250"/>
      <c r="H111" s="251" t="s">
        <v>19</v>
      </c>
      <c r="I111" s="253"/>
      <c r="J111" s="250"/>
      <c r="K111" s="250"/>
      <c r="L111" s="254"/>
      <c r="M111" s="255"/>
      <c r="N111" s="256"/>
      <c r="O111" s="256"/>
      <c r="P111" s="256"/>
      <c r="Q111" s="256"/>
      <c r="R111" s="256"/>
      <c r="S111" s="256"/>
      <c r="T111" s="257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58" t="s">
        <v>143</v>
      </c>
      <c r="AU111" s="258" t="s">
        <v>84</v>
      </c>
      <c r="AV111" s="15" t="s">
        <v>82</v>
      </c>
      <c r="AW111" s="15" t="s">
        <v>34</v>
      </c>
      <c r="AX111" s="15" t="s">
        <v>74</v>
      </c>
      <c r="AY111" s="258" t="s">
        <v>131</v>
      </c>
    </row>
    <row r="112" s="13" customFormat="1">
      <c r="A112" s="13"/>
      <c r="B112" s="226"/>
      <c r="C112" s="227"/>
      <c r="D112" s="228" t="s">
        <v>143</v>
      </c>
      <c r="E112" s="229" t="s">
        <v>19</v>
      </c>
      <c r="F112" s="230" t="s">
        <v>177</v>
      </c>
      <c r="G112" s="227"/>
      <c r="H112" s="231">
        <v>36</v>
      </c>
      <c r="I112" s="232"/>
      <c r="J112" s="227"/>
      <c r="K112" s="227"/>
      <c r="L112" s="233"/>
      <c r="M112" s="234"/>
      <c r="N112" s="235"/>
      <c r="O112" s="235"/>
      <c r="P112" s="235"/>
      <c r="Q112" s="235"/>
      <c r="R112" s="235"/>
      <c r="S112" s="235"/>
      <c r="T112" s="236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7" t="s">
        <v>143</v>
      </c>
      <c r="AU112" s="237" t="s">
        <v>84</v>
      </c>
      <c r="AV112" s="13" t="s">
        <v>84</v>
      </c>
      <c r="AW112" s="13" t="s">
        <v>34</v>
      </c>
      <c r="AX112" s="13" t="s">
        <v>74</v>
      </c>
      <c r="AY112" s="237" t="s">
        <v>131</v>
      </c>
    </row>
    <row r="113" s="14" customFormat="1">
      <c r="A113" s="14"/>
      <c r="B113" s="238"/>
      <c r="C113" s="239"/>
      <c r="D113" s="228" t="s">
        <v>143</v>
      </c>
      <c r="E113" s="240" t="s">
        <v>19</v>
      </c>
      <c r="F113" s="241" t="s">
        <v>145</v>
      </c>
      <c r="G113" s="239"/>
      <c r="H113" s="242">
        <v>36</v>
      </c>
      <c r="I113" s="243"/>
      <c r="J113" s="239"/>
      <c r="K113" s="239"/>
      <c r="L113" s="244"/>
      <c r="M113" s="245"/>
      <c r="N113" s="246"/>
      <c r="O113" s="246"/>
      <c r="P113" s="246"/>
      <c r="Q113" s="246"/>
      <c r="R113" s="246"/>
      <c r="S113" s="246"/>
      <c r="T113" s="247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8" t="s">
        <v>143</v>
      </c>
      <c r="AU113" s="248" t="s">
        <v>84</v>
      </c>
      <c r="AV113" s="14" t="s">
        <v>139</v>
      </c>
      <c r="AW113" s="14" t="s">
        <v>34</v>
      </c>
      <c r="AX113" s="14" t="s">
        <v>82</v>
      </c>
      <c r="AY113" s="248" t="s">
        <v>131</v>
      </c>
    </row>
    <row r="114" s="2" customFormat="1" ht="44.25" customHeight="1">
      <c r="A114" s="41"/>
      <c r="B114" s="42"/>
      <c r="C114" s="208" t="s">
        <v>178</v>
      </c>
      <c r="D114" s="208" t="s">
        <v>134</v>
      </c>
      <c r="E114" s="209" t="s">
        <v>179</v>
      </c>
      <c r="F114" s="210" t="s">
        <v>180</v>
      </c>
      <c r="G114" s="211" t="s">
        <v>165</v>
      </c>
      <c r="H114" s="212">
        <v>1.8</v>
      </c>
      <c r="I114" s="213"/>
      <c r="J114" s="214">
        <f>ROUND(I114*H114,2)</f>
        <v>0</v>
      </c>
      <c r="K114" s="210" t="s">
        <v>138</v>
      </c>
      <c r="L114" s="47"/>
      <c r="M114" s="215" t="s">
        <v>19</v>
      </c>
      <c r="N114" s="216" t="s">
        <v>45</v>
      </c>
      <c r="O114" s="87"/>
      <c r="P114" s="217">
        <f>O114*H114</f>
        <v>0</v>
      </c>
      <c r="Q114" s="217">
        <v>0</v>
      </c>
      <c r="R114" s="217">
        <f>Q114*H114</f>
        <v>0</v>
      </c>
      <c r="S114" s="217">
        <v>0</v>
      </c>
      <c r="T114" s="218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9" t="s">
        <v>139</v>
      </c>
      <c r="AT114" s="219" t="s">
        <v>134</v>
      </c>
      <c r="AU114" s="219" t="s">
        <v>84</v>
      </c>
      <c r="AY114" s="20" t="s">
        <v>131</v>
      </c>
      <c r="BE114" s="220">
        <f>IF(N114="základní",J114,0)</f>
        <v>0</v>
      </c>
      <c r="BF114" s="220">
        <f>IF(N114="snížená",J114,0)</f>
        <v>0</v>
      </c>
      <c r="BG114" s="220">
        <f>IF(N114="zákl. přenesená",J114,0)</f>
        <v>0</v>
      </c>
      <c r="BH114" s="220">
        <f>IF(N114="sníž. přenesená",J114,0)</f>
        <v>0</v>
      </c>
      <c r="BI114" s="220">
        <f>IF(N114="nulová",J114,0)</f>
        <v>0</v>
      </c>
      <c r="BJ114" s="20" t="s">
        <v>82</v>
      </c>
      <c r="BK114" s="220">
        <f>ROUND(I114*H114,2)</f>
        <v>0</v>
      </c>
      <c r="BL114" s="20" t="s">
        <v>139</v>
      </c>
      <c r="BM114" s="219" t="s">
        <v>181</v>
      </c>
    </row>
    <row r="115" s="2" customFormat="1">
      <c r="A115" s="41"/>
      <c r="B115" s="42"/>
      <c r="C115" s="43"/>
      <c r="D115" s="221" t="s">
        <v>141</v>
      </c>
      <c r="E115" s="43"/>
      <c r="F115" s="222" t="s">
        <v>182</v>
      </c>
      <c r="G115" s="43"/>
      <c r="H115" s="43"/>
      <c r="I115" s="223"/>
      <c r="J115" s="43"/>
      <c r="K115" s="43"/>
      <c r="L115" s="47"/>
      <c r="M115" s="224"/>
      <c r="N115" s="225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141</v>
      </c>
      <c r="AU115" s="20" t="s">
        <v>84</v>
      </c>
    </row>
    <row r="116" s="13" customFormat="1">
      <c r="A116" s="13"/>
      <c r="B116" s="226"/>
      <c r="C116" s="227"/>
      <c r="D116" s="228" t="s">
        <v>143</v>
      </c>
      <c r="E116" s="229" t="s">
        <v>19</v>
      </c>
      <c r="F116" s="230" t="s">
        <v>183</v>
      </c>
      <c r="G116" s="227"/>
      <c r="H116" s="231">
        <v>1.8</v>
      </c>
      <c r="I116" s="232"/>
      <c r="J116" s="227"/>
      <c r="K116" s="227"/>
      <c r="L116" s="233"/>
      <c r="M116" s="234"/>
      <c r="N116" s="235"/>
      <c r="O116" s="235"/>
      <c r="P116" s="235"/>
      <c r="Q116" s="235"/>
      <c r="R116" s="235"/>
      <c r="S116" s="235"/>
      <c r="T116" s="236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7" t="s">
        <v>143</v>
      </c>
      <c r="AU116" s="237" t="s">
        <v>84</v>
      </c>
      <c r="AV116" s="13" t="s">
        <v>84</v>
      </c>
      <c r="AW116" s="13" t="s">
        <v>34</v>
      </c>
      <c r="AX116" s="13" t="s">
        <v>74</v>
      </c>
      <c r="AY116" s="237" t="s">
        <v>131</v>
      </c>
    </row>
    <row r="117" s="14" customFormat="1">
      <c r="A117" s="14"/>
      <c r="B117" s="238"/>
      <c r="C117" s="239"/>
      <c r="D117" s="228" t="s">
        <v>143</v>
      </c>
      <c r="E117" s="240" t="s">
        <v>19</v>
      </c>
      <c r="F117" s="241" t="s">
        <v>145</v>
      </c>
      <c r="G117" s="239"/>
      <c r="H117" s="242">
        <v>1.8</v>
      </c>
      <c r="I117" s="243"/>
      <c r="J117" s="239"/>
      <c r="K117" s="239"/>
      <c r="L117" s="244"/>
      <c r="M117" s="245"/>
      <c r="N117" s="246"/>
      <c r="O117" s="246"/>
      <c r="P117" s="246"/>
      <c r="Q117" s="246"/>
      <c r="R117" s="246"/>
      <c r="S117" s="246"/>
      <c r="T117" s="247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8" t="s">
        <v>143</v>
      </c>
      <c r="AU117" s="248" t="s">
        <v>84</v>
      </c>
      <c r="AV117" s="14" t="s">
        <v>139</v>
      </c>
      <c r="AW117" s="14" t="s">
        <v>34</v>
      </c>
      <c r="AX117" s="14" t="s">
        <v>82</v>
      </c>
      <c r="AY117" s="248" t="s">
        <v>131</v>
      </c>
    </row>
    <row r="118" s="12" customFormat="1" ht="25.92" customHeight="1">
      <c r="A118" s="12"/>
      <c r="B118" s="192"/>
      <c r="C118" s="193"/>
      <c r="D118" s="194" t="s">
        <v>73</v>
      </c>
      <c r="E118" s="195" t="s">
        <v>184</v>
      </c>
      <c r="F118" s="195" t="s">
        <v>185</v>
      </c>
      <c r="G118" s="193"/>
      <c r="H118" s="193"/>
      <c r="I118" s="196"/>
      <c r="J118" s="197">
        <f>BK118</f>
        <v>0</v>
      </c>
      <c r="K118" s="193"/>
      <c r="L118" s="198"/>
      <c r="M118" s="199"/>
      <c r="N118" s="200"/>
      <c r="O118" s="200"/>
      <c r="P118" s="201">
        <f>P119+P127+P130+P218+P226+P327+P349</f>
        <v>0</v>
      </c>
      <c r="Q118" s="200"/>
      <c r="R118" s="201">
        <f>R119+R127+R130+R218+R226+R327+R349</f>
        <v>16.568191899999999</v>
      </c>
      <c r="S118" s="200"/>
      <c r="T118" s="202">
        <f>T119+T127+T130+T218+T226+T327+T349</f>
        <v>1.8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3" t="s">
        <v>84</v>
      </c>
      <c r="AT118" s="204" t="s">
        <v>73</v>
      </c>
      <c r="AU118" s="204" t="s">
        <v>74</v>
      </c>
      <c r="AY118" s="203" t="s">
        <v>131</v>
      </c>
      <c r="BK118" s="205">
        <f>BK119+BK127+BK130+BK218+BK226+BK327+BK349</f>
        <v>0</v>
      </c>
    </row>
    <row r="119" s="12" customFormat="1" ht="22.8" customHeight="1">
      <c r="A119" s="12"/>
      <c r="B119" s="192"/>
      <c r="C119" s="193"/>
      <c r="D119" s="194" t="s">
        <v>73</v>
      </c>
      <c r="E119" s="206" t="s">
        <v>186</v>
      </c>
      <c r="F119" s="206" t="s">
        <v>187</v>
      </c>
      <c r="G119" s="193"/>
      <c r="H119" s="193"/>
      <c r="I119" s="196"/>
      <c r="J119" s="207">
        <f>BK119</f>
        <v>0</v>
      </c>
      <c r="K119" s="193"/>
      <c r="L119" s="198"/>
      <c r="M119" s="199"/>
      <c r="N119" s="200"/>
      <c r="O119" s="200"/>
      <c r="P119" s="201">
        <f>SUM(P120:P126)</f>
        <v>0</v>
      </c>
      <c r="Q119" s="200"/>
      <c r="R119" s="201">
        <f>SUM(R120:R126)</f>
        <v>4.6331999999999995</v>
      </c>
      <c r="S119" s="200"/>
      <c r="T119" s="202">
        <f>SUM(T120:T126)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3" t="s">
        <v>84</v>
      </c>
      <c r="AT119" s="204" t="s">
        <v>73</v>
      </c>
      <c r="AU119" s="204" t="s">
        <v>82</v>
      </c>
      <c r="AY119" s="203" t="s">
        <v>131</v>
      </c>
      <c r="BK119" s="205">
        <f>SUM(BK120:BK126)</f>
        <v>0</v>
      </c>
    </row>
    <row r="120" s="2" customFormat="1" ht="44.25" customHeight="1">
      <c r="A120" s="41"/>
      <c r="B120" s="42"/>
      <c r="C120" s="208" t="s">
        <v>132</v>
      </c>
      <c r="D120" s="208" t="s">
        <v>134</v>
      </c>
      <c r="E120" s="209" t="s">
        <v>188</v>
      </c>
      <c r="F120" s="210" t="s">
        <v>189</v>
      </c>
      <c r="G120" s="211" t="s">
        <v>190</v>
      </c>
      <c r="H120" s="212">
        <v>89.099999999999994</v>
      </c>
      <c r="I120" s="213"/>
      <c r="J120" s="214">
        <f>ROUND(I120*H120,2)</f>
        <v>0</v>
      </c>
      <c r="K120" s="210" t="s">
        <v>138</v>
      </c>
      <c r="L120" s="47"/>
      <c r="M120" s="215" t="s">
        <v>19</v>
      </c>
      <c r="N120" s="216" t="s">
        <v>45</v>
      </c>
      <c r="O120" s="87"/>
      <c r="P120" s="217">
        <f>O120*H120</f>
        <v>0</v>
      </c>
      <c r="Q120" s="217">
        <v>0.051999999999999998</v>
      </c>
      <c r="R120" s="217">
        <f>Q120*H120</f>
        <v>4.6331999999999995</v>
      </c>
      <c r="S120" s="217">
        <v>0</v>
      </c>
      <c r="T120" s="218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9" t="s">
        <v>191</v>
      </c>
      <c r="AT120" s="219" t="s">
        <v>134</v>
      </c>
      <c r="AU120" s="219" t="s">
        <v>84</v>
      </c>
      <c r="AY120" s="20" t="s">
        <v>131</v>
      </c>
      <c r="BE120" s="220">
        <f>IF(N120="základní",J120,0)</f>
        <v>0</v>
      </c>
      <c r="BF120" s="220">
        <f>IF(N120="snížená",J120,0)</f>
        <v>0</v>
      </c>
      <c r="BG120" s="220">
        <f>IF(N120="zákl. přenesená",J120,0)</f>
        <v>0</v>
      </c>
      <c r="BH120" s="220">
        <f>IF(N120="sníž. přenesená",J120,0)</f>
        <v>0</v>
      </c>
      <c r="BI120" s="220">
        <f>IF(N120="nulová",J120,0)</f>
        <v>0</v>
      </c>
      <c r="BJ120" s="20" t="s">
        <v>82</v>
      </c>
      <c r="BK120" s="220">
        <f>ROUND(I120*H120,2)</f>
        <v>0</v>
      </c>
      <c r="BL120" s="20" t="s">
        <v>191</v>
      </c>
      <c r="BM120" s="219" t="s">
        <v>192</v>
      </c>
    </row>
    <row r="121" s="2" customFormat="1">
      <c r="A121" s="41"/>
      <c r="B121" s="42"/>
      <c r="C121" s="43"/>
      <c r="D121" s="221" t="s">
        <v>141</v>
      </c>
      <c r="E121" s="43"/>
      <c r="F121" s="222" t="s">
        <v>193</v>
      </c>
      <c r="G121" s="43"/>
      <c r="H121" s="43"/>
      <c r="I121" s="223"/>
      <c r="J121" s="43"/>
      <c r="K121" s="43"/>
      <c r="L121" s="47"/>
      <c r="M121" s="224"/>
      <c r="N121" s="225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141</v>
      </c>
      <c r="AU121" s="20" t="s">
        <v>84</v>
      </c>
    </row>
    <row r="122" s="15" customFormat="1">
      <c r="A122" s="15"/>
      <c r="B122" s="249"/>
      <c r="C122" s="250"/>
      <c r="D122" s="228" t="s">
        <v>143</v>
      </c>
      <c r="E122" s="251" t="s">
        <v>19</v>
      </c>
      <c r="F122" s="252" t="s">
        <v>194</v>
      </c>
      <c r="G122" s="250"/>
      <c r="H122" s="251" t="s">
        <v>19</v>
      </c>
      <c r="I122" s="253"/>
      <c r="J122" s="250"/>
      <c r="K122" s="250"/>
      <c r="L122" s="254"/>
      <c r="M122" s="255"/>
      <c r="N122" s="256"/>
      <c r="O122" s="256"/>
      <c r="P122" s="256"/>
      <c r="Q122" s="256"/>
      <c r="R122" s="256"/>
      <c r="S122" s="256"/>
      <c r="T122" s="257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58" t="s">
        <v>143</v>
      </c>
      <c r="AU122" s="258" t="s">
        <v>84</v>
      </c>
      <c r="AV122" s="15" t="s">
        <v>82</v>
      </c>
      <c r="AW122" s="15" t="s">
        <v>34</v>
      </c>
      <c r="AX122" s="15" t="s">
        <v>74</v>
      </c>
      <c r="AY122" s="258" t="s">
        <v>131</v>
      </c>
    </row>
    <row r="123" s="13" customFormat="1">
      <c r="A123" s="13"/>
      <c r="B123" s="226"/>
      <c r="C123" s="227"/>
      <c r="D123" s="228" t="s">
        <v>143</v>
      </c>
      <c r="E123" s="229" t="s">
        <v>19</v>
      </c>
      <c r="F123" s="230" t="s">
        <v>195</v>
      </c>
      <c r="G123" s="227"/>
      <c r="H123" s="231">
        <v>89.099999999999994</v>
      </c>
      <c r="I123" s="232"/>
      <c r="J123" s="227"/>
      <c r="K123" s="227"/>
      <c r="L123" s="233"/>
      <c r="M123" s="234"/>
      <c r="N123" s="235"/>
      <c r="O123" s="235"/>
      <c r="P123" s="235"/>
      <c r="Q123" s="235"/>
      <c r="R123" s="235"/>
      <c r="S123" s="235"/>
      <c r="T123" s="236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7" t="s">
        <v>143</v>
      </c>
      <c r="AU123" s="237" t="s">
        <v>84</v>
      </c>
      <c r="AV123" s="13" t="s">
        <v>84</v>
      </c>
      <c r="AW123" s="13" t="s">
        <v>34</v>
      </c>
      <c r="AX123" s="13" t="s">
        <v>74</v>
      </c>
      <c r="AY123" s="237" t="s">
        <v>131</v>
      </c>
    </row>
    <row r="124" s="14" customFormat="1">
      <c r="A124" s="14"/>
      <c r="B124" s="238"/>
      <c r="C124" s="239"/>
      <c r="D124" s="228" t="s">
        <v>143</v>
      </c>
      <c r="E124" s="240" t="s">
        <v>19</v>
      </c>
      <c r="F124" s="241" t="s">
        <v>145</v>
      </c>
      <c r="G124" s="239"/>
      <c r="H124" s="242">
        <v>89.099999999999994</v>
      </c>
      <c r="I124" s="243"/>
      <c r="J124" s="239"/>
      <c r="K124" s="239"/>
      <c r="L124" s="244"/>
      <c r="M124" s="245"/>
      <c r="N124" s="246"/>
      <c r="O124" s="246"/>
      <c r="P124" s="246"/>
      <c r="Q124" s="246"/>
      <c r="R124" s="246"/>
      <c r="S124" s="246"/>
      <c r="T124" s="247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8" t="s">
        <v>143</v>
      </c>
      <c r="AU124" s="248" t="s">
        <v>84</v>
      </c>
      <c r="AV124" s="14" t="s">
        <v>139</v>
      </c>
      <c r="AW124" s="14" t="s">
        <v>34</v>
      </c>
      <c r="AX124" s="14" t="s">
        <v>82</v>
      </c>
      <c r="AY124" s="248" t="s">
        <v>131</v>
      </c>
    </row>
    <row r="125" s="2" customFormat="1" ht="49.05" customHeight="1">
      <c r="A125" s="41"/>
      <c r="B125" s="42"/>
      <c r="C125" s="208" t="s">
        <v>196</v>
      </c>
      <c r="D125" s="208" t="s">
        <v>134</v>
      </c>
      <c r="E125" s="209" t="s">
        <v>197</v>
      </c>
      <c r="F125" s="210" t="s">
        <v>198</v>
      </c>
      <c r="G125" s="211" t="s">
        <v>199</v>
      </c>
      <c r="H125" s="259"/>
      <c r="I125" s="213"/>
      <c r="J125" s="214">
        <f>ROUND(I125*H125,2)</f>
        <v>0</v>
      </c>
      <c r="K125" s="210" t="s">
        <v>138</v>
      </c>
      <c r="L125" s="47"/>
      <c r="M125" s="215" t="s">
        <v>19</v>
      </c>
      <c r="N125" s="216" t="s">
        <v>45</v>
      </c>
      <c r="O125" s="87"/>
      <c r="P125" s="217">
        <f>O125*H125</f>
        <v>0</v>
      </c>
      <c r="Q125" s="217">
        <v>0</v>
      </c>
      <c r="R125" s="217">
        <f>Q125*H125</f>
        <v>0</v>
      </c>
      <c r="S125" s="217">
        <v>0</v>
      </c>
      <c r="T125" s="218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9" t="s">
        <v>191</v>
      </c>
      <c r="AT125" s="219" t="s">
        <v>134</v>
      </c>
      <c r="AU125" s="219" t="s">
        <v>84</v>
      </c>
      <c r="AY125" s="20" t="s">
        <v>131</v>
      </c>
      <c r="BE125" s="220">
        <f>IF(N125="základní",J125,0)</f>
        <v>0</v>
      </c>
      <c r="BF125" s="220">
        <f>IF(N125="snížená",J125,0)</f>
        <v>0</v>
      </c>
      <c r="BG125" s="220">
        <f>IF(N125="zákl. přenesená",J125,0)</f>
        <v>0</v>
      </c>
      <c r="BH125" s="220">
        <f>IF(N125="sníž. přenesená",J125,0)</f>
        <v>0</v>
      </c>
      <c r="BI125" s="220">
        <f>IF(N125="nulová",J125,0)</f>
        <v>0</v>
      </c>
      <c r="BJ125" s="20" t="s">
        <v>82</v>
      </c>
      <c r="BK125" s="220">
        <f>ROUND(I125*H125,2)</f>
        <v>0</v>
      </c>
      <c r="BL125" s="20" t="s">
        <v>191</v>
      </c>
      <c r="BM125" s="219" t="s">
        <v>200</v>
      </c>
    </row>
    <row r="126" s="2" customFormat="1">
      <c r="A126" s="41"/>
      <c r="B126" s="42"/>
      <c r="C126" s="43"/>
      <c r="D126" s="221" t="s">
        <v>141</v>
      </c>
      <c r="E126" s="43"/>
      <c r="F126" s="222" t="s">
        <v>201</v>
      </c>
      <c r="G126" s="43"/>
      <c r="H126" s="43"/>
      <c r="I126" s="223"/>
      <c r="J126" s="43"/>
      <c r="K126" s="43"/>
      <c r="L126" s="47"/>
      <c r="M126" s="224"/>
      <c r="N126" s="225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141</v>
      </c>
      <c r="AU126" s="20" t="s">
        <v>84</v>
      </c>
    </row>
    <row r="127" s="12" customFormat="1" ht="22.8" customHeight="1">
      <c r="A127" s="12"/>
      <c r="B127" s="192"/>
      <c r="C127" s="193"/>
      <c r="D127" s="194" t="s">
        <v>73</v>
      </c>
      <c r="E127" s="206" t="s">
        <v>202</v>
      </c>
      <c r="F127" s="206" t="s">
        <v>203</v>
      </c>
      <c r="G127" s="193"/>
      <c r="H127" s="193"/>
      <c r="I127" s="196"/>
      <c r="J127" s="207">
        <f>BK127</f>
        <v>0</v>
      </c>
      <c r="K127" s="193"/>
      <c r="L127" s="198"/>
      <c r="M127" s="199"/>
      <c r="N127" s="200"/>
      <c r="O127" s="200"/>
      <c r="P127" s="201">
        <f>SUM(P128:P129)</f>
        <v>0</v>
      </c>
      <c r="Q127" s="200"/>
      <c r="R127" s="201">
        <f>SUM(R128:R129)</f>
        <v>0</v>
      </c>
      <c r="S127" s="200"/>
      <c r="T127" s="202">
        <f>SUM(T128:T129)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3" t="s">
        <v>84</v>
      </c>
      <c r="AT127" s="204" t="s">
        <v>73</v>
      </c>
      <c r="AU127" s="204" t="s">
        <v>82</v>
      </c>
      <c r="AY127" s="203" t="s">
        <v>131</v>
      </c>
      <c r="BK127" s="205">
        <f>SUM(BK128:BK129)</f>
        <v>0</v>
      </c>
    </row>
    <row r="128" s="2" customFormat="1" ht="37.8" customHeight="1">
      <c r="A128" s="41"/>
      <c r="B128" s="42"/>
      <c r="C128" s="208" t="s">
        <v>204</v>
      </c>
      <c r="D128" s="208" t="s">
        <v>134</v>
      </c>
      <c r="E128" s="209" t="s">
        <v>205</v>
      </c>
      <c r="F128" s="210" t="s">
        <v>206</v>
      </c>
      <c r="G128" s="211" t="s">
        <v>207</v>
      </c>
      <c r="H128" s="212">
        <v>1</v>
      </c>
      <c r="I128" s="213"/>
      <c r="J128" s="214">
        <f>ROUND(I128*H128,2)</f>
        <v>0</v>
      </c>
      <c r="K128" s="210" t="s">
        <v>19</v>
      </c>
      <c r="L128" s="47"/>
      <c r="M128" s="215" t="s">
        <v>19</v>
      </c>
      <c r="N128" s="216" t="s">
        <v>45</v>
      </c>
      <c r="O128" s="87"/>
      <c r="P128" s="217">
        <f>O128*H128</f>
        <v>0</v>
      </c>
      <c r="Q128" s="217">
        <v>0</v>
      </c>
      <c r="R128" s="217">
        <f>Q128*H128</f>
        <v>0</v>
      </c>
      <c r="S128" s="217">
        <v>0</v>
      </c>
      <c r="T128" s="218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9" t="s">
        <v>191</v>
      </c>
      <c r="AT128" s="219" t="s">
        <v>134</v>
      </c>
      <c r="AU128" s="219" t="s">
        <v>84</v>
      </c>
      <c r="AY128" s="20" t="s">
        <v>131</v>
      </c>
      <c r="BE128" s="220">
        <f>IF(N128="základní",J128,0)</f>
        <v>0</v>
      </c>
      <c r="BF128" s="220">
        <f>IF(N128="snížená",J128,0)</f>
        <v>0</v>
      </c>
      <c r="BG128" s="220">
        <f>IF(N128="zákl. přenesená",J128,0)</f>
        <v>0</v>
      </c>
      <c r="BH128" s="220">
        <f>IF(N128="sníž. přenesená",J128,0)</f>
        <v>0</v>
      </c>
      <c r="BI128" s="220">
        <f>IF(N128="nulová",J128,0)</f>
        <v>0</v>
      </c>
      <c r="BJ128" s="20" t="s">
        <v>82</v>
      </c>
      <c r="BK128" s="220">
        <f>ROUND(I128*H128,2)</f>
        <v>0</v>
      </c>
      <c r="BL128" s="20" t="s">
        <v>191</v>
      </c>
      <c r="BM128" s="219" t="s">
        <v>208</v>
      </c>
    </row>
    <row r="129" s="2" customFormat="1" ht="37.8" customHeight="1">
      <c r="A129" s="41"/>
      <c r="B129" s="42"/>
      <c r="C129" s="208" t="s">
        <v>8</v>
      </c>
      <c r="D129" s="208" t="s">
        <v>134</v>
      </c>
      <c r="E129" s="209" t="s">
        <v>209</v>
      </c>
      <c r="F129" s="210" t="s">
        <v>210</v>
      </c>
      <c r="G129" s="211" t="s">
        <v>207</v>
      </c>
      <c r="H129" s="212">
        <v>1</v>
      </c>
      <c r="I129" s="213"/>
      <c r="J129" s="214">
        <f>ROUND(I129*H129,2)</f>
        <v>0</v>
      </c>
      <c r="K129" s="210" t="s">
        <v>19</v>
      </c>
      <c r="L129" s="47"/>
      <c r="M129" s="215" t="s">
        <v>19</v>
      </c>
      <c r="N129" s="216" t="s">
        <v>45</v>
      </c>
      <c r="O129" s="87"/>
      <c r="P129" s="217">
        <f>O129*H129</f>
        <v>0</v>
      </c>
      <c r="Q129" s="217">
        <v>0</v>
      </c>
      <c r="R129" s="217">
        <f>Q129*H129</f>
        <v>0</v>
      </c>
      <c r="S129" s="217">
        <v>0</v>
      </c>
      <c r="T129" s="218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9" t="s">
        <v>191</v>
      </c>
      <c r="AT129" s="219" t="s">
        <v>134</v>
      </c>
      <c r="AU129" s="219" t="s">
        <v>84</v>
      </c>
      <c r="AY129" s="20" t="s">
        <v>131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20" t="s">
        <v>82</v>
      </c>
      <c r="BK129" s="220">
        <f>ROUND(I129*H129,2)</f>
        <v>0</v>
      </c>
      <c r="BL129" s="20" t="s">
        <v>191</v>
      </c>
      <c r="BM129" s="219" t="s">
        <v>211</v>
      </c>
    </row>
    <row r="130" s="12" customFormat="1" ht="22.8" customHeight="1">
      <c r="A130" s="12"/>
      <c r="B130" s="192"/>
      <c r="C130" s="193"/>
      <c r="D130" s="194" t="s">
        <v>73</v>
      </c>
      <c r="E130" s="206" t="s">
        <v>212</v>
      </c>
      <c r="F130" s="206" t="s">
        <v>213</v>
      </c>
      <c r="G130" s="193"/>
      <c r="H130" s="193"/>
      <c r="I130" s="196"/>
      <c r="J130" s="207">
        <f>BK130</f>
        <v>0</v>
      </c>
      <c r="K130" s="193"/>
      <c r="L130" s="198"/>
      <c r="M130" s="199"/>
      <c r="N130" s="200"/>
      <c r="O130" s="200"/>
      <c r="P130" s="201">
        <f>SUM(P131:P217)</f>
        <v>0</v>
      </c>
      <c r="Q130" s="200"/>
      <c r="R130" s="201">
        <f>SUM(R131:R217)</f>
        <v>8.8564689000000012</v>
      </c>
      <c r="S130" s="200"/>
      <c r="T130" s="202">
        <f>SUM(T131:T217)</f>
        <v>1.8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3" t="s">
        <v>84</v>
      </c>
      <c r="AT130" s="204" t="s">
        <v>73</v>
      </c>
      <c r="AU130" s="204" t="s">
        <v>82</v>
      </c>
      <c r="AY130" s="203" t="s">
        <v>131</v>
      </c>
      <c r="BK130" s="205">
        <f>SUM(BK131:BK217)</f>
        <v>0</v>
      </c>
    </row>
    <row r="131" s="2" customFormat="1" ht="37.8" customHeight="1">
      <c r="A131" s="41"/>
      <c r="B131" s="42"/>
      <c r="C131" s="208" t="s">
        <v>214</v>
      </c>
      <c r="D131" s="208" t="s">
        <v>134</v>
      </c>
      <c r="E131" s="209" t="s">
        <v>215</v>
      </c>
      <c r="F131" s="210" t="s">
        <v>216</v>
      </c>
      <c r="G131" s="211" t="s">
        <v>137</v>
      </c>
      <c r="H131" s="212">
        <v>358</v>
      </c>
      <c r="I131" s="213"/>
      <c r="J131" s="214">
        <f>ROUND(I131*H131,2)</f>
        <v>0</v>
      </c>
      <c r="K131" s="210" t="s">
        <v>138</v>
      </c>
      <c r="L131" s="47"/>
      <c r="M131" s="215" t="s">
        <v>19</v>
      </c>
      <c r="N131" s="216" t="s">
        <v>45</v>
      </c>
      <c r="O131" s="87"/>
      <c r="P131" s="217">
        <f>O131*H131</f>
        <v>0</v>
      </c>
      <c r="Q131" s="217">
        <v>0</v>
      </c>
      <c r="R131" s="217">
        <f>Q131*H131</f>
        <v>0</v>
      </c>
      <c r="S131" s="217">
        <v>0</v>
      </c>
      <c r="T131" s="218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9" t="s">
        <v>191</v>
      </c>
      <c r="AT131" s="219" t="s">
        <v>134</v>
      </c>
      <c r="AU131" s="219" t="s">
        <v>84</v>
      </c>
      <c r="AY131" s="20" t="s">
        <v>131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20" t="s">
        <v>82</v>
      </c>
      <c r="BK131" s="220">
        <f>ROUND(I131*H131,2)</f>
        <v>0</v>
      </c>
      <c r="BL131" s="20" t="s">
        <v>191</v>
      </c>
      <c r="BM131" s="219" t="s">
        <v>217</v>
      </c>
    </row>
    <row r="132" s="2" customFormat="1">
      <c r="A132" s="41"/>
      <c r="B132" s="42"/>
      <c r="C132" s="43"/>
      <c r="D132" s="221" t="s">
        <v>141</v>
      </c>
      <c r="E132" s="43"/>
      <c r="F132" s="222" t="s">
        <v>218</v>
      </c>
      <c r="G132" s="43"/>
      <c r="H132" s="43"/>
      <c r="I132" s="223"/>
      <c r="J132" s="43"/>
      <c r="K132" s="43"/>
      <c r="L132" s="47"/>
      <c r="M132" s="224"/>
      <c r="N132" s="225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141</v>
      </c>
      <c r="AU132" s="20" t="s">
        <v>84</v>
      </c>
    </row>
    <row r="133" s="15" customFormat="1">
      <c r="A133" s="15"/>
      <c r="B133" s="249"/>
      <c r="C133" s="250"/>
      <c r="D133" s="228" t="s">
        <v>143</v>
      </c>
      <c r="E133" s="251" t="s">
        <v>19</v>
      </c>
      <c r="F133" s="252" t="s">
        <v>219</v>
      </c>
      <c r="G133" s="250"/>
      <c r="H133" s="251" t="s">
        <v>19</v>
      </c>
      <c r="I133" s="253"/>
      <c r="J133" s="250"/>
      <c r="K133" s="250"/>
      <c r="L133" s="254"/>
      <c r="M133" s="255"/>
      <c r="N133" s="256"/>
      <c r="O133" s="256"/>
      <c r="P133" s="256"/>
      <c r="Q133" s="256"/>
      <c r="R133" s="256"/>
      <c r="S133" s="256"/>
      <c r="T133" s="257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8" t="s">
        <v>143</v>
      </c>
      <c r="AU133" s="258" t="s">
        <v>84</v>
      </c>
      <c r="AV133" s="15" t="s">
        <v>82</v>
      </c>
      <c r="AW133" s="15" t="s">
        <v>34</v>
      </c>
      <c r="AX133" s="15" t="s">
        <v>74</v>
      </c>
      <c r="AY133" s="258" t="s">
        <v>131</v>
      </c>
    </row>
    <row r="134" s="13" customFormat="1">
      <c r="A134" s="13"/>
      <c r="B134" s="226"/>
      <c r="C134" s="227"/>
      <c r="D134" s="228" t="s">
        <v>143</v>
      </c>
      <c r="E134" s="229" t="s">
        <v>19</v>
      </c>
      <c r="F134" s="230" t="s">
        <v>92</v>
      </c>
      <c r="G134" s="227"/>
      <c r="H134" s="231">
        <v>358</v>
      </c>
      <c r="I134" s="232"/>
      <c r="J134" s="227"/>
      <c r="K134" s="227"/>
      <c r="L134" s="233"/>
      <c r="M134" s="234"/>
      <c r="N134" s="235"/>
      <c r="O134" s="235"/>
      <c r="P134" s="235"/>
      <c r="Q134" s="235"/>
      <c r="R134" s="235"/>
      <c r="S134" s="235"/>
      <c r="T134" s="23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7" t="s">
        <v>143</v>
      </c>
      <c r="AU134" s="237" t="s">
        <v>84</v>
      </c>
      <c r="AV134" s="13" t="s">
        <v>84</v>
      </c>
      <c r="AW134" s="13" t="s">
        <v>34</v>
      </c>
      <c r="AX134" s="13" t="s">
        <v>74</v>
      </c>
      <c r="AY134" s="237" t="s">
        <v>131</v>
      </c>
    </row>
    <row r="135" s="14" customFormat="1">
      <c r="A135" s="14"/>
      <c r="B135" s="238"/>
      <c r="C135" s="239"/>
      <c r="D135" s="228" t="s">
        <v>143</v>
      </c>
      <c r="E135" s="240" t="s">
        <v>19</v>
      </c>
      <c r="F135" s="241" t="s">
        <v>145</v>
      </c>
      <c r="G135" s="239"/>
      <c r="H135" s="242">
        <v>358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8" t="s">
        <v>143</v>
      </c>
      <c r="AU135" s="248" t="s">
        <v>84</v>
      </c>
      <c r="AV135" s="14" t="s">
        <v>139</v>
      </c>
      <c r="AW135" s="14" t="s">
        <v>34</v>
      </c>
      <c r="AX135" s="14" t="s">
        <v>82</v>
      </c>
      <c r="AY135" s="248" t="s">
        <v>131</v>
      </c>
    </row>
    <row r="136" s="2" customFormat="1" ht="24.15" customHeight="1">
      <c r="A136" s="41"/>
      <c r="B136" s="42"/>
      <c r="C136" s="260" t="s">
        <v>220</v>
      </c>
      <c r="D136" s="260" t="s">
        <v>221</v>
      </c>
      <c r="E136" s="261" t="s">
        <v>222</v>
      </c>
      <c r="F136" s="262" t="s">
        <v>223</v>
      </c>
      <c r="G136" s="263" t="s">
        <v>190</v>
      </c>
      <c r="H136" s="264">
        <v>9.0220000000000002</v>
      </c>
      <c r="I136" s="265"/>
      <c r="J136" s="266">
        <f>ROUND(I136*H136,2)</f>
        <v>0</v>
      </c>
      <c r="K136" s="262" t="s">
        <v>138</v>
      </c>
      <c r="L136" s="267"/>
      <c r="M136" s="268" t="s">
        <v>19</v>
      </c>
      <c r="N136" s="269" t="s">
        <v>45</v>
      </c>
      <c r="O136" s="87"/>
      <c r="P136" s="217">
        <f>O136*H136</f>
        <v>0</v>
      </c>
      <c r="Q136" s="217">
        <v>0.55000000000000004</v>
      </c>
      <c r="R136" s="217">
        <f>Q136*H136</f>
        <v>4.9621000000000004</v>
      </c>
      <c r="S136" s="217">
        <v>0</v>
      </c>
      <c r="T136" s="218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9" t="s">
        <v>224</v>
      </c>
      <c r="AT136" s="219" t="s">
        <v>221</v>
      </c>
      <c r="AU136" s="219" t="s">
        <v>84</v>
      </c>
      <c r="AY136" s="20" t="s">
        <v>131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20" t="s">
        <v>82</v>
      </c>
      <c r="BK136" s="220">
        <f>ROUND(I136*H136,2)</f>
        <v>0</v>
      </c>
      <c r="BL136" s="20" t="s">
        <v>191</v>
      </c>
      <c r="BM136" s="219" t="s">
        <v>225</v>
      </c>
    </row>
    <row r="137" s="13" customFormat="1">
      <c r="A137" s="13"/>
      <c r="B137" s="226"/>
      <c r="C137" s="227"/>
      <c r="D137" s="228" t="s">
        <v>143</v>
      </c>
      <c r="E137" s="229" t="s">
        <v>19</v>
      </c>
      <c r="F137" s="230" t="s">
        <v>226</v>
      </c>
      <c r="G137" s="227"/>
      <c r="H137" s="231">
        <v>8.5920000000000005</v>
      </c>
      <c r="I137" s="232"/>
      <c r="J137" s="227"/>
      <c r="K137" s="227"/>
      <c r="L137" s="233"/>
      <c r="M137" s="234"/>
      <c r="N137" s="235"/>
      <c r="O137" s="235"/>
      <c r="P137" s="235"/>
      <c r="Q137" s="235"/>
      <c r="R137" s="235"/>
      <c r="S137" s="235"/>
      <c r="T137" s="23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7" t="s">
        <v>143</v>
      </c>
      <c r="AU137" s="237" t="s">
        <v>84</v>
      </c>
      <c r="AV137" s="13" t="s">
        <v>84</v>
      </c>
      <c r="AW137" s="13" t="s">
        <v>34</v>
      </c>
      <c r="AX137" s="13" t="s">
        <v>74</v>
      </c>
      <c r="AY137" s="237" t="s">
        <v>131</v>
      </c>
    </row>
    <row r="138" s="14" customFormat="1">
      <c r="A138" s="14"/>
      <c r="B138" s="238"/>
      <c r="C138" s="239"/>
      <c r="D138" s="228" t="s">
        <v>143</v>
      </c>
      <c r="E138" s="240" t="s">
        <v>19</v>
      </c>
      <c r="F138" s="241" t="s">
        <v>145</v>
      </c>
      <c r="G138" s="239"/>
      <c r="H138" s="242">
        <v>8.5920000000000005</v>
      </c>
      <c r="I138" s="243"/>
      <c r="J138" s="239"/>
      <c r="K138" s="239"/>
      <c r="L138" s="244"/>
      <c r="M138" s="245"/>
      <c r="N138" s="246"/>
      <c r="O138" s="246"/>
      <c r="P138" s="246"/>
      <c r="Q138" s="246"/>
      <c r="R138" s="246"/>
      <c r="S138" s="246"/>
      <c r="T138" s="24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8" t="s">
        <v>143</v>
      </c>
      <c r="AU138" s="248" t="s">
        <v>84</v>
      </c>
      <c r="AV138" s="14" t="s">
        <v>139</v>
      </c>
      <c r="AW138" s="14" t="s">
        <v>34</v>
      </c>
      <c r="AX138" s="14" t="s">
        <v>82</v>
      </c>
      <c r="AY138" s="248" t="s">
        <v>131</v>
      </c>
    </row>
    <row r="139" s="13" customFormat="1">
      <c r="A139" s="13"/>
      <c r="B139" s="226"/>
      <c r="C139" s="227"/>
      <c r="D139" s="228" t="s">
        <v>143</v>
      </c>
      <c r="E139" s="227"/>
      <c r="F139" s="230" t="s">
        <v>227</v>
      </c>
      <c r="G139" s="227"/>
      <c r="H139" s="231">
        <v>9.0220000000000002</v>
      </c>
      <c r="I139" s="232"/>
      <c r="J139" s="227"/>
      <c r="K139" s="227"/>
      <c r="L139" s="233"/>
      <c r="M139" s="234"/>
      <c r="N139" s="235"/>
      <c r="O139" s="235"/>
      <c r="P139" s="235"/>
      <c r="Q139" s="235"/>
      <c r="R139" s="235"/>
      <c r="S139" s="235"/>
      <c r="T139" s="23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7" t="s">
        <v>143</v>
      </c>
      <c r="AU139" s="237" t="s">
        <v>84</v>
      </c>
      <c r="AV139" s="13" t="s">
        <v>84</v>
      </c>
      <c r="AW139" s="13" t="s">
        <v>4</v>
      </c>
      <c r="AX139" s="13" t="s">
        <v>82</v>
      </c>
      <c r="AY139" s="237" t="s">
        <v>131</v>
      </c>
    </row>
    <row r="140" s="2" customFormat="1" ht="49.05" customHeight="1">
      <c r="A140" s="41"/>
      <c r="B140" s="42"/>
      <c r="C140" s="208" t="s">
        <v>228</v>
      </c>
      <c r="D140" s="208" t="s">
        <v>134</v>
      </c>
      <c r="E140" s="209" t="s">
        <v>229</v>
      </c>
      <c r="F140" s="210" t="s">
        <v>230</v>
      </c>
      <c r="G140" s="211" t="s">
        <v>231</v>
      </c>
      <c r="H140" s="212">
        <v>72</v>
      </c>
      <c r="I140" s="213"/>
      <c r="J140" s="214">
        <f>ROUND(I140*H140,2)</f>
        <v>0</v>
      </c>
      <c r="K140" s="210" t="s">
        <v>19</v>
      </c>
      <c r="L140" s="47"/>
      <c r="M140" s="215" t="s">
        <v>19</v>
      </c>
      <c r="N140" s="216" t="s">
        <v>45</v>
      </c>
      <c r="O140" s="87"/>
      <c r="P140" s="217">
        <f>O140*H140</f>
        <v>0</v>
      </c>
      <c r="Q140" s="217">
        <v>0</v>
      </c>
      <c r="R140" s="217">
        <f>Q140*H140</f>
        <v>0</v>
      </c>
      <c r="S140" s="217">
        <v>0.025000000000000001</v>
      </c>
      <c r="T140" s="218">
        <f>S140*H140</f>
        <v>1.8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9" t="s">
        <v>191</v>
      </c>
      <c r="AT140" s="219" t="s">
        <v>134</v>
      </c>
      <c r="AU140" s="219" t="s">
        <v>84</v>
      </c>
      <c r="AY140" s="20" t="s">
        <v>131</v>
      </c>
      <c r="BE140" s="220">
        <f>IF(N140="základní",J140,0)</f>
        <v>0</v>
      </c>
      <c r="BF140" s="220">
        <f>IF(N140="snížená",J140,0)</f>
        <v>0</v>
      </c>
      <c r="BG140" s="220">
        <f>IF(N140="zákl. přenesená",J140,0)</f>
        <v>0</v>
      </c>
      <c r="BH140" s="220">
        <f>IF(N140="sníž. přenesená",J140,0)</f>
        <v>0</v>
      </c>
      <c r="BI140" s="220">
        <f>IF(N140="nulová",J140,0)</f>
        <v>0</v>
      </c>
      <c r="BJ140" s="20" t="s">
        <v>82</v>
      </c>
      <c r="BK140" s="220">
        <f>ROUND(I140*H140,2)</f>
        <v>0</v>
      </c>
      <c r="BL140" s="20" t="s">
        <v>191</v>
      </c>
      <c r="BM140" s="219" t="s">
        <v>232</v>
      </c>
    </row>
    <row r="141" s="15" customFormat="1">
      <c r="A141" s="15"/>
      <c r="B141" s="249"/>
      <c r="C141" s="250"/>
      <c r="D141" s="228" t="s">
        <v>143</v>
      </c>
      <c r="E141" s="251" t="s">
        <v>19</v>
      </c>
      <c r="F141" s="252" t="s">
        <v>233</v>
      </c>
      <c r="G141" s="250"/>
      <c r="H141" s="251" t="s">
        <v>19</v>
      </c>
      <c r="I141" s="253"/>
      <c r="J141" s="250"/>
      <c r="K141" s="250"/>
      <c r="L141" s="254"/>
      <c r="M141" s="255"/>
      <c r="N141" s="256"/>
      <c r="O141" s="256"/>
      <c r="P141" s="256"/>
      <c r="Q141" s="256"/>
      <c r="R141" s="256"/>
      <c r="S141" s="256"/>
      <c r="T141" s="257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8" t="s">
        <v>143</v>
      </c>
      <c r="AU141" s="258" t="s">
        <v>84</v>
      </c>
      <c r="AV141" s="15" t="s">
        <v>82</v>
      </c>
      <c r="AW141" s="15" t="s">
        <v>34</v>
      </c>
      <c r="AX141" s="15" t="s">
        <v>74</v>
      </c>
      <c r="AY141" s="258" t="s">
        <v>131</v>
      </c>
    </row>
    <row r="142" s="13" customFormat="1">
      <c r="A142" s="13"/>
      <c r="B142" s="226"/>
      <c r="C142" s="227"/>
      <c r="D142" s="228" t="s">
        <v>143</v>
      </c>
      <c r="E142" s="229" t="s">
        <v>19</v>
      </c>
      <c r="F142" s="230" t="s">
        <v>234</v>
      </c>
      <c r="G142" s="227"/>
      <c r="H142" s="231">
        <v>48</v>
      </c>
      <c r="I142" s="232"/>
      <c r="J142" s="227"/>
      <c r="K142" s="227"/>
      <c r="L142" s="233"/>
      <c r="M142" s="234"/>
      <c r="N142" s="235"/>
      <c r="O142" s="235"/>
      <c r="P142" s="235"/>
      <c r="Q142" s="235"/>
      <c r="R142" s="235"/>
      <c r="S142" s="235"/>
      <c r="T142" s="23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7" t="s">
        <v>143</v>
      </c>
      <c r="AU142" s="237" t="s">
        <v>84</v>
      </c>
      <c r="AV142" s="13" t="s">
        <v>84</v>
      </c>
      <c r="AW142" s="13" t="s">
        <v>34</v>
      </c>
      <c r="AX142" s="13" t="s">
        <v>74</v>
      </c>
      <c r="AY142" s="237" t="s">
        <v>131</v>
      </c>
    </row>
    <row r="143" s="13" customFormat="1">
      <c r="A143" s="13"/>
      <c r="B143" s="226"/>
      <c r="C143" s="227"/>
      <c r="D143" s="228" t="s">
        <v>143</v>
      </c>
      <c r="E143" s="229" t="s">
        <v>19</v>
      </c>
      <c r="F143" s="230" t="s">
        <v>235</v>
      </c>
      <c r="G143" s="227"/>
      <c r="H143" s="231">
        <v>24</v>
      </c>
      <c r="I143" s="232"/>
      <c r="J143" s="227"/>
      <c r="K143" s="227"/>
      <c r="L143" s="233"/>
      <c r="M143" s="234"/>
      <c r="N143" s="235"/>
      <c r="O143" s="235"/>
      <c r="P143" s="235"/>
      <c r="Q143" s="235"/>
      <c r="R143" s="235"/>
      <c r="S143" s="235"/>
      <c r="T143" s="23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7" t="s">
        <v>143</v>
      </c>
      <c r="AU143" s="237" t="s">
        <v>84</v>
      </c>
      <c r="AV143" s="13" t="s">
        <v>84</v>
      </c>
      <c r="AW143" s="13" t="s">
        <v>34</v>
      </c>
      <c r="AX143" s="13" t="s">
        <v>74</v>
      </c>
      <c r="AY143" s="237" t="s">
        <v>131</v>
      </c>
    </row>
    <row r="144" s="14" customFormat="1">
      <c r="A144" s="14"/>
      <c r="B144" s="238"/>
      <c r="C144" s="239"/>
      <c r="D144" s="228" t="s">
        <v>143</v>
      </c>
      <c r="E144" s="240" t="s">
        <v>19</v>
      </c>
      <c r="F144" s="241" t="s">
        <v>145</v>
      </c>
      <c r="G144" s="239"/>
      <c r="H144" s="242">
        <v>72</v>
      </c>
      <c r="I144" s="243"/>
      <c r="J144" s="239"/>
      <c r="K144" s="239"/>
      <c r="L144" s="244"/>
      <c r="M144" s="245"/>
      <c r="N144" s="246"/>
      <c r="O144" s="246"/>
      <c r="P144" s="246"/>
      <c r="Q144" s="246"/>
      <c r="R144" s="246"/>
      <c r="S144" s="246"/>
      <c r="T144" s="24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8" t="s">
        <v>143</v>
      </c>
      <c r="AU144" s="248" t="s">
        <v>84</v>
      </c>
      <c r="AV144" s="14" t="s">
        <v>139</v>
      </c>
      <c r="AW144" s="14" t="s">
        <v>34</v>
      </c>
      <c r="AX144" s="14" t="s">
        <v>82</v>
      </c>
      <c r="AY144" s="248" t="s">
        <v>131</v>
      </c>
    </row>
    <row r="145" s="2" customFormat="1" ht="33" customHeight="1">
      <c r="A145" s="41"/>
      <c r="B145" s="42"/>
      <c r="C145" s="208" t="s">
        <v>191</v>
      </c>
      <c r="D145" s="208" t="s">
        <v>134</v>
      </c>
      <c r="E145" s="209" t="s">
        <v>236</v>
      </c>
      <c r="F145" s="210" t="s">
        <v>237</v>
      </c>
      <c r="G145" s="211" t="s">
        <v>137</v>
      </c>
      <c r="H145" s="212">
        <v>358</v>
      </c>
      <c r="I145" s="213"/>
      <c r="J145" s="214">
        <f>ROUND(I145*H145,2)</f>
        <v>0</v>
      </c>
      <c r="K145" s="210" t="s">
        <v>138</v>
      </c>
      <c r="L145" s="47"/>
      <c r="M145" s="215" t="s">
        <v>19</v>
      </c>
      <c r="N145" s="216" t="s">
        <v>45</v>
      </c>
      <c r="O145" s="87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9" t="s">
        <v>191</v>
      </c>
      <c r="AT145" s="219" t="s">
        <v>134</v>
      </c>
      <c r="AU145" s="219" t="s">
        <v>84</v>
      </c>
      <c r="AY145" s="20" t="s">
        <v>131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20" t="s">
        <v>82</v>
      </c>
      <c r="BK145" s="220">
        <f>ROUND(I145*H145,2)</f>
        <v>0</v>
      </c>
      <c r="BL145" s="20" t="s">
        <v>191</v>
      </c>
      <c r="BM145" s="219" t="s">
        <v>238</v>
      </c>
    </row>
    <row r="146" s="2" customFormat="1">
      <c r="A146" s="41"/>
      <c r="B146" s="42"/>
      <c r="C146" s="43"/>
      <c r="D146" s="221" t="s">
        <v>141</v>
      </c>
      <c r="E146" s="43"/>
      <c r="F146" s="222" t="s">
        <v>239</v>
      </c>
      <c r="G146" s="43"/>
      <c r="H146" s="43"/>
      <c r="I146" s="223"/>
      <c r="J146" s="43"/>
      <c r="K146" s="43"/>
      <c r="L146" s="47"/>
      <c r="M146" s="224"/>
      <c r="N146" s="225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141</v>
      </c>
      <c r="AU146" s="20" t="s">
        <v>84</v>
      </c>
    </row>
    <row r="147" s="15" customFormat="1">
      <c r="A147" s="15"/>
      <c r="B147" s="249"/>
      <c r="C147" s="250"/>
      <c r="D147" s="228" t="s">
        <v>143</v>
      </c>
      <c r="E147" s="251" t="s">
        <v>19</v>
      </c>
      <c r="F147" s="252" t="s">
        <v>219</v>
      </c>
      <c r="G147" s="250"/>
      <c r="H147" s="251" t="s">
        <v>19</v>
      </c>
      <c r="I147" s="253"/>
      <c r="J147" s="250"/>
      <c r="K147" s="250"/>
      <c r="L147" s="254"/>
      <c r="M147" s="255"/>
      <c r="N147" s="256"/>
      <c r="O147" s="256"/>
      <c r="P147" s="256"/>
      <c r="Q147" s="256"/>
      <c r="R147" s="256"/>
      <c r="S147" s="256"/>
      <c r="T147" s="257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58" t="s">
        <v>143</v>
      </c>
      <c r="AU147" s="258" t="s">
        <v>84</v>
      </c>
      <c r="AV147" s="15" t="s">
        <v>82</v>
      </c>
      <c r="AW147" s="15" t="s">
        <v>34</v>
      </c>
      <c r="AX147" s="15" t="s">
        <v>74</v>
      </c>
      <c r="AY147" s="258" t="s">
        <v>131</v>
      </c>
    </row>
    <row r="148" s="13" customFormat="1">
      <c r="A148" s="13"/>
      <c r="B148" s="226"/>
      <c r="C148" s="227"/>
      <c r="D148" s="228" t="s">
        <v>143</v>
      </c>
      <c r="E148" s="229" t="s">
        <v>19</v>
      </c>
      <c r="F148" s="230" t="s">
        <v>92</v>
      </c>
      <c r="G148" s="227"/>
      <c r="H148" s="231">
        <v>358</v>
      </c>
      <c r="I148" s="232"/>
      <c r="J148" s="227"/>
      <c r="K148" s="227"/>
      <c r="L148" s="233"/>
      <c r="M148" s="234"/>
      <c r="N148" s="235"/>
      <c r="O148" s="235"/>
      <c r="P148" s="235"/>
      <c r="Q148" s="235"/>
      <c r="R148" s="235"/>
      <c r="S148" s="235"/>
      <c r="T148" s="23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7" t="s">
        <v>143</v>
      </c>
      <c r="AU148" s="237" t="s">
        <v>84</v>
      </c>
      <c r="AV148" s="13" t="s">
        <v>84</v>
      </c>
      <c r="AW148" s="13" t="s">
        <v>34</v>
      </c>
      <c r="AX148" s="13" t="s">
        <v>74</v>
      </c>
      <c r="AY148" s="237" t="s">
        <v>131</v>
      </c>
    </row>
    <row r="149" s="14" customFormat="1">
      <c r="A149" s="14"/>
      <c r="B149" s="238"/>
      <c r="C149" s="239"/>
      <c r="D149" s="228" t="s">
        <v>143</v>
      </c>
      <c r="E149" s="240" t="s">
        <v>19</v>
      </c>
      <c r="F149" s="241" t="s">
        <v>145</v>
      </c>
      <c r="G149" s="239"/>
      <c r="H149" s="242">
        <v>358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8" t="s">
        <v>143</v>
      </c>
      <c r="AU149" s="248" t="s">
        <v>84</v>
      </c>
      <c r="AV149" s="14" t="s">
        <v>139</v>
      </c>
      <c r="AW149" s="14" t="s">
        <v>34</v>
      </c>
      <c r="AX149" s="14" t="s">
        <v>82</v>
      </c>
      <c r="AY149" s="248" t="s">
        <v>131</v>
      </c>
    </row>
    <row r="150" s="2" customFormat="1" ht="24.15" customHeight="1">
      <c r="A150" s="41"/>
      <c r="B150" s="42"/>
      <c r="C150" s="260" t="s">
        <v>240</v>
      </c>
      <c r="D150" s="260" t="s">
        <v>221</v>
      </c>
      <c r="E150" s="261" t="s">
        <v>241</v>
      </c>
      <c r="F150" s="262" t="s">
        <v>242</v>
      </c>
      <c r="G150" s="263" t="s">
        <v>190</v>
      </c>
      <c r="H150" s="264">
        <v>2.5819999999999999</v>
      </c>
      <c r="I150" s="265"/>
      <c r="J150" s="266">
        <f>ROUND(I150*H150,2)</f>
        <v>0</v>
      </c>
      <c r="K150" s="262" t="s">
        <v>138</v>
      </c>
      <c r="L150" s="267"/>
      <c r="M150" s="268" t="s">
        <v>19</v>
      </c>
      <c r="N150" s="269" t="s">
        <v>45</v>
      </c>
      <c r="O150" s="87"/>
      <c r="P150" s="217">
        <f>O150*H150</f>
        <v>0</v>
      </c>
      <c r="Q150" s="217">
        <v>0.55000000000000004</v>
      </c>
      <c r="R150" s="217">
        <f>Q150*H150</f>
        <v>1.4201000000000001</v>
      </c>
      <c r="S150" s="217">
        <v>0</v>
      </c>
      <c r="T150" s="218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9" t="s">
        <v>224</v>
      </c>
      <c r="AT150" s="219" t="s">
        <v>221</v>
      </c>
      <c r="AU150" s="219" t="s">
        <v>84</v>
      </c>
      <c r="AY150" s="20" t="s">
        <v>131</v>
      </c>
      <c r="BE150" s="220">
        <f>IF(N150="základní",J150,0)</f>
        <v>0</v>
      </c>
      <c r="BF150" s="220">
        <f>IF(N150="snížená",J150,0)</f>
        <v>0</v>
      </c>
      <c r="BG150" s="220">
        <f>IF(N150="zákl. přenesená",J150,0)</f>
        <v>0</v>
      </c>
      <c r="BH150" s="220">
        <f>IF(N150="sníž. přenesená",J150,0)</f>
        <v>0</v>
      </c>
      <c r="BI150" s="220">
        <f>IF(N150="nulová",J150,0)</f>
        <v>0</v>
      </c>
      <c r="BJ150" s="20" t="s">
        <v>82</v>
      </c>
      <c r="BK150" s="220">
        <f>ROUND(I150*H150,2)</f>
        <v>0</v>
      </c>
      <c r="BL150" s="20" t="s">
        <v>191</v>
      </c>
      <c r="BM150" s="219" t="s">
        <v>243</v>
      </c>
    </row>
    <row r="151" s="15" customFormat="1">
      <c r="A151" s="15"/>
      <c r="B151" s="249"/>
      <c r="C151" s="250"/>
      <c r="D151" s="228" t="s">
        <v>143</v>
      </c>
      <c r="E151" s="251" t="s">
        <v>19</v>
      </c>
      <c r="F151" s="252" t="s">
        <v>244</v>
      </c>
      <c r="G151" s="250"/>
      <c r="H151" s="251" t="s">
        <v>19</v>
      </c>
      <c r="I151" s="253"/>
      <c r="J151" s="250"/>
      <c r="K151" s="250"/>
      <c r="L151" s="254"/>
      <c r="M151" s="255"/>
      <c r="N151" s="256"/>
      <c r="O151" s="256"/>
      <c r="P151" s="256"/>
      <c r="Q151" s="256"/>
      <c r="R151" s="256"/>
      <c r="S151" s="256"/>
      <c r="T151" s="257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58" t="s">
        <v>143</v>
      </c>
      <c r="AU151" s="258" t="s">
        <v>84</v>
      </c>
      <c r="AV151" s="15" t="s">
        <v>82</v>
      </c>
      <c r="AW151" s="15" t="s">
        <v>34</v>
      </c>
      <c r="AX151" s="15" t="s">
        <v>74</v>
      </c>
      <c r="AY151" s="258" t="s">
        <v>131</v>
      </c>
    </row>
    <row r="152" s="13" customFormat="1">
      <c r="A152" s="13"/>
      <c r="B152" s="226"/>
      <c r="C152" s="227"/>
      <c r="D152" s="228" t="s">
        <v>143</v>
      </c>
      <c r="E152" s="229" t="s">
        <v>19</v>
      </c>
      <c r="F152" s="230" t="s">
        <v>245</v>
      </c>
      <c r="G152" s="227"/>
      <c r="H152" s="231">
        <v>2.4590000000000001</v>
      </c>
      <c r="I152" s="232"/>
      <c r="J152" s="227"/>
      <c r="K152" s="227"/>
      <c r="L152" s="233"/>
      <c r="M152" s="234"/>
      <c r="N152" s="235"/>
      <c r="O152" s="235"/>
      <c r="P152" s="235"/>
      <c r="Q152" s="235"/>
      <c r="R152" s="235"/>
      <c r="S152" s="235"/>
      <c r="T152" s="23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7" t="s">
        <v>143</v>
      </c>
      <c r="AU152" s="237" t="s">
        <v>84</v>
      </c>
      <c r="AV152" s="13" t="s">
        <v>84</v>
      </c>
      <c r="AW152" s="13" t="s">
        <v>34</v>
      </c>
      <c r="AX152" s="13" t="s">
        <v>74</v>
      </c>
      <c r="AY152" s="237" t="s">
        <v>131</v>
      </c>
    </row>
    <row r="153" s="14" customFormat="1">
      <c r="A153" s="14"/>
      <c r="B153" s="238"/>
      <c r="C153" s="239"/>
      <c r="D153" s="228" t="s">
        <v>143</v>
      </c>
      <c r="E153" s="240" t="s">
        <v>19</v>
      </c>
      <c r="F153" s="241" t="s">
        <v>145</v>
      </c>
      <c r="G153" s="239"/>
      <c r="H153" s="242">
        <v>2.4590000000000001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8" t="s">
        <v>143</v>
      </c>
      <c r="AU153" s="248" t="s">
        <v>84</v>
      </c>
      <c r="AV153" s="14" t="s">
        <v>139</v>
      </c>
      <c r="AW153" s="14" t="s">
        <v>34</v>
      </c>
      <c r="AX153" s="14" t="s">
        <v>82</v>
      </c>
      <c r="AY153" s="248" t="s">
        <v>131</v>
      </c>
    </row>
    <row r="154" s="13" customFormat="1">
      <c r="A154" s="13"/>
      <c r="B154" s="226"/>
      <c r="C154" s="227"/>
      <c r="D154" s="228" t="s">
        <v>143</v>
      </c>
      <c r="E154" s="227"/>
      <c r="F154" s="230" t="s">
        <v>246</v>
      </c>
      <c r="G154" s="227"/>
      <c r="H154" s="231">
        <v>2.5819999999999999</v>
      </c>
      <c r="I154" s="232"/>
      <c r="J154" s="227"/>
      <c r="K154" s="227"/>
      <c r="L154" s="233"/>
      <c r="M154" s="234"/>
      <c r="N154" s="235"/>
      <c r="O154" s="235"/>
      <c r="P154" s="235"/>
      <c r="Q154" s="235"/>
      <c r="R154" s="235"/>
      <c r="S154" s="235"/>
      <c r="T154" s="23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7" t="s">
        <v>143</v>
      </c>
      <c r="AU154" s="237" t="s">
        <v>84</v>
      </c>
      <c r="AV154" s="13" t="s">
        <v>84</v>
      </c>
      <c r="AW154" s="13" t="s">
        <v>4</v>
      </c>
      <c r="AX154" s="13" t="s">
        <v>82</v>
      </c>
      <c r="AY154" s="237" t="s">
        <v>131</v>
      </c>
    </row>
    <row r="155" s="2" customFormat="1" ht="24.15" customHeight="1">
      <c r="A155" s="41"/>
      <c r="B155" s="42"/>
      <c r="C155" s="208" t="s">
        <v>247</v>
      </c>
      <c r="D155" s="208" t="s">
        <v>134</v>
      </c>
      <c r="E155" s="209" t="s">
        <v>248</v>
      </c>
      <c r="F155" s="210" t="s">
        <v>249</v>
      </c>
      <c r="G155" s="211" t="s">
        <v>250</v>
      </c>
      <c r="H155" s="212">
        <v>357.24000000000001</v>
      </c>
      <c r="I155" s="213"/>
      <c r="J155" s="214">
        <f>ROUND(I155*H155,2)</f>
        <v>0</v>
      </c>
      <c r="K155" s="210" t="s">
        <v>138</v>
      </c>
      <c r="L155" s="47"/>
      <c r="M155" s="215" t="s">
        <v>19</v>
      </c>
      <c r="N155" s="216" t="s">
        <v>45</v>
      </c>
      <c r="O155" s="87"/>
      <c r="P155" s="217">
        <f>O155*H155</f>
        <v>0</v>
      </c>
      <c r="Q155" s="217">
        <v>2.0000000000000002E-05</v>
      </c>
      <c r="R155" s="217">
        <f>Q155*H155</f>
        <v>0.0071448000000000006</v>
      </c>
      <c r="S155" s="217">
        <v>0</v>
      </c>
      <c r="T155" s="218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9" t="s">
        <v>191</v>
      </c>
      <c r="AT155" s="219" t="s">
        <v>134</v>
      </c>
      <c r="AU155" s="219" t="s">
        <v>84</v>
      </c>
      <c r="AY155" s="20" t="s">
        <v>131</v>
      </c>
      <c r="BE155" s="220">
        <f>IF(N155="základní",J155,0)</f>
        <v>0</v>
      </c>
      <c r="BF155" s="220">
        <f>IF(N155="snížená",J155,0)</f>
        <v>0</v>
      </c>
      <c r="BG155" s="220">
        <f>IF(N155="zákl. přenesená",J155,0)</f>
        <v>0</v>
      </c>
      <c r="BH155" s="220">
        <f>IF(N155="sníž. přenesená",J155,0)</f>
        <v>0</v>
      </c>
      <c r="BI155" s="220">
        <f>IF(N155="nulová",J155,0)</f>
        <v>0</v>
      </c>
      <c r="BJ155" s="20" t="s">
        <v>82</v>
      </c>
      <c r="BK155" s="220">
        <f>ROUND(I155*H155,2)</f>
        <v>0</v>
      </c>
      <c r="BL155" s="20" t="s">
        <v>191</v>
      </c>
      <c r="BM155" s="219" t="s">
        <v>251</v>
      </c>
    </row>
    <row r="156" s="2" customFormat="1">
      <c r="A156" s="41"/>
      <c r="B156" s="42"/>
      <c r="C156" s="43"/>
      <c r="D156" s="221" t="s">
        <v>141</v>
      </c>
      <c r="E156" s="43"/>
      <c r="F156" s="222" t="s">
        <v>252</v>
      </c>
      <c r="G156" s="43"/>
      <c r="H156" s="43"/>
      <c r="I156" s="223"/>
      <c r="J156" s="43"/>
      <c r="K156" s="43"/>
      <c r="L156" s="47"/>
      <c r="M156" s="224"/>
      <c r="N156" s="225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141</v>
      </c>
      <c r="AU156" s="20" t="s">
        <v>84</v>
      </c>
    </row>
    <row r="157" s="15" customFormat="1">
      <c r="A157" s="15"/>
      <c r="B157" s="249"/>
      <c r="C157" s="250"/>
      <c r="D157" s="228" t="s">
        <v>143</v>
      </c>
      <c r="E157" s="251" t="s">
        <v>19</v>
      </c>
      <c r="F157" s="252" t="s">
        <v>219</v>
      </c>
      <c r="G157" s="250"/>
      <c r="H157" s="251" t="s">
        <v>19</v>
      </c>
      <c r="I157" s="253"/>
      <c r="J157" s="250"/>
      <c r="K157" s="250"/>
      <c r="L157" s="254"/>
      <c r="M157" s="255"/>
      <c r="N157" s="256"/>
      <c r="O157" s="256"/>
      <c r="P157" s="256"/>
      <c r="Q157" s="256"/>
      <c r="R157" s="256"/>
      <c r="S157" s="256"/>
      <c r="T157" s="257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58" t="s">
        <v>143</v>
      </c>
      <c r="AU157" s="258" t="s">
        <v>84</v>
      </c>
      <c r="AV157" s="15" t="s">
        <v>82</v>
      </c>
      <c r="AW157" s="15" t="s">
        <v>34</v>
      </c>
      <c r="AX157" s="15" t="s">
        <v>74</v>
      </c>
      <c r="AY157" s="258" t="s">
        <v>131</v>
      </c>
    </row>
    <row r="158" s="13" customFormat="1">
      <c r="A158" s="13"/>
      <c r="B158" s="226"/>
      <c r="C158" s="227"/>
      <c r="D158" s="228" t="s">
        <v>143</v>
      </c>
      <c r="E158" s="229" t="s">
        <v>19</v>
      </c>
      <c r="F158" s="230" t="s">
        <v>253</v>
      </c>
      <c r="G158" s="227"/>
      <c r="H158" s="231">
        <v>357.24000000000001</v>
      </c>
      <c r="I158" s="232"/>
      <c r="J158" s="227"/>
      <c r="K158" s="227"/>
      <c r="L158" s="233"/>
      <c r="M158" s="234"/>
      <c r="N158" s="235"/>
      <c r="O158" s="235"/>
      <c r="P158" s="235"/>
      <c r="Q158" s="235"/>
      <c r="R158" s="235"/>
      <c r="S158" s="235"/>
      <c r="T158" s="23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7" t="s">
        <v>143</v>
      </c>
      <c r="AU158" s="237" t="s">
        <v>84</v>
      </c>
      <c r="AV158" s="13" t="s">
        <v>84</v>
      </c>
      <c r="AW158" s="13" t="s">
        <v>34</v>
      </c>
      <c r="AX158" s="13" t="s">
        <v>74</v>
      </c>
      <c r="AY158" s="237" t="s">
        <v>131</v>
      </c>
    </row>
    <row r="159" s="14" customFormat="1">
      <c r="A159" s="14"/>
      <c r="B159" s="238"/>
      <c r="C159" s="239"/>
      <c r="D159" s="228" t="s">
        <v>143</v>
      </c>
      <c r="E159" s="240" t="s">
        <v>19</v>
      </c>
      <c r="F159" s="241" t="s">
        <v>145</v>
      </c>
      <c r="G159" s="239"/>
      <c r="H159" s="242">
        <v>357.24000000000001</v>
      </c>
      <c r="I159" s="243"/>
      <c r="J159" s="239"/>
      <c r="K159" s="239"/>
      <c r="L159" s="244"/>
      <c r="M159" s="245"/>
      <c r="N159" s="246"/>
      <c r="O159" s="246"/>
      <c r="P159" s="246"/>
      <c r="Q159" s="246"/>
      <c r="R159" s="246"/>
      <c r="S159" s="246"/>
      <c r="T159" s="24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8" t="s">
        <v>143</v>
      </c>
      <c r="AU159" s="248" t="s">
        <v>84</v>
      </c>
      <c r="AV159" s="14" t="s">
        <v>139</v>
      </c>
      <c r="AW159" s="14" t="s">
        <v>34</v>
      </c>
      <c r="AX159" s="14" t="s">
        <v>82</v>
      </c>
      <c r="AY159" s="248" t="s">
        <v>131</v>
      </c>
    </row>
    <row r="160" s="2" customFormat="1" ht="24.15" customHeight="1">
      <c r="A160" s="41"/>
      <c r="B160" s="42"/>
      <c r="C160" s="260" t="s">
        <v>254</v>
      </c>
      <c r="D160" s="260" t="s">
        <v>221</v>
      </c>
      <c r="E160" s="261" t="s">
        <v>241</v>
      </c>
      <c r="F160" s="262" t="s">
        <v>242</v>
      </c>
      <c r="G160" s="263" t="s">
        <v>190</v>
      </c>
      <c r="H160" s="264">
        <v>0.91800000000000004</v>
      </c>
      <c r="I160" s="265"/>
      <c r="J160" s="266">
        <f>ROUND(I160*H160,2)</f>
        <v>0</v>
      </c>
      <c r="K160" s="262" t="s">
        <v>138</v>
      </c>
      <c r="L160" s="267"/>
      <c r="M160" s="268" t="s">
        <v>19</v>
      </c>
      <c r="N160" s="269" t="s">
        <v>45</v>
      </c>
      <c r="O160" s="87"/>
      <c r="P160" s="217">
        <f>O160*H160</f>
        <v>0</v>
      </c>
      <c r="Q160" s="217">
        <v>0.55000000000000004</v>
      </c>
      <c r="R160" s="217">
        <f>Q160*H160</f>
        <v>0.50490000000000002</v>
      </c>
      <c r="S160" s="217">
        <v>0</v>
      </c>
      <c r="T160" s="218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9" t="s">
        <v>224</v>
      </c>
      <c r="AT160" s="219" t="s">
        <v>221</v>
      </c>
      <c r="AU160" s="219" t="s">
        <v>84</v>
      </c>
      <c r="AY160" s="20" t="s">
        <v>131</v>
      </c>
      <c r="BE160" s="220">
        <f>IF(N160="základní",J160,0)</f>
        <v>0</v>
      </c>
      <c r="BF160" s="220">
        <f>IF(N160="snížená",J160,0)</f>
        <v>0</v>
      </c>
      <c r="BG160" s="220">
        <f>IF(N160="zákl. přenesená",J160,0)</f>
        <v>0</v>
      </c>
      <c r="BH160" s="220">
        <f>IF(N160="sníž. přenesená",J160,0)</f>
        <v>0</v>
      </c>
      <c r="BI160" s="220">
        <f>IF(N160="nulová",J160,0)</f>
        <v>0</v>
      </c>
      <c r="BJ160" s="20" t="s">
        <v>82</v>
      </c>
      <c r="BK160" s="220">
        <f>ROUND(I160*H160,2)</f>
        <v>0</v>
      </c>
      <c r="BL160" s="20" t="s">
        <v>191</v>
      </c>
      <c r="BM160" s="219" t="s">
        <v>255</v>
      </c>
    </row>
    <row r="161" s="13" customFormat="1">
      <c r="A161" s="13"/>
      <c r="B161" s="226"/>
      <c r="C161" s="227"/>
      <c r="D161" s="228" t="s">
        <v>143</v>
      </c>
      <c r="E161" s="229" t="s">
        <v>19</v>
      </c>
      <c r="F161" s="230" t="s">
        <v>256</v>
      </c>
      <c r="G161" s="227"/>
      <c r="H161" s="231">
        <v>0.874</v>
      </c>
      <c r="I161" s="232"/>
      <c r="J161" s="227"/>
      <c r="K161" s="227"/>
      <c r="L161" s="233"/>
      <c r="M161" s="234"/>
      <c r="N161" s="235"/>
      <c r="O161" s="235"/>
      <c r="P161" s="235"/>
      <c r="Q161" s="235"/>
      <c r="R161" s="235"/>
      <c r="S161" s="235"/>
      <c r="T161" s="23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7" t="s">
        <v>143</v>
      </c>
      <c r="AU161" s="237" t="s">
        <v>84</v>
      </c>
      <c r="AV161" s="13" t="s">
        <v>84</v>
      </c>
      <c r="AW161" s="13" t="s">
        <v>34</v>
      </c>
      <c r="AX161" s="13" t="s">
        <v>74</v>
      </c>
      <c r="AY161" s="237" t="s">
        <v>131</v>
      </c>
    </row>
    <row r="162" s="14" customFormat="1">
      <c r="A162" s="14"/>
      <c r="B162" s="238"/>
      <c r="C162" s="239"/>
      <c r="D162" s="228" t="s">
        <v>143</v>
      </c>
      <c r="E162" s="240" t="s">
        <v>19</v>
      </c>
      <c r="F162" s="241" t="s">
        <v>145</v>
      </c>
      <c r="G162" s="239"/>
      <c r="H162" s="242">
        <v>0.874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8" t="s">
        <v>143</v>
      </c>
      <c r="AU162" s="248" t="s">
        <v>84</v>
      </c>
      <c r="AV162" s="14" t="s">
        <v>139</v>
      </c>
      <c r="AW162" s="14" t="s">
        <v>34</v>
      </c>
      <c r="AX162" s="14" t="s">
        <v>82</v>
      </c>
      <c r="AY162" s="248" t="s">
        <v>131</v>
      </c>
    </row>
    <row r="163" s="13" customFormat="1">
      <c r="A163" s="13"/>
      <c r="B163" s="226"/>
      <c r="C163" s="227"/>
      <c r="D163" s="228" t="s">
        <v>143</v>
      </c>
      <c r="E163" s="227"/>
      <c r="F163" s="230" t="s">
        <v>257</v>
      </c>
      <c r="G163" s="227"/>
      <c r="H163" s="231">
        <v>0.91800000000000004</v>
      </c>
      <c r="I163" s="232"/>
      <c r="J163" s="227"/>
      <c r="K163" s="227"/>
      <c r="L163" s="233"/>
      <c r="M163" s="234"/>
      <c r="N163" s="235"/>
      <c r="O163" s="235"/>
      <c r="P163" s="235"/>
      <c r="Q163" s="235"/>
      <c r="R163" s="235"/>
      <c r="S163" s="235"/>
      <c r="T163" s="23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7" t="s">
        <v>143</v>
      </c>
      <c r="AU163" s="237" t="s">
        <v>84</v>
      </c>
      <c r="AV163" s="13" t="s">
        <v>84</v>
      </c>
      <c r="AW163" s="13" t="s">
        <v>4</v>
      </c>
      <c r="AX163" s="13" t="s">
        <v>82</v>
      </c>
      <c r="AY163" s="237" t="s">
        <v>131</v>
      </c>
    </row>
    <row r="164" s="2" customFormat="1" ht="37.8" customHeight="1">
      <c r="A164" s="41"/>
      <c r="B164" s="42"/>
      <c r="C164" s="208" t="s">
        <v>258</v>
      </c>
      <c r="D164" s="208" t="s">
        <v>134</v>
      </c>
      <c r="E164" s="209" t="s">
        <v>259</v>
      </c>
      <c r="F164" s="210" t="s">
        <v>260</v>
      </c>
      <c r="G164" s="211" t="s">
        <v>190</v>
      </c>
      <c r="H164" s="212">
        <v>12.477</v>
      </c>
      <c r="I164" s="213"/>
      <c r="J164" s="214">
        <f>ROUND(I164*H164,2)</f>
        <v>0</v>
      </c>
      <c r="K164" s="210" t="s">
        <v>138</v>
      </c>
      <c r="L164" s="47"/>
      <c r="M164" s="215" t="s">
        <v>19</v>
      </c>
      <c r="N164" s="216" t="s">
        <v>45</v>
      </c>
      <c r="O164" s="87"/>
      <c r="P164" s="217">
        <f>O164*H164</f>
        <v>0</v>
      </c>
      <c r="Q164" s="217">
        <v>0.023300000000000001</v>
      </c>
      <c r="R164" s="217">
        <f>Q164*H164</f>
        <v>0.29071410000000003</v>
      </c>
      <c r="S164" s="217">
        <v>0</v>
      </c>
      <c r="T164" s="218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9" t="s">
        <v>191</v>
      </c>
      <c r="AT164" s="219" t="s">
        <v>134</v>
      </c>
      <c r="AU164" s="219" t="s">
        <v>84</v>
      </c>
      <c r="AY164" s="20" t="s">
        <v>131</v>
      </c>
      <c r="BE164" s="220">
        <f>IF(N164="základní",J164,0)</f>
        <v>0</v>
      </c>
      <c r="BF164" s="220">
        <f>IF(N164="snížená",J164,0)</f>
        <v>0</v>
      </c>
      <c r="BG164" s="220">
        <f>IF(N164="zákl. přenesená",J164,0)</f>
        <v>0</v>
      </c>
      <c r="BH164" s="220">
        <f>IF(N164="sníž. přenesená",J164,0)</f>
        <v>0</v>
      </c>
      <c r="BI164" s="220">
        <f>IF(N164="nulová",J164,0)</f>
        <v>0</v>
      </c>
      <c r="BJ164" s="20" t="s">
        <v>82</v>
      </c>
      <c r="BK164" s="220">
        <f>ROUND(I164*H164,2)</f>
        <v>0</v>
      </c>
      <c r="BL164" s="20" t="s">
        <v>191</v>
      </c>
      <c r="BM164" s="219" t="s">
        <v>261</v>
      </c>
    </row>
    <row r="165" s="2" customFormat="1">
      <c r="A165" s="41"/>
      <c r="B165" s="42"/>
      <c r="C165" s="43"/>
      <c r="D165" s="221" t="s">
        <v>141</v>
      </c>
      <c r="E165" s="43"/>
      <c r="F165" s="222" t="s">
        <v>262</v>
      </c>
      <c r="G165" s="43"/>
      <c r="H165" s="43"/>
      <c r="I165" s="223"/>
      <c r="J165" s="43"/>
      <c r="K165" s="43"/>
      <c r="L165" s="47"/>
      <c r="M165" s="224"/>
      <c r="N165" s="225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141</v>
      </c>
      <c r="AU165" s="20" t="s">
        <v>84</v>
      </c>
    </row>
    <row r="166" s="15" customFormat="1">
      <c r="A166" s="15"/>
      <c r="B166" s="249"/>
      <c r="C166" s="250"/>
      <c r="D166" s="228" t="s">
        <v>143</v>
      </c>
      <c r="E166" s="251" t="s">
        <v>19</v>
      </c>
      <c r="F166" s="252" t="s">
        <v>263</v>
      </c>
      <c r="G166" s="250"/>
      <c r="H166" s="251" t="s">
        <v>19</v>
      </c>
      <c r="I166" s="253"/>
      <c r="J166" s="250"/>
      <c r="K166" s="250"/>
      <c r="L166" s="254"/>
      <c r="M166" s="255"/>
      <c r="N166" s="256"/>
      <c r="O166" s="256"/>
      <c r="P166" s="256"/>
      <c r="Q166" s="256"/>
      <c r="R166" s="256"/>
      <c r="S166" s="256"/>
      <c r="T166" s="257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58" t="s">
        <v>143</v>
      </c>
      <c r="AU166" s="258" t="s">
        <v>84</v>
      </c>
      <c r="AV166" s="15" t="s">
        <v>82</v>
      </c>
      <c r="AW166" s="15" t="s">
        <v>34</v>
      </c>
      <c r="AX166" s="15" t="s">
        <v>74</v>
      </c>
      <c r="AY166" s="258" t="s">
        <v>131</v>
      </c>
    </row>
    <row r="167" s="13" customFormat="1">
      <c r="A167" s="13"/>
      <c r="B167" s="226"/>
      <c r="C167" s="227"/>
      <c r="D167" s="228" t="s">
        <v>143</v>
      </c>
      <c r="E167" s="229" t="s">
        <v>19</v>
      </c>
      <c r="F167" s="230" t="s">
        <v>264</v>
      </c>
      <c r="G167" s="227"/>
      <c r="H167" s="231">
        <v>0.050000000000000003</v>
      </c>
      <c r="I167" s="232"/>
      <c r="J167" s="227"/>
      <c r="K167" s="227"/>
      <c r="L167" s="233"/>
      <c r="M167" s="234"/>
      <c r="N167" s="235"/>
      <c r="O167" s="235"/>
      <c r="P167" s="235"/>
      <c r="Q167" s="235"/>
      <c r="R167" s="235"/>
      <c r="S167" s="235"/>
      <c r="T167" s="23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7" t="s">
        <v>143</v>
      </c>
      <c r="AU167" s="237" t="s">
        <v>84</v>
      </c>
      <c r="AV167" s="13" t="s">
        <v>84</v>
      </c>
      <c r="AW167" s="13" t="s">
        <v>34</v>
      </c>
      <c r="AX167" s="13" t="s">
        <v>74</v>
      </c>
      <c r="AY167" s="237" t="s">
        <v>131</v>
      </c>
    </row>
    <row r="168" s="13" customFormat="1">
      <c r="A168" s="13"/>
      <c r="B168" s="226"/>
      <c r="C168" s="227"/>
      <c r="D168" s="228" t="s">
        <v>143</v>
      </c>
      <c r="E168" s="229" t="s">
        <v>19</v>
      </c>
      <c r="F168" s="230" t="s">
        <v>265</v>
      </c>
      <c r="G168" s="227"/>
      <c r="H168" s="231">
        <v>0.105</v>
      </c>
      <c r="I168" s="232"/>
      <c r="J168" s="227"/>
      <c r="K168" s="227"/>
      <c r="L168" s="233"/>
      <c r="M168" s="234"/>
      <c r="N168" s="235"/>
      <c r="O168" s="235"/>
      <c r="P168" s="235"/>
      <c r="Q168" s="235"/>
      <c r="R168" s="235"/>
      <c r="S168" s="235"/>
      <c r="T168" s="23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7" t="s">
        <v>143</v>
      </c>
      <c r="AU168" s="237" t="s">
        <v>84</v>
      </c>
      <c r="AV168" s="13" t="s">
        <v>84</v>
      </c>
      <c r="AW168" s="13" t="s">
        <v>34</v>
      </c>
      <c r="AX168" s="13" t="s">
        <v>74</v>
      </c>
      <c r="AY168" s="237" t="s">
        <v>131</v>
      </c>
    </row>
    <row r="169" s="13" customFormat="1">
      <c r="A169" s="13"/>
      <c r="B169" s="226"/>
      <c r="C169" s="227"/>
      <c r="D169" s="228" t="s">
        <v>143</v>
      </c>
      <c r="E169" s="229" t="s">
        <v>19</v>
      </c>
      <c r="F169" s="230" t="s">
        <v>266</v>
      </c>
      <c r="G169" s="227"/>
      <c r="H169" s="231">
        <v>0.105</v>
      </c>
      <c r="I169" s="232"/>
      <c r="J169" s="227"/>
      <c r="K169" s="227"/>
      <c r="L169" s="233"/>
      <c r="M169" s="234"/>
      <c r="N169" s="235"/>
      <c r="O169" s="235"/>
      <c r="P169" s="235"/>
      <c r="Q169" s="235"/>
      <c r="R169" s="235"/>
      <c r="S169" s="235"/>
      <c r="T169" s="23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7" t="s">
        <v>143</v>
      </c>
      <c r="AU169" s="237" t="s">
        <v>84</v>
      </c>
      <c r="AV169" s="13" t="s">
        <v>84</v>
      </c>
      <c r="AW169" s="13" t="s">
        <v>34</v>
      </c>
      <c r="AX169" s="13" t="s">
        <v>74</v>
      </c>
      <c r="AY169" s="237" t="s">
        <v>131</v>
      </c>
    </row>
    <row r="170" s="13" customFormat="1">
      <c r="A170" s="13"/>
      <c r="B170" s="226"/>
      <c r="C170" s="227"/>
      <c r="D170" s="228" t="s">
        <v>143</v>
      </c>
      <c r="E170" s="229" t="s">
        <v>19</v>
      </c>
      <c r="F170" s="230" t="s">
        <v>267</v>
      </c>
      <c r="G170" s="227"/>
      <c r="H170" s="231">
        <v>0.23400000000000001</v>
      </c>
      <c r="I170" s="232"/>
      <c r="J170" s="227"/>
      <c r="K170" s="227"/>
      <c r="L170" s="233"/>
      <c r="M170" s="234"/>
      <c r="N170" s="235"/>
      <c r="O170" s="235"/>
      <c r="P170" s="235"/>
      <c r="Q170" s="235"/>
      <c r="R170" s="235"/>
      <c r="S170" s="235"/>
      <c r="T170" s="23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7" t="s">
        <v>143</v>
      </c>
      <c r="AU170" s="237" t="s">
        <v>84</v>
      </c>
      <c r="AV170" s="13" t="s">
        <v>84</v>
      </c>
      <c r="AW170" s="13" t="s">
        <v>34</v>
      </c>
      <c r="AX170" s="13" t="s">
        <v>74</v>
      </c>
      <c r="AY170" s="237" t="s">
        <v>131</v>
      </c>
    </row>
    <row r="171" s="13" customFormat="1">
      <c r="A171" s="13"/>
      <c r="B171" s="226"/>
      <c r="C171" s="227"/>
      <c r="D171" s="228" t="s">
        <v>143</v>
      </c>
      <c r="E171" s="229" t="s">
        <v>19</v>
      </c>
      <c r="F171" s="230" t="s">
        <v>268</v>
      </c>
      <c r="G171" s="227"/>
      <c r="H171" s="231">
        <v>0.01</v>
      </c>
      <c r="I171" s="232"/>
      <c r="J171" s="227"/>
      <c r="K171" s="227"/>
      <c r="L171" s="233"/>
      <c r="M171" s="234"/>
      <c r="N171" s="235"/>
      <c r="O171" s="235"/>
      <c r="P171" s="235"/>
      <c r="Q171" s="235"/>
      <c r="R171" s="235"/>
      <c r="S171" s="235"/>
      <c r="T171" s="23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7" t="s">
        <v>143</v>
      </c>
      <c r="AU171" s="237" t="s">
        <v>84</v>
      </c>
      <c r="AV171" s="13" t="s">
        <v>84</v>
      </c>
      <c r="AW171" s="13" t="s">
        <v>34</v>
      </c>
      <c r="AX171" s="13" t="s">
        <v>74</v>
      </c>
      <c r="AY171" s="237" t="s">
        <v>131</v>
      </c>
    </row>
    <row r="172" s="13" customFormat="1">
      <c r="A172" s="13"/>
      <c r="B172" s="226"/>
      <c r="C172" s="227"/>
      <c r="D172" s="228" t="s">
        <v>143</v>
      </c>
      <c r="E172" s="229" t="s">
        <v>19</v>
      </c>
      <c r="F172" s="230" t="s">
        <v>269</v>
      </c>
      <c r="G172" s="227"/>
      <c r="H172" s="231">
        <v>0.017999999999999999</v>
      </c>
      <c r="I172" s="232"/>
      <c r="J172" s="227"/>
      <c r="K172" s="227"/>
      <c r="L172" s="233"/>
      <c r="M172" s="234"/>
      <c r="N172" s="235"/>
      <c r="O172" s="235"/>
      <c r="P172" s="235"/>
      <c r="Q172" s="235"/>
      <c r="R172" s="235"/>
      <c r="S172" s="235"/>
      <c r="T172" s="23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7" t="s">
        <v>143</v>
      </c>
      <c r="AU172" s="237" t="s">
        <v>84</v>
      </c>
      <c r="AV172" s="13" t="s">
        <v>84</v>
      </c>
      <c r="AW172" s="13" t="s">
        <v>34</v>
      </c>
      <c r="AX172" s="13" t="s">
        <v>74</v>
      </c>
      <c r="AY172" s="237" t="s">
        <v>131</v>
      </c>
    </row>
    <row r="173" s="13" customFormat="1">
      <c r="A173" s="13"/>
      <c r="B173" s="226"/>
      <c r="C173" s="227"/>
      <c r="D173" s="228" t="s">
        <v>143</v>
      </c>
      <c r="E173" s="229" t="s">
        <v>19</v>
      </c>
      <c r="F173" s="230" t="s">
        <v>270</v>
      </c>
      <c r="G173" s="227"/>
      <c r="H173" s="231">
        <v>0.025999999999999999</v>
      </c>
      <c r="I173" s="232"/>
      <c r="J173" s="227"/>
      <c r="K173" s="227"/>
      <c r="L173" s="233"/>
      <c r="M173" s="234"/>
      <c r="N173" s="235"/>
      <c r="O173" s="235"/>
      <c r="P173" s="235"/>
      <c r="Q173" s="235"/>
      <c r="R173" s="235"/>
      <c r="S173" s="235"/>
      <c r="T173" s="23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7" t="s">
        <v>143</v>
      </c>
      <c r="AU173" s="237" t="s">
        <v>84</v>
      </c>
      <c r="AV173" s="13" t="s">
        <v>84</v>
      </c>
      <c r="AW173" s="13" t="s">
        <v>34</v>
      </c>
      <c r="AX173" s="13" t="s">
        <v>74</v>
      </c>
      <c r="AY173" s="237" t="s">
        <v>131</v>
      </c>
    </row>
    <row r="174" s="13" customFormat="1">
      <c r="A174" s="13"/>
      <c r="B174" s="226"/>
      <c r="C174" s="227"/>
      <c r="D174" s="228" t="s">
        <v>143</v>
      </c>
      <c r="E174" s="229" t="s">
        <v>19</v>
      </c>
      <c r="F174" s="230" t="s">
        <v>271</v>
      </c>
      <c r="G174" s="227"/>
      <c r="H174" s="231">
        <v>0.032000000000000001</v>
      </c>
      <c r="I174" s="232"/>
      <c r="J174" s="227"/>
      <c r="K174" s="227"/>
      <c r="L174" s="233"/>
      <c r="M174" s="234"/>
      <c r="N174" s="235"/>
      <c r="O174" s="235"/>
      <c r="P174" s="235"/>
      <c r="Q174" s="235"/>
      <c r="R174" s="235"/>
      <c r="S174" s="235"/>
      <c r="T174" s="23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7" t="s">
        <v>143</v>
      </c>
      <c r="AU174" s="237" t="s">
        <v>84</v>
      </c>
      <c r="AV174" s="13" t="s">
        <v>84</v>
      </c>
      <c r="AW174" s="13" t="s">
        <v>34</v>
      </c>
      <c r="AX174" s="13" t="s">
        <v>74</v>
      </c>
      <c r="AY174" s="237" t="s">
        <v>131</v>
      </c>
    </row>
    <row r="175" s="13" customFormat="1">
      <c r="A175" s="13"/>
      <c r="B175" s="226"/>
      <c r="C175" s="227"/>
      <c r="D175" s="228" t="s">
        <v>143</v>
      </c>
      <c r="E175" s="229" t="s">
        <v>19</v>
      </c>
      <c r="F175" s="230" t="s">
        <v>272</v>
      </c>
      <c r="G175" s="227"/>
      <c r="H175" s="231">
        <v>0.033000000000000002</v>
      </c>
      <c r="I175" s="232"/>
      <c r="J175" s="227"/>
      <c r="K175" s="227"/>
      <c r="L175" s="233"/>
      <c r="M175" s="234"/>
      <c r="N175" s="235"/>
      <c r="O175" s="235"/>
      <c r="P175" s="235"/>
      <c r="Q175" s="235"/>
      <c r="R175" s="235"/>
      <c r="S175" s="235"/>
      <c r="T175" s="23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7" t="s">
        <v>143</v>
      </c>
      <c r="AU175" s="237" t="s">
        <v>84</v>
      </c>
      <c r="AV175" s="13" t="s">
        <v>84</v>
      </c>
      <c r="AW175" s="13" t="s">
        <v>34</v>
      </c>
      <c r="AX175" s="13" t="s">
        <v>74</v>
      </c>
      <c r="AY175" s="237" t="s">
        <v>131</v>
      </c>
    </row>
    <row r="176" s="13" customFormat="1">
      <c r="A176" s="13"/>
      <c r="B176" s="226"/>
      <c r="C176" s="227"/>
      <c r="D176" s="228" t="s">
        <v>143</v>
      </c>
      <c r="E176" s="229" t="s">
        <v>19</v>
      </c>
      <c r="F176" s="230" t="s">
        <v>273</v>
      </c>
      <c r="G176" s="227"/>
      <c r="H176" s="231">
        <v>0.041000000000000002</v>
      </c>
      <c r="I176" s="232"/>
      <c r="J176" s="227"/>
      <c r="K176" s="227"/>
      <c r="L176" s="233"/>
      <c r="M176" s="234"/>
      <c r="N176" s="235"/>
      <c r="O176" s="235"/>
      <c r="P176" s="235"/>
      <c r="Q176" s="235"/>
      <c r="R176" s="235"/>
      <c r="S176" s="235"/>
      <c r="T176" s="23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7" t="s">
        <v>143</v>
      </c>
      <c r="AU176" s="237" t="s">
        <v>84</v>
      </c>
      <c r="AV176" s="13" t="s">
        <v>84</v>
      </c>
      <c r="AW176" s="13" t="s">
        <v>34</v>
      </c>
      <c r="AX176" s="13" t="s">
        <v>74</v>
      </c>
      <c r="AY176" s="237" t="s">
        <v>131</v>
      </c>
    </row>
    <row r="177" s="13" customFormat="1">
      <c r="A177" s="13"/>
      <c r="B177" s="226"/>
      <c r="C177" s="227"/>
      <c r="D177" s="228" t="s">
        <v>143</v>
      </c>
      <c r="E177" s="229" t="s">
        <v>19</v>
      </c>
      <c r="F177" s="230" t="s">
        <v>274</v>
      </c>
      <c r="G177" s="227"/>
      <c r="H177" s="231">
        <v>0.048000000000000001</v>
      </c>
      <c r="I177" s="232"/>
      <c r="J177" s="227"/>
      <c r="K177" s="227"/>
      <c r="L177" s="233"/>
      <c r="M177" s="234"/>
      <c r="N177" s="235"/>
      <c r="O177" s="235"/>
      <c r="P177" s="235"/>
      <c r="Q177" s="235"/>
      <c r="R177" s="235"/>
      <c r="S177" s="235"/>
      <c r="T177" s="23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7" t="s">
        <v>143</v>
      </c>
      <c r="AU177" s="237" t="s">
        <v>84</v>
      </c>
      <c r="AV177" s="13" t="s">
        <v>84</v>
      </c>
      <c r="AW177" s="13" t="s">
        <v>34</v>
      </c>
      <c r="AX177" s="13" t="s">
        <v>74</v>
      </c>
      <c r="AY177" s="237" t="s">
        <v>131</v>
      </c>
    </row>
    <row r="178" s="16" customFormat="1">
      <c r="A178" s="16"/>
      <c r="B178" s="270"/>
      <c r="C178" s="271"/>
      <c r="D178" s="228" t="s">
        <v>143</v>
      </c>
      <c r="E178" s="272" t="s">
        <v>19</v>
      </c>
      <c r="F178" s="273" t="s">
        <v>275</v>
      </c>
      <c r="G178" s="271"/>
      <c r="H178" s="274">
        <v>0.70199999999999996</v>
      </c>
      <c r="I178" s="275"/>
      <c r="J178" s="271"/>
      <c r="K178" s="271"/>
      <c r="L178" s="276"/>
      <c r="M178" s="277"/>
      <c r="N178" s="278"/>
      <c r="O178" s="278"/>
      <c r="P178" s="278"/>
      <c r="Q178" s="278"/>
      <c r="R178" s="278"/>
      <c r="S178" s="278"/>
      <c r="T178" s="279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T178" s="280" t="s">
        <v>143</v>
      </c>
      <c r="AU178" s="280" t="s">
        <v>84</v>
      </c>
      <c r="AV178" s="16" t="s">
        <v>91</v>
      </c>
      <c r="AW178" s="16" t="s">
        <v>34</v>
      </c>
      <c r="AX178" s="16" t="s">
        <v>74</v>
      </c>
      <c r="AY178" s="280" t="s">
        <v>131</v>
      </c>
    </row>
    <row r="179" s="15" customFormat="1">
      <c r="A179" s="15"/>
      <c r="B179" s="249"/>
      <c r="C179" s="250"/>
      <c r="D179" s="228" t="s">
        <v>143</v>
      </c>
      <c r="E179" s="251" t="s">
        <v>19</v>
      </c>
      <c r="F179" s="252" t="s">
        <v>276</v>
      </c>
      <c r="G179" s="250"/>
      <c r="H179" s="251" t="s">
        <v>19</v>
      </c>
      <c r="I179" s="253"/>
      <c r="J179" s="250"/>
      <c r="K179" s="250"/>
      <c r="L179" s="254"/>
      <c r="M179" s="255"/>
      <c r="N179" s="256"/>
      <c r="O179" s="256"/>
      <c r="P179" s="256"/>
      <c r="Q179" s="256"/>
      <c r="R179" s="256"/>
      <c r="S179" s="256"/>
      <c r="T179" s="257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58" t="s">
        <v>143</v>
      </c>
      <c r="AU179" s="258" t="s">
        <v>84</v>
      </c>
      <c r="AV179" s="15" t="s">
        <v>82</v>
      </c>
      <c r="AW179" s="15" t="s">
        <v>34</v>
      </c>
      <c r="AX179" s="15" t="s">
        <v>74</v>
      </c>
      <c r="AY179" s="258" t="s">
        <v>131</v>
      </c>
    </row>
    <row r="180" s="13" customFormat="1">
      <c r="A180" s="13"/>
      <c r="B180" s="226"/>
      <c r="C180" s="227"/>
      <c r="D180" s="228" t="s">
        <v>143</v>
      </c>
      <c r="E180" s="229" t="s">
        <v>19</v>
      </c>
      <c r="F180" s="230" t="s">
        <v>277</v>
      </c>
      <c r="G180" s="227"/>
      <c r="H180" s="231">
        <v>0.41999999999999998</v>
      </c>
      <c r="I180" s="232"/>
      <c r="J180" s="227"/>
      <c r="K180" s="227"/>
      <c r="L180" s="233"/>
      <c r="M180" s="234"/>
      <c r="N180" s="235"/>
      <c r="O180" s="235"/>
      <c r="P180" s="235"/>
      <c r="Q180" s="235"/>
      <c r="R180" s="235"/>
      <c r="S180" s="235"/>
      <c r="T180" s="23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7" t="s">
        <v>143</v>
      </c>
      <c r="AU180" s="237" t="s">
        <v>84</v>
      </c>
      <c r="AV180" s="13" t="s">
        <v>84</v>
      </c>
      <c r="AW180" s="13" t="s">
        <v>34</v>
      </c>
      <c r="AX180" s="13" t="s">
        <v>74</v>
      </c>
      <c r="AY180" s="237" t="s">
        <v>131</v>
      </c>
    </row>
    <row r="181" s="13" customFormat="1">
      <c r="A181" s="13"/>
      <c r="B181" s="226"/>
      <c r="C181" s="227"/>
      <c r="D181" s="228" t="s">
        <v>143</v>
      </c>
      <c r="E181" s="229" t="s">
        <v>19</v>
      </c>
      <c r="F181" s="230" t="s">
        <v>278</v>
      </c>
      <c r="G181" s="227"/>
      <c r="H181" s="231">
        <v>0.26600000000000001</v>
      </c>
      <c r="I181" s="232"/>
      <c r="J181" s="227"/>
      <c r="K181" s="227"/>
      <c r="L181" s="233"/>
      <c r="M181" s="234"/>
      <c r="N181" s="235"/>
      <c r="O181" s="235"/>
      <c r="P181" s="235"/>
      <c r="Q181" s="235"/>
      <c r="R181" s="235"/>
      <c r="S181" s="235"/>
      <c r="T181" s="23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7" t="s">
        <v>143</v>
      </c>
      <c r="AU181" s="237" t="s">
        <v>84</v>
      </c>
      <c r="AV181" s="13" t="s">
        <v>84</v>
      </c>
      <c r="AW181" s="13" t="s">
        <v>34</v>
      </c>
      <c r="AX181" s="13" t="s">
        <v>74</v>
      </c>
      <c r="AY181" s="237" t="s">
        <v>131</v>
      </c>
    </row>
    <row r="182" s="13" customFormat="1">
      <c r="A182" s="13"/>
      <c r="B182" s="226"/>
      <c r="C182" s="227"/>
      <c r="D182" s="228" t="s">
        <v>143</v>
      </c>
      <c r="E182" s="229" t="s">
        <v>19</v>
      </c>
      <c r="F182" s="230" t="s">
        <v>279</v>
      </c>
      <c r="G182" s="227"/>
      <c r="H182" s="231">
        <v>0.26600000000000001</v>
      </c>
      <c r="I182" s="232"/>
      <c r="J182" s="227"/>
      <c r="K182" s="227"/>
      <c r="L182" s="233"/>
      <c r="M182" s="234"/>
      <c r="N182" s="235"/>
      <c r="O182" s="235"/>
      <c r="P182" s="235"/>
      <c r="Q182" s="235"/>
      <c r="R182" s="235"/>
      <c r="S182" s="235"/>
      <c r="T182" s="23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7" t="s">
        <v>143</v>
      </c>
      <c r="AU182" s="237" t="s">
        <v>84</v>
      </c>
      <c r="AV182" s="13" t="s">
        <v>84</v>
      </c>
      <c r="AW182" s="13" t="s">
        <v>34</v>
      </c>
      <c r="AX182" s="13" t="s">
        <v>74</v>
      </c>
      <c r="AY182" s="237" t="s">
        <v>131</v>
      </c>
    </row>
    <row r="183" s="13" customFormat="1">
      <c r="A183" s="13"/>
      <c r="B183" s="226"/>
      <c r="C183" s="227"/>
      <c r="D183" s="228" t="s">
        <v>143</v>
      </c>
      <c r="E183" s="229" t="s">
        <v>19</v>
      </c>
      <c r="F183" s="230" t="s">
        <v>280</v>
      </c>
      <c r="G183" s="227"/>
      <c r="H183" s="231">
        <v>0.52800000000000002</v>
      </c>
      <c r="I183" s="232"/>
      <c r="J183" s="227"/>
      <c r="K183" s="227"/>
      <c r="L183" s="233"/>
      <c r="M183" s="234"/>
      <c r="N183" s="235"/>
      <c r="O183" s="235"/>
      <c r="P183" s="235"/>
      <c r="Q183" s="235"/>
      <c r="R183" s="235"/>
      <c r="S183" s="235"/>
      <c r="T183" s="23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7" t="s">
        <v>143</v>
      </c>
      <c r="AU183" s="237" t="s">
        <v>84</v>
      </c>
      <c r="AV183" s="13" t="s">
        <v>84</v>
      </c>
      <c r="AW183" s="13" t="s">
        <v>34</v>
      </c>
      <c r="AX183" s="13" t="s">
        <v>74</v>
      </c>
      <c r="AY183" s="237" t="s">
        <v>131</v>
      </c>
    </row>
    <row r="184" s="13" customFormat="1">
      <c r="A184" s="13"/>
      <c r="B184" s="226"/>
      <c r="C184" s="227"/>
      <c r="D184" s="228" t="s">
        <v>143</v>
      </c>
      <c r="E184" s="229" t="s">
        <v>19</v>
      </c>
      <c r="F184" s="230" t="s">
        <v>281</v>
      </c>
      <c r="G184" s="227"/>
      <c r="H184" s="231">
        <v>0.52800000000000002</v>
      </c>
      <c r="I184" s="232"/>
      <c r="J184" s="227"/>
      <c r="K184" s="227"/>
      <c r="L184" s="233"/>
      <c r="M184" s="234"/>
      <c r="N184" s="235"/>
      <c r="O184" s="235"/>
      <c r="P184" s="235"/>
      <c r="Q184" s="235"/>
      <c r="R184" s="235"/>
      <c r="S184" s="235"/>
      <c r="T184" s="23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7" t="s">
        <v>143</v>
      </c>
      <c r="AU184" s="237" t="s">
        <v>84</v>
      </c>
      <c r="AV184" s="13" t="s">
        <v>84</v>
      </c>
      <c r="AW184" s="13" t="s">
        <v>34</v>
      </c>
      <c r="AX184" s="13" t="s">
        <v>74</v>
      </c>
      <c r="AY184" s="237" t="s">
        <v>131</v>
      </c>
    </row>
    <row r="185" s="13" customFormat="1">
      <c r="A185" s="13"/>
      <c r="B185" s="226"/>
      <c r="C185" s="227"/>
      <c r="D185" s="228" t="s">
        <v>143</v>
      </c>
      <c r="E185" s="229" t="s">
        <v>19</v>
      </c>
      <c r="F185" s="230" t="s">
        <v>282</v>
      </c>
      <c r="G185" s="227"/>
      <c r="H185" s="231">
        <v>0.72499999999999998</v>
      </c>
      <c r="I185" s="232"/>
      <c r="J185" s="227"/>
      <c r="K185" s="227"/>
      <c r="L185" s="233"/>
      <c r="M185" s="234"/>
      <c r="N185" s="235"/>
      <c r="O185" s="235"/>
      <c r="P185" s="235"/>
      <c r="Q185" s="235"/>
      <c r="R185" s="235"/>
      <c r="S185" s="235"/>
      <c r="T185" s="23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7" t="s">
        <v>143</v>
      </c>
      <c r="AU185" s="237" t="s">
        <v>84</v>
      </c>
      <c r="AV185" s="13" t="s">
        <v>84</v>
      </c>
      <c r="AW185" s="13" t="s">
        <v>34</v>
      </c>
      <c r="AX185" s="13" t="s">
        <v>74</v>
      </c>
      <c r="AY185" s="237" t="s">
        <v>131</v>
      </c>
    </row>
    <row r="186" s="13" customFormat="1">
      <c r="A186" s="13"/>
      <c r="B186" s="226"/>
      <c r="C186" s="227"/>
      <c r="D186" s="228" t="s">
        <v>143</v>
      </c>
      <c r="E186" s="229" t="s">
        <v>19</v>
      </c>
      <c r="F186" s="230" t="s">
        <v>283</v>
      </c>
      <c r="G186" s="227"/>
      <c r="H186" s="231">
        <v>0.78600000000000003</v>
      </c>
      <c r="I186" s="232"/>
      <c r="J186" s="227"/>
      <c r="K186" s="227"/>
      <c r="L186" s="233"/>
      <c r="M186" s="234"/>
      <c r="N186" s="235"/>
      <c r="O186" s="235"/>
      <c r="P186" s="235"/>
      <c r="Q186" s="235"/>
      <c r="R186" s="235"/>
      <c r="S186" s="235"/>
      <c r="T186" s="23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7" t="s">
        <v>143</v>
      </c>
      <c r="AU186" s="237" t="s">
        <v>84</v>
      </c>
      <c r="AV186" s="13" t="s">
        <v>84</v>
      </c>
      <c r="AW186" s="13" t="s">
        <v>34</v>
      </c>
      <c r="AX186" s="13" t="s">
        <v>74</v>
      </c>
      <c r="AY186" s="237" t="s">
        <v>131</v>
      </c>
    </row>
    <row r="187" s="13" customFormat="1">
      <c r="A187" s="13"/>
      <c r="B187" s="226"/>
      <c r="C187" s="227"/>
      <c r="D187" s="228" t="s">
        <v>143</v>
      </c>
      <c r="E187" s="229" t="s">
        <v>19</v>
      </c>
      <c r="F187" s="230" t="s">
        <v>284</v>
      </c>
      <c r="G187" s="227"/>
      <c r="H187" s="231">
        <v>0.96299999999999997</v>
      </c>
      <c r="I187" s="232"/>
      <c r="J187" s="227"/>
      <c r="K187" s="227"/>
      <c r="L187" s="233"/>
      <c r="M187" s="234"/>
      <c r="N187" s="235"/>
      <c r="O187" s="235"/>
      <c r="P187" s="235"/>
      <c r="Q187" s="235"/>
      <c r="R187" s="235"/>
      <c r="S187" s="235"/>
      <c r="T187" s="23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7" t="s">
        <v>143</v>
      </c>
      <c r="AU187" s="237" t="s">
        <v>84</v>
      </c>
      <c r="AV187" s="13" t="s">
        <v>84</v>
      </c>
      <c r="AW187" s="13" t="s">
        <v>34</v>
      </c>
      <c r="AX187" s="13" t="s">
        <v>74</v>
      </c>
      <c r="AY187" s="237" t="s">
        <v>131</v>
      </c>
    </row>
    <row r="188" s="13" customFormat="1">
      <c r="A188" s="13"/>
      <c r="B188" s="226"/>
      <c r="C188" s="227"/>
      <c r="D188" s="228" t="s">
        <v>143</v>
      </c>
      <c r="E188" s="229" t="s">
        <v>19</v>
      </c>
      <c r="F188" s="230" t="s">
        <v>285</v>
      </c>
      <c r="G188" s="227"/>
      <c r="H188" s="231">
        <v>0.71599999999999997</v>
      </c>
      <c r="I188" s="232"/>
      <c r="J188" s="227"/>
      <c r="K188" s="227"/>
      <c r="L188" s="233"/>
      <c r="M188" s="234"/>
      <c r="N188" s="235"/>
      <c r="O188" s="235"/>
      <c r="P188" s="235"/>
      <c r="Q188" s="235"/>
      <c r="R188" s="235"/>
      <c r="S188" s="235"/>
      <c r="T188" s="23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7" t="s">
        <v>143</v>
      </c>
      <c r="AU188" s="237" t="s">
        <v>84</v>
      </c>
      <c r="AV188" s="13" t="s">
        <v>84</v>
      </c>
      <c r="AW188" s="13" t="s">
        <v>34</v>
      </c>
      <c r="AX188" s="13" t="s">
        <v>74</v>
      </c>
      <c r="AY188" s="237" t="s">
        <v>131</v>
      </c>
    </row>
    <row r="189" s="13" customFormat="1">
      <c r="A189" s="13"/>
      <c r="B189" s="226"/>
      <c r="C189" s="227"/>
      <c r="D189" s="228" t="s">
        <v>143</v>
      </c>
      <c r="E189" s="229" t="s">
        <v>19</v>
      </c>
      <c r="F189" s="230" t="s">
        <v>286</v>
      </c>
      <c r="G189" s="227"/>
      <c r="H189" s="231">
        <v>0.71599999999999997</v>
      </c>
      <c r="I189" s="232"/>
      <c r="J189" s="227"/>
      <c r="K189" s="227"/>
      <c r="L189" s="233"/>
      <c r="M189" s="234"/>
      <c r="N189" s="235"/>
      <c r="O189" s="235"/>
      <c r="P189" s="235"/>
      <c r="Q189" s="235"/>
      <c r="R189" s="235"/>
      <c r="S189" s="235"/>
      <c r="T189" s="23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7" t="s">
        <v>143</v>
      </c>
      <c r="AU189" s="237" t="s">
        <v>84</v>
      </c>
      <c r="AV189" s="13" t="s">
        <v>84</v>
      </c>
      <c r="AW189" s="13" t="s">
        <v>34</v>
      </c>
      <c r="AX189" s="13" t="s">
        <v>74</v>
      </c>
      <c r="AY189" s="237" t="s">
        <v>131</v>
      </c>
    </row>
    <row r="190" s="13" customFormat="1">
      <c r="A190" s="13"/>
      <c r="B190" s="226"/>
      <c r="C190" s="227"/>
      <c r="D190" s="228" t="s">
        <v>143</v>
      </c>
      <c r="E190" s="229" t="s">
        <v>19</v>
      </c>
      <c r="F190" s="230" t="s">
        <v>287</v>
      </c>
      <c r="G190" s="227"/>
      <c r="H190" s="231">
        <v>0.113</v>
      </c>
      <c r="I190" s="232"/>
      <c r="J190" s="227"/>
      <c r="K190" s="227"/>
      <c r="L190" s="233"/>
      <c r="M190" s="234"/>
      <c r="N190" s="235"/>
      <c r="O190" s="235"/>
      <c r="P190" s="235"/>
      <c r="Q190" s="235"/>
      <c r="R190" s="235"/>
      <c r="S190" s="235"/>
      <c r="T190" s="23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7" t="s">
        <v>143</v>
      </c>
      <c r="AU190" s="237" t="s">
        <v>84</v>
      </c>
      <c r="AV190" s="13" t="s">
        <v>84</v>
      </c>
      <c r="AW190" s="13" t="s">
        <v>34</v>
      </c>
      <c r="AX190" s="13" t="s">
        <v>74</v>
      </c>
      <c r="AY190" s="237" t="s">
        <v>131</v>
      </c>
    </row>
    <row r="191" s="13" customFormat="1">
      <c r="A191" s="13"/>
      <c r="B191" s="226"/>
      <c r="C191" s="227"/>
      <c r="D191" s="228" t="s">
        <v>143</v>
      </c>
      <c r="E191" s="229" t="s">
        <v>19</v>
      </c>
      <c r="F191" s="230" t="s">
        <v>288</v>
      </c>
      <c r="G191" s="227"/>
      <c r="H191" s="231">
        <v>2.4169999999999998</v>
      </c>
      <c r="I191" s="232"/>
      <c r="J191" s="227"/>
      <c r="K191" s="227"/>
      <c r="L191" s="233"/>
      <c r="M191" s="234"/>
      <c r="N191" s="235"/>
      <c r="O191" s="235"/>
      <c r="P191" s="235"/>
      <c r="Q191" s="235"/>
      <c r="R191" s="235"/>
      <c r="S191" s="235"/>
      <c r="T191" s="23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7" t="s">
        <v>143</v>
      </c>
      <c r="AU191" s="237" t="s">
        <v>84</v>
      </c>
      <c r="AV191" s="13" t="s">
        <v>84</v>
      </c>
      <c r="AW191" s="13" t="s">
        <v>34</v>
      </c>
      <c r="AX191" s="13" t="s">
        <v>74</v>
      </c>
      <c r="AY191" s="237" t="s">
        <v>131</v>
      </c>
    </row>
    <row r="192" s="13" customFormat="1">
      <c r="A192" s="13"/>
      <c r="B192" s="226"/>
      <c r="C192" s="227"/>
      <c r="D192" s="228" t="s">
        <v>143</v>
      </c>
      <c r="E192" s="229" t="s">
        <v>19</v>
      </c>
      <c r="F192" s="230" t="s">
        <v>289</v>
      </c>
      <c r="G192" s="227"/>
      <c r="H192" s="231">
        <v>2.8069999999999999</v>
      </c>
      <c r="I192" s="232"/>
      <c r="J192" s="227"/>
      <c r="K192" s="227"/>
      <c r="L192" s="233"/>
      <c r="M192" s="234"/>
      <c r="N192" s="235"/>
      <c r="O192" s="235"/>
      <c r="P192" s="235"/>
      <c r="Q192" s="235"/>
      <c r="R192" s="235"/>
      <c r="S192" s="235"/>
      <c r="T192" s="23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7" t="s">
        <v>143</v>
      </c>
      <c r="AU192" s="237" t="s">
        <v>84</v>
      </c>
      <c r="AV192" s="13" t="s">
        <v>84</v>
      </c>
      <c r="AW192" s="13" t="s">
        <v>34</v>
      </c>
      <c r="AX192" s="13" t="s">
        <v>74</v>
      </c>
      <c r="AY192" s="237" t="s">
        <v>131</v>
      </c>
    </row>
    <row r="193" s="13" customFormat="1">
      <c r="A193" s="13"/>
      <c r="B193" s="226"/>
      <c r="C193" s="227"/>
      <c r="D193" s="228" t="s">
        <v>143</v>
      </c>
      <c r="E193" s="229" t="s">
        <v>19</v>
      </c>
      <c r="F193" s="230" t="s">
        <v>290</v>
      </c>
      <c r="G193" s="227"/>
      <c r="H193" s="231">
        <v>0.26200000000000001</v>
      </c>
      <c r="I193" s="232"/>
      <c r="J193" s="227"/>
      <c r="K193" s="227"/>
      <c r="L193" s="233"/>
      <c r="M193" s="234"/>
      <c r="N193" s="235"/>
      <c r="O193" s="235"/>
      <c r="P193" s="235"/>
      <c r="Q193" s="235"/>
      <c r="R193" s="235"/>
      <c r="S193" s="235"/>
      <c r="T193" s="23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7" t="s">
        <v>143</v>
      </c>
      <c r="AU193" s="237" t="s">
        <v>84</v>
      </c>
      <c r="AV193" s="13" t="s">
        <v>84</v>
      </c>
      <c r="AW193" s="13" t="s">
        <v>34</v>
      </c>
      <c r="AX193" s="13" t="s">
        <v>74</v>
      </c>
      <c r="AY193" s="237" t="s">
        <v>131</v>
      </c>
    </row>
    <row r="194" s="13" customFormat="1">
      <c r="A194" s="13"/>
      <c r="B194" s="226"/>
      <c r="C194" s="227"/>
      <c r="D194" s="228" t="s">
        <v>143</v>
      </c>
      <c r="E194" s="229" t="s">
        <v>19</v>
      </c>
      <c r="F194" s="230" t="s">
        <v>291</v>
      </c>
      <c r="G194" s="227"/>
      <c r="H194" s="231">
        <v>0.26200000000000001</v>
      </c>
      <c r="I194" s="232"/>
      <c r="J194" s="227"/>
      <c r="K194" s="227"/>
      <c r="L194" s="233"/>
      <c r="M194" s="234"/>
      <c r="N194" s="235"/>
      <c r="O194" s="235"/>
      <c r="P194" s="235"/>
      <c r="Q194" s="235"/>
      <c r="R194" s="235"/>
      <c r="S194" s="235"/>
      <c r="T194" s="23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7" t="s">
        <v>143</v>
      </c>
      <c r="AU194" s="237" t="s">
        <v>84</v>
      </c>
      <c r="AV194" s="13" t="s">
        <v>84</v>
      </c>
      <c r="AW194" s="13" t="s">
        <v>34</v>
      </c>
      <c r="AX194" s="13" t="s">
        <v>74</v>
      </c>
      <c r="AY194" s="237" t="s">
        <v>131</v>
      </c>
    </row>
    <row r="195" s="16" customFormat="1">
      <c r="A195" s="16"/>
      <c r="B195" s="270"/>
      <c r="C195" s="271"/>
      <c r="D195" s="228" t="s">
        <v>143</v>
      </c>
      <c r="E195" s="272" t="s">
        <v>19</v>
      </c>
      <c r="F195" s="273" t="s">
        <v>275</v>
      </c>
      <c r="G195" s="271"/>
      <c r="H195" s="274">
        <v>11.775</v>
      </c>
      <c r="I195" s="275"/>
      <c r="J195" s="271"/>
      <c r="K195" s="271"/>
      <c r="L195" s="276"/>
      <c r="M195" s="277"/>
      <c r="N195" s="278"/>
      <c r="O195" s="278"/>
      <c r="P195" s="278"/>
      <c r="Q195" s="278"/>
      <c r="R195" s="278"/>
      <c r="S195" s="278"/>
      <c r="T195" s="279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T195" s="280" t="s">
        <v>143</v>
      </c>
      <c r="AU195" s="280" t="s">
        <v>84</v>
      </c>
      <c r="AV195" s="16" t="s">
        <v>91</v>
      </c>
      <c r="AW195" s="16" t="s">
        <v>34</v>
      </c>
      <c r="AX195" s="16" t="s">
        <v>74</v>
      </c>
      <c r="AY195" s="280" t="s">
        <v>131</v>
      </c>
    </row>
    <row r="196" s="14" customFormat="1">
      <c r="A196" s="14"/>
      <c r="B196" s="238"/>
      <c r="C196" s="239"/>
      <c r="D196" s="228" t="s">
        <v>143</v>
      </c>
      <c r="E196" s="240" t="s">
        <v>19</v>
      </c>
      <c r="F196" s="241" t="s">
        <v>145</v>
      </c>
      <c r="G196" s="239"/>
      <c r="H196" s="242">
        <v>12.477</v>
      </c>
      <c r="I196" s="243"/>
      <c r="J196" s="239"/>
      <c r="K196" s="239"/>
      <c r="L196" s="244"/>
      <c r="M196" s="245"/>
      <c r="N196" s="246"/>
      <c r="O196" s="246"/>
      <c r="P196" s="246"/>
      <c r="Q196" s="246"/>
      <c r="R196" s="246"/>
      <c r="S196" s="246"/>
      <c r="T196" s="24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8" t="s">
        <v>143</v>
      </c>
      <c r="AU196" s="248" t="s">
        <v>84</v>
      </c>
      <c r="AV196" s="14" t="s">
        <v>139</v>
      </c>
      <c r="AW196" s="14" t="s">
        <v>34</v>
      </c>
      <c r="AX196" s="14" t="s">
        <v>82</v>
      </c>
      <c r="AY196" s="248" t="s">
        <v>131</v>
      </c>
    </row>
    <row r="197" s="2" customFormat="1" ht="24.15" customHeight="1">
      <c r="A197" s="41"/>
      <c r="B197" s="42"/>
      <c r="C197" s="208" t="s">
        <v>7</v>
      </c>
      <c r="D197" s="208" t="s">
        <v>134</v>
      </c>
      <c r="E197" s="209" t="s">
        <v>292</v>
      </c>
      <c r="F197" s="210" t="s">
        <v>293</v>
      </c>
      <c r="G197" s="211" t="s">
        <v>137</v>
      </c>
      <c r="H197" s="212">
        <v>40</v>
      </c>
      <c r="I197" s="213"/>
      <c r="J197" s="214">
        <f>ROUND(I197*H197,2)</f>
        <v>0</v>
      </c>
      <c r="K197" s="210" t="s">
        <v>19</v>
      </c>
      <c r="L197" s="47"/>
      <c r="M197" s="215" t="s">
        <v>19</v>
      </c>
      <c r="N197" s="216" t="s">
        <v>45</v>
      </c>
      <c r="O197" s="87"/>
      <c r="P197" s="217">
        <f>O197*H197</f>
        <v>0</v>
      </c>
      <c r="Q197" s="217">
        <v>0.016074000000000001</v>
      </c>
      <c r="R197" s="217">
        <f>Q197*H197</f>
        <v>0.64296000000000009</v>
      </c>
      <c r="S197" s="217">
        <v>0</v>
      </c>
      <c r="T197" s="218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9" t="s">
        <v>191</v>
      </c>
      <c r="AT197" s="219" t="s">
        <v>134</v>
      </c>
      <c r="AU197" s="219" t="s">
        <v>84</v>
      </c>
      <c r="AY197" s="20" t="s">
        <v>131</v>
      </c>
      <c r="BE197" s="220">
        <f>IF(N197="základní",J197,0)</f>
        <v>0</v>
      </c>
      <c r="BF197" s="220">
        <f>IF(N197="snížená",J197,0)</f>
        <v>0</v>
      </c>
      <c r="BG197" s="220">
        <f>IF(N197="zákl. přenesená",J197,0)</f>
        <v>0</v>
      </c>
      <c r="BH197" s="220">
        <f>IF(N197="sníž. přenesená",J197,0)</f>
        <v>0</v>
      </c>
      <c r="BI197" s="220">
        <f>IF(N197="nulová",J197,0)</f>
        <v>0</v>
      </c>
      <c r="BJ197" s="20" t="s">
        <v>82</v>
      </c>
      <c r="BK197" s="220">
        <f>ROUND(I197*H197,2)</f>
        <v>0</v>
      </c>
      <c r="BL197" s="20" t="s">
        <v>191</v>
      </c>
      <c r="BM197" s="219" t="s">
        <v>294</v>
      </c>
    </row>
    <row r="198" s="15" customFormat="1">
      <c r="A198" s="15"/>
      <c r="B198" s="249"/>
      <c r="C198" s="250"/>
      <c r="D198" s="228" t="s">
        <v>143</v>
      </c>
      <c r="E198" s="251" t="s">
        <v>19</v>
      </c>
      <c r="F198" s="252" t="s">
        <v>295</v>
      </c>
      <c r="G198" s="250"/>
      <c r="H198" s="251" t="s">
        <v>19</v>
      </c>
      <c r="I198" s="253"/>
      <c r="J198" s="250"/>
      <c r="K198" s="250"/>
      <c r="L198" s="254"/>
      <c r="M198" s="255"/>
      <c r="N198" s="256"/>
      <c r="O198" s="256"/>
      <c r="P198" s="256"/>
      <c r="Q198" s="256"/>
      <c r="R198" s="256"/>
      <c r="S198" s="256"/>
      <c r="T198" s="257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58" t="s">
        <v>143</v>
      </c>
      <c r="AU198" s="258" t="s">
        <v>84</v>
      </c>
      <c r="AV198" s="15" t="s">
        <v>82</v>
      </c>
      <c r="AW198" s="15" t="s">
        <v>34</v>
      </c>
      <c r="AX198" s="15" t="s">
        <v>74</v>
      </c>
      <c r="AY198" s="258" t="s">
        <v>131</v>
      </c>
    </row>
    <row r="199" s="13" customFormat="1">
      <c r="A199" s="13"/>
      <c r="B199" s="226"/>
      <c r="C199" s="227"/>
      <c r="D199" s="228" t="s">
        <v>143</v>
      </c>
      <c r="E199" s="229" t="s">
        <v>19</v>
      </c>
      <c r="F199" s="230" t="s">
        <v>96</v>
      </c>
      <c r="G199" s="227"/>
      <c r="H199" s="231">
        <v>40</v>
      </c>
      <c r="I199" s="232"/>
      <c r="J199" s="227"/>
      <c r="K199" s="227"/>
      <c r="L199" s="233"/>
      <c r="M199" s="234"/>
      <c r="N199" s="235"/>
      <c r="O199" s="235"/>
      <c r="P199" s="235"/>
      <c r="Q199" s="235"/>
      <c r="R199" s="235"/>
      <c r="S199" s="235"/>
      <c r="T199" s="23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7" t="s">
        <v>143</v>
      </c>
      <c r="AU199" s="237" t="s">
        <v>84</v>
      </c>
      <c r="AV199" s="13" t="s">
        <v>84</v>
      </c>
      <c r="AW199" s="13" t="s">
        <v>34</v>
      </c>
      <c r="AX199" s="13" t="s">
        <v>74</v>
      </c>
      <c r="AY199" s="237" t="s">
        <v>131</v>
      </c>
    </row>
    <row r="200" s="14" customFormat="1">
      <c r="A200" s="14"/>
      <c r="B200" s="238"/>
      <c r="C200" s="239"/>
      <c r="D200" s="228" t="s">
        <v>143</v>
      </c>
      <c r="E200" s="240" t="s">
        <v>19</v>
      </c>
      <c r="F200" s="241" t="s">
        <v>145</v>
      </c>
      <c r="G200" s="239"/>
      <c r="H200" s="242">
        <v>40</v>
      </c>
      <c r="I200" s="243"/>
      <c r="J200" s="239"/>
      <c r="K200" s="239"/>
      <c r="L200" s="244"/>
      <c r="M200" s="245"/>
      <c r="N200" s="246"/>
      <c r="O200" s="246"/>
      <c r="P200" s="246"/>
      <c r="Q200" s="246"/>
      <c r="R200" s="246"/>
      <c r="S200" s="246"/>
      <c r="T200" s="24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8" t="s">
        <v>143</v>
      </c>
      <c r="AU200" s="248" t="s">
        <v>84</v>
      </c>
      <c r="AV200" s="14" t="s">
        <v>139</v>
      </c>
      <c r="AW200" s="14" t="s">
        <v>34</v>
      </c>
      <c r="AX200" s="14" t="s">
        <v>82</v>
      </c>
      <c r="AY200" s="248" t="s">
        <v>131</v>
      </c>
    </row>
    <row r="201" s="2" customFormat="1" ht="37.8" customHeight="1">
      <c r="A201" s="41"/>
      <c r="B201" s="42"/>
      <c r="C201" s="208" t="s">
        <v>296</v>
      </c>
      <c r="D201" s="208" t="s">
        <v>134</v>
      </c>
      <c r="E201" s="209" t="s">
        <v>297</v>
      </c>
      <c r="F201" s="210" t="s">
        <v>298</v>
      </c>
      <c r="G201" s="211" t="s">
        <v>137</v>
      </c>
      <c r="H201" s="212">
        <v>50</v>
      </c>
      <c r="I201" s="213"/>
      <c r="J201" s="214">
        <f>ROUND(I201*H201,2)</f>
        <v>0</v>
      </c>
      <c r="K201" s="210" t="s">
        <v>138</v>
      </c>
      <c r="L201" s="47"/>
      <c r="M201" s="215" t="s">
        <v>19</v>
      </c>
      <c r="N201" s="216" t="s">
        <v>45</v>
      </c>
      <c r="O201" s="87"/>
      <c r="P201" s="217">
        <f>O201*H201</f>
        <v>0</v>
      </c>
      <c r="Q201" s="217">
        <v>0.015709999999999998</v>
      </c>
      <c r="R201" s="217">
        <f>Q201*H201</f>
        <v>0.78549999999999986</v>
      </c>
      <c r="S201" s="217">
        <v>0</v>
      </c>
      <c r="T201" s="218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9" t="s">
        <v>191</v>
      </c>
      <c r="AT201" s="219" t="s">
        <v>134</v>
      </c>
      <c r="AU201" s="219" t="s">
        <v>84</v>
      </c>
      <c r="AY201" s="20" t="s">
        <v>131</v>
      </c>
      <c r="BE201" s="220">
        <f>IF(N201="základní",J201,0)</f>
        <v>0</v>
      </c>
      <c r="BF201" s="220">
        <f>IF(N201="snížená",J201,0)</f>
        <v>0</v>
      </c>
      <c r="BG201" s="220">
        <f>IF(N201="zákl. přenesená",J201,0)</f>
        <v>0</v>
      </c>
      <c r="BH201" s="220">
        <f>IF(N201="sníž. přenesená",J201,0)</f>
        <v>0</v>
      </c>
      <c r="BI201" s="220">
        <f>IF(N201="nulová",J201,0)</f>
        <v>0</v>
      </c>
      <c r="BJ201" s="20" t="s">
        <v>82</v>
      </c>
      <c r="BK201" s="220">
        <f>ROUND(I201*H201,2)</f>
        <v>0</v>
      </c>
      <c r="BL201" s="20" t="s">
        <v>191</v>
      </c>
      <c r="BM201" s="219" t="s">
        <v>299</v>
      </c>
    </row>
    <row r="202" s="2" customFormat="1">
      <c r="A202" s="41"/>
      <c r="B202" s="42"/>
      <c r="C202" s="43"/>
      <c r="D202" s="221" t="s">
        <v>141</v>
      </c>
      <c r="E202" s="43"/>
      <c r="F202" s="222" t="s">
        <v>300</v>
      </c>
      <c r="G202" s="43"/>
      <c r="H202" s="43"/>
      <c r="I202" s="223"/>
      <c r="J202" s="43"/>
      <c r="K202" s="43"/>
      <c r="L202" s="47"/>
      <c r="M202" s="224"/>
      <c r="N202" s="225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141</v>
      </c>
      <c r="AU202" s="20" t="s">
        <v>84</v>
      </c>
    </row>
    <row r="203" s="15" customFormat="1">
      <c r="A203" s="15"/>
      <c r="B203" s="249"/>
      <c r="C203" s="250"/>
      <c r="D203" s="228" t="s">
        <v>143</v>
      </c>
      <c r="E203" s="251" t="s">
        <v>19</v>
      </c>
      <c r="F203" s="252" t="s">
        <v>301</v>
      </c>
      <c r="G203" s="250"/>
      <c r="H203" s="251" t="s">
        <v>19</v>
      </c>
      <c r="I203" s="253"/>
      <c r="J203" s="250"/>
      <c r="K203" s="250"/>
      <c r="L203" s="254"/>
      <c r="M203" s="255"/>
      <c r="N203" s="256"/>
      <c r="O203" s="256"/>
      <c r="P203" s="256"/>
      <c r="Q203" s="256"/>
      <c r="R203" s="256"/>
      <c r="S203" s="256"/>
      <c r="T203" s="257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58" t="s">
        <v>143</v>
      </c>
      <c r="AU203" s="258" t="s">
        <v>84</v>
      </c>
      <c r="AV203" s="15" t="s">
        <v>82</v>
      </c>
      <c r="AW203" s="15" t="s">
        <v>34</v>
      </c>
      <c r="AX203" s="15" t="s">
        <v>74</v>
      </c>
      <c r="AY203" s="258" t="s">
        <v>131</v>
      </c>
    </row>
    <row r="204" s="13" customFormat="1">
      <c r="A204" s="13"/>
      <c r="B204" s="226"/>
      <c r="C204" s="227"/>
      <c r="D204" s="228" t="s">
        <v>143</v>
      </c>
      <c r="E204" s="229" t="s">
        <v>19</v>
      </c>
      <c r="F204" s="230" t="s">
        <v>88</v>
      </c>
      <c r="G204" s="227"/>
      <c r="H204" s="231">
        <v>50</v>
      </c>
      <c r="I204" s="232"/>
      <c r="J204" s="227"/>
      <c r="K204" s="227"/>
      <c r="L204" s="233"/>
      <c r="M204" s="234"/>
      <c r="N204" s="235"/>
      <c r="O204" s="235"/>
      <c r="P204" s="235"/>
      <c r="Q204" s="235"/>
      <c r="R204" s="235"/>
      <c r="S204" s="235"/>
      <c r="T204" s="23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7" t="s">
        <v>143</v>
      </c>
      <c r="AU204" s="237" t="s">
        <v>84</v>
      </c>
      <c r="AV204" s="13" t="s">
        <v>84</v>
      </c>
      <c r="AW204" s="13" t="s">
        <v>34</v>
      </c>
      <c r="AX204" s="13" t="s">
        <v>74</v>
      </c>
      <c r="AY204" s="237" t="s">
        <v>131</v>
      </c>
    </row>
    <row r="205" s="14" customFormat="1">
      <c r="A205" s="14"/>
      <c r="B205" s="238"/>
      <c r="C205" s="239"/>
      <c r="D205" s="228" t="s">
        <v>143</v>
      </c>
      <c r="E205" s="240" t="s">
        <v>19</v>
      </c>
      <c r="F205" s="241" t="s">
        <v>145</v>
      </c>
      <c r="G205" s="239"/>
      <c r="H205" s="242">
        <v>50</v>
      </c>
      <c r="I205" s="243"/>
      <c r="J205" s="239"/>
      <c r="K205" s="239"/>
      <c r="L205" s="244"/>
      <c r="M205" s="245"/>
      <c r="N205" s="246"/>
      <c r="O205" s="246"/>
      <c r="P205" s="246"/>
      <c r="Q205" s="246"/>
      <c r="R205" s="246"/>
      <c r="S205" s="246"/>
      <c r="T205" s="247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8" t="s">
        <v>143</v>
      </c>
      <c r="AU205" s="248" t="s">
        <v>84</v>
      </c>
      <c r="AV205" s="14" t="s">
        <v>139</v>
      </c>
      <c r="AW205" s="14" t="s">
        <v>34</v>
      </c>
      <c r="AX205" s="14" t="s">
        <v>82</v>
      </c>
      <c r="AY205" s="248" t="s">
        <v>131</v>
      </c>
    </row>
    <row r="206" s="2" customFormat="1" ht="24.15" customHeight="1">
      <c r="A206" s="41"/>
      <c r="B206" s="42"/>
      <c r="C206" s="208" t="s">
        <v>302</v>
      </c>
      <c r="D206" s="208" t="s">
        <v>134</v>
      </c>
      <c r="E206" s="209" t="s">
        <v>303</v>
      </c>
      <c r="F206" s="210" t="s">
        <v>304</v>
      </c>
      <c r="G206" s="211" t="s">
        <v>250</v>
      </c>
      <c r="H206" s="212">
        <v>50</v>
      </c>
      <c r="I206" s="213"/>
      <c r="J206" s="214">
        <f>ROUND(I206*H206,2)</f>
        <v>0</v>
      </c>
      <c r="K206" s="210" t="s">
        <v>138</v>
      </c>
      <c r="L206" s="47"/>
      <c r="M206" s="215" t="s">
        <v>19</v>
      </c>
      <c r="N206" s="216" t="s">
        <v>45</v>
      </c>
      <c r="O206" s="87"/>
      <c r="P206" s="217">
        <f>O206*H206</f>
        <v>0</v>
      </c>
      <c r="Q206" s="217">
        <v>1.0000000000000001E-05</v>
      </c>
      <c r="R206" s="217">
        <f>Q206*H206</f>
        <v>0.00050000000000000001</v>
      </c>
      <c r="S206" s="217">
        <v>0</v>
      </c>
      <c r="T206" s="218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9" t="s">
        <v>191</v>
      </c>
      <c r="AT206" s="219" t="s">
        <v>134</v>
      </c>
      <c r="AU206" s="219" t="s">
        <v>84</v>
      </c>
      <c r="AY206" s="20" t="s">
        <v>131</v>
      </c>
      <c r="BE206" s="220">
        <f>IF(N206="základní",J206,0)</f>
        <v>0</v>
      </c>
      <c r="BF206" s="220">
        <f>IF(N206="snížená",J206,0)</f>
        <v>0</v>
      </c>
      <c r="BG206" s="220">
        <f>IF(N206="zákl. přenesená",J206,0)</f>
        <v>0</v>
      </c>
      <c r="BH206" s="220">
        <f>IF(N206="sníž. přenesená",J206,0)</f>
        <v>0</v>
      </c>
      <c r="BI206" s="220">
        <f>IF(N206="nulová",J206,0)</f>
        <v>0</v>
      </c>
      <c r="BJ206" s="20" t="s">
        <v>82</v>
      </c>
      <c r="BK206" s="220">
        <f>ROUND(I206*H206,2)</f>
        <v>0</v>
      </c>
      <c r="BL206" s="20" t="s">
        <v>191</v>
      </c>
      <c r="BM206" s="219" t="s">
        <v>305</v>
      </c>
    </row>
    <row r="207" s="2" customFormat="1">
      <c r="A207" s="41"/>
      <c r="B207" s="42"/>
      <c r="C207" s="43"/>
      <c r="D207" s="221" t="s">
        <v>141</v>
      </c>
      <c r="E207" s="43"/>
      <c r="F207" s="222" t="s">
        <v>306</v>
      </c>
      <c r="G207" s="43"/>
      <c r="H207" s="43"/>
      <c r="I207" s="223"/>
      <c r="J207" s="43"/>
      <c r="K207" s="43"/>
      <c r="L207" s="47"/>
      <c r="M207" s="224"/>
      <c r="N207" s="225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141</v>
      </c>
      <c r="AU207" s="20" t="s">
        <v>84</v>
      </c>
    </row>
    <row r="208" s="15" customFormat="1">
      <c r="A208" s="15"/>
      <c r="B208" s="249"/>
      <c r="C208" s="250"/>
      <c r="D208" s="228" t="s">
        <v>143</v>
      </c>
      <c r="E208" s="251" t="s">
        <v>19</v>
      </c>
      <c r="F208" s="252" t="s">
        <v>307</v>
      </c>
      <c r="G208" s="250"/>
      <c r="H208" s="251" t="s">
        <v>19</v>
      </c>
      <c r="I208" s="253"/>
      <c r="J208" s="250"/>
      <c r="K208" s="250"/>
      <c r="L208" s="254"/>
      <c r="M208" s="255"/>
      <c r="N208" s="256"/>
      <c r="O208" s="256"/>
      <c r="P208" s="256"/>
      <c r="Q208" s="256"/>
      <c r="R208" s="256"/>
      <c r="S208" s="256"/>
      <c r="T208" s="257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58" t="s">
        <v>143</v>
      </c>
      <c r="AU208" s="258" t="s">
        <v>84</v>
      </c>
      <c r="AV208" s="15" t="s">
        <v>82</v>
      </c>
      <c r="AW208" s="15" t="s">
        <v>34</v>
      </c>
      <c r="AX208" s="15" t="s">
        <v>74</v>
      </c>
      <c r="AY208" s="258" t="s">
        <v>131</v>
      </c>
    </row>
    <row r="209" s="13" customFormat="1">
      <c r="A209" s="13"/>
      <c r="B209" s="226"/>
      <c r="C209" s="227"/>
      <c r="D209" s="228" t="s">
        <v>143</v>
      </c>
      <c r="E209" s="229" t="s">
        <v>19</v>
      </c>
      <c r="F209" s="230" t="s">
        <v>308</v>
      </c>
      <c r="G209" s="227"/>
      <c r="H209" s="231">
        <v>50</v>
      </c>
      <c r="I209" s="232"/>
      <c r="J209" s="227"/>
      <c r="K209" s="227"/>
      <c r="L209" s="233"/>
      <c r="M209" s="234"/>
      <c r="N209" s="235"/>
      <c r="O209" s="235"/>
      <c r="P209" s="235"/>
      <c r="Q209" s="235"/>
      <c r="R209" s="235"/>
      <c r="S209" s="235"/>
      <c r="T209" s="23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7" t="s">
        <v>143</v>
      </c>
      <c r="AU209" s="237" t="s">
        <v>84</v>
      </c>
      <c r="AV209" s="13" t="s">
        <v>84</v>
      </c>
      <c r="AW209" s="13" t="s">
        <v>34</v>
      </c>
      <c r="AX209" s="13" t="s">
        <v>74</v>
      </c>
      <c r="AY209" s="237" t="s">
        <v>131</v>
      </c>
    </row>
    <row r="210" s="14" customFormat="1">
      <c r="A210" s="14"/>
      <c r="B210" s="238"/>
      <c r="C210" s="239"/>
      <c r="D210" s="228" t="s">
        <v>143</v>
      </c>
      <c r="E210" s="240" t="s">
        <v>19</v>
      </c>
      <c r="F210" s="241" t="s">
        <v>145</v>
      </c>
      <c r="G210" s="239"/>
      <c r="H210" s="242">
        <v>50</v>
      </c>
      <c r="I210" s="243"/>
      <c r="J210" s="239"/>
      <c r="K210" s="239"/>
      <c r="L210" s="244"/>
      <c r="M210" s="245"/>
      <c r="N210" s="246"/>
      <c r="O210" s="246"/>
      <c r="P210" s="246"/>
      <c r="Q210" s="246"/>
      <c r="R210" s="246"/>
      <c r="S210" s="246"/>
      <c r="T210" s="24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8" t="s">
        <v>143</v>
      </c>
      <c r="AU210" s="248" t="s">
        <v>84</v>
      </c>
      <c r="AV210" s="14" t="s">
        <v>139</v>
      </c>
      <c r="AW210" s="14" t="s">
        <v>34</v>
      </c>
      <c r="AX210" s="14" t="s">
        <v>82</v>
      </c>
      <c r="AY210" s="248" t="s">
        <v>131</v>
      </c>
    </row>
    <row r="211" s="2" customFormat="1" ht="21.75" customHeight="1">
      <c r="A211" s="41"/>
      <c r="B211" s="42"/>
      <c r="C211" s="260" t="s">
        <v>309</v>
      </c>
      <c r="D211" s="260" t="s">
        <v>221</v>
      </c>
      <c r="E211" s="261" t="s">
        <v>310</v>
      </c>
      <c r="F211" s="262" t="s">
        <v>311</v>
      </c>
      <c r="G211" s="263" t="s">
        <v>190</v>
      </c>
      <c r="H211" s="264">
        <v>0.441</v>
      </c>
      <c r="I211" s="265"/>
      <c r="J211" s="266">
        <f>ROUND(I211*H211,2)</f>
        <v>0</v>
      </c>
      <c r="K211" s="262" t="s">
        <v>138</v>
      </c>
      <c r="L211" s="267"/>
      <c r="M211" s="268" t="s">
        <v>19</v>
      </c>
      <c r="N211" s="269" t="s">
        <v>45</v>
      </c>
      <c r="O211" s="87"/>
      <c r="P211" s="217">
        <f>O211*H211</f>
        <v>0</v>
      </c>
      <c r="Q211" s="217">
        <v>0.55000000000000004</v>
      </c>
      <c r="R211" s="217">
        <f>Q211*H211</f>
        <v>0.24255000000000002</v>
      </c>
      <c r="S211" s="217">
        <v>0</v>
      </c>
      <c r="T211" s="218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9" t="s">
        <v>224</v>
      </c>
      <c r="AT211" s="219" t="s">
        <v>221</v>
      </c>
      <c r="AU211" s="219" t="s">
        <v>84</v>
      </c>
      <c r="AY211" s="20" t="s">
        <v>131</v>
      </c>
      <c r="BE211" s="220">
        <f>IF(N211="základní",J211,0)</f>
        <v>0</v>
      </c>
      <c r="BF211" s="220">
        <f>IF(N211="snížená",J211,0)</f>
        <v>0</v>
      </c>
      <c r="BG211" s="220">
        <f>IF(N211="zákl. přenesená",J211,0)</f>
        <v>0</v>
      </c>
      <c r="BH211" s="220">
        <f>IF(N211="sníž. přenesená",J211,0)</f>
        <v>0</v>
      </c>
      <c r="BI211" s="220">
        <f>IF(N211="nulová",J211,0)</f>
        <v>0</v>
      </c>
      <c r="BJ211" s="20" t="s">
        <v>82</v>
      </c>
      <c r="BK211" s="220">
        <f>ROUND(I211*H211,2)</f>
        <v>0</v>
      </c>
      <c r="BL211" s="20" t="s">
        <v>191</v>
      </c>
      <c r="BM211" s="219" t="s">
        <v>312</v>
      </c>
    </row>
    <row r="212" s="15" customFormat="1">
      <c r="A212" s="15"/>
      <c r="B212" s="249"/>
      <c r="C212" s="250"/>
      <c r="D212" s="228" t="s">
        <v>143</v>
      </c>
      <c r="E212" s="251" t="s">
        <v>19</v>
      </c>
      <c r="F212" s="252" t="s">
        <v>313</v>
      </c>
      <c r="G212" s="250"/>
      <c r="H212" s="251" t="s">
        <v>19</v>
      </c>
      <c r="I212" s="253"/>
      <c r="J212" s="250"/>
      <c r="K212" s="250"/>
      <c r="L212" s="254"/>
      <c r="M212" s="255"/>
      <c r="N212" s="256"/>
      <c r="O212" s="256"/>
      <c r="P212" s="256"/>
      <c r="Q212" s="256"/>
      <c r="R212" s="256"/>
      <c r="S212" s="256"/>
      <c r="T212" s="257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8" t="s">
        <v>143</v>
      </c>
      <c r="AU212" s="258" t="s">
        <v>84</v>
      </c>
      <c r="AV212" s="15" t="s">
        <v>82</v>
      </c>
      <c r="AW212" s="15" t="s">
        <v>34</v>
      </c>
      <c r="AX212" s="15" t="s">
        <v>74</v>
      </c>
      <c r="AY212" s="258" t="s">
        <v>131</v>
      </c>
    </row>
    <row r="213" s="13" customFormat="1">
      <c r="A213" s="13"/>
      <c r="B213" s="226"/>
      <c r="C213" s="227"/>
      <c r="D213" s="228" t="s">
        <v>143</v>
      </c>
      <c r="E213" s="229" t="s">
        <v>19</v>
      </c>
      <c r="F213" s="230" t="s">
        <v>314</v>
      </c>
      <c r="G213" s="227"/>
      <c r="H213" s="231">
        <v>0.41999999999999998</v>
      </c>
      <c r="I213" s="232"/>
      <c r="J213" s="227"/>
      <c r="K213" s="227"/>
      <c r="L213" s="233"/>
      <c r="M213" s="234"/>
      <c r="N213" s="235"/>
      <c r="O213" s="235"/>
      <c r="P213" s="235"/>
      <c r="Q213" s="235"/>
      <c r="R213" s="235"/>
      <c r="S213" s="235"/>
      <c r="T213" s="23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7" t="s">
        <v>143</v>
      </c>
      <c r="AU213" s="237" t="s">
        <v>84</v>
      </c>
      <c r="AV213" s="13" t="s">
        <v>84</v>
      </c>
      <c r="AW213" s="13" t="s">
        <v>34</v>
      </c>
      <c r="AX213" s="13" t="s">
        <v>74</v>
      </c>
      <c r="AY213" s="237" t="s">
        <v>131</v>
      </c>
    </row>
    <row r="214" s="14" customFormat="1">
      <c r="A214" s="14"/>
      <c r="B214" s="238"/>
      <c r="C214" s="239"/>
      <c r="D214" s="228" t="s">
        <v>143</v>
      </c>
      <c r="E214" s="240" t="s">
        <v>19</v>
      </c>
      <c r="F214" s="241" t="s">
        <v>145</v>
      </c>
      <c r="G214" s="239"/>
      <c r="H214" s="242">
        <v>0.41999999999999998</v>
      </c>
      <c r="I214" s="243"/>
      <c r="J214" s="239"/>
      <c r="K214" s="239"/>
      <c r="L214" s="244"/>
      <c r="M214" s="245"/>
      <c r="N214" s="246"/>
      <c r="O214" s="246"/>
      <c r="P214" s="246"/>
      <c r="Q214" s="246"/>
      <c r="R214" s="246"/>
      <c r="S214" s="246"/>
      <c r="T214" s="247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8" t="s">
        <v>143</v>
      </c>
      <c r="AU214" s="248" t="s">
        <v>84</v>
      </c>
      <c r="AV214" s="14" t="s">
        <v>139</v>
      </c>
      <c r="AW214" s="14" t="s">
        <v>34</v>
      </c>
      <c r="AX214" s="14" t="s">
        <v>82</v>
      </c>
      <c r="AY214" s="248" t="s">
        <v>131</v>
      </c>
    </row>
    <row r="215" s="13" customFormat="1">
      <c r="A215" s="13"/>
      <c r="B215" s="226"/>
      <c r="C215" s="227"/>
      <c r="D215" s="228" t="s">
        <v>143</v>
      </c>
      <c r="E215" s="227"/>
      <c r="F215" s="230" t="s">
        <v>315</v>
      </c>
      <c r="G215" s="227"/>
      <c r="H215" s="231">
        <v>0.441</v>
      </c>
      <c r="I215" s="232"/>
      <c r="J215" s="227"/>
      <c r="K215" s="227"/>
      <c r="L215" s="233"/>
      <c r="M215" s="234"/>
      <c r="N215" s="235"/>
      <c r="O215" s="235"/>
      <c r="P215" s="235"/>
      <c r="Q215" s="235"/>
      <c r="R215" s="235"/>
      <c r="S215" s="235"/>
      <c r="T215" s="23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7" t="s">
        <v>143</v>
      </c>
      <c r="AU215" s="237" t="s">
        <v>84</v>
      </c>
      <c r="AV215" s="13" t="s">
        <v>84</v>
      </c>
      <c r="AW215" s="13" t="s">
        <v>4</v>
      </c>
      <c r="AX215" s="13" t="s">
        <v>82</v>
      </c>
      <c r="AY215" s="237" t="s">
        <v>131</v>
      </c>
    </row>
    <row r="216" s="2" customFormat="1" ht="49.05" customHeight="1">
      <c r="A216" s="41"/>
      <c r="B216" s="42"/>
      <c r="C216" s="208" t="s">
        <v>316</v>
      </c>
      <c r="D216" s="208" t="s">
        <v>134</v>
      </c>
      <c r="E216" s="209" t="s">
        <v>317</v>
      </c>
      <c r="F216" s="210" t="s">
        <v>318</v>
      </c>
      <c r="G216" s="211" t="s">
        <v>199</v>
      </c>
      <c r="H216" s="259"/>
      <c r="I216" s="213"/>
      <c r="J216" s="214">
        <f>ROUND(I216*H216,2)</f>
        <v>0</v>
      </c>
      <c r="K216" s="210" t="s">
        <v>138</v>
      </c>
      <c r="L216" s="47"/>
      <c r="M216" s="215" t="s">
        <v>19</v>
      </c>
      <c r="N216" s="216" t="s">
        <v>45</v>
      </c>
      <c r="O216" s="87"/>
      <c r="P216" s="217">
        <f>O216*H216</f>
        <v>0</v>
      </c>
      <c r="Q216" s="217">
        <v>0</v>
      </c>
      <c r="R216" s="217">
        <f>Q216*H216</f>
        <v>0</v>
      </c>
      <c r="S216" s="217">
        <v>0</v>
      </c>
      <c r="T216" s="218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9" t="s">
        <v>191</v>
      </c>
      <c r="AT216" s="219" t="s">
        <v>134</v>
      </c>
      <c r="AU216" s="219" t="s">
        <v>84</v>
      </c>
      <c r="AY216" s="20" t="s">
        <v>131</v>
      </c>
      <c r="BE216" s="220">
        <f>IF(N216="základní",J216,0)</f>
        <v>0</v>
      </c>
      <c r="BF216" s="220">
        <f>IF(N216="snížená",J216,0)</f>
        <v>0</v>
      </c>
      <c r="BG216" s="220">
        <f>IF(N216="zákl. přenesená",J216,0)</f>
        <v>0</v>
      </c>
      <c r="BH216" s="220">
        <f>IF(N216="sníž. přenesená",J216,0)</f>
        <v>0</v>
      </c>
      <c r="BI216" s="220">
        <f>IF(N216="nulová",J216,0)</f>
        <v>0</v>
      </c>
      <c r="BJ216" s="20" t="s">
        <v>82</v>
      </c>
      <c r="BK216" s="220">
        <f>ROUND(I216*H216,2)</f>
        <v>0</v>
      </c>
      <c r="BL216" s="20" t="s">
        <v>191</v>
      </c>
      <c r="BM216" s="219" t="s">
        <v>319</v>
      </c>
    </row>
    <row r="217" s="2" customFormat="1">
      <c r="A217" s="41"/>
      <c r="B217" s="42"/>
      <c r="C217" s="43"/>
      <c r="D217" s="221" t="s">
        <v>141</v>
      </c>
      <c r="E217" s="43"/>
      <c r="F217" s="222" t="s">
        <v>320</v>
      </c>
      <c r="G217" s="43"/>
      <c r="H217" s="43"/>
      <c r="I217" s="223"/>
      <c r="J217" s="43"/>
      <c r="K217" s="43"/>
      <c r="L217" s="47"/>
      <c r="M217" s="224"/>
      <c r="N217" s="225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141</v>
      </c>
      <c r="AU217" s="20" t="s">
        <v>84</v>
      </c>
    </row>
    <row r="218" s="12" customFormat="1" ht="22.8" customHeight="1">
      <c r="A218" s="12"/>
      <c r="B218" s="192"/>
      <c r="C218" s="193"/>
      <c r="D218" s="194" t="s">
        <v>73</v>
      </c>
      <c r="E218" s="206" t="s">
        <v>321</v>
      </c>
      <c r="F218" s="206" t="s">
        <v>322</v>
      </c>
      <c r="G218" s="193"/>
      <c r="H218" s="193"/>
      <c r="I218" s="196"/>
      <c r="J218" s="207">
        <f>BK218</f>
        <v>0</v>
      </c>
      <c r="K218" s="193"/>
      <c r="L218" s="198"/>
      <c r="M218" s="199"/>
      <c r="N218" s="200"/>
      <c r="O218" s="200"/>
      <c r="P218" s="201">
        <f>SUM(P219:P225)</f>
        <v>0</v>
      </c>
      <c r="Q218" s="200"/>
      <c r="R218" s="201">
        <f>SUM(R219:R225)</f>
        <v>0</v>
      </c>
      <c r="S218" s="200"/>
      <c r="T218" s="202">
        <f>SUM(T219:T225)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3" t="s">
        <v>84</v>
      </c>
      <c r="AT218" s="204" t="s">
        <v>73</v>
      </c>
      <c r="AU218" s="204" t="s">
        <v>82</v>
      </c>
      <c r="AY218" s="203" t="s">
        <v>131</v>
      </c>
      <c r="BK218" s="205">
        <f>SUM(BK219:BK225)</f>
        <v>0</v>
      </c>
    </row>
    <row r="219" s="2" customFormat="1" ht="24.15" customHeight="1">
      <c r="A219" s="41"/>
      <c r="B219" s="42"/>
      <c r="C219" s="208" t="s">
        <v>323</v>
      </c>
      <c r="D219" s="208" t="s">
        <v>134</v>
      </c>
      <c r="E219" s="209" t="s">
        <v>324</v>
      </c>
      <c r="F219" s="210" t="s">
        <v>325</v>
      </c>
      <c r="G219" s="211" t="s">
        <v>250</v>
      </c>
      <c r="H219" s="212">
        <v>346.83999999999997</v>
      </c>
      <c r="I219" s="213"/>
      <c r="J219" s="214">
        <f>ROUND(I219*H219,2)</f>
        <v>0</v>
      </c>
      <c r="K219" s="210" t="s">
        <v>138</v>
      </c>
      <c r="L219" s="47"/>
      <c r="M219" s="215" t="s">
        <v>19</v>
      </c>
      <c r="N219" s="216" t="s">
        <v>45</v>
      </c>
      <c r="O219" s="87"/>
      <c r="P219" s="217">
        <f>O219*H219</f>
        <v>0</v>
      </c>
      <c r="Q219" s="217">
        <v>0</v>
      </c>
      <c r="R219" s="217">
        <f>Q219*H219</f>
        <v>0</v>
      </c>
      <c r="S219" s="217">
        <v>0</v>
      </c>
      <c r="T219" s="218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9" t="s">
        <v>191</v>
      </c>
      <c r="AT219" s="219" t="s">
        <v>134</v>
      </c>
      <c r="AU219" s="219" t="s">
        <v>84</v>
      </c>
      <c r="AY219" s="20" t="s">
        <v>131</v>
      </c>
      <c r="BE219" s="220">
        <f>IF(N219="základní",J219,0)</f>
        <v>0</v>
      </c>
      <c r="BF219" s="220">
        <f>IF(N219="snížená",J219,0)</f>
        <v>0</v>
      </c>
      <c r="BG219" s="220">
        <f>IF(N219="zákl. přenesená",J219,0)</f>
        <v>0</v>
      </c>
      <c r="BH219" s="220">
        <f>IF(N219="sníž. přenesená",J219,0)</f>
        <v>0</v>
      </c>
      <c r="BI219" s="220">
        <f>IF(N219="nulová",J219,0)</f>
        <v>0</v>
      </c>
      <c r="BJ219" s="20" t="s">
        <v>82</v>
      </c>
      <c r="BK219" s="220">
        <f>ROUND(I219*H219,2)</f>
        <v>0</v>
      </c>
      <c r="BL219" s="20" t="s">
        <v>191</v>
      </c>
      <c r="BM219" s="219" t="s">
        <v>326</v>
      </c>
    </row>
    <row r="220" s="2" customFormat="1">
      <c r="A220" s="41"/>
      <c r="B220" s="42"/>
      <c r="C220" s="43"/>
      <c r="D220" s="221" t="s">
        <v>141</v>
      </c>
      <c r="E220" s="43"/>
      <c r="F220" s="222" t="s">
        <v>327</v>
      </c>
      <c r="G220" s="43"/>
      <c r="H220" s="43"/>
      <c r="I220" s="223"/>
      <c r="J220" s="43"/>
      <c r="K220" s="43"/>
      <c r="L220" s="47"/>
      <c r="M220" s="224"/>
      <c r="N220" s="225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141</v>
      </c>
      <c r="AU220" s="20" t="s">
        <v>84</v>
      </c>
    </row>
    <row r="221" s="15" customFormat="1">
      <c r="A221" s="15"/>
      <c r="B221" s="249"/>
      <c r="C221" s="250"/>
      <c r="D221" s="228" t="s">
        <v>143</v>
      </c>
      <c r="E221" s="251" t="s">
        <v>19</v>
      </c>
      <c r="F221" s="252" t="s">
        <v>328</v>
      </c>
      <c r="G221" s="250"/>
      <c r="H221" s="251" t="s">
        <v>19</v>
      </c>
      <c r="I221" s="253"/>
      <c r="J221" s="250"/>
      <c r="K221" s="250"/>
      <c r="L221" s="254"/>
      <c r="M221" s="255"/>
      <c r="N221" s="256"/>
      <c r="O221" s="256"/>
      <c r="P221" s="256"/>
      <c r="Q221" s="256"/>
      <c r="R221" s="256"/>
      <c r="S221" s="256"/>
      <c r="T221" s="257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58" t="s">
        <v>143</v>
      </c>
      <c r="AU221" s="258" t="s">
        <v>84</v>
      </c>
      <c r="AV221" s="15" t="s">
        <v>82</v>
      </c>
      <c r="AW221" s="15" t="s">
        <v>34</v>
      </c>
      <c r="AX221" s="15" t="s">
        <v>74</v>
      </c>
      <c r="AY221" s="258" t="s">
        <v>131</v>
      </c>
    </row>
    <row r="222" s="13" customFormat="1">
      <c r="A222" s="13"/>
      <c r="B222" s="226"/>
      <c r="C222" s="227"/>
      <c r="D222" s="228" t="s">
        <v>143</v>
      </c>
      <c r="E222" s="229" t="s">
        <v>19</v>
      </c>
      <c r="F222" s="230" t="s">
        <v>329</v>
      </c>
      <c r="G222" s="227"/>
      <c r="H222" s="231">
        <v>346.83999999999997</v>
      </c>
      <c r="I222" s="232"/>
      <c r="J222" s="227"/>
      <c r="K222" s="227"/>
      <c r="L222" s="233"/>
      <c r="M222" s="234"/>
      <c r="N222" s="235"/>
      <c r="O222" s="235"/>
      <c r="P222" s="235"/>
      <c r="Q222" s="235"/>
      <c r="R222" s="235"/>
      <c r="S222" s="235"/>
      <c r="T222" s="23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7" t="s">
        <v>143</v>
      </c>
      <c r="AU222" s="237" t="s">
        <v>84</v>
      </c>
      <c r="AV222" s="13" t="s">
        <v>84</v>
      </c>
      <c r="AW222" s="13" t="s">
        <v>34</v>
      </c>
      <c r="AX222" s="13" t="s">
        <v>74</v>
      </c>
      <c r="AY222" s="237" t="s">
        <v>131</v>
      </c>
    </row>
    <row r="223" s="14" customFormat="1">
      <c r="A223" s="14"/>
      <c r="B223" s="238"/>
      <c r="C223" s="239"/>
      <c r="D223" s="228" t="s">
        <v>143</v>
      </c>
      <c r="E223" s="240" t="s">
        <v>19</v>
      </c>
      <c r="F223" s="241" t="s">
        <v>145</v>
      </c>
      <c r="G223" s="239"/>
      <c r="H223" s="242">
        <v>346.83999999999997</v>
      </c>
      <c r="I223" s="243"/>
      <c r="J223" s="239"/>
      <c r="K223" s="239"/>
      <c r="L223" s="244"/>
      <c r="M223" s="245"/>
      <c r="N223" s="246"/>
      <c r="O223" s="246"/>
      <c r="P223" s="246"/>
      <c r="Q223" s="246"/>
      <c r="R223" s="246"/>
      <c r="S223" s="246"/>
      <c r="T223" s="247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8" t="s">
        <v>143</v>
      </c>
      <c r="AU223" s="248" t="s">
        <v>84</v>
      </c>
      <c r="AV223" s="14" t="s">
        <v>139</v>
      </c>
      <c r="AW223" s="14" t="s">
        <v>34</v>
      </c>
      <c r="AX223" s="14" t="s">
        <v>82</v>
      </c>
      <c r="AY223" s="248" t="s">
        <v>131</v>
      </c>
    </row>
    <row r="224" s="2" customFormat="1" ht="44.25" customHeight="1">
      <c r="A224" s="41"/>
      <c r="B224" s="42"/>
      <c r="C224" s="208" t="s">
        <v>330</v>
      </c>
      <c r="D224" s="208" t="s">
        <v>134</v>
      </c>
      <c r="E224" s="209" t="s">
        <v>331</v>
      </c>
      <c r="F224" s="210" t="s">
        <v>332</v>
      </c>
      <c r="G224" s="211" t="s">
        <v>199</v>
      </c>
      <c r="H224" s="259"/>
      <c r="I224" s="213"/>
      <c r="J224" s="214">
        <f>ROUND(I224*H224,2)</f>
        <v>0</v>
      </c>
      <c r="K224" s="210" t="s">
        <v>138</v>
      </c>
      <c r="L224" s="47"/>
      <c r="M224" s="215" t="s">
        <v>19</v>
      </c>
      <c r="N224" s="216" t="s">
        <v>45</v>
      </c>
      <c r="O224" s="87"/>
      <c r="P224" s="217">
        <f>O224*H224</f>
        <v>0</v>
      </c>
      <c r="Q224" s="217">
        <v>0</v>
      </c>
      <c r="R224" s="217">
        <f>Q224*H224</f>
        <v>0</v>
      </c>
      <c r="S224" s="217">
        <v>0</v>
      </c>
      <c r="T224" s="218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9" t="s">
        <v>191</v>
      </c>
      <c r="AT224" s="219" t="s">
        <v>134</v>
      </c>
      <c r="AU224" s="219" t="s">
        <v>84</v>
      </c>
      <c r="AY224" s="20" t="s">
        <v>131</v>
      </c>
      <c r="BE224" s="220">
        <f>IF(N224="základní",J224,0)</f>
        <v>0</v>
      </c>
      <c r="BF224" s="220">
        <f>IF(N224="snížená",J224,0)</f>
        <v>0</v>
      </c>
      <c r="BG224" s="220">
        <f>IF(N224="zákl. přenesená",J224,0)</f>
        <v>0</v>
      </c>
      <c r="BH224" s="220">
        <f>IF(N224="sníž. přenesená",J224,0)</f>
        <v>0</v>
      </c>
      <c r="BI224" s="220">
        <f>IF(N224="nulová",J224,0)</f>
        <v>0</v>
      </c>
      <c r="BJ224" s="20" t="s">
        <v>82</v>
      </c>
      <c r="BK224" s="220">
        <f>ROUND(I224*H224,2)</f>
        <v>0</v>
      </c>
      <c r="BL224" s="20" t="s">
        <v>191</v>
      </c>
      <c r="BM224" s="219" t="s">
        <v>333</v>
      </c>
    </row>
    <row r="225" s="2" customFormat="1">
      <c r="A225" s="41"/>
      <c r="B225" s="42"/>
      <c r="C225" s="43"/>
      <c r="D225" s="221" t="s">
        <v>141</v>
      </c>
      <c r="E225" s="43"/>
      <c r="F225" s="222" t="s">
        <v>334</v>
      </c>
      <c r="G225" s="43"/>
      <c r="H225" s="43"/>
      <c r="I225" s="223"/>
      <c r="J225" s="43"/>
      <c r="K225" s="43"/>
      <c r="L225" s="47"/>
      <c r="M225" s="224"/>
      <c r="N225" s="225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141</v>
      </c>
      <c r="AU225" s="20" t="s">
        <v>84</v>
      </c>
    </row>
    <row r="226" s="12" customFormat="1" ht="22.8" customHeight="1">
      <c r="A226" s="12"/>
      <c r="B226" s="192"/>
      <c r="C226" s="193"/>
      <c r="D226" s="194" t="s">
        <v>73</v>
      </c>
      <c r="E226" s="206" t="s">
        <v>335</v>
      </c>
      <c r="F226" s="206" t="s">
        <v>336</v>
      </c>
      <c r="G226" s="193"/>
      <c r="H226" s="193"/>
      <c r="I226" s="196"/>
      <c r="J226" s="207">
        <f>BK226</f>
        <v>0</v>
      </c>
      <c r="K226" s="193"/>
      <c r="L226" s="198"/>
      <c r="M226" s="199"/>
      <c r="N226" s="200"/>
      <c r="O226" s="200"/>
      <c r="P226" s="201">
        <f>SUM(P227:P326)</f>
        <v>0</v>
      </c>
      <c r="Q226" s="200"/>
      <c r="R226" s="201">
        <f>SUM(R227:R326)</f>
        <v>2.5748929999999999</v>
      </c>
      <c r="S226" s="200"/>
      <c r="T226" s="202">
        <f>SUM(T227:T326)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3" t="s">
        <v>84</v>
      </c>
      <c r="AT226" s="204" t="s">
        <v>73</v>
      </c>
      <c r="AU226" s="204" t="s">
        <v>82</v>
      </c>
      <c r="AY226" s="203" t="s">
        <v>131</v>
      </c>
      <c r="BK226" s="205">
        <f>SUM(BK227:BK326)</f>
        <v>0</v>
      </c>
    </row>
    <row r="227" s="2" customFormat="1" ht="37.8" customHeight="1">
      <c r="A227" s="41"/>
      <c r="B227" s="42"/>
      <c r="C227" s="208" t="s">
        <v>337</v>
      </c>
      <c r="D227" s="208" t="s">
        <v>134</v>
      </c>
      <c r="E227" s="209" t="s">
        <v>338</v>
      </c>
      <c r="F227" s="210" t="s">
        <v>339</v>
      </c>
      <c r="G227" s="211" t="s">
        <v>137</v>
      </c>
      <c r="H227" s="212">
        <v>358</v>
      </c>
      <c r="I227" s="213"/>
      <c r="J227" s="214">
        <f>ROUND(I227*H227,2)</f>
        <v>0</v>
      </c>
      <c r="K227" s="210" t="s">
        <v>138</v>
      </c>
      <c r="L227" s="47"/>
      <c r="M227" s="215" t="s">
        <v>19</v>
      </c>
      <c r="N227" s="216" t="s">
        <v>45</v>
      </c>
      <c r="O227" s="87"/>
      <c r="P227" s="217">
        <f>O227*H227</f>
        <v>0</v>
      </c>
      <c r="Q227" s="217">
        <v>0</v>
      </c>
      <c r="R227" s="217">
        <f>Q227*H227</f>
        <v>0</v>
      </c>
      <c r="S227" s="217">
        <v>0</v>
      </c>
      <c r="T227" s="218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9" t="s">
        <v>191</v>
      </c>
      <c r="AT227" s="219" t="s">
        <v>134</v>
      </c>
      <c r="AU227" s="219" t="s">
        <v>84</v>
      </c>
      <c r="AY227" s="20" t="s">
        <v>131</v>
      </c>
      <c r="BE227" s="220">
        <f>IF(N227="základní",J227,0)</f>
        <v>0</v>
      </c>
      <c r="BF227" s="220">
        <f>IF(N227="snížená",J227,0)</f>
        <v>0</v>
      </c>
      <c r="BG227" s="220">
        <f>IF(N227="zákl. přenesená",J227,0)</f>
        <v>0</v>
      </c>
      <c r="BH227" s="220">
        <f>IF(N227="sníž. přenesená",J227,0)</f>
        <v>0</v>
      </c>
      <c r="BI227" s="220">
        <f>IF(N227="nulová",J227,0)</f>
        <v>0</v>
      </c>
      <c r="BJ227" s="20" t="s">
        <v>82</v>
      </c>
      <c r="BK227" s="220">
        <f>ROUND(I227*H227,2)</f>
        <v>0</v>
      </c>
      <c r="BL227" s="20" t="s">
        <v>191</v>
      </c>
      <c r="BM227" s="219" t="s">
        <v>340</v>
      </c>
    </row>
    <row r="228" s="2" customFormat="1">
      <c r="A228" s="41"/>
      <c r="B228" s="42"/>
      <c r="C228" s="43"/>
      <c r="D228" s="221" t="s">
        <v>141</v>
      </c>
      <c r="E228" s="43"/>
      <c r="F228" s="222" t="s">
        <v>341</v>
      </c>
      <c r="G228" s="43"/>
      <c r="H228" s="43"/>
      <c r="I228" s="223"/>
      <c r="J228" s="43"/>
      <c r="K228" s="43"/>
      <c r="L228" s="47"/>
      <c r="M228" s="224"/>
      <c r="N228" s="225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141</v>
      </c>
      <c r="AU228" s="20" t="s">
        <v>84</v>
      </c>
    </row>
    <row r="229" s="15" customFormat="1">
      <c r="A229" s="15"/>
      <c r="B229" s="249"/>
      <c r="C229" s="250"/>
      <c r="D229" s="228" t="s">
        <v>143</v>
      </c>
      <c r="E229" s="251" t="s">
        <v>19</v>
      </c>
      <c r="F229" s="252" t="s">
        <v>219</v>
      </c>
      <c r="G229" s="250"/>
      <c r="H229" s="251" t="s">
        <v>19</v>
      </c>
      <c r="I229" s="253"/>
      <c r="J229" s="250"/>
      <c r="K229" s="250"/>
      <c r="L229" s="254"/>
      <c r="M229" s="255"/>
      <c r="N229" s="256"/>
      <c r="O229" s="256"/>
      <c r="P229" s="256"/>
      <c r="Q229" s="256"/>
      <c r="R229" s="256"/>
      <c r="S229" s="256"/>
      <c r="T229" s="257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58" t="s">
        <v>143</v>
      </c>
      <c r="AU229" s="258" t="s">
        <v>84</v>
      </c>
      <c r="AV229" s="15" t="s">
        <v>82</v>
      </c>
      <c r="AW229" s="15" t="s">
        <v>34</v>
      </c>
      <c r="AX229" s="15" t="s">
        <v>74</v>
      </c>
      <c r="AY229" s="258" t="s">
        <v>131</v>
      </c>
    </row>
    <row r="230" s="13" customFormat="1">
      <c r="A230" s="13"/>
      <c r="B230" s="226"/>
      <c r="C230" s="227"/>
      <c r="D230" s="228" t="s">
        <v>143</v>
      </c>
      <c r="E230" s="229" t="s">
        <v>19</v>
      </c>
      <c r="F230" s="230" t="s">
        <v>92</v>
      </c>
      <c r="G230" s="227"/>
      <c r="H230" s="231">
        <v>358</v>
      </c>
      <c r="I230" s="232"/>
      <c r="J230" s="227"/>
      <c r="K230" s="227"/>
      <c r="L230" s="233"/>
      <c r="M230" s="234"/>
      <c r="N230" s="235"/>
      <c r="O230" s="235"/>
      <c r="P230" s="235"/>
      <c r="Q230" s="235"/>
      <c r="R230" s="235"/>
      <c r="S230" s="235"/>
      <c r="T230" s="236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7" t="s">
        <v>143</v>
      </c>
      <c r="AU230" s="237" t="s">
        <v>84</v>
      </c>
      <c r="AV230" s="13" t="s">
        <v>84</v>
      </c>
      <c r="AW230" s="13" t="s">
        <v>34</v>
      </c>
      <c r="AX230" s="13" t="s">
        <v>74</v>
      </c>
      <c r="AY230" s="237" t="s">
        <v>131</v>
      </c>
    </row>
    <row r="231" s="14" customFormat="1">
      <c r="A231" s="14"/>
      <c r="B231" s="238"/>
      <c r="C231" s="239"/>
      <c r="D231" s="228" t="s">
        <v>143</v>
      </c>
      <c r="E231" s="240" t="s">
        <v>19</v>
      </c>
      <c r="F231" s="241" t="s">
        <v>145</v>
      </c>
      <c r="G231" s="239"/>
      <c r="H231" s="242">
        <v>358</v>
      </c>
      <c r="I231" s="243"/>
      <c r="J231" s="239"/>
      <c r="K231" s="239"/>
      <c r="L231" s="244"/>
      <c r="M231" s="245"/>
      <c r="N231" s="246"/>
      <c r="O231" s="246"/>
      <c r="P231" s="246"/>
      <c r="Q231" s="246"/>
      <c r="R231" s="246"/>
      <c r="S231" s="246"/>
      <c r="T231" s="247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8" t="s">
        <v>143</v>
      </c>
      <c r="AU231" s="248" t="s">
        <v>84</v>
      </c>
      <c r="AV231" s="14" t="s">
        <v>139</v>
      </c>
      <c r="AW231" s="14" t="s">
        <v>34</v>
      </c>
      <c r="AX231" s="14" t="s">
        <v>82</v>
      </c>
      <c r="AY231" s="248" t="s">
        <v>131</v>
      </c>
    </row>
    <row r="232" s="2" customFormat="1" ht="16.5" customHeight="1">
      <c r="A232" s="41"/>
      <c r="B232" s="42"/>
      <c r="C232" s="260" t="s">
        <v>342</v>
      </c>
      <c r="D232" s="260" t="s">
        <v>221</v>
      </c>
      <c r="E232" s="261" t="s">
        <v>343</v>
      </c>
      <c r="F232" s="262" t="s">
        <v>344</v>
      </c>
      <c r="G232" s="263" t="s">
        <v>137</v>
      </c>
      <c r="H232" s="264">
        <v>383.06</v>
      </c>
      <c r="I232" s="265"/>
      <c r="J232" s="266">
        <f>ROUND(I232*H232,2)</f>
        <v>0</v>
      </c>
      <c r="K232" s="262" t="s">
        <v>19</v>
      </c>
      <c r="L232" s="267"/>
      <c r="M232" s="268" t="s">
        <v>19</v>
      </c>
      <c r="N232" s="269" t="s">
        <v>45</v>
      </c>
      <c r="O232" s="87"/>
      <c r="P232" s="217">
        <f>O232*H232</f>
        <v>0</v>
      </c>
      <c r="Q232" s="217">
        <v>0.0050000000000000001</v>
      </c>
      <c r="R232" s="217">
        <f>Q232*H232</f>
        <v>1.9153</v>
      </c>
      <c r="S232" s="217">
        <v>0</v>
      </c>
      <c r="T232" s="218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9" t="s">
        <v>224</v>
      </c>
      <c r="AT232" s="219" t="s">
        <v>221</v>
      </c>
      <c r="AU232" s="219" t="s">
        <v>84</v>
      </c>
      <c r="AY232" s="20" t="s">
        <v>131</v>
      </c>
      <c r="BE232" s="220">
        <f>IF(N232="základní",J232,0)</f>
        <v>0</v>
      </c>
      <c r="BF232" s="220">
        <f>IF(N232="snížená",J232,0)</f>
        <v>0</v>
      </c>
      <c r="BG232" s="220">
        <f>IF(N232="zákl. přenesená",J232,0)</f>
        <v>0</v>
      </c>
      <c r="BH232" s="220">
        <f>IF(N232="sníž. přenesená",J232,0)</f>
        <v>0</v>
      </c>
      <c r="BI232" s="220">
        <f>IF(N232="nulová",J232,0)</f>
        <v>0</v>
      </c>
      <c r="BJ232" s="20" t="s">
        <v>82</v>
      </c>
      <c r="BK232" s="220">
        <f>ROUND(I232*H232,2)</f>
        <v>0</v>
      </c>
      <c r="BL232" s="20" t="s">
        <v>191</v>
      </c>
      <c r="BM232" s="219" t="s">
        <v>345</v>
      </c>
    </row>
    <row r="233" s="13" customFormat="1">
      <c r="A233" s="13"/>
      <c r="B233" s="226"/>
      <c r="C233" s="227"/>
      <c r="D233" s="228" t="s">
        <v>143</v>
      </c>
      <c r="E233" s="227"/>
      <c r="F233" s="230" t="s">
        <v>346</v>
      </c>
      <c r="G233" s="227"/>
      <c r="H233" s="231">
        <v>383.06</v>
      </c>
      <c r="I233" s="232"/>
      <c r="J233" s="227"/>
      <c r="K233" s="227"/>
      <c r="L233" s="233"/>
      <c r="M233" s="234"/>
      <c r="N233" s="235"/>
      <c r="O233" s="235"/>
      <c r="P233" s="235"/>
      <c r="Q233" s="235"/>
      <c r="R233" s="235"/>
      <c r="S233" s="235"/>
      <c r="T233" s="23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7" t="s">
        <v>143</v>
      </c>
      <c r="AU233" s="237" t="s">
        <v>84</v>
      </c>
      <c r="AV233" s="13" t="s">
        <v>84</v>
      </c>
      <c r="AW233" s="13" t="s">
        <v>4</v>
      </c>
      <c r="AX233" s="13" t="s">
        <v>82</v>
      </c>
      <c r="AY233" s="237" t="s">
        <v>131</v>
      </c>
    </row>
    <row r="234" s="2" customFormat="1" ht="24.15" customHeight="1">
      <c r="A234" s="41"/>
      <c r="B234" s="42"/>
      <c r="C234" s="208" t="s">
        <v>347</v>
      </c>
      <c r="D234" s="208" t="s">
        <v>134</v>
      </c>
      <c r="E234" s="209" t="s">
        <v>348</v>
      </c>
      <c r="F234" s="210" t="s">
        <v>349</v>
      </c>
      <c r="G234" s="211" t="s">
        <v>250</v>
      </c>
      <c r="H234" s="212">
        <v>25.609999999999999</v>
      </c>
      <c r="I234" s="213"/>
      <c r="J234" s="214">
        <f>ROUND(I234*H234,2)</f>
        <v>0</v>
      </c>
      <c r="K234" s="210" t="s">
        <v>138</v>
      </c>
      <c r="L234" s="47"/>
      <c r="M234" s="215" t="s">
        <v>19</v>
      </c>
      <c r="N234" s="216" t="s">
        <v>45</v>
      </c>
      <c r="O234" s="87"/>
      <c r="P234" s="217">
        <f>O234*H234</f>
        <v>0</v>
      </c>
      <c r="Q234" s="217">
        <v>0.00091</v>
      </c>
      <c r="R234" s="217">
        <f>Q234*H234</f>
        <v>0.023305099999999999</v>
      </c>
      <c r="S234" s="217">
        <v>0</v>
      </c>
      <c r="T234" s="218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9" t="s">
        <v>191</v>
      </c>
      <c r="AT234" s="219" t="s">
        <v>134</v>
      </c>
      <c r="AU234" s="219" t="s">
        <v>84</v>
      </c>
      <c r="AY234" s="20" t="s">
        <v>131</v>
      </c>
      <c r="BE234" s="220">
        <f>IF(N234="základní",J234,0)</f>
        <v>0</v>
      </c>
      <c r="BF234" s="220">
        <f>IF(N234="snížená",J234,0)</f>
        <v>0</v>
      </c>
      <c r="BG234" s="220">
        <f>IF(N234="zákl. přenesená",J234,0)</f>
        <v>0</v>
      </c>
      <c r="BH234" s="220">
        <f>IF(N234="sníž. přenesená",J234,0)</f>
        <v>0</v>
      </c>
      <c r="BI234" s="220">
        <f>IF(N234="nulová",J234,0)</f>
        <v>0</v>
      </c>
      <c r="BJ234" s="20" t="s">
        <v>82</v>
      </c>
      <c r="BK234" s="220">
        <f>ROUND(I234*H234,2)</f>
        <v>0</v>
      </c>
      <c r="BL234" s="20" t="s">
        <v>191</v>
      </c>
      <c r="BM234" s="219" t="s">
        <v>350</v>
      </c>
    </row>
    <row r="235" s="2" customFormat="1">
      <c r="A235" s="41"/>
      <c r="B235" s="42"/>
      <c r="C235" s="43"/>
      <c r="D235" s="221" t="s">
        <v>141</v>
      </c>
      <c r="E235" s="43"/>
      <c r="F235" s="222" t="s">
        <v>351</v>
      </c>
      <c r="G235" s="43"/>
      <c r="H235" s="43"/>
      <c r="I235" s="223"/>
      <c r="J235" s="43"/>
      <c r="K235" s="43"/>
      <c r="L235" s="47"/>
      <c r="M235" s="224"/>
      <c r="N235" s="225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141</v>
      </c>
      <c r="AU235" s="20" t="s">
        <v>84</v>
      </c>
    </row>
    <row r="236" s="15" customFormat="1">
      <c r="A236" s="15"/>
      <c r="B236" s="249"/>
      <c r="C236" s="250"/>
      <c r="D236" s="228" t="s">
        <v>143</v>
      </c>
      <c r="E236" s="251" t="s">
        <v>19</v>
      </c>
      <c r="F236" s="252" t="s">
        <v>352</v>
      </c>
      <c r="G236" s="250"/>
      <c r="H236" s="251" t="s">
        <v>19</v>
      </c>
      <c r="I236" s="253"/>
      <c r="J236" s="250"/>
      <c r="K236" s="250"/>
      <c r="L236" s="254"/>
      <c r="M236" s="255"/>
      <c r="N236" s="256"/>
      <c r="O236" s="256"/>
      <c r="P236" s="256"/>
      <c r="Q236" s="256"/>
      <c r="R236" s="256"/>
      <c r="S236" s="256"/>
      <c r="T236" s="257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58" t="s">
        <v>143</v>
      </c>
      <c r="AU236" s="258" t="s">
        <v>84</v>
      </c>
      <c r="AV236" s="15" t="s">
        <v>82</v>
      </c>
      <c r="AW236" s="15" t="s">
        <v>34</v>
      </c>
      <c r="AX236" s="15" t="s">
        <v>74</v>
      </c>
      <c r="AY236" s="258" t="s">
        <v>131</v>
      </c>
    </row>
    <row r="237" s="13" customFormat="1">
      <c r="A237" s="13"/>
      <c r="B237" s="226"/>
      <c r="C237" s="227"/>
      <c r="D237" s="228" t="s">
        <v>143</v>
      </c>
      <c r="E237" s="229" t="s">
        <v>19</v>
      </c>
      <c r="F237" s="230" t="s">
        <v>353</v>
      </c>
      <c r="G237" s="227"/>
      <c r="H237" s="231">
        <v>25.609999999999999</v>
      </c>
      <c r="I237" s="232"/>
      <c r="J237" s="227"/>
      <c r="K237" s="227"/>
      <c r="L237" s="233"/>
      <c r="M237" s="234"/>
      <c r="N237" s="235"/>
      <c r="O237" s="235"/>
      <c r="P237" s="235"/>
      <c r="Q237" s="235"/>
      <c r="R237" s="235"/>
      <c r="S237" s="235"/>
      <c r="T237" s="23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7" t="s">
        <v>143</v>
      </c>
      <c r="AU237" s="237" t="s">
        <v>84</v>
      </c>
      <c r="AV237" s="13" t="s">
        <v>84</v>
      </c>
      <c r="AW237" s="13" t="s">
        <v>34</v>
      </c>
      <c r="AX237" s="13" t="s">
        <v>74</v>
      </c>
      <c r="AY237" s="237" t="s">
        <v>131</v>
      </c>
    </row>
    <row r="238" s="14" customFormat="1">
      <c r="A238" s="14"/>
      <c r="B238" s="238"/>
      <c r="C238" s="239"/>
      <c r="D238" s="228" t="s">
        <v>143</v>
      </c>
      <c r="E238" s="240" t="s">
        <v>19</v>
      </c>
      <c r="F238" s="241" t="s">
        <v>145</v>
      </c>
      <c r="G238" s="239"/>
      <c r="H238" s="242">
        <v>25.609999999999999</v>
      </c>
      <c r="I238" s="243"/>
      <c r="J238" s="239"/>
      <c r="K238" s="239"/>
      <c r="L238" s="244"/>
      <c r="M238" s="245"/>
      <c r="N238" s="246"/>
      <c r="O238" s="246"/>
      <c r="P238" s="246"/>
      <c r="Q238" s="246"/>
      <c r="R238" s="246"/>
      <c r="S238" s="246"/>
      <c r="T238" s="247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8" t="s">
        <v>143</v>
      </c>
      <c r="AU238" s="248" t="s">
        <v>84</v>
      </c>
      <c r="AV238" s="14" t="s">
        <v>139</v>
      </c>
      <c r="AW238" s="14" t="s">
        <v>34</v>
      </c>
      <c r="AX238" s="14" t="s">
        <v>82</v>
      </c>
      <c r="AY238" s="248" t="s">
        <v>131</v>
      </c>
    </row>
    <row r="239" s="2" customFormat="1" ht="16.5" customHeight="1">
      <c r="A239" s="41"/>
      <c r="B239" s="42"/>
      <c r="C239" s="260" t="s">
        <v>354</v>
      </c>
      <c r="D239" s="260" t="s">
        <v>221</v>
      </c>
      <c r="E239" s="261" t="s">
        <v>355</v>
      </c>
      <c r="F239" s="262" t="s">
        <v>356</v>
      </c>
      <c r="G239" s="263" t="s">
        <v>231</v>
      </c>
      <c r="H239" s="264">
        <v>14</v>
      </c>
      <c r="I239" s="265"/>
      <c r="J239" s="266">
        <f>ROUND(I239*H239,2)</f>
        <v>0</v>
      </c>
      <c r="K239" s="262" t="s">
        <v>19</v>
      </c>
      <c r="L239" s="267"/>
      <c r="M239" s="268" t="s">
        <v>19</v>
      </c>
      <c r="N239" s="269" t="s">
        <v>45</v>
      </c>
      <c r="O239" s="87"/>
      <c r="P239" s="217">
        <f>O239*H239</f>
        <v>0</v>
      </c>
      <c r="Q239" s="217">
        <v>0.00079000000000000001</v>
      </c>
      <c r="R239" s="217">
        <f>Q239*H239</f>
        <v>0.01106</v>
      </c>
      <c r="S239" s="217">
        <v>0</v>
      </c>
      <c r="T239" s="218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9" t="s">
        <v>224</v>
      </c>
      <c r="AT239" s="219" t="s">
        <v>221</v>
      </c>
      <c r="AU239" s="219" t="s">
        <v>84</v>
      </c>
      <c r="AY239" s="20" t="s">
        <v>131</v>
      </c>
      <c r="BE239" s="220">
        <f>IF(N239="základní",J239,0)</f>
        <v>0</v>
      </c>
      <c r="BF239" s="220">
        <f>IF(N239="snížená",J239,0)</f>
        <v>0</v>
      </c>
      <c r="BG239" s="220">
        <f>IF(N239="zákl. přenesená",J239,0)</f>
        <v>0</v>
      </c>
      <c r="BH239" s="220">
        <f>IF(N239="sníž. přenesená",J239,0)</f>
        <v>0</v>
      </c>
      <c r="BI239" s="220">
        <f>IF(N239="nulová",J239,0)</f>
        <v>0</v>
      </c>
      <c r="BJ239" s="20" t="s">
        <v>82</v>
      </c>
      <c r="BK239" s="220">
        <f>ROUND(I239*H239,2)</f>
        <v>0</v>
      </c>
      <c r="BL239" s="20" t="s">
        <v>191</v>
      </c>
      <c r="BM239" s="219" t="s">
        <v>357</v>
      </c>
    </row>
    <row r="240" s="15" customFormat="1">
      <c r="A240" s="15"/>
      <c r="B240" s="249"/>
      <c r="C240" s="250"/>
      <c r="D240" s="228" t="s">
        <v>143</v>
      </c>
      <c r="E240" s="251" t="s">
        <v>19</v>
      </c>
      <c r="F240" s="252" t="s">
        <v>358</v>
      </c>
      <c r="G240" s="250"/>
      <c r="H240" s="251" t="s">
        <v>19</v>
      </c>
      <c r="I240" s="253"/>
      <c r="J240" s="250"/>
      <c r="K240" s="250"/>
      <c r="L240" s="254"/>
      <c r="M240" s="255"/>
      <c r="N240" s="256"/>
      <c r="O240" s="256"/>
      <c r="P240" s="256"/>
      <c r="Q240" s="256"/>
      <c r="R240" s="256"/>
      <c r="S240" s="256"/>
      <c r="T240" s="257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58" t="s">
        <v>143</v>
      </c>
      <c r="AU240" s="258" t="s">
        <v>84</v>
      </c>
      <c r="AV240" s="15" t="s">
        <v>82</v>
      </c>
      <c r="AW240" s="15" t="s">
        <v>34</v>
      </c>
      <c r="AX240" s="15" t="s">
        <v>74</v>
      </c>
      <c r="AY240" s="258" t="s">
        <v>131</v>
      </c>
    </row>
    <row r="241" s="13" customFormat="1">
      <c r="A241" s="13"/>
      <c r="B241" s="226"/>
      <c r="C241" s="227"/>
      <c r="D241" s="228" t="s">
        <v>143</v>
      </c>
      <c r="E241" s="229" t="s">
        <v>19</v>
      </c>
      <c r="F241" s="230" t="s">
        <v>359</v>
      </c>
      <c r="G241" s="227"/>
      <c r="H241" s="231">
        <v>13.917999999999999</v>
      </c>
      <c r="I241" s="232"/>
      <c r="J241" s="227"/>
      <c r="K241" s="227"/>
      <c r="L241" s="233"/>
      <c r="M241" s="234"/>
      <c r="N241" s="235"/>
      <c r="O241" s="235"/>
      <c r="P241" s="235"/>
      <c r="Q241" s="235"/>
      <c r="R241" s="235"/>
      <c r="S241" s="235"/>
      <c r="T241" s="236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7" t="s">
        <v>143</v>
      </c>
      <c r="AU241" s="237" t="s">
        <v>84</v>
      </c>
      <c r="AV241" s="13" t="s">
        <v>84</v>
      </c>
      <c r="AW241" s="13" t="s">
        <v>34</v>
      </c>
      <c r="AX241" s="13" t="s">
        <v>74</v>
      </c>
      <c r="AY241" s="237" t="s">
        <v>131</v>
      </c>
    </row>
    <row r="242" s="13" customFormat="1">
      <c r="A242" s="13"/>
      <c r="B242" s="226"/>
      <c r="C242" s="227"/>
      <c r="D242" s="228" t="s">
        <v>143</v>
      </c>
      <c r="E242" s="229" t="s">
        <v>19</v>
      </c>
      <c r="F242" s="230" t="s">
        <v>360</v>
      </c>
      <c r="G242" s="227"/>
      <c r="H242" s="231">
        <v>0.082000000000000003</v>
      </c>
      <c r="I242" s="232"/>
      <c r="J242" s="227"/>
      <c r="K242" s="227"/>
      <c r="L242" s="233"/>
      <c r="M242" s="234"/>
      <c r="N242" s="235"/>
      <c r="O242" s="235"/>
      <c r="P242" s="235"/>
      <c r="Q242" s="235"/>
      <c r="R242" s="235"/>
      <c r="S242" s="235"/>
      <c r="T242" s="23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7" t="s">
        <v>143</v>
      </c>
      <c r="AU242" s="237" t="s">
        <v>84</v>
      </c>
      <c r="AV242" s="13" t="s">
        <v>84</v>
      </c>
      <c r="AW242" s="13" t="s">
        <v>34</v>
      </c>
      <c r="AX242" s="13" t="s">
        <v>74</v>
      </c>
      <c r="AY242" s="237" t="s">
        <v>131</v>
      </c>
    </row>
    <row r="243" s="14" customFormat="1">
      <c r="A243" s="14"/>
      <c r="B243" s="238"/>
      <c r="C243" s="239"/>
      <c r="D243" s="228" t="s">
        <v>143</v>
      </c>
      <c r="E243" s="240" t="s">
        <v>19</v>
      </c>
      <c r="F243" s="241" t="s">
        <v>145</v>
      </c>
      <c r="G243" s="239"/>
      <c r="H243" s="242">
        <v>14</v>
      </c>
      <c r="I243" s="243"/>
      <c r="J243" s="239"/>
      <c r="K243" s="239"/>
      <c r="L243" s="244"/>
      <c r="M243" s="245"/>
      <c r="N243" s="246"/>
      <c r="O243" s="246"/>
      <c r="P243" s="246"/>
      <c r="Q243" s="246"/>
      <c r="R243" s="246"/>
      <c r="S243" s="246"/>
      <c r="T243" s="247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8" t="s">
        <v>143</v>
      </c>
      <c r="AU243" s="248" t="s">
        <v>84</v>
      </c>
      <c r="AV243" s="14" t="s">
        <v>139</v>
      </c>
      <c r="AW243" s="14" t="s">
        <v>34</v>
      </c>
      <c r="AX243" s="14" t="s">
        <v>82</v>
      </c>
      <c r="AY243" s="248" t="s">
        <v>131</v>
      </c>
    </row>
    <row r="244" s="2" customFormat="1" ht="33" customHeight="1">
      <c r="A244" s="41"/>
      <c r="B244" s="42"/>
      <c r="C244" s="260" t="s">
        <v>224</v>
      </c>
      <c r="D244" s="260" t="s">
        <v>221</v>
      </c>
      <c r="E244" s="261" t="s">
        <v>361</v>
      </c>
      <c r="F244" s="262" t="s">
        <v>362</v>
      </c>
      <c r="G244" s="263" t="s">
        <v>231</v>
      </c>
      <c r="H244" s="264">
        <v>2</v>
      </c>
      <c r="I244" s="265"/>
      <c r="J244" s="266">
        <f>ROUND(I244*H244,2)</f>
        <v>0</v>
      </c>
      <c r="K244" s="262" t="s">
        <v>19</v>
      </c>
      <c r="L244" s="267"/>
      <c r="M244" s="268" t="s">
        <v>19</v>
      </c>
      <c r="N244" s="269" t="s">
        <v>45</v>
      </c>
      <c r="O244" s="87"/>
      <c r="P244" s="217">
        <f>O244*H244</f>
        <v>0</v>
      </c>
      <c r="Q244" s="217">
        <v>0.00050000000000000001</v>
      </c>
      <c r="R244" s="217">
        <f>Q244*H244</f>
        <v>0.001</v>
      </c>
      <c r="S244" s="217">
        <v>0</v>
      </c>
      <c r="T244" s="218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9" t="s">
        <v>224</v>
      </c>
      <c r="AT244" s="219" t="s">
        <v>221</v>
      </c>
      <c r="AU244" s="219" t="s">
        <v>84</v>
      </c>
      <c r="AY244" s="20" t="s">
        <v>131</v>
      </c>
      <c r="BE244" s="220">
        <f>IF(N244="základní",J244,0)</f>
        <v>0</v>
      </c>
      <c r="BF244" s="220">
        <f>IF(N244="snížená",J244,0)</f>
        <v>0</v>
      </c>
      <c r="BG244" s="220">
        <f>IF(N244="zákl. přenesená",J244,0)</f>
        <v>0</v>
      </c>
      <c r="BH244" s="220">
        <f>IF(N244="sníž. přenesená",J244,0)</f>
        <v>0</v>
      </c>
      <c r="BI244" s="220">
        <f>IF(N244="nulová",J244,0)</f>
        <v>0</v>
      </c>
      <c r="BJ244" s="20" t="s">
        <v>82</v>
      </c>
      <c r="BK244" s="220">
        <f>ROUND(I244*H244,2)</f>
        <v>0</v>
      </c>
      <c r="BL244" s="20" t="s">
        <v>191</v>
      </c>
      <c r="BM244" s="219" t="s">
        <v>363</v>
      </c>
    </row>
    <row r="245" s="2" customFormat="1" ht="24.15" customHeight="1">
      <c r="A245" s="41"/>
      <c r="B245" s="42"/>
      <c r="C245" s="208" t="s">
        <v>364</v>
      </c>
      <c r="D245" s="208" t="s">
        <v>134</v>
      </c>
      <c r="E245" s="209" t="s">
        <v>365</v>
      </c>
      <c r="F245" s="210" t="s">
        <v>366</v>
      </c>
      <c r="G245" s="211" t="s">
        <v>250</v>
      </c>
      <c r="H245" s="212">
        <v>28</v>
      </c>
      <c r="I245" s="213"/>
      <c r="J245" s="214">
        <f>ROUND(I245*H245,2)</f>
        <v>0</v>
      </c>
      <c r="K245" s="210" t="s">
        <v>138</v>
      </c>
      <c r="L245" s="47"/>
      <c r="M245" s="215" t="s">
        <v>19</v>
      </c>
      <c r="N245" s="216" t="s">
        <v>45</v>
      </c>
      <c r="O245" s="87"/>
      <c r="P245" s="217">
        <f>O245*H245</f>
        <v>0</v>
      </c>
      <c r="Q245" s="217">
        <v>0</v>
      </c>
      <c r="R245" s="217">
        <f>Q245*H245</f>
        <v>0</v>
      </c>
      <c r="S245" s="217">
        <v>0</v>
      </c>
      <c r="T245" s="218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9" t="s">
        <v>191</v>
      </c>
      <c r="AT245" s="219" t="s">
        <v>134</v>
      </c>
      <c r="AU245" s="219" t="s">
        <v>84</v>
      </c>
      <c r="AY245" s="20" t="s">
        <v>131</v>
      </c>
      <c r="BE245" s="220">
        <f>IF(N245="základní",J245,0)</f>
        <v>0</v>
      </c>
      <c r="BF245" s="220">
        <f>IF(N245="snížená",J245,0)</f>
        <v>0</v>
      </c>
      <c r="BG245" s="220">
        <f>IF(N245="zákl. přenesená",J245,0)</f>
        <v>0</v>
      </c>
      <c r="BH245" s="220">
        <f>IF(N245="sníž. přenesená",J245,0)</f>
        <v>0</v>
      </c>
      <c r="BI245" s="220">
        <f>IF(N245="nulová",J245,0)</f>
        <v>0</v>
      </c>
      <c r="BJ245" s="20" t="s">
        <v>82</v>
      </c>
      <c r="BK245" s="220">
        <f>ROUND(I245*H245,2)</f>
        <v>0</v>
      </c>
      <c r="BL245" s="20" t="s">
        <v>191</v>
      </c>
      <c r="BM245" s="219" t="s">
        <v>367</v>
      </c>
    </row>
    <row r="246" s="2" customFormat="1">
      <c r="A246" s="41"/>
      <c r="B246" s="42"/>
      <c r="C246" s="43"/>
      <c r="D246" s="221" t="s">
        <v>141</v>
      </c>
      <c r="E246" s="43"/>
      <c r="F246" s="222" t="s">
        <v>368</v>
      </c>
      <c r="G246" s="43"/>
      <c r="H246" s="43"/>
      <c r="I246" s="223"/>
      <c r="J246" s="43"/>
      <c r="K246" s="43"/>
      <c r="L246" s="47"/>
      <c r="M246" s="224"/>
      <c r="N246" s="225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141</v>
      </c>
      <c r="AU246" s="20" t="s">
        <v>84</v>
      </c>
    </row>
    <row r="247" s="15" customFormat="1">
      <c r="A247" s="15"/>
      <c r="B247" s="249"/>
      <c r="C247" s="250"/>
      <c r="D247" s="228" t="s">
        <v>143</v>
      </c>
      <c r="E247" s="251" t="s">
        <v>19</v>
      </c>
      <c r="F247" s="252" t="s">
        <v>369</v>
      </c>
      <c r="G247" s="250"/>
      <c r="H247" s="251" t="s">
        <v>19</v>
      </c>
      <c r="I247" s="253"/>
      <c r="J247" s="250"/>
      <c r="K247" s="250"/>
      <c r="L247" s="254"/>
      <c r="M247" s="255"/>
      <c r="N247" s="256"/>
      <c r="O247" s="256"/>
      <c r="P247" s="256"/>
      <c r="Q247" s="256"/>
      <c r="R247" s="256"/>
      <c r="S247" s="256"/>
      <c r="T247" s="257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58" t="s">
        <v>143</v>
      </c>
      <c r="AU247" s="258" t="s">
        <v>84</v>
      </c>
      <c r="AV247" s="15" t="s">
        <v>82</v>
      </c>
      <c r="AW247" s="15" t="s">
        <v>34</v>
      </c>
      <c r="AX247" s="15" t="s">
        <v>74</v>
      </c>
      <c r="AY247" s="258" t="s">
        <v>131</v>
      </c>
    </row>
    <row r="248" s="13" customFormat="1">
      <c r="A248" s="13"/>
      <c r="B248" s="226"/>
      <c r="C248" s="227"/>
      <c r="D248" s="228" t="s">
        <v>143</v>
      </c>
      <c r="E248" s="229" t="s">
        <v>19</v>
      </c>
      <c r="F248" s="230" t="s">
        <v>370</v>
      </c>
      <c r="G248" s="227"/>
      <c r="H248" s="231">
        <v>28</v>
      </c>
      <c r="I248" s="232"/>
      <c r="J248" s="227"/>
      <c r="K248" s="227"/>
      <c r="L248" s="233"/>
      <c r="M248" s="234"/>
      <c r="N248" s="235"/>
      <c r="O248" s="235"/>
      <c r="P248" s="235"/>
      <c r="Q248" s="235"/>
      <c r="R248" s="235"/>
      <c r="S248" s="235"/>
      <c r="T248" s="23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7" t="s">
        <v>143</v>
      </c>
      <c r="AU248" s="237" t="s">
        <v>84</v>
      </c>
      <c r="AV248" s="13" t="s">
        <v>84</v>
      </c>
      <c r="AW248" s="13" t="s">
        <v>34</v>
      </c>
      <c r="AX248" s="13" t="s">
        <v>74</v>
      </c>
      <c r="AY248" s="237" t="s">
        <v>131</v>
      </c>
    </row>
    <row r="249" s="14" customFormat="1">
      <c r="A249" s="14"/>
      <c r="B249" s="238"/>
      <c r="C249" s="239"/>
      <c r="D249" s="228" t="s">
        <v>143</v>
      </c>
      <c r="E249" s="240" t="s">
        <v>19</v>
      </c>
      <c r="F249" s="241" t="s">
        <v>145</v>
      </c>
      <c r="G249" s="239"/>
      <c r="H249" s="242">
        <v>28</v>
      </c>
      <c r="I249" s="243"/>
      <c r="J249" s="239"/>
      <c r="K249" s="239"/>
      <c r="L249" s="244"/>
      <c r="M249" s="245"/>
      <c r="N249" s="246"/>
      <c r="O249" s="246"/>
      <c r="P249" s="246"/>
      <c r="Q249" s="246"/>
      <c r="R249" s="246"/>
      <c r="S249" s="246"/>
      <c r="T249" s="247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8" t="s">
        <v>143</v>
      </c>
      <c r="AU249" s="248" t="s">
        <v>84</v>
      </c>
      <c r="AV249" s="14" t="s">
        <v>139</v>
      </c>
      <c r="AW249" s="14" t="s">
        <v>34</v>
      </c>
      <c r="AX249" s="14" t="s">
        <v>82</v>
      </c>
      <c r="AY249" s="248" t="s">
        <v>131</v>
      </c>
    </row>
    <row r="250" s="2" customFormat="1" ht="24.15" customHeight="1">
      <c r="A250" s="41"/>
      <c r="B250" s="42"/>
      <c r="C250" s="260" t="s">
        <v>371</v>
      </c>
      <c r="D250" s="260" t="s">
        <v>221</v>
      </c>
      <c r="E250" s="261" t="s">
        <v>372</v>
      </c>
      <c r="F250" s="262" t="s">
        <v>373</v>
      </c>
      <c r="G250" s="263" t="s">
        <v>231</v>
      </c>
      <c r="H250" s="264">
        <v>15</v>
      </c>
      <c r="I250" s="265"/>
      <c r="J250" s="266">
        <f>ROUND(I250*H250,2)</f>
        <v>0</v>
      </c>
      <c r="K250" s="262" t="s">
        <v>19</v>
      </c>
      <c r="L250" s="267"/>
      <c r="M250" s="268" t="s">
        <v>19</v>
      </c>
      <c r="N250" s="269" t="s">
        <v>45</v>
      </c>
      <c r="O250" s="87"/>
      <c r="P250" s="217">
        <f>O250*H250</f>
        <v>0</v>
      </c>
      <c r="Q250" s="217">
        <v>0.0097800000000000005</v>
      </c>
      <c r="R250" s="217">
        <f>Q250*H250</f>
        <v>0.1467</v>
      </c>
      <c r="S250" s="217">
        <v>0</v>
      </c>
      <c r="T250" s="218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9" t="s">
        <v>224</v>
      </c>
      <c r="AT250" s="219" t="s">
        <v>221</v>
      </c>
      <c r="AU250" s="219" t="s">
        <v>84</v>
      </c>
      <c r="AY250" s="20" t="s">
        <v>131</v>
      </c>
      <c r="BE250" s="220">
        <f>IF(N250="základní",J250,0)</f>
        <v>0</v>
      </c>
      <c r="BF250" s="220">
        <f>IF(N250="snížená",J250,0)</f>
        <v>0</v>
      </c>
      <c r="BG250" s="220">
        <f>IF(N250="zákl. přenesená",J250,0)</f>
        <v>0</v>
      </c>
      <c r="BH250" s="220">
        <f>IF(N250="sníž. přenesená",J250,0)</f>
        <v>0</v>
      </c>
      <c r="BI250" s="220">
        <f>IF(N250="nulová",J250,0)</f>
        <v>0</v>
      </c>
      <c r="BJ250" s="20" t="s">
        <v>82</v>
      </c>
      <c r="BK250" s="220">
        <f>ROUND(I250*H250,2)</f>
        <v>0</v>
      </c>
      <c r="BL250" s="20" t="s">
        <v>191</v>
      </c>
      <c r="BM250" s="219" t="s">
        <v>374</v>
      </c>
    </row>
    <row r="251" s="15" customFormat="1">
      <c r="A251" s="15"/>
      <c r="B251" s="249"/>
      <c r="C251" s="250"/>
      <c r="D251" s="228" t="s">
        <v>143</v>
      </c>
      <c r="E251" s="251" t="s">
        <v>19</v>
      </c>
      <c r="F251" s="252" t="s">
        <v>375</v>
      </c>
      <c r="G251" s="250"/>
      <c r="H251" s="251" t="s">
        <v>19</v>
      </c>
      <c r="I251" s="253"/>
      <c r="J251" s="250"/>
      <c r="K251" s="250"/>
      <c r="L251" s="254"/>
      <c r="M251" s="255"/>
      <c r="N251" s="256"/>
      <c r="O251" s="256"/>
      <c r="P251" s="256"/>
      <c r="Q251" s="256"/>
      <c r="R251" s="256"/>
      <c r="S251" s="256"/>
      <c r="T251" s="257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8" t="s">
        <v>143</v>
      </c>
      <c r="AU251" s="258" t="s">
        <v>84</v>
      </c>
      <c r="AV251" s="15" t="s">
        <v>82</v>
      </c>
      <c r="AW251" s="15" t="s">
        <v>34</v>
      </c>
      <c r="AX251" s="15" t="s">
        <v>74</v>
      </c>
      <c r="AY251" s="258" t="s">
        <v>131</v>
      </c>
    </row>
    <row r="252" s="13" customFormat="1">
      <c r="A252" s="13"/>
      <c r="B252" s="226"/>
      <c r="C252" s="227"/>
      <c r="D252" s="228" t="s">
        <v>143</v>
      </c>
      <c r="E252" s="229" t="s">
        <v>19</v>
      </c>
      <c r="F252" s="230" t="s">
        <v>376</v>
      </c>
      <c r="G252" s="227"/>
      <c r="H252" s="231">
        <v>14.359</v>
      </c>
      <c r="I252" s="232"/>
      <c r="J252" s="227"/>
      <c r="K252" s="227"/>
      <c r="L252" s="233"/>
      <c r="M252" s="234"/>
      <c r="N252" s="235"/>
      <c r="O252" s="235"/>
      <c r="P252" s="235"/>
      <c r="Q252" s="235"/>
      <c r="R252" s="235"/>
      <c r="S252" s="235"/>
      <c r="T252" s="23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7" t="s">
        <v>143</v>
      </c>
      <c r="AU252" s="237" t="s">
        <v>84</v>
      </c>
      <c r="AV252" s="13" t="s">
        <v>84</v>
      </c>
      <c r="AW252" s="13" t="s">
        <v>34</v>
      </c>
      <c r="AX252" s="13" t="s">
        <v>74</v>
      </c>
      <c r="AY252" s="237" t="s">
        <v>131</v>
      </c>
    </row>
    <row r="253" s="13" customFormat="1">
      <c r="A253" s="13"/>
      <c r="B253" s="226"/>
      <c r="C253" s="227"/>
      <c r="D253" s="228" t="s">
        <v>143</v>
      </c>
      <c r="E253" s="229" t="s">
        <v>19</v>
      </c>
      <c r="F253" s="230" t="s">
        <v>377</v>
      </c>
      <c r="G253" s="227"/>
      <c r="H253" s="231">
        <v>0.64100000000000001</v>
      </c>
      <c r="I253" s="232"/>
      <c r="J253" s="227"/>
      <c r="K253" s="227"/>
      <c r="L253" s="233"/>
      <c r="M253" s="234"/>
      <c r="N253" s="235"/>
      <c r="O253" s="235"/>
      <c r="P253" s="235"/>
      <c r="Q253" s="235"/>
      <c r="R253" s="235"/>
      <c r="S253" s="235"/>
      <c r="T253" s="236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7" t="s">
        <v>143</v>
      </c>
      <c r="AU253" s="237" t="s">
        <v>84</v>
      </c>
      <c r="AV253" s="13" t="s">
        <v>84</v>
      </c>
      <c r="AW253" s="13" t="s">
        <v>34</v>
      </c>
      <c r="AX253" s="13" t="s">
        <v>74</v>
      </c>
      <c r="AY253" s="237" t="s">
        <v>131</v>
      </c>
    </row>
    <row r="254" s="14" customFormat="1">
      <c r="A254" s="14"/>
      <c r="B254" s="238"/>
      <c r="C254" s="239"/>
      <c r="D254" s="228" t="s">
        <v>143</v>
      </c>
      <c r="E254" s="240" t="s">
        <v>19</v>
      </c>
      <c r="F254" s="241" t="s">
        <v>145</v>
      </c>
      <c r="G254" s="239"/>
      <c r="H254" s="242">
        <v>15</v>
      </c>
      <c r="I254" s="243"/>
      <c r="J254" s="239"/>
      <c r="K254" s="239"/>
      <c r="L254" s="244"/>
      <c r="M254" s="245"/>
      <c r="N254" s="246"/>
      <c r="O254" s="246"/>
      <c r="P254" s="246"/>
      <c r="Q254" s="246"/>
      <c r="R254" s="246"/>
      <c r="S254" s="246"/>
      <c r="T254" s="247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8" t="s">
        <v>143</v>
      </c>
      <c r="AU254" s="248" t="s">
        <v>84</v>
      </c>
      <c r="AV254" s="14" t="s">
        <v>139</v>
      </c>
      <c r="AW254" s="14" t="s">
        <v>34</v>
      </c>
      <c r="AX254" s="14" t="s">
        <v>82</v>
      </c>
      <c r="AY254" s="248" t="s">
        <v>131</v>
      </c>
    </row>
    <row r="255" s="2" customFormat="1" ht="49.05" customHeight="1">
      <c r="A255" s="41"/>
      <c r="B255" s="42"/>
      <c r="C255" s="208" t="s">
        <v>378</v>
      </c>
      <c r="D255" s="208" t="s">
        <v>134</v>
      </c>
      <c r="E255" s="209" t="s">
        <v>379</v>
      </c>
      <c r="F255" s="210" t="s">
        <v>380</v>
      </c>
      <c r="G255" s="211" t="s">
        <v>231</v>
      </c>
      <c r="H255" s="212">
        <v>1</v>
      </c>
      <c r="I255" s="213"/>
      <c r="J255" s="214">
        <f>ROUND(I255*H255,2)</f>
        <v>0</v>
      </c>
      <c r="K255" s="210" t="s">
        <v>138</v>
      </c>
      <c r="L255" s="47"/>
      <c r="M255" s="215" t="s">
        <v>19</v>
      </c>
      <c r="N255" s="216" t="s">
        <v>45</v>
      </c>
      <c r="O255" s="87"/>
      <c r="P255" s="217">
        <f>O255*H255</f>
        <v>0</v>
      </c>
      <c r="Q255" s="217">
        <v>0.00044999999999999999</v>
      </c>
      <c r="R255" s="217">
        <f>Q255*H255</f>
        <v>0.00044999999999999999</v>
      </c>
      <c r="S255" s="217">
        <v>0</v>
      </c>
      <c r="T255" s="218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9" t="s">
        <v>191</v>
      </c>
      <c r="AT255" s="219" t="s">
        <v>134</v>
      </c>
      <c r="AU255" s="219" t="s">
        <v>84</v>
      </c>
      <c r="AY255" s="20" t="s">
        <v>131</v>
      </c>
      <c r="BE255" s="220">
        <f>IF(N255="základní",J255,0)</f>
        <v>0</v>
      </c>
      <c r="BF255" s="220">
        <f>IF(N255="snížená",J255,0)</f>
        <v>0</v>
      </c>
      <c r="BG255" s="220">
        <f>IF(N255="zákl. přenesená",J255,0)</f>
        <v>0</v>
      </c>
      <c r="BH255" s="220">
        <f>IF(N255="sníž. přenesená",J255,0)</f>
        <v>0</v>
      </c>
      <c r="BI255" s="220">
        <f>IF(N255="nulová",J255,0)</f>
        <v>0</v>
      </c>
      <c r="BJ255" s="20" t="s">
        <v>82</v>
      </c>
      <c r="BK255" s="220">
        <f>ROUND(I255*H255,2)</f>
        <v>0</v>
      </c>
      <c r="BL255" s="20" t="s">
        <v>191</v>
      </c>
      <c r="BM255" s="219" t="s">
        <v>381</v>
      </c>
    </row>
    <row r="256" s="2" customFormat="1">
      <c r="A256" s="41"/>
      <c r="B256" s="42"/>
      <c r="C256" s="43"/>
      <c r="D256" s="221" t="s">
        <v>141</v>
      </c>
      <c r="E256" s="43"/>
      <c r="F256" s="222" t="s">
        <v>382</v>
      </c>
      <c r="G256" s="43"/>
      <c r="H256" s="43"/>
      <c r="I256" s="223"/>
      <c r="J256" s="43"/>
      <c r="K256" s="43"/>
      <c r="L256" s="47"/>
      <c r="M256" s="224"/>
      <c r="N256" s="225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141</v>
      </c>
      <c r="AU256" s="20" t="s">
        <v>84</v>
      </c>
    </row>
    <row r="257" s="15" customFormat="1">
      <c r="A257" s="15"/>
      <c r="B257" s="249"/>
      <c r="C257" s="250"/>
      <c r="D257" s="228" t="s">
        <v>143</v>
      </c>
      <c r="E257" s="251" t="s">
        <v>19</v>
      </c>
      <c r="F257" s="252" t="s">
        <v>383</v>
      </c>
      <c r="G257" s="250"/>
      <c r="H257" s="251" t="s">
        <v>19</v>
      </c>
      <c r="I257" s="253"/>
      <c r="J257" s="250"/>
      <c r="K257" s="250"/>
      <c r="L257" s="254"/>
      <c r="M257" s="255"/>
      <c r="N257" s="256"/>
      <c r="O257" s="256"/>
      <c r="P257" s="256"/>
      <c r="Q257" s="256"/>
      <c r="R257" s="256"/>
      <c r="S257" s="256"/>
      <c r="T257" s="257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58" t="s">
        <v>143</v>
      </c>
      <c r="AU257" s="258" t="s">
        <v>84</v>
      </c>
      <c r="AV257" s="15" t="s">
        <v>82</v>
      </c>
      <c r="AW257" s="15" t="s">
        <v>34</v>
      </c>
      <c r="AX257" s="15" t="s">
        <v>74</v>
      </c>
      <c r="AY257" s="258" t="s">
        <v>131</v>
      </c>
    </row>
    <row r="258" s="13" customFormat="1">
      <c r="A258" s="13"/>
      <c r="B258" s="226"/>
      <c r="C258" s="227"/>
      <c r="D258" s="228" t="s">
        <v>143</v>
      </c>
      <c r="E258" s="229" t="s">
        <v>19</v>
      </c>
      <c r="F258" s="230" t="s">
        <v>82</v>
      </c>
      <c r="G258" s="227"/>
      <c r="H258" s="231">
        <v>1</v>
      </c>
      <c r="I258" s="232"/>
      <c r="J258" s="227"/>
      <c r="K258" s="227"/>
      <c r="L258" s="233"/>
      <c r="M258" s="234"/>
      <c r="N258" s="235"/>
      <c r="O258" s="235"/>
      <c r="P258" s="235"/>
      <c r="Q258" s="235"/>
      <c r="R258" s="235"/>
      <c r="S258" s="235"/>
      <c r="T258" s="23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7" t="s">
        <v>143</v>
      </c>
      <c r="AU258" s="237" t="s">
        <v>84</v>
      </c>
      <c r="AV258" s="13" t="s">
        <v>84</v>
      </c>
      <c r="AW258" s="13" t="s">
        <v>34</v>
      </c>
      <c r="AX258" s="13" t="s">
        <v>74</v>
      </c>
      <c r="AY258" s="237" t="s">
        <v>131</v>
      </c>
    </row>
    <row r="259" s="14" customFormat="1">
      <c r="A259" s="14"/>
      <c r="B259" s="238"/>
      <c r="C259" s="239"/>
      <c r="D259" s="228" t="s">
        <v>143</v>
      </c>
      <c r="E259" s="240" t="s">
        <v>19</v>
      </c>
      <c r="F259" s="241" t="s">
        <v>145</v>
      </c>
      <c r="G259" s="239"/>
      <c r="H259" s="242">
        <v>1</v>
      </c>
      <c r="I259" s="243"/>
      <c r="J259" s="239"/>
      <c r="K259" s="239"/>
      <c r="L259" s="244"/>
      <c r="M259" s="245"/>
      <c r="N259" s="246"/>
      <c r="O259" s="246"/>
      <c r="P259" s="246"/>
      <c r="Q259" s="246"/>
      <c r="R259" s="246"/>
      <c r="S259" s="246"/>
      <c r="T259" s="247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8" t="s">
        <v>143</v>
      </c>
      <c r="AU259" s="248" t="s">
        <v>84</v>
      </c>
      <c r="AV259" s="14" t="s">
        <v>139</v>
      </c>
      <c r="AW259" s="14" t="s">
        <v>34</v>
      </c>
      <c r="AX259" s="14" t="s">
        <v>82</v>
      </c>
      <c r="AY259" s="248" t="s">
        <v>131</v>
      </c>
    </row>
    <row r="260" s="2" customFormat="1" ht="49.05" customHeight="1">
      <c r="A260" s="41"/>
      <c r="B260" s="42"/>
      <c r="C260" s="208" t="s">
        <v>384</v>
      </c>
      <c r="D260" s="208" t="s">
        <v>134</v>
      </c>
      <c r="E260" s="209" t="s">
        <v>385</v>
      </c>
      <c r="F260" s="210" t="s">
        <v>386</v>
      </c>
      <c r="G260" s="211" t="s">
        <v>231</v>
      </c>
      <c r="H260" s="212">
        <v>6</v>
      </c>
      <c r="I260" s="213"/>
      <c r="J260" s="214">
        <f>ROUND(I260*H260,2)</f>
        <v>0</v>
      </c>
      <c r="K260" s="210" t="s">
        <v>138</v>
      </c>
      <c r="L260" s="47"/>
      <c r="M260" s="215" t="s">
        <v>19</v>
      </c>
      <c r="N260" s="216" t="s">
        <v>45</v>
      </c>
      <c r="O260" s="87"/>
      <c r="P260" s="217">
        <f>O260*H260</f>
        <v>0</v>
      </c>
      <c r="Q260" s="217">
        <v>0.0014</v>
      </c>
      <c r="R260" s="217">
        <f>Q260*H260</f>
        <v>0.0083999999999999995</v>
      </c>
      <c r="S260" s="217">
        <v>0</v>
      </c>
      <c r="T260" s="218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9" t="s">
        <v>191</v>
      </c>
      <c r="AT260" s="219" t="s">
        <v>134</v>
      </c>
      <c r="AU260" s="219" t="s">
        <v>84</v>
      </c>
      <c r="AY260" s="20" t="s">
        <v>131</v>
      </c>
      <c r="BE260" s="220">
        <f>IF(N260="základní",J260,0)</f>
        <v>0</v>
      </c>
      <c r="BF260" s="220">
        <f>IF(N260="snížená",J260,0)</f>
        <v>0</v>
      </c>
      <c r="BG260" s="220">
        <f>IF(N260="zákl. přenesená",J260,0)</f>
        <v>0</v>
      </c>
      <c r="BH260" s="220">
        <f>IF(N260="sníž. přenesená",J260,0)</f>
        <v>0</v>
      </c>
      <c r="BI260" s="220">
        <f>IF(N260="nulová",J260,0)</f>
        <v>0</v>
      </c>
      <c r="BJ260" s="20" t="s">
        <v>82</v>
      </c>
      <c r="BK260" s="220">
        <f>ROUND(I260*H260,2)</f>
        <v>0</v>
      </c>
      <c r="BL260" s="20" t="s">
        <v>191</v>
      </c>
      <c r="BM260" s="219" t="s">
        <v>387</v>
      </c>
    </row>
    <row r="261" s="2" customFormat="1">
      <c r="A261" s="41"/>
      <c r="B261" s="42"/>
      <c r="C261" s="43"/>
      <c r="D261" s="221" t="s">
        <v>141</v>
      </c>
      <c r="E261" s="43"/>
      <c r="F261" s="222" t="s">
        <v>388</v>
      </c>
      <c r="G261" s="43"/>
      <c r="H261" s="43"/>
      <c r="I261" s="223"/>
      <c r="J261" s="43"/>
      <c r="K261" s="43"/>
      <c r="L261" s="47"/>
      <c r="M261" s="224"/>
      <c r="N261" s="225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141</v>
      </c>
      <c r="AU261" s="20" t="s">
        <v>84</v>
      </c>
    </row>
    <row r="262" s="2" customFormat="1" ht="24.15" customHeight="1">
      <c r="A262" s="41"/>
      <c r="B262" s="42"/>
      <c r="C262" s="208" t="s">
        <v>389</v>
      </c>
      <c r="D262" s="208" t="s">
        <v>134</v>
      </c>
      <c r="E262" s="209" t="s">
        <v>390</v>
      </c>
      <c r="F262" s="210" t="s">
        <v>391</v>
      </c>
      <c r="G262" s="211" t="s">
        <v>250</v>
      </c>
      <c r="H262" s="212">
        <v>76.829999999999998</v>
      </c>
      <c r="I262" s="213"/>
      <c r="J262" s="214">
        <f>ROUND(I262*H262,2)</f>
        <v>0</v>
      </c>
      <c r="K262" s="210" t="s">
        <v>138</v>
      </c>
      <c r="L262" s="47"/>
      <c r="M262" s="215" t="s">
        <v>19</v>
      </c>
      <c r="N262" s="216" t="s">
        <v>45</v>
      </c>
      <c r="O262" s="87"/>
      <c r="P262" s="217">
        <f>O262*H262</f>
        <v>0</v>
      </c>
      <c r="Q262" s="217">
        <v>0</v>
      </c>
      <c r="R262" s="217">
        <f>Q262*H262</f>
        <v>0</v>
      </c>
      <c r="S262" s="217">
        <v>0</v>
      </c>
      <c r="T262" s="218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9" t="s">
        <v>191</v>
      </c>
      <c r="AT262" s="219" t="s">
        <v>134</v>
      </c>
      <c r="AU262" s="219" t="s">
        <v>84</v>
      </c>
      <c r="AY262" s="20" t="s">
        <v>131</v>
      </c>
      <c r="BE262" s="220">
        <f>IF(N262="základní",J262,0)</f>
        <v>0</v>
      </c>
      <c r="BF262" s="220">
        <f>IF(N262="snížená",J262,0)</f>
        <v>0</v>
      </c>
      <c r="BG262" s="220">
        <f>IF(N262="zákl. přenesená",J262,0)</f>
        <v>0</v>
      </c>
      <c r="BH262" s="220">
        <f>IF(N262="sníž. přenesená",J262,0)</f>
        <v>0</v>
      </c>
      <c r="BI262" s="220">
        <f>IF(N262="nulová",J262,0)</f>
        <v>0</v>
      </c>
      <c r="BJ262" s="20" t="s">
        <v>82</v>
      </c>
      <c r="BK262" s="220">
        <f>ROUND(I262*H262,2)</f>
        <v>0</v>
      </c>
      <c r="BL262" s="20" t="s">
        <v>191</v>
      </c>
      <c r="BM262" s="219" t="s">
        <v>392</v>
      </c>
    </row>
    <row r="263" s="2" customFormat="1">
      <c r="A263" s="41"/>
      <c r="B263" s="42"/>
      <c r="C263" s="43"/>
      <c r="D263" s="221" t="s">
        <v>141</v>
      </c>
      <c r="E263" s="43"/>
      <c r="F263" s="222" t="s">
        <v>393</v>
      </c>
      <c r="G263" s="43"/>
      <c r="H263" s="43"/>
      <c r="I263" s="223"/>
      <c r="J263" s="43"/>
      <c r="K263" s="43"/>
      <c r="L263" s="47"/>
      <c r="M263" s="224"/>
      <c r="N263" s="225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141</v>
      </c>
      <c r="AU263" s="20" t="s">
        <v>84</v>
      </c>
    </row>
    <row r="264" s="2" customFormat="1" ht="16.5" customHeight="1">
      <c r="A264" s="41"/>
      <c r="B264" s="42"/>
      <c r="C264" s="260" t="s">
        <v>394</v>
      </c>
      <c r="D264" s="260" t="s">
        <v>221</v>
      </c>
      <c r="E264" s="261" t="s">
        <v>395</v>
      </c>
      <c r="F264" s="262" t="s">
        <v>396</v>
      </c>
      <c r="G264" s="263" t="s">
        <v>250</v>
      </c>
      <c r="H264" s="264">
        <v>26.890999999999998</v>
      </c>
      <c r="I264" s="265"/>
      <c r="J264" s="266">
        <f>ROUND(I264*H264,2)</f>
        <v>0</v>
      </c>
      <c r="K264" s="262" t="s">
        <v>138</v>
      </c>
      <c r="L264" s="267"/>
      <c r="M264" s="268" t="s">
        <v>19</v>
      </c>
      <c r="N264" s="269" t="s">
        <v>45</v>
      </c>
      <c r="O264" s="87"/>
      <c r="P264" s="217">
        <f>O264*H264</f>
        <v>0</v>
      </c>
      <c r="Q264" s="217">
        <v>0.00050000000000000001</v>
      </c>
      <c r="R264" s="217">
        <f>Q264*H264</f>
        <v>0.013445499999999999</v>
      </c>
      <c r="S264" s="217">
        <v>0</v>
      </c>
      <c r="T264" s="218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9" t="s">
        <v>224</v>
      </c>
      <c r="AT264" s="219" t="s">
        <v>221</v>
      </c>
      <c r="AU264" s="219" t="s">
        <v>84</v>
      </c>
      <c r="AY264" s="20" t="s">
        <v>131</v>
      </c>
      <c r="BE264" s="220">
        <f>IF(N264="základní",J264,0)</f>
        <v>0</v>
      </c>
      <c r="BF264" s="220">
        <f>IF(N264="snížená",J264,0)</f>
        <v>0</v>
      </c>
      <c r="BG264" s="220">
        <f>IF(N264="zákl. přenesená",J264,0)</f>
        <v>0</v>
      </c>
      <c r="BH264" s="220">
        <f>IF(N264="sníž. přenesená",J264,0)</f>
        <v>0</v>
      </c>
      <c r="BI264" s="220">
        <f>IF(N264="nulová",J264,0)</f>
        <v>0</v>
      </c>
      <c r="BJ264" s="20" t="s">
        <v>82</v>
      </c>
      <c r="BK264" s="220">
        <f>ROUND(I264*H264,2)</f>
        <v>0</v>
      </c>
      <c r="BL264" s="20" t="s">
        <v>191</v>
      </c>
      <c r="BM264" s="219" t="s">
        <v>397</v>
      </c>
    </row>
    <row r="265" s="13" customFormat="1">
      <c r="A265" s="13"/>
      <c r="B265" s="226"/>
      <c r="C265" s="227"/>
      <c r="D265" s="228" t="s">
        <v>143</v>
      </c>
      <c r="E265" s="229" t="s">
        <v>19</v>
      </c>
      <c r="F265" s="230" t="s">
        <v>353</v>
      </c>
      <c r="G265" s="227"/>
      <c r="H265" s="231">
        <v>25.609999999999999</v>
      </c>
      <c r="I265" s="232"/>
      <c r="J265" s="227"/>
      <c r="K265" s="227"/>
      <c r="L265" s="233"/>
      <c r="M265" s="234"/>
      <c r="N265" s="235"/>
      <c r="O265" s="235"/>
      <c r="P265" s="235"/>
      <c r="Q265" s="235"/>
      <c r="R265" s="235"/>
      <c r="S265" s="235"/>
      <c r="T265" s="23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7" t="s">
        <v>143</v>
      </c>
      <c r="AU265" s="237" t="s">
        <v>84</v>
      </c>
      <c r="AV265" s="13" t="s">
        <v>84</v>
      </c>
      <c r="AW265" s="13" t="s">
        <v>34</v>
      </c>
      <c r="AX265" s="13" t="s">
        <v>74</v>
      </c>
      <c r="AY265" s="237" t="s">
        <v>131</v>
      </c>
    </row>
    <row r="266" s="14" customFormat="1">
      <c r="A266" s="14"/>
      <c r="B266" s="238"/>
      <c r="C266" s="239"/>
      <c r="D266" s="228" t="s">
        <v>143</v>
      </c>
      <c r="E266" s="240" t="s">
        <v>19</v>
      </c>
      <c r="F266" s="241" t="s">
        <v>145</v>
      </c>
      <c r="G266" s="239"/>
      <c r="H266" s="242">
        <v>25.609999999999999</v>
      </c>
      <c r="I266" s="243"/>
      <c r="J266" s="239"/>
      <c r="K266" s="239"/>
      <c r="L266" s="244"/>
      <c r="M266" s="245"/>
      <c r="N266" s="246"/>
      <c r="O266" s="246"/>
      <c r="P266" s="246"/>
      <c r="Q266" s="246"/>
      <c r="R266" s="246"/>
      <c r="S266" s="246"/>
      <c r="T266" s="247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8" t="s">
        <v>143</v>
      </c>
      <c r="AU266" s="248" t="s">
        <v>84</v>
      </c>
      <c r="AV266" s="14" t="s">
        <v>139</v>
      </c>
      <c r="AW266" s="14" t="s">
        <v>34</v>
      </c>
      <c r="AX266" s="14" t="s">
        <v>82</v>
      </c>
      <c r="AY266" s="248" t="s">
        <v>131</v>
      </c>
    </row>
    <row r="267" s="13" customFormat="1">
      <c r="A267" s="13"/>
      <c r="B267" s="226"/>
      <c r="C267" s="227"/>
      <c r="D267" s="228" t="s">
        <v>143</v>
      </c>
      <c r="E267" s="227"/>
      <c r="F267" s="230" t="s">
        <v>398</v>
      </c>
      <c r="G267" s="227"/>
      <c r="H267" s="231">
        <v>26.890999999999998</v>
      </c>
      <c r="I267" s="232"/>
      <c r="J267" s="227"/>
      <c r="K267" s="227"/>
      <c r="L267" s="233"/>
      <c r="M267" s="234"/>
      <c r="N267" s="235"/>
      <c r="O267" s="235"/>
      <c r="P267" s="235"/>
      <c r="Q267" s="235"/>
      <c r="R267" s="235"/>
      <c r="S267" s="235"/>
      <c r="T267" s="236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7" t="s">
        <v>143</v>
      </c>
      <c r="AU267" s="237" t="s">
        <v>84</v>
      </c>
      <c r="AV267" s="13" t="s">
        <v>84</v>
      </c>
      <c r="AW267" s="13" t="s">
        <v>4</v>
      </c>
      <c r="AX267" s="13" t="s">
        <v>82</v>
      </c>
      <c r="AY267" s="237" t="s">
        <v>131</v>
      </c>
    </row>
    <row r="268" s="2" customFormat="1" ht="21.75" customHeight="1">
      <c r="A268" s="41"/>
      <c r="B268" s="42"/>
      <c r="C268" s="260" t="s">
        <v>399</v>
      </c>
      <c r="D268" s="260" t="s">
        <v>221</v>
      </c>
      <c r="E268" s="261" t="s">
        <v>400</v>
      </c>
      <c r="F268" s="262" t="s">
        <v>401</v>
      </c>
      <c r="G268" s="263" t="s">
        <v>250</v>
      </c>
      <c r="H268" s="264">
        <v>51.219999999999999</v>
      </c>
      <c r="I268" s="265"/>
      <c r="J268" s="266">
        <f>ROUND(I268*H268,2)</f>
        <v>0</v>
      </c>
      <c r="K268" s="262" t="s">
        <v>138</v>
      </c>
      <c r="L268" s="267"/>
      <c r="M268" s="268" t="s">
        <v>19</v>
      </c>
      <c r="N268" s="269" t="s">
        <v>45</v>
      </c>
      <c r="O268" s="87"/>
      <c r="P268" s="217">
        <f>O268*H268</f>
        <v>0</v>
      </c>
      <c r="Q268" s="217">
        <v>0.00010000000000000001</v>
      </c>
      <c r="R268" s="217">
        <f>Q268*H268</f>
        <v>0.0051219999999999998</v>
      </c>
      <c r="S268" s="217">
        <v>0</v>
      </c>
      <c r="T268" s="218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9" t="s">
        <v>224</v>
      </c>
      <c r="AT268" s="219" t="s">
        <v>221</v>
      </c>
      <c r="AU268" s="219" t="s">
        <v>84</v>
      </c>
      <c r="AY268" s="20" t="s">
        <v>131</v>
      </c>
      <c r="BE268" s="220">
        <f>IF(N268="základní",J268,0)</f>
        <v>0</v>
      </c>
      <c r="BF268" s="220">
        <f>IF(N268="snížená",J268,0)</f>
        <v>0</v>
      </c>
      <c r="BG268" s="220">
        <f>IF(N268="zákl. přenesená",J268,0)</f>
        <v>0</v>
      </c>
      <c r="BH268" s="220">
        <f>IF(N268="sníž. přenesená",J268,0)</f>
        <v>0</v>
      </c>
      <c r="BI268" s="220">
        <f>IF(N268="nulová",J268,0)</f>
        <v>0</v>
      </c>
      <c r="BJ268" s="20" t="s">
        <v>82</v>
      </c>
      <c r="BK268" s="220">
        <f>ROUND(I268*H268,2)</f>
        <v>0</v>
      </c>
      <c r="BL268" s="20" t="s">
        <v>191</v>
      </c>
      <c r="BM268" s="219" t="s">
        <v>402</v>
      </c>
    </row>
    <row r="269" s="13" customFormat="1">
      <c r="A269" s="13"/>
      <c r="B269" s="226"/>
      <c r="C269" s="227"/>
      <c r="D269" s="228" t="s">
        <v>143</v>
      </c>
      <c r="E269" s="229" t="s">
        <v>19</v>
      </c>
      <c r="F269" s="230" t="s">
        <v>403</v>
      </c>
      <c r="G269" s="227"/>
      <c r="H269" s="231">
        <v>51.219999999999999</v>
      </c>
      <c r="I269" s="232"/>
      <c r="J269" s="227"/>
      <c r="K269" s="227"/>
      <c r="L269" s="233"/>
      <c r="M269" s="234"/>
      <c r="N269" s="235"/>
      <c r="O269" s="235"/>
      <c r="P269" s="235"/>
      <c r="Q269" s="235"/>
      <c r="R269" s="235"/>
      <c r="S269" s="235"/>
      <c r="T269" s="236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7" t="s">
        <v>143</v>
      </c>
      <c r="AU269" s="237" t="s">
        <v>84</v>
      </c>
      <c r="AV269" s="13" t="s">
        <v>84</v>
      </c>
      <c r="AW269" s="13" t="s">
        <v>34</v>
      </c>
      <c r="AX269" s="13" t="s">
        <v>74</v>
      </c>
      <c r="AY269" s="237" t="s">
        <v>131</v>
      </c>
    </row>
    <row r="270" s="14" customFormat="1">
      <c r="A270" s="14"/>
      <c r="B270" s="238"/>
      <c r="C270" s="239"/>
      <c r="D270" s="228" t="s">
        <v>143</v>
      </c>
      <c r="E270" s="240" t="s">
        <v>19</v>
      </c>
      <c r="F270" s="241" t="s">
        <v>145</v>
      </c>
      <c r="G270" s="239"/>
      <c r="H270" s="242">
        <v>51.219999999999999</v>
      </c>
      <c r="I270" s="243"/>
      <c r="J270" s="239"/>
      <c r="K270" s="239"/>
      <c r="L270" s="244"/>
      <c r="M270" s="245"/>
      <c r="N270" s="246"/>
      <c r="O270" s="246"/>
      <c r="P270" s="246"/>
      <c r="Q270" s="246"/>
      <c r="R270" s="246"/>
      <c r="S270" s="246"/>
      <c r="T270" s="247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8" t="s">
        <v>143</v>
      </c>
      <c r="AU270" s="248" t="s">
        <v>84</v>
      </c>
      <c r="AV270" s="14" t="s">
        <v>139</v>
      </c>
      <c r="AW270" s="14" t="s">
        <v>34</v>
      </c>
      <c r="AX270" s="14" t="s">
        <v>82</v>
      </c>
      <c r="AY270" s="248" t="s">
        <v>131</v>
      </c>
    </row>
    <row r="271" s="2" customFormat="1" ht="33" customHeight="1">
      <c r="A271" s="41"/>
      <c r="B271" s="42"/>
      <c r="C271" s="208" t="s">
        <v>98</v>
      </c>
      <c r="D271" s="208" t="s">
        <v>134</v>
      </c>
      <c r="E271" s="209" t="s">
        <v>404</v>
      </c>
      <c r="F271" s="210" t="s">
        <v>405</v>
      </c>
      <c r="G271" s="211" t="s">
        <v>250</v>
      </c>
      <c r="H271" s="212">
        <v>51.219999999999999</v>
      </c>
      <c r="I271" s="213"/>
      <c r="J271" s="214">
        <f>ROUND(I271*H271,2)</f>
        <v>0</v>
      </c>
      <c r="K271" s="210" t="s">
        <v>19</v>
      </c>
      <c r="L271" s="47"/>
      <c r="M271" s="215" t="s">
        <v>19</v>
      </c>
      <c r="N271" s="216" t="s">
        <v>45</v>
      </c>
      <c r="O271" s="87"/>
      <c r="P271" s="217">
        <f>O271*H271</f>
        <v>0</v>
      </c>
      <c r="Q271" s="217">
        <v>0.00020000000000000001</v>
      </c>
      <c r="R271" s="217">
        <f>Q271*H271</f>
        <v>0.010244</v>
      </c>
      <c r="S271" s="217">
        <v>0</v>
      </c>
      <c r="T271" s="218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9" t="s">
        <v>191</v>
      </c>
      <c r="AT271" s="219" t="s">
        <v>134</v>
      </c>
      <c r="AU271" s="219" t="s">
        <v>84</v>
      </c>
      <c r="AY271" s="20" t="s">
        <v>131</v>
      </c>
      <c r="BE271" s="220">
        <f>IF(N271="základní",J271,0)</f>
        <v>0</v>
      </c>
      <c r="BF271" s="220">
        <f>IF(N271="snížená",J271,0)</f>
        <v>0</v>
      </c>
      <c r="BG271" s="220">
        <f>IF(N271="zákl. přenesená",J271,0)</f>
        <v>0</v>
      </c>
      <c r="BH271" s="220">
        <f>IF(N271="sníž. přenesená",J271,0)</f>
        <v>0</v>
      </c>
      <c r="BI271" s="220">
        <f>IF(N271="nulová",J271,0)</f>
        <v>0</v>
      </c>
      <c r="BJ271" s="20" t="s">
        <v>82</v>
      </c>
      <c r="BK271" s="220">
        <f>ROUND(I271*H271,2)</f>
        <v>0</v>
      </c>
      <c r="BL271" s="20" t="s">
        <v>191</v>
      </c>
      <c r="BM271" s="219" t="s">
        <v>406</v>
      </c>
    </row>
    <row r="272" s="13" customFormat="1">
      <c r="A272" s="13"/>
      <c r="B272" s="226"/>
      <c r="C272" s="227"/>
      <c r="D272" s="228" t="s">
        <v>143</v>
      </c>
      <c r="E272" s="229" t="s">
        <v>19</v>
      </c>
      <c r="F272" s="230" t="s">
        <v>403</v>
      </c>
      <c r="G272" s="227"/>
      <c r="H272" s="231">
        <v>51.219999999999999</v>
      </c>
      <c r="I272" s="232"/>
      <c r="J272" s="227"/>
      <c r="K272" s="227"/>
      <c r="L272" s="233"/>
      <c r="M272" s="234"/>
      <c r="N272" s="235"/>
      <c r="O272" s="235"/>
      <c r="P272" s="235"/>
      <c r="Q272" s="235"/>
      <c r="R272" s="235"/>
      <c r="S272" s="235"/>
      <c r="T272" s="23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7" t="s">
        <v>143</v>
      </c>
      <c r="AU272" s="237" t="s">
        <v>84</v>
      </c>
      <c r="AV272" s="13" t="s">
        <v>84</v>
      </c>
      <c r="AW272" s="13" t="s">
        <v>34</v>
      </c>
      <c r="AX272" s="13" t="s">
        <v>74</v>
      </c>
      <c r="AY272" s="237" t="s">
        <v>131</v>
      </c>
    </row>
    <row r="273" s="14" customFormat="1">
      <c r="A273" s="14"/>
      <c r="B273" s="238"/>
      <c r="C273" s="239"/>
      <c r="D273" s="228" t="s">
        <v>143</v>
      </c>
      <c r="E273" s="240" t="s">
        <v>19</v>
      </c>
      <c r="F273" s="241" t="s">
        <v>145</v>
      </c>
      <c r="G273" s="239"/>
      <c r="H273" s="242">
        <v>51.219999999999999</v>
      </c>
      <c r="I273" s="243"/>
      <c r="J273" s="239"/>
      <c r="K273" s="239"/>
      <c r="L273" s="244"/>
      <c r="M273" s="245"/>
      <c r="N273" s="246"/>
      <c r="O273" s="246"/>
      <c r="P273" s="246"/>
      <c r="Q273" s="246"/>
      <c r="R273" s="246"/>
      <c r="S273" s="246"/>
      <c r="T273" s="247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8" t="s">
        <v>143</v>
      </c>
      <c r="AU273" s="248" t="s">
        <v>84</v>
      </c>
      <c r="AV273" s="14" t="s">
        <v>139</v>
      </c>
      <c r="AW273" s="14" t="s">
        <v>34</v>
      </c>
      <c r="AX273" s="14" t="s">
        <v>82</v>
      </c>
      <c r="AY273" s="248" t="s">
        <v>131</v>
      </c>
    </row>
    <row r="274" s="2" customFormat="1" ht="24.15" customHeight="1">
      <c r="A274" s="41"/>
      <c r="B274" s="42"/>
      <c r="C274" s="208" t="s">
        <v>407</v>
      </c>
      <c r="D274" s="208" t="s">
        <v>134</v>
      </c>
      <c r="E274" s="209" t="s">
        <v>408</v>
      </c>
      <c r="F274" s="210" t="s">
        <v>409</v>
      </c>
      <c r="G274" s="211" t="s">
        <v>250</v>
      </c>
      <c r="H274" s="212">
        <v>102.44</v>
      </c>
      <c r="I274" s="213"/>
      <c r="J274" s="214">
        <f>ROUND(I274*H274,2)</f>
        <v>0</v>
      </c>
      <c r="K274" s="210" t="s">
        <v>138</v>
      </c>
      <c r="L274" s="47"/>
      <c r="M274" s="215" t="s">
        <v>19</v>
      </c>
      <c r="N274" s="216" t="s">
        <v>45</v>
      </c>
      <c r="O274" s="87"/>
      <c r="P274" s="217">
        <f>O274*H274</f>
        <v>0</v>
      </c>
      <c r="Q274" s="217">
        <v>0</v>
      </c>
      <c r="R274" s="217">
        <f>Q274*H274</f>
        <v>0</v>
      </c>
      <c r="S274" s="217">
        <v>0</v>
      </c>
      <c r="T274" s="218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9" t="s">
        <v>191</v>
      </c>
      <c r="AT274" s="219" t="s">
        <v>134</v>
      </c>
      <c r="AU274" s="219" t="s">
        <v>84</v>
      </c>
      <c r="AY274" s="20" t="s">
        <v>131</v>
      </c>
      <c r="BE274" s="220">
        <f>IF(N274="základní",J274,0)</f>
        <v>0</v>
      </c>
      <c r="BF274" s="220">
        <f>IF(N274="snížená",J274,0)</f>
        <v>0</v>
      </c>
      <c r="BG274" s="220">
        <f>IF(N274="zákl. přenesená",J274,0)</f>
        <v>0</v>
      </c>
      <c r="BH274" s="220">
        <f>IF(N274="sníž. přenesená",J274,0)</f>
        <v>0</v>
      </c>
      <c r="BI274" s="220">
        <f>IF(N274="nulová",J274,0)</f>
        <v>0</v>
      </c>
      <c r="BJ274" s="20" t="s">
        <v>82</v>
      </c>
      <c r="BK274" s="220">
        <f>ROUND(I274*H274,2)</f>
        <v>0</v>
      </c>
      <c r="BL274" s="20" t="s">
        <v>191</v>
      </c>
      <c r="BM274" s="219" t="s">
        <v>410</v>
      </c>
    </row>
    <row r="275" s="2" customFormat="1">
      <c r="A275" s="41"/>
      <c r="B275" s="42"/>
      <c r="C275" s="43"/>
      <c r="D275" s="221" t="s">
        <v>141</v>
      </c>
      <c r="E275" s="43"/>
      <c r="F275" s="222" t="s">
        <v>411</v>
      </c>
      <c r="G275" s="43"/>
      <c r="H275" s="43"/>
      <c r="I275" s="223"/>
      <c r="J275" s="43"/>
      <c r="K275" s="43"/>
      <c r="L275" s="47"/>
      <c r="M275" s="224"/>
      <c r="N275" s="225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141</v>
      </c>
      <c r="AU275" s="20" t="s">
        <v>84</v>
      </c>
    </row>
    <row r="276" s="15" customFormat="1">
      <c r="A276" s="15"/>
      <c r="B276" s="249"/>
      <c r="C276" s="250"/>
      <c r="D276" s="228" t="s">
        <v>143</v>
      </c>
      <c r="E276" s="251" t="s">
        <v>19</v>
      </c>
      <c r="F276" s="252" t="s">
        <v>412</v>
      </c>
      <c r="G276" s="250"/>
      <c r="H276" s="251" t="s">
        <v>19</v>
      </c>
      <c r="I276" s="253"/>
      <c r="J276" s="250"/>
      <c r="K276" s="250"/>
      <c r="L276" s="254"/>
      <c r="M276" s="255"/>
      <c r="N276" s="256"/>
      <c r="O276" s="256"/>
      <c r="P276" s="256"/>
      <c r="Q276" s="256"/>
      <c r="R276" s="256"/>
      <c r="S276" s="256"/>
      <c r="T276" s="257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58" t="s">
        <v>143</v>
      </c>
      <c r="AU276" s="258" t="s">
        <v>84</v>
      </c>
      <c r="AV276" s="15" t="s">
        <v>82</v>
      </c>
      <c r="AW276" s="15" t="s">
        <v>34</v>
      </c>
      <c r="AX276" s="15" t="s">
        <v>74</v>
      </c>
      <c r="AY276" s="258" t="s">
        <v>131</v>
      </c>
    </row>
    <row r="277" s="13" customFormat="1">
      <c r="A277" s="13"/>
      <c r="B277" s="226"/>
      <c r="C277" s="227"/>
      <c r="D277" s="228" t="s">
        <v>143</v>
      </c>
      <c r="E277" s="229" t="s">
        <v>19</v>
      </c>
      <c r="F277" s="230" t="s">
        <v>413</v>
      </c>
      <c r="G277" s="227"/>
      <c r="H277" s="231">
        <v>102.44</v>
      </c>
      <c r="I277" s="232"/>
      <c r="J277" s="227"/>
      <c r="K277" s="227"/>
      <c r="L277" s="233"/>
      <c r="M277" s="234"/>
      <c r="N277" s="235"/>
      <c r="O277" s="235"/>
      <c r="P277" s="235"/>
      <c r="Q277" s="235"/>
      <c r="R277" s="235"/>
      <c r="S277" s="235"/>
      <c r="T277" s="23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7" t="s">
        <v>143</v>
      </c>
      <c r="AU277" s="237" t="s">
        <v>84</v>
      </c>
      <c r="AV277" s="13" t="s">
        <v>84</v>
      </c>
      <c r="AW277" s="13" t="s">
        <v>34</v>
      </c>
      <c r="AX277" s="13" t="s">
        <v>74</v>
      </c>
      <c r="AY277" s="237" t="s">
        <v>131</v>
      </c>
    </row>
    <row r="278" s="14" customFormat="1">
      <c r="A278" s="14"/>
      <c r="B278" s="238"/>
      <c r="C278" s="239"/>
      <c r="D278" s="228" t="s">
        <v>143</v>
      </c>
      <c r="E278" s="240" t="s">
        <v>19</v>
      </c>
      <c r="F278" s="241" t="s">
        <v>145</v>
      </c>
      <c r="G278" s="239"/>
      <c r="H278" s="242">
        <v>102.44</v>
      </c>
      <c r="I278" s="243"/>
      <c r="J278" s="239"/>
      <c r="K278" s="239"/>
      <c r="L278" s="244"/>
      <c r="M278" s="245"/>
      <c r="N278" s="246"/>
      <c r="O278" s="246"/>
      <c r="P278" s="246"/>
      <c r="Q278" s="246"/>
      <c r="R278" s="246"/>
      <c r="S278" s="246"/>
      <c r="T278" s="247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8" t="s">
        <v>143</v>
      </c>
      <c r="AU278" s="248" t="s">
        <v>84</v>
      </c>
      <c r="AV278" s="14" t="s">
        <v>139</v>
      </c>
      <c r="AW278" s="14" t="s">
        <v>34</v>
      </c>
      <c r="AX278" s="14" t="s">
        <v>82</v>
      </c>
      <c r="AY278" s="248" t="s">
        <v>131</v>
      </c>
    </row>
    <row r="279" s="2" customFormat="1" ht="24.15" customHeight="1">
      <c r="A279" s="41"/>
      <c r="B279" s="42"/>
      <c r="C279" s="260" t="s">
        <v>414</v>
      </c>
      <c r="D279" s="260" t="s">
        <v>221</v>
      </c>
      <c r="E279" s="261" t="s">
        <v>415</v>
      </c>
      <c r="F279" s="262" t="s">
        <v>416</v>
      </c>
      <c r="G279" s="263" t="s">
        <v>231</v>
      </c>
      <c r="H279" s="264">
        <v>27</v>
      </c>
      <c r="I279" s="265"/>
      <c r="J279" s="266">
        <f>ROUND(I279*H279,2)</f>
        <v>0</v>
      </c>
      <c r="K279" s="262" t="s">
        <v>19</v>
      </c>
      <c r="L279" s="267"/>
      <c r="M279" s="268" t="s">
        <v>19</v>
      </c>
      <c r="N279" s="269" t="s">
        <v>45</v>
      </c>
      <c r="O279" s="87"/>
      <c r="P279" s="217">
        <f>O279*H279</f>
        <v>0</v>
      </c>
      <c r="Q279" s="217">
        <v>0.00075000000000000002</v>
      </c>
      <c r="R279" s="217">
        <f>Q279*H279</f>
        <v>0.020250000000000001</v>
      </c>
      <c r="S279" s="217">
        <v>0</v>
      </c>
      <c r="T279" s="218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9" t="s">
        <v>224</v>
      </c>
      <c r="AT279" s="219" t="s">
        <v>221</v>
      </c>
      <c r="AU279" s="219" t="s">
        <v>84</v>
      </c>
      <c r="AY279" s="20" t="s">
        <v>131</v>
      </c>
      <c r="BE279" s="220">
        <f>IF(N279="základní",J279,0)</f>
        <v>0</v>
      </c>
      <c r="BF279" s="220">
        <f>IF(N279="snížená",J279,0)</f>
        <v>0</v>
      </c>
      <c r="BG279" s="220">
        <f>IF(N279="zákl. přenesená",J279,0)</f>
        <v>0</v>
      </c>
      <c r="BH279" s="220">
        <f>IF(N279="sníž. přenesená",J279,0)</f>
        <v>0</v>
      </c>
      <c r="BI279" s="220">
        <f>IF(N279="nulová",J279,0)</f>
        <v>0</v>
      </c>
      <c r="BJ279" s="20" t="s">
        <v>82</v>
      </c>
      <c r="BK279" s="220">
        <f>ROUND(I279*H279,2)</f>
        <v>0</v>
      </c>
      <c r="BL279" s="20" t="s">
        <v>191</v>
      </c>
      <c r="BM279" s="219" t="s">
        <v>417</v>
      </c>
    </row>
    <row r="280" s="15" customFormat="1">
      <c r="A280" s="15"/>
      <c r="B280" s="249"/>
      <c r="C280" s="250"/>
      <c r="D280" s="228" t="s">
        <v>143</v>
      </c>
      <c r="E280" s="251" t="s">
        <v>19</v>
      </c>
      <c r="F280" s="252" t="s">
        <v>375</v>
      </c>
      <c r="G280" s="250"/>
      <c r="H280" s="251" t="s">
        <v>19</v>
      </c>
      <c r="I280" s="253"/>
      <c r="J280" s="250"/>
      <c r="K280" s="250"/>
      <c r="L280" s="254"/>
      <c r="M280" s="255"/>
      <c r="N280" s="256"/>
      <c r="O280" s="256"/>
      <c r="P280" s="256"/>
      <c r="Q280" s="256"/>
      <c r="R280" s="256"/>
      <c r="S280" s="256"/>
      <c r="T280" s="257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58" t="s">
        <v>143</v>
      </c>
      <c r="AU280" s="258" t="s">
        <v>84</v>
      </c>
      <c r="AV280" s="15" t="s">
        <v>82</v>
      </c>
      <c r="AW280" s="15" t="s">
        <v>34</v>
      </c>
      <c r="AX280" s="15" t="s">
        <v>74</v>
      </c>
      <c r="AY280" s="258" t="s">
        <v>131</v>
      </c>
    </row>
    <row r="281" s="13" customFormat="1">
      <c r="A281" s="13"/>
      <c r="B281" s="226"/>
      <c r="C281" s="227"/>
      <c r="D281" s="228" t="s">
        <v>143</v>
      </c>
      <c r="E281" s="229" t="s">
        <v>19</v>
      </c>
      <c r="F281" s="230" t="s">
        <v>418</v>
      </c>
      <c r="G281" s="227"/>
      <c r="H281" s="231">
        <v>26.266999999999999</v>
      </c>
      <c r="I281" s="232"/>
      <c r="J281" s="227"/>
      <c r="K281" s="227"/>
      <c r="L281" s="233"/>
      <c r="M281" s="234"/>
      <c r="N281" s="235"/>
      <c r="O281" s="235"/>
      <c r="P281" s="235"/>
      <c r="Q281" s="235"/>
      <c r="R281" s="235"/>
      <c r="S281" s="235"/>
      <c r="T281" s="236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7" t="s">
        <v>143</v>
      </c>
      <c r="AU281" s="237" t="s">
        <v>84</v>
      </c>
      <c r="AV281" s="13" t="s">
        <v>84</v>
      </c>
      <c r="AW281" s="13" t="s">
        <v>34</v>
      </c>
      <c r="AX281" s="13" t="s">
        <v>74</v>
      </c>
      <c r="AY281" s="237" t="s">
        <v>131</v>
      </c>
    </row>
    <row r="282" s="13" customFormat="1">
      <c r="A282" s="13"/>
      <c r="B282" s="226"/>
      <c r="C282" s="227"/>
      <c r="D282" s="228" t="s">
        <v>143</v>
      </c>
      <c r="E282" s="229" t="s">
        <v>19</v>
      </c>
      <c r="F282" s="230" t="s">
        <v>419</v>
      </c>
      <c r="G282" s="227"/>
      <c r="H282" s="231">
        <v>0.73299999999999998</v>
      </c>
      <c r="I282" s="232"/>
      <c r="J282" s="227"/>
      <c r="K282" s="227"/>
      <c r="L282" s="233"/>
      <c r="M282" s="234"/>
      <c r="N282" s="235"/>
      <c r="O282" s="235"/>
      <c r="P282" s="235"/>
      <c r="Q282" s="235"/>
      <c r="R282" s="235"/>
      <c r="S282" s="235"/>
      <c r="T282" s="236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7" t="s">
        <v>143</v>
      </c>
      <c r="AU282" s="237" t="s">
        <v>84</v>
      </c>
      <c r="AV282" s="13" t="s">
        <v>84</v>
      </c>
      <c r="AW282" s="13" t="s">
        <v>34</v>
      </c>
      <c r="AX282" s="13" t="s">
        <v>74</v>
      </c>
      <c r="AY282" s="237" t="s">
        <v>131</v>
      </c>
    </row>
    <row r="283" s="14" customFormat="1">
      <c r="A283" s="14"/>
      <c r="B283" s="238"/>
      <c r="C283" s="239"/>
      <c r="D283" s="228" t="s">
        <v>143</v>
      </c>
      <c r="E283" s="240" t="s">
        <v>19</v>
      </c>
      <c r="F283" s="241" t="s">
        <v>145</v>
      </c>
      <c r="G283" s="239"/>
      <c r="H283" s="242">
        <v>27</v>
      </c>
      <c r="I283" s="243"/>
      <c r="J283" s="239"/>
      <c r="K283" s="239"/>
      <c r="L283" s="244"/>
      <c r="M283" s="245"/>
      <c r="N283" s="246"/>
      <c r="O283" s="246"/>
      <c r="P283" s="246"/>
      <c r="Q283" s="246"/>
      <c r="R283" s="246"/>
      <c r="S283" s="246"/>
      <c r="T283" s="247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8" t="s">
        <v>143</v>
      </c>
      <c r="AU283" s="248" t="s">
        <v>84</v>
      </c>
      <c r="AV283" s="14" t="s">
        <v>139</v>
      </c>
      <c r="AW283" s="14" t="s">
        <v>34</v>
      </c>
      <c r="AX283" s="14" t="s">
        <v>82</v>
      </c>
      <c r="AY283" s="248" t="s">
        <v>131</v>
      </c>
    </row>
    <row r="284" s="2" customFormat="1" ht="37.8" customHeight="1">
      <c r="A284" s="41"/>
      <c r="B284" s="42"/>
      <c r="C284" s="208" t="s">
        <v>420</v>
      </c>
      <c r="D284" s="208" t="s">
        <v>134</v>
      </c>
      <c r="E284" s="209" t="s">
        <v>421</v>
      </c>
      <c r="F284" s="210" t="s">
        <v>422</v>
      </c>
      <c r="G284" s="211" t="s">
        <v>231</v>
      </c>
      <c r="H284" s="212">
        <v>2</v>
      </c>
      <c r="I284" s="213"/>
      <c r="J284" s="214">
        <f>ROUND(I284*H284,2)</f>
        <v>0</v>
      </c>
      <c r="K284" s="210" t="s">
        <v>138</v>
      </c>
      <c r="L284" s="47"/>
      <c r="M284" s="215" t="s">
        <v>19</v>
      </c>
      <c r="N284" s="216" t="s">
        <v>45</v>
      </c>
      <c r="O284" s="87"/>
      <c r="P284" s="217">
        <f>O284*H284</f>
        <v>0</v>
      </c>
      <c r="Q284" s="217">
        <v>0.0087100000000000007</v>
      </c>
      <c r="R284" s="217">
        <f>Q284*H284</f>
        <v>0.017420000000000001</v>
      </c>
      <c r="S284" s="217">
        <v>0</v>
      </c>
      <c r="T284" s="218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9" t="s">
        <v>191</v>
      </c>
      <c r="AT284" s="219" t="s">
        <v>134</v>
      </c>
      <c r="AU284" s="219" t="s">
        <v>84</v>
      </c>
      <c r="AY284" s="20" t="s">
        <v>131</v>
      </c>
      <c r="BE284" s="220">
        <f>IF(N284="základní",J284,0)</f>
        <v>0</v>
      </c>
      <c r="BF284" s="220">
        <f>IF(N284="snížená",J284,0)</f>
        <v>0</v>
      </c>
      <c r="BG284" s="220">
        <f>IF(N284="zákl. přenesená",J284,0)</f>
        <v>0</v>
      </c>
      <c r="BH284" s="220">
        <f>IF(N284="sníž. přenesená",J284,0)</f>
        <v>0</v>
      </c>
      <c r="BI284" s="220">
        <f>IF(N284="nulová",J284,0)</f>
        <v>0</v>
      </c>
      <c r="BJ284" s="20" t="s">
        <v>82</v>
      </c>
      <c r="BK284" s="220">
        <f>ROUND(I284*H284,2)</f>
        <v>0</v>
      </c>
      <c r="BL284" s="20" t="s">
        <v>191</v>
      </c>
      <c r="BM284" s="219" t="s">
        <v>423</v>
      </c>
    </row>
    <row r="285" s="2" customFormat="1">
      <c r="A285" s="41"/>
      <c r="B285" s="42"/>
      <c r="C285" s="43"/>
      <c r="D285" s="221" t="s">
        <v>141</v>
      </c>
      <c r="E285" s="43"/>
      <c r="F285" s="222" t="s">
        <v>424</v>
      </c>
      <c r="G285" s="43"/>
      <c r="H285" s="43"/>
      <c r="I285" s="223"/>
      <c r="J285" s="43"/>
      <c r="K285" s="43"/>
      <c r="L285" s="47"/>
      <c r="M285" s="224"/>
      <c r="N285" s="225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141</v>
      </c>
      <c r="AU285" s="20" t="s">
        <v>84</v>
      </c>
    </row>
    <row r="286" s="2" customFormat="1" ht="24.15" customHeight="1">
      <c r="A286" s="41"/>
      <c r="B286" s="42"/>
      <c r="C286" s="208" t="s">
        <v>425</v>
      </c>
      <c r="D286" s="208" t="s">
        <v>134</v>
      </c>
      <c r="E286" s="209" t="s">
        <v>426</v>
      </c>
      <c r="F286" s="210" t="s">
        <v>427</v>
      </c>
      <c r="G286" s="211" t="s">
        <v>250</v>
      </c>
      <c r="H286" s="212">
        <v>51.219999999999999</v>
      </c>
      <c r="I286" s="213"/>
      <c r="J286" s="214">
        <f>ROUND(I286*H286,2)</f>
        <v>0</v>
      </c>
      <c r="K286" s="210" t="s">
        <v>138</v>
      </c>
      <c r="L286" s="47"/>
      <c r="M286" s="215" t="s">
        <v>19</v>
      </c>
      <c r="N286" s="216" t="s">
        <v>45</v>
      </c>
      <c r="O286" s="87"/>
      <c r="P286" s="217">
        <f>O286*H286</f>
        <v>0</v>
      </c>
      <c r="Q286" s="217">
        <v>0.00172</v>
      </c>
      <c r="R286" s="217">
        <f>Q286*H286</f>
        <v>0.088098399999999993</v>
      </c>
      <c r="S286" s="217">
        <v>0</v>
      </c>
      <c r="T286" s="218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9" t="s">
        <v>191</v>
      </c>
      <c r="AT286" s="219" t="s">
        <v>134</v>
      </c>
      <c r="AU286" s="219" t="s">
        <v>84</v>
      </c>
      <c r="AY286" s="20" t="s">
        <v>131</v>
      </c>
      <c r="BE286" s="220">
        <f>IF(N286="základní",J286,0)</f>
        <v>0</v>
      </c>
      <c r="BF286" s="220">
        <f>IF(N286="snížená",J286,0)</f>
        <v>0</v>
      </c>
      <c r="BG286" s="220">
        <f>IF(N286="zákl. přenesená",J286,0)</f>
        <v>0</v>
      </c>
      <c r="BH286" s="220">
        <f>IF(N286="sníž. přenesená",J286,0)</f>
        <v>0</v>
      </c>
      <c r="BI286" s="220">
        <f>IF(N286="nulová",J286,0)</f>
        <v>0</v>
      </c>
      <c r="BJ286" s="20" t="s">
        <v>82</v>
      </c>
      <c r="BK286" s="220">
        <f>ROUND(I286*H286,2)</f>
        <v>0</v>
      </c>
      <c r="BL286" s="20" t="s">
        <v>191</v>
      </c>
      <c r="BM286" s="219" t="s">
        <v>428</v>
      </c>
    </row>
    <row r="287" s="2" customFormat="1">
      <c r="A287" s="41"/>
      <c r="B287" s="42"/>
      <c r="C287" s="43"/>
      <c r="D287" s="221" t="s">
        <v>141</v>
      </c>
      <c r="E287" s="43"/>
      <c r="F287" s="222" t="s">
        <v>429</v>
      </c>
      <c r="G287" s="43"/>
      <c r="H287" s="43"/>
      <c r="I287" s="223"/>
      <c r="J287" s="43"/>
      <c r="K287" s="43"/>
      <c r="L287" s="47"/>
      <c r="M287" s="224"/>
      <c r="N287" s="225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141</v>
      </c>
      <c r="AU287" s="20" t="s">
        <v>84</v>
      </c>
    </row>
    <row r="288" s="15" customFormat="1">
      <c r="A288" s="15"/>
      <c r="B288" s="249"/>
      <c r="C288" s="250"/>
      <c r="D288" s="228" t="s">
        <v>143</v>
      </c>
      <c r="E288" s="251" t="s">
        <v>19</v>
      </c>
      <c r="F288" s="252" t="s">
        <v>430</v>
      </c>
      <c r="G288" s="250"/>
      <c r="H288" s="251" t="s">
        <v>19</v>
      </c>
      <c r="I288" s="253"/>
      <c r="J288" s="250"/>
      <c r="K288" s="250"/>
      <c r="L288" s="254"/>
      <c r="M288" s="255"/>
      <c r="N288" s="256"/>
      <c r="O288" s="256"/>
      <c r="P288" s="256"/>
      <c r="Q288" s="256"/>
      <c r="R288" s="256"/>
      <c r="S288" s="256"/>
      <c r="T288" s="257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58" t="s">
        <v>143</v>
      </c>
      <c r="AU288" s="258" t="s">
        <v>84</v>
      </c>
      <c r="AV288" s="15" t="s">
        <v>82</v>
      </c>
      <c r="AW288" s="15" t="s">
        <v>34</v>
      </c>
      <c r="AX288" s="15" t="s">
        <v>74</v>
      </c>
      <c r="AY288" s="258" t="s">
        <v>131</v>
      </c>
    </row>
    <row r="289" s="13" customFormat="1">
      <c r="A289" s="13"/>
      <c r="B289" s="226"/>
      <c r="C289" s="227"/>
      <c r="D289" s="228" t="s">
        <v>143</v>
      </c>
      <c r="E289" s="229" t="s">
        <v>19</v>
      </c>
      <c r="F289" s="230" t="s">
        <v>403</v>
      </c>
      <c r="G289" s="227"/>
      <c r="H289" s="231">
        <v>51.219999999999999</v>
      </c>
      <c r="I289" s="232"/>
      <c r="J289" s="227"/>
      <c r="K289" s="227"/>
      <c r="L289" s="233"/>
      <c r="M289" s="234"/>
      <c r="N289" s="235"/>
      <c r="O289" s="235"/>
      <c r="P289" s="235"/>
      <c r="Q289" s="235"/>
      <c r="R289" s="235"/>
      <c r="S289" s="235"/>
      <c r="T289" s="23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7" t="s">
        <v>143</v>
      </c>
      <c r="AU289" s="237" t="s">
        <v>84</v>
      </c>
      <c r="AV289" s="13" t="s">
        <v>84</v>
      </c>
      <c r="AW289" s="13" t="s">
        <v>34</v>
      </c>
      <c r="AX289" s="13" t="s">
        <v>74</v>
      </c>
      <c r="AY289" s="237" t="s">
        <v>131</v>
      </c>
    </row>
    <row r="290" s="14" customFormat="1">
      <c r="A290" s="14"/>
      <c r="B290" s="238"/>
      <c r="C290" s="239"/>
      <c r="D290" s="228" t="s">
        <v>143</v>
      </c>
      <c r="E290" s="240" t="s">
        <v>19</v>
      </c>
      <c r="F290" s="241" t="s">
        <v>145</v>
      </c>
      <c r="G290" s="239"/>
      <c r="H290" s="242">
        <v>51.219999999999999</v>
      </c>
      <c r="I290" s="243"/>
      <c r="J290" s="239"/>
      <c r="K290" s="239"/>
      <c r="L290" s="244"/>
      <c r="M290" s="245"/>
      <c r="N290" s="246"/>
      <c r="O290" s="246"/>
      <c r="P290" s="246"/>
      <c r="Q290" s="246"/>
      <c r="R290" s="246"/>
      <c r="S290" s="246"/>
      <c r="T290" s="247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8" t="s">
        <v>143</v>
      </c>
      <c r="AU290" s="248" t="s">
        <v>84</v>
      </c>
      <c r="AV290" s="14" t="s">
        <v>139</v>
      </c>
      <c r="AW290" s="14" t="s">
        <v>34</v>
      </c>
      <c r="AX290" s="14" t="s">
        <v>82</v>
      </c>
      <c r="AY290" s="248" t="s">
        <v>131</v>
      </c>
    </row>
    <row r="291" s="2" customFormat="1" ht="49.05" customHeight="1">
      <c r="A291" s="41"/>
      <c r="B291" s="42"/>
      <c r="C291" s="208" t="s">
        <v>431</v>
      </c>
      <c r="D291" s="208" t="s">
        <v>134</v>
      </c>
      <c r="E291" s="209" t="s">
        <v>432</v>
      </c>
      <c r="F291" s="210" t="s">
        <v>380</v>
      </c>
      <c r="G291" s="211" t="s">
        <v>231</v>
      </c>
      <c r="H291" s="212">
        <v>1</v>
      </c>
      <c r="I291" s="213"/>
      <c r="J291" s="214">
        <f>ROUND(I291*H291,2)</f>
        <v>0</v>
      </c>
      <c r="K291" s="210" t="s">
        <v>19</v>
      </c>
      <c r="L291" s="47"/>
      <c r="M291" s="215" t="s">
        <v>19</v>
      </c>
      <c r="N291" s="216" t="s">
        <v>45</v>
      </c>
      <c r="O291" s="87"/>
      <c r="P291" s="217">
        <f>O291*H291</f>
        <v>0</v>
      </c>
      <c r="Q291" s="217">
        <v>0.00044999999999999999</v>
      </c>
      <c r="R291" s="217">
        <f>Q291*H291</f>
        <v>0.00044999999999999999</v>
      </c>
      <c r="S291" s="217">
        <v>0</v>
      </c>
      <c r="T291" s="218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9" t="s">
        <v>191</v>
      </c>
      <c r="AT291" s="219" t="s">
        <v>134</v>
      </c>
      <c r="AU291" s="219" t="s">
        <v>84</v>
      </c>
      <c r="AY291" s="20" t="s">
        <v>131</v>
      </c>
      <c r="BE291" s="220">
        <f>IF(N291="základní",J291,0)</f>
        <v>0</v>
      </c>
      <c r="BF291" s="220">
        <f>IF(N291="snížená",J291,0)</f>
        <v>0</v>
      </c>
      <c r="BG291" s="220">
        <f>IF(N291="zákl. přenesená",J291,0)</f>
        <v>0</v>
      </c>
      <c r="BH291" s="220">
        <f>IF(N291="sníž. přenesená",J291,0)</f>
        <v>0</v>
      </c>
      <c r="BI291" s="220">
        <f>IF(N291="nulová",J291,0)</f>
        <v>0</v>
      </c>
      <c r="BJ291" s="20" t="s">
        <v>82</v>
      </c>
      <c r="BK291" s="220">
        <f>ROUND(I291*H291,2)</f>
        <v>0</v>
      </c>
      <c r="BL291" s="20" t="s">
        <v>191</v>
      </c>
      <c r="BM291" s="219" t="s">
        <v>433</v>
      </c>
    </row>
    <row r="292" s="15" customFormat="1">
      <c r="A292" s="15"/>
      <c r="B292" s="249"/>
      <c r="C292" s="250"/>
      <c r="D292" s="228" t="s">
        <v>143</v>
      </c>
      <c r="E292" s="251" t="s">
        <v>19</v>
      </c>
      <c r="F292" s="252" t="s">
        <v>434</v>
      </c>
      <c r="G292" s="250"/>
      <c r="H292" s="251" t="s">
        <v>19</v>
      </c>
      <c r="I292" s="253"/>
      <c r="J292" s="250"/>
      <c r="K292" s="250"/>
      <c r="L292" s="254"/>
      <c r="M292" s="255"/>
      <c r="N292" s="256"/>
      <c r="O292" s="256"/>
      <c r="P292" s="256"/>
      <c r="Q292" s="256"/>
      <c r="R292" s="256"/>
      <c r="S292" s="256"/>
      <c r="T292" s="257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58" t="s">
        <v>143</v>
      </c>
      <c r="AU292" s="258" t="s">
        <v>84</v>
      </c>
      <c r="AV292" s="15" t="s">
        <v>82</v>
      </c>
      <c r="AW292" s="15" t="s">
        <v>34</v>
      </c>
      <c r="AX292" s="15" t="s">
        <v>74</v>
      </c>
      <c r="AY292" s="258" t="s">
        <v>131</v>
      </c>
    </row>
    <row r="293" s="13" customFormat="1">
      <c r="A293" s="13"/>
      <c r="B293" s="226"/>
      <c r="C293" s="227"/>
      <c r="D293" s="228" t="s">
        <v>143</v>
      </c>
      <c r="E293" s="229" t="s">
        <v>19</v>
      </c>
      <c r="F293" s="230" t="s">
        <v>82</v>
      </c>
      <c r="G293" s="227"/>
      <c r="H293" s="231">
        <v>1</v>
      </c>
      <c r="I293" s="232"/>
      <c r="J293" s="227"/>
      <c r="K293" s="227"/>
      <c r="L293" s="233"/>
      <c r="M293" s="234"/>
      <c r="N293" s="235"/>
      <c r="O293" s="235"/>
      <c r="P293" s="235"/>
      <c r="Q293" s="235"/>
      <c r="R293" s="235"/>
      <c r="S293" s="235"/>
      <c r="T293" s="236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7" t="s">
        <v>143</v>
      </c>
      <c r="AU293" s="237" t="s">
        <v>84</v>
      </c>
      <c r="AV293" s="13" t="s">
        <v>84</v>
      </c>
      <c r="AW293" s="13" t="s">
        <v>34</v>
      </c>
      <c r="AX293" s="13" t="s">
        <v>74</v>
      </c>
      <c r="AY293" s="237" t="s">
        <v>131</v>
      </c>
    </row>
    <row r="294" s="14" customFormat="1">
      <c r="A294" s="14"/>
      <c r="B294" s="238"/>
      <c r="C294" s="239"/>
      <c r="D294" s="228" t="s">
        <v>143</v>
      </c>
      <c r="E294" s="240" t="s">
        <v>19</v>
      </c>
      <c r="F294" s="241" t="s">
        <v>145</v>
      </c>
      <c r="G294" s="239"/>
      <c r="H294" s="242">
        <v>1</v>
      </c>
      <c r="I294" s="243"/>
      <c r="J294" s="239"/>
      <c r="K294" s="239"/>
      <c r="L294" s="244"/>
      <c r="M294" s="245"/>
      <c r="N294" s="246"/>
      <c r="O294" s="246"/>
      <c r="P294" s="246"/>
      <c r="Q294" s="246"/>
      <c r="R294" s="246"/>
      <c r="S294" s="246"/>
      <c r="T294" s="247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8" t="s">
        <v>143</v>
      </c>
      <c r="AU294" s="248" t="s">
        <v>84</v>
      </c>
      <c r="AV294" s="14" t="s">
        <v>139</v>
      </c>
      <c r="AW294" s="14" t="s">
        <v>34</v>
      </c>
      <c r="AX294" s="14" t="s">
        <v>82</v>
      </c>
      <c r="AY294" s="248" t="s">
        <v>131</v>
      </c>
    </row>
    <row r="295" s="2" customFormat="1" ht="16.5" customHeight="1">
      <c r="A295" s="41"/>
      <c r="B295" s="42"/>
      <c r="C295" s="208" t="s">
        <v>435</v>
      </c>
      <c r="D295" s="208" t="s">
        <v>134</v>
      </c>
      <c r="E295" s="209" t="s">
        <v>436</v>
      </c>
      <c r="F295" s="210" t="s">
        <v>437</v>
      </c>
      <c r="G295" s="211" t="s">
        <v>250</v>
      </c>
      <c r="H295" s="212">
        <v>51.219999999999999</v>
      </c>
      <c r="I295" s="213"/>
      <c r="J295" s="214">
        <f>ROUND(I295*H295,2)</f>
        <v>0</v>
      </c>
      <c r="K295" s="210" t="s">
        <v>138</v>
      </c>
      <c r="L295" s="47"/>
      <c r="M295" s="215" t="s">
        <v>19</v>
      </c>
      <c r="N295" s="216" t="s">
        <v>45</v>
      </c>
      <c r="O295" s="87"/>
      <c r="P295" s="217">
        <f>O295*H295</f>
        <v>0</v>
      </c>
      <c r="Q295" s="217">
        <v>0</v>
      </c>
      <c r="R295" s="217">
        <f>Q295*H295</f>
        <v>0</v>
      </c>
      <c r="S295" s="217">
        <v>0</v>
      </c>
      <c r="T295" s="218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9" t="s">
        <v>191</v>
      </c>
      <c r="AT295" s="219" t="s">
        <v>134</v>
      </c>
      <c r="AU295" s="219" t="s">
        <v>84</v>
      </c>
      <c r="AY295" s="20" t="s">
        <v>131</v>
      </c>
      <c r="BE295" s="220">
        <f>IF(N295="základní",J295,0)</f>
        <v>0</v>
      </c>
      <c r="BF295" s="220">
        <f>IF(N295="snížená",J295,0)</f>
        <v>0</v>
      </c>
      <c r="BG295" s="220">
        <f>IF(N295="zákl. přenesená",J295,0)</f>
        <v>0</v>
      </c>
      <c r="BH295" s="220">
        <f>IF(N295="sníž. přenesená",J295,0)</f>
        <v>0</v>
      </c>
      <c r="BI295" s="220">
        <f>IF(N295="nulová",J295,0)</f>
        <v>0</v>
      </c>
      <c r="BJ295" s="20" t="s">
        <v>82</v>
      </c>
      <c r="BK295" s="220">
        <f>ROUND(I295*H295,2)</f>
        <v>0</v>
      </c>
      <c r="BL295" s="20" t="s">
        <v>191</v>
      </c>
      <c r="BM295" s="219" t="s">
        <v>438</v>
      </c>
    </row>
    <row r="296" s="2" customFormat="1">
      <c r="A296" s="41"/>
      <c r="B296" s="42"/>
      <c r="C296" s="43"/>
      <c r="D296" s="221" t="s">
        <v>141</v>
      </c>
      <c r="E296" s="43"/>
      <c r="F296" s="222" t="s">
        <v>439</v>
      </c>
      <c r="G296" s="43"/>
      <c r="H296" s="43"/>
      <c r="I296" s="223"/>
      <c r="J296" s="43"/>
      <c r="K296" s="43"/>
      <c r="L296" s="47"/>
      <c r="M296" s="224"/>
      <c r="N296" s="225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141</v>
      </c>
      <c r="AU296" s="20" t="s">
        <v>84</v>
      </c>
    </row>
    <row r="297" s="13" customFormat="1">
      <c r="A297" s="13"/>
      <c r="B297" s="226"/>
      <c r="C297" s="227"/>
      <c r="D297" s="228" t="s">
        <v>143</v>
      </c>
      <c r="E297" s="229" t="s">
        <v>19</v>
      </c>
      <c r="F297" s="230" t="s">
        <v>403</v>
      </c>
      <c r="G297" s="227"/>
      <c r="H297" s="231">
        <v>51.219999999999999</v>
      </c>
      <c r="I297" s="232"/>
      <c r="J297" s="227"/>
      <c r="K297" s="227"/>
      <c r="L297" s="233"/>
      <c r="M297" s="234"/>
      <c r="N297" s="235"/>
      <c r="O297" s="235"/>
      <c r="P297" s="235"/>
      <c r="Q297" s="235"/>
      <c r="R297" s="235"/>
      <c r="S297" s="235"/>
      <c r="T297" s="236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7" t="s">
        <v>143</v>
      </c>
      <c r="AU297" s="237" t="s">
        <v>84</v>
      </c>
      <c r="AV297" s="13" t="s">
        <v>84</v>
      </c>
      <c r="AW297" s="13" t="s">
        <v>34</v>
      </c>
      <c r="AX297" s="13" t="s">
        <v>74</v>
      </c>
      <c r="AY297" s="237" t="s">
        <v>131</v>
      </c>
    </row>
    <row r="298" s="14" customFormat="1">
      <c r="A298" s="14"/>
      <c r="B298" s="238"/>
      <c r="C298" s="239"/>
      <c r="D298" s="228" t="s">
        <v>143</v>
      </c>
      <c r="E298" s="240" t="s">
        <v>19</v>
      </c>
      <c r="F298" s="241" t="s">
        <v>145</v>
      </c>
      <c r="G298" s="239"/>
      <c r="H298" s="242">
        <v>51.219999999999999</v>
      </c>
      <c r="I298" s="243"/>
      <c r="J298" s="239"/>
      <c r="K298" s="239"/>
      <c r="L298" s="244"/>
      <c r="M298" s="245"/>
      <c r="N298" s="246"/>
      <c r="O298" s="246"/>
      <c r="P298" s="246"/>
      <c r="Q298" s="246"/>
      <c r="R298" s="246"/>
      <c r="S298" s="246"/>
      <c r="T298" s="247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8" t="s">
        <v>143</v>
      </c>
      <c r="AU298" s="248" t="s">
        <v>84</v>
      </c>
      <c r="AV298" s="14" t="s">
        <v>139</v>
      </c>
      <c r="AW298" s="14" t="s">
        <v>34</v>
      </c>
      <c r="AX298" s="14" t="s">
        <v>82</v>
      </c>
      <c r="AY298" s="248" t="s">
        <v>131</v>
      </c>
    </row>
    <row r="299" s="2" customFormat="1" ht="16.5" customHeight="1">
      <c r="A299" s="41"/>
      <c r="B299" s="42"/>
      <c r="C299" s="260" t="s">
        <v>440</v>
      </c>
      <c r="D299" s="260" t="s">
        <v>221</v>
      </c>
      <c r="E299" s="261" t="s">
        <v>441</v>
      </c>
      <c r="F299" s="262" t="s">
        <v>442</v>
      </c>
      <c r="G299" s="263" t="s">
        <v>231</v>
      </c>
      <c r="H299" s="264">
        <v>13</v>
      </c>
      <c r="I299" s="265"/>
      <c r="J299" s="266">
        <f>ROUND(I299*H299,2)</f>
        <v>0</v>
      </c>
      <c r="K299" s="262" t="s">
        <v>19</v>
      </c>
      <c r="L299" s="267"/>
      <c r="M299" s="268" t="s">
        <v>19</v>
      </c>
      <c r="N299" s="269" t="s">
        <v>45</v>
      </c>
      <c r="O299" s="87"/>
      <c r="P299" s="217">
        <f>O299*H299</f>
        <v>0</v>
      </c>
      <c r="Q299" s="217">
        <v>0.0040000000000000001</v>
      </c>
      <c r="R299" s="217">
        <f>Q299*H299</f>
        <v>0.052000000000000005</v>
      </c>
      <c r="S299" s="217">
        <v>0</v>
      </c>
      <c r="T299" s="218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9" t="s">
        <v>224</v>
      </c>
      <c r="AT299" s="219" t="s">
        <v>221</v>
      </c>
      <c r="AU299" s="219" t="s">
        <v>84</v>
      </c>
      <c r="AY299" s="20" t="s">
        <v>131</v>
      </c>
      <c r="BE299" s="220">
        <f>IF(N299="základní",J299,0)</f>
        <v>0</v>
      </c>
      <c r="BF299" s="220">
        <f>IF(N299="snížená",J299,0)</f>
        <v>0</v>
      </c>
      <c r="BG299" s="220">
        <f>IF(N299="zákl. přenesená",J299,0)</f>
        <v>0</v>
      </c>
      <c r="BH299" s="220">
        <f>IF(N299="sníž. přenesená",J299,0)</f>
        <v>0</v>
      </c>
      <c r="BI299" s="220">
        <f>IF(N299="nulová",J299,0)</f>
        <v>0</v>
      </c>
      <c r="BJ299" s="20" t="s">
        <v>82</v>
      </c>
      <c r="BK299" s="220">
        <f>ROUND(I299*H299,2)</f>
        <v>0</v>
      </c>
      <c r="BL299" s="20" t="s">
        <v>191</v>
      </c>
      <c r="BM299" s="219" t="s">
        <v>443</v>
      </c>
    </row>
    <row r="300" s="13" customFormat="1">
      <c r="A300" s="13"/>
      <c r="B300" s="226"/>
      <c r="C300" s="227"/>
      <c r="D300" s="228" t="s">
        <v>143</v>
      </c>
      <c r="E300" s="229" t="s">
        <v>19</v>
      </c>
      <c r="F300" s="230" t="s">
        <v>444</v>
      </c>
      <c r="G300" s="227"/>
      <c r="H300" s="231">
        <v>12.805</v>
      </c>
      <c r="I300" s="232"/>
      <c r="J300" s="227"/>
      <c r="K300" s="227"/>
      <c r="L300" s="233"/>
      <c r="M300" s="234"/>
      <c r="N300" s="235"/>
      <c r="O300" s="235"/>
      <c r="P300" s="235"/>
      <c r="Q300" s="235"/>
      <c r="R300" s="235"/>
      <c r="S300" s="235"/>
      <c r="T300" s="236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7" t="s">
        <v>143</v>
      </c>
      <c r="AU300" s="237" t="s">
        <v>84</v>
      </c>
      <c r="AV300" s="13" t="s">
        <v>84</v>
      </c>
      <c r="AW300" s="13" t="s">
        <v>34</v>
      </c>
      <c r="AX300" s="13" t="s">
        <v>74</v>
      </c>
      <c r="AY300" s="237" t="s">
        <v>131</v>
      </c>
    </row>
    <row r="301" s="13" customFormat="1">
      <c r="A301" s="13"/>
      <c r="B301" s="226"/>
      <c r="C301" s="227"/>
      <c r="D301" s="228" t="s">
        <v>143</v>
      </c>
      <c r="E301" s="229" t="s">
        <v>19</v>
      </c>
      <c r="F301" s="230" t="s">
        <v>445</v>
      </c>
      <c r="G301" s="227"/>
      <c r="H301" s="231">
        <v>0.19500000000000001</v>
      </c>
      <c r="I301" s="232"/>
      <c r="J301" s="227"/>
      <c r="K301" s="227"/>
      <c r="L301" s="233"/>
      <c r="M301" s="234"/>
      <c r="N301" s="235"/>
      <c r="O301" s="235"/>
      <c r="P301" s="235"/>
      <c r="Q301" s="235"/>
      <c r="R301" s="235"/>
      <c r="S301" s="235"/>
      <c r="T301" s="236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7" t="s">
        <v>143</v>
      </c>
      <c r="AU301" s="237" t="s">
        <v>84</v>
      </c>
      <c r="AV301" s="13" t="s">
        <v>84</v>
      </c>
      <c r="AW301" s="13" t="s">
        <v>34</v>
      </c>
      <c r="AX301" s="13" t="s">
        <v>74</v>
      </c>
      <c r="AY301" s="237" t="s">
        <v>131</v>
      </c>
    </row>
    <row r="302" s="14" customFormat="1">
      <c r="A302" s="14"/>
      <c r="B302" s="238"/>
      <c r="C302" s="239"/>
      <c r="D302" s="228" t="s">
        <v>143</v>
      </c>
      <c r="E302" s="240" t="s">
        <v>19</v>
      </c>
      <c r="F302" s="241" t="s">
        <v>145</v>
      </c>
      <c r="G302" s="239"/>
      <c r="H302" s="242">
        <v>13</v>
      </c>
      <c r="I302" s="243"/>
      <c r="J302" s="239"/>
      <c r="K302" s="239"/>
      <c r="L302" s="244"/>
      <c r="M302" s="245"/>
      <c r="N302" s="246"/>
      <c r="O302" s="246"/>
      <c r="P302" s="246"/>
      <c r="Q302" s="246"/>
      <c r="R302" s="246"/>
      <c r="S302" s="246"/>
      <c r="T302" s="247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8" t="s">
        <v>143</v>
      </c>
      <c r="AU302" s="248" t="s">
        <v>84</v>
      </c>
      <c r="AV302" s="14" t="s">
        <v>139</v>
      </c>
      <c r="AW302" s="14" t="s">
        <v>34</v>
      </c>
      <c r="AX302" s="14" t="s">
        <v>82</v>
      </c>
      <c r="AY302" s="248" t="s">
        <v>131</v>
      </c>
    </row>
    <row r="303" s="2" customFormat="1" ht="16.5" customHeight="1">
      <c r="A303" s="41"/>
      <c r="B303" s="42"/>
      <c r="C303" s="208" t="s">
        <v>446</v>
      </c>
      <c r="D303" s="208" t="s">
        <v>134</v>
      </c>
      <c r="E303" s="209" t="s">
        <v>447</v>
      </c>
      <c r="F303" s="210" t="s">
        <v>448</v>
      </c>
      <c r="G303" s="211" t="s">
        <v>231</v>
      </c>
      <c r="H303" s="212">
        <v>4</v>
      </c>
      <c r="I303" s="213"/>
      <c r="J303" s="214">
        <f>ROUND(I303*H303,2)</f>
        <v>0</v>
      </c>
      <c r="K303" s="210" t="s">
        <v>138</v>
      </c>
      <c r="L303" s="47"/>
      <c r="M303" s="215" t="s">
        <v>19</v>
      </c>
      <c r="N303" s="216" t="s">
        <v>45</v>
      </c>
      <c r="O303" s="87"/>
      <c r="P303" s="217">
        <f>O303*H303</f>
        <v>0</v>
      </c>
      <c r="Q303" s="217">
        <v>0</v>
      </c>
      <c r="R303" s="217">
        <f>Q303*H303</f>
        <v>0</v>
      </c>
      <c r="S303" s="217">
        <v>0</v>
      </c>
      <c r="T303" s="218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9" t="s">
        <v>191</v>
      </c>
      <c r="AT303" s="219" t="s">
        <v>134</v>
      </c>
      <c r="AU303" s="219" t="s">
        <v>84</v>
      </c>
      <c r="AY303" s="20" t="s">
        <v>131</v>
      </c>
      <c r="BE303" s="220">
        <f>IF(N303="základní",J303,0)</f>
        <v>0</v>
      </c>
      <c r="BF303" s="220">
        <f>IF(N303="snížená",J303,0)</f>
        <v>0</v>
      </c>
      <c r="BG303" s="220">
        <f>IF(N303="zákl. přenesená",J303,0)</f>
        <v>0</v>
      </c>
      <c r="BH303" s="220">
        <f>IF(N303="sníž. přenesená",J303,0)</f>
        <v>0</v>
      </c>
      <c r="BI303" s="220">
        <f>IF(N303="nulová",J303,0)</f>
        <v>0</v>
      </c>
      <c r="BJ303" s="20" t="s">
        <v>82</v>
      </c>
      <c r="BK303" s="220">
        <f>ROUND(I303*H303,2)</f>
        <v>0</v>
      </c>
      <c r="BL303" s="20" t="s">
        <v>191</v>
      </c>
      <c r="BM303" s="219" t="s">
        <v>449</v>
      </c>
    </row>
    <row r="304" s="2" customFormat="1">
      <c r="A304" s="41"/>
      <c r="B304" s="42"/>
      <c r="C304" s="43"/>
      <c r="D304" s="221" t="s">
        <v>141</v>
      </c>
      <c r="E304" s="43"/>
      <c r="F304" s="222" t="s">
        <v>450</v>
      </c>
      <c r="G304" s="43"/>
      <c r="H304" s="43"/>
      <c r="I304" s="223"/>
      <c r="J304" s="43"/>
      <c r="K304" s="43"/>
      <c r="L304" s="47"/>
      <c r="M304" s="224"/>
      <c r="N304" s="225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141</v>
      </c>
      <c r="AU304" s="20" t="s">
        <v>84</v>
      </c>
    </row>
    <row r="305" s="2" customFormat="1" ht="16.5" customHeight="1">
      <c r="A305" s="41"/>
      <c r="B305" s="42"/>
      <c r="C305" s="260" t="s">
        <v>451</v>
      </c>
      <c r="D305" s="260" t="s">
        <v>221</v>
      </c>
      <c r="E305" s="261" t="s">
        <v>452</v>
      </c>
      <c r="F305" s="262" t="s">
        <v>453</v>
      </c>
      <c r="G305" s="263" t="s">
        <v>231</v>
      </c>
      <c r="H305" s="264">
        <v>4</v>
      </c>
      <c r="I305" s="265"/>
      <c r="J305" s="266">
        <f>ROUND(I305*H305,2)</f>
        <v>0</v>
      </c>
      <c r="K305" s="262" t="s">
        <v>19</v>
      </c>
      <c r="L305" s="267"/>
      <c r="M305" s="268" t="s">
        <v>19</v>
      </c>
      <c r="N305" s="269" t="s">
        <v>45</v>
      </c>
      <c r="O305" s="87"/>
      <c r="P305" s="217">
        <f>O305*H305</f>
        <v>0</v>
      </c>
      <c r="Q305" s="217">
        <v>0.00010000000000000001</v>
      </c>
      <c r="R305" s="217">
        <f>Q305*H305</f>
        <v>0.00040000000000000002</v>
      </c>
      <c r="S305" s="217">
        <v>0</v>
      </c>
      <c r="T305" s="218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9" t="s">
        <v>224</v>
      </c>
      <c r="AT305" s="219" t="s">
        <v>221</v>
      </c>
      <c r="AU305" s="219" t="s">
        <v>84</v>
      </c>
      <c r="AY305" s="20" t="s">
        <v>131</v>
      </c>
      <c r="BE305" s="220">
        <f>IF(N305="základní",J305,0)</f>
        <v>0</v>
      </c>
      <c r="BF305" s="220">
        <f>IF(N305="snížená",J305,0)</f>
        <v>0</v>
      </c>
      <c r="BG305" s="220">
        <f>IF(N305="zákl. přenesená",J305,0)</f>
        <v>0</v>
      </c>
      <c r="BH305" s="220">
        <f>IF(N305="sníž. přenesená",J305,0)</f>
        <v>0</v>
      </c>
      <c r="BI305" s="220">
        <f>IF(N305="nulová",J305,0)</f>
        <v>0</v>
      </c>
      <c r="BJ305" s="20" t="s">
        <v>82</v>
      </c>
      <c r="BK305" s="220">
        <f>ROUND(I305*H305,2)</f>
        <v>0</v>
      </c>
      <c r="BL305" s="20" t="s">
        <v>191</v>
      </c>
      <c r="BM305" s="219" t="s">
        <v>454</v>
      </c>
    </row>
    <row r="306" s="2" customFormat="1" ht="16.5" customHeight="1">
      <c r="A306" s="41"/>
      <c r="B306" s="42"/>
      <c r="C306" s="208" t="s">
        <v>90</v>
      </c>
      <c r="D306" s="208" t="s">
        <v>134</v>
      </c>
      <c r="E306" s="209" t="s">
        <v>455</v>
      </c>
      <c r="F306" s="210" t="s">
        <v>456</v>
      </c>
      <c r="G306" s="211" t="s">
        <v>231</v>
      </c>
      <c r="H306" s="212">
        <v>52</v>
      </c>
      <c r="I306" s="213"/>
      <c r="J306" s="214">
        <f>ROUND(I306*H306,2)</f>
        <v>0</v>
      </c>
      <c r="K306" s="210" t="s">
        <v>138</v>
      </c>
      <c r="L306" s="47"/>
      <c r="M306" s="215" t="s">
        <v>19</v>
      </c>
      <c r="N306" s="216" t="s">
        <v>45</v>
      </c>
      <c r="O306" s="87"/>
      <c r="P306" s="217">
        <f>O306*H306</f>
        <v>0</v>
      </c>
      <c r="Q306" s="217">
        <v>0</v>
      </c>
      <c r="R306" s="217">
        <f>Q306*H306</f>
        <v>0</v>
      </c>
      <c r="S306" s="217">
        <v>0</v>
      </c>
      <c r="T306" s="218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9" t="s">
        <v>191</v>
      </c>
      <c r="AT306" s="219" t="s">
        <v>134</v>
      </c>
      <c r="AU306" s="219" t="s">
        <v>84</v>
      </c>
      <c r="AY306" s="20" t="s">
        <v>131</v>
      </c>
      <c r="BE306" s="220">
        <f>IF(N306="základní",J306,0)</f>
        <v>0</v>
      </c>
      <c r="BF306" s="220">
        <f>IF(N306="snížená",J306,0)</f>
        <v>0</v>
      </c>
      <c r="BG306" s="220">
        <f>IF(N306="zákl. přenesená",J306,0)</f>
        <v>0</v>
      </c>
      <c r="BH306" s="220">
        <f>IF(N306="sníž. přenesená",J306,0)</f>
        <v>0</v>
      </c>
      <c r="BI306" s="220">
        <f>IF(N306="nulová",J306,0)</f>
        <v>0</v>
      </c>
      <c r="BJ306" s="20" t="s">
        <v>82</v>
      </c>
      <c r="BK306" s="220">
        <f>ROUND(I306*H306,2)</f>
        <v>0</v>
      </c>
      <c r="BL306" s="20" t="s">
        <v>191</v>
      </c>
      <c r="BM306" s="219" t="s">
        <v>457</v>
      </c>
    </row>
    <row r="307" s="2" customFormat="1">
      <c r="A307" s="41"/>
      <c r="B307" s="42"/>
      <c r="C307" s="43"/>
      <c r="D307" s="221" t="s">
        <v>141</v>
      </c>
      <c r="E307" s="43"/>
      <c r="F307" s="222" t="s">
        <v>458</v>
      </c>
      <c r="G307" s="43"/>
      <c r="H307" s="43"/>
      <c r="I307" s="223"/>
      <c r="J307" s="43"/>
      <c r="K307" s="43"/>
      <c r="L307" s="47"/>
      <c r="M307" s="224"/>
      <c r="N307" s="225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141</v>
      </c>
      <c r="AU307" s="20" t="s">
        <v>84</v>
      </c>
    </row>
    <row r="308" s="13" customFormat="1">
      <c r="A308" s="13"/>
      <c r="B308" s="226"/>
      <c r="C308" s="227"/>
      <c r="D308" s="228" t="s">
        <v>143</v>
      </c>
      <c r="E308" s="229" t="s">
        <v>19</v>
      </c>
      <c r="F308" s="230" t="s">
        <v>459</v>
      </c>
      <c r="G308" s="227"/>
      <c r="H308" s="231">
        <v>52</v>
      </c>
      <c r="I308" s="232"/>
      <c r="J308" s="227"/>
      <c r="K308" s="227"/>
      <c r="L308" s="233"/>
      <c r="M308" s="234"/>
      <c r="N308" s="235"/>
      <c r="O308" s="235"/>
      <c r="P308" s="235"/>
      <c r="Q308" s="235"/>
      <c r="R308" s="235"/>
      <c r="S308" s="235"/>
      <c r="T308" s="236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7" t="s">
        <v>143</v>
      </c>
      <c r="AU308" s="237" t="s">
        <v>84</v>
      </c>
      <c r="AV308" s="13" t="s">
        <v>84</v>
      </c>
      <c r="AW308" s="13" t="s">
        <v>34</v>
      </c>
      <c r="AX308" s="13" t="s">
        <v>74</v>
      </c>
      <c r="AY308" s="237" t="s">
        <v>131</v>
      </c>
    </row>
    <row r="309" s="14" customFormat="1">
      <c r="A309" s="14"/>
      <c r="B309" s="238"/>
      <c r="C309" s="239"/>
      <c r="D309" s="228" t="s">
        <v>143</v>
      </c>
      <c r="E309" s="240" t="s">
        <v>19</v>
      </c>
      <c r="F309" s="241" t="s">
        <v>145</v>
      </c>
      <c r="G309" s="239"/>
      <c r="H309" s="242">
        <v>52</v>
      </c>
      <c r="I309" s="243"/>
      <c r="J309" s="239"/>
      <c r="K309" s="239"/>
      <c r="L309" s="244"/>
      <c r="M309" s="245"/>
      <c r="N309" s="246"/>
      <c r="O309" s="246"/>
      <c r="P309" s="246"/>
      <c r="Q309" s="246"/>
      <c r="R309" s="246"/>
      <c r="S309" s="246"/>
      <c r="T309" s="247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8" t="s">
        <v>143</v>
      </c>
      <c r="AU309" s="248" t="s">
        <v>84</v>
      </c>
      <c r="AV309" s="14" t="s">
        <v>139</v>
      </c>
      <c r="AW309" s="14" t="s">
        <v>34</v>
      </c>
      <c r="AX309" s="14" t="s">
        <v>82</v>
      </c>
      <c r="AY309" s="248" t="s">
        <v>131</v>
      </c>
    </row>
    <row r="310" s="2" customFormat="1" ht="16.5" customHeight="1">
      <c r="A310" s="41"/>
      <c r="B310" s="42"/>
      <c r="C310" s="260" t="s">
        <v>460</v>
      </c>
      <c r="D310" s="260" t="s">
        <v>221</v>
      </c>
      <c r="E310" s="261" t="s">
        <v>461</v>
      </c>
      <c r="F310" s="262" t="s">
        <v>462</v>
      </c>
      <c r="G310" s="263" t="s">
        <v>231</v>
      </c>
      <c r="H310" s="264">
        <v>52</v>
      </c>
      <c r="I310" s="265"/>
      <c r="J310" s="266">
        <f>ROUND(I310*H310,2)</f>
        <v>0</v>
      </c>
      <c r="K310" s="262" t="s">
        <v>19</v>
      </c>
      <c r="L310" s="267"/>
      <c r="M310" s="268" t="s">
        <v>19</v>
      </c>
      <c r="N310" s="269" t="s">
        <v>45</v>
      </c>
      <c r="O310" s="87"/>
      <c r="P310" s="217">
        <f>O310*H310</f>
        <v>0</v>
      </c>
      <c r="Q310" s="217">
        <v>0.00040999999999999999</v>
      </c>
      <c r="R310" s="217">
        <f>Q310*H310</f>
        <v>0.021319999999999999</v>
      </c>
      <c r="S310" s="217">
        <v>0</v>
      </c>
      <c r="T310" s="218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9" t="s">
        <v>224</v>
      </c>
      <c r="AT310" s="219" t="s">
        <v>221</v>
      </c>
      <c r="AU310" s="219" t="s">
        <v>84</v>
      </c>
      <c r="AY310" s="20" t="s">
        <v>131</v>
      </c>
      <c r="BE310" s="220">
        <f>IF(N310="základní",J310,0)</f>
        <v>0</v>
      </c>
      <c r="BF310" s="220">
        <f>IF(N310="snížená",J310,0)</f>
        <v>0</v>
      </c>
      <c r="BG310" s="220">
        <f>IF(N310="zákl. přenesená",J310,0)</f>
        <v>0</v>
      </c>
      <c r="BH310" s="220">
        <f>IF(N310="sníž. přenesená",J310,0)</f>
        <v>0</v>
      </c>
      <c r="BI310" s="220">
        <f>IF(N310="nulová",J310,0)</f>
        <v>0</v>
      </c>
      <c r="BJ310" s="20" t="s">
        <v>82</v>
      </c>
      <c r="BK310" s="220">
        <f>ROUND(I310*H310,2)</f>
        <v>0</v>
      </c>
      <c r="BL310" s="20" t="s">
        <v>191</v>
      </c>
      <c r="BM310" s="219" t="s">
        <v>463</v>
      </c>
    </row>
    <row r="311" s="2" customFormat="1" ht="16.5" customHeight="1">
      <c r="A311" s="41"/>
      <c r="B311" s="42"/>
      <c r="C311" s="208" t="s">
        <v>464</v>
      </c>
      <c r="D311" s="208" t="s">
        <v>134</v>
      </c>
      <c r="E311" s="209" t="s">
        <v>465</v>
      </c>
      <c r="F311" s="210" t="s">
        <v>466</v>
      </c>
      <c r="G311" s="211" t="s">
        <v>231</v>
      </c>
      <c r="H311" s="212">
        <v>4</v>
      </c>
      <c r="I311" s="213"/>
      <c r="J311" s="214">
        <f>ROUND(I311*H311,2)</f>
        <v>0</v>
      </c>
      <c r="K311" s="210" t="s">
        <v>138</v>
      </c>
      <c r="L311" s="47"/>
      <c r="M311" s="215" t="s">
        <v>19</v>
      </c>
      <c r="N311" s="216" t="s">
        <v>45</v>
      </c>
      <c r="O311" s="87"/>
      <c r="P311" s="217">
        <f>O311*H311</f>
        <v>0</v>
      </c>
      <c r="Q311" s="217">
        <v>0</v>
      </c>
      <c r="R311" s="217">
        <f>Q311*H311</f>
        <v>0</v>
      </c>
      <c r="S311" s="217">
        <v>0</v>
      </c>
      <c r="T311" s="218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9" t="s">
        <v>191</v>
      </c>
      <c r="AT311" s="219" t="s">
        <v>134</v>
      </c>
      <c r="AU311" s="219" t="s">
        <v>84</v>
      </c>
      <c r="AY311" s="20" t="s">
        <v>131</v>
      </c>
      <c r="BE311" s="220">
        <f>IF(N311="základní",J311,0)</f>
        <v>0</v>
      </c>
      <c r="BF311" s="220">
        <f>IF(N311="snížená",J311,0)</f>
        <v>0</v>
      </c>
      <c r="BG311" s="220">
        <f>IF(N311="zákl. přenesená",J311,0)</f>
        <v>0</v>
      </c>
      <c r="BH311" s="220">
        <f>IF(N311="sníž. přenesená",J311,0)</f>
        <v>0</v>
      </c>
      <c r="BI311" s="220">
        <f>IF(N311="nulová",J311,0)</f>
        <v>0</v>
      </c>
      <c r="BJ311" s="20" t="s">
        <v>82</v>
      </c>
      <c r="BK311" s="220">
        <f>ROUND(I311*H311,2)</f>
        <v>0</v>
      </c>
      <c r="BL311" s="20" t="s">
        <v>191</v>
      </c>
      <c r="BM311" s="219" t="s">
        <v>467</v>
      </c>
    </row>
    <row r="312" s="2" customFormat="1">
      <c r="A312" s="41"/>
      <c r="B312" s="42"/>
      <c r="C312" s="43"/>
      <c r="D312" s="221" t="s">
        <v>141</v>
      </c>
      <c r="E312" s="43"/>
      <c r="F312" s="222" t="s">
        <v>468</v>
      </c>
      <c r="G312" s="43"/>
      <c r="H312" s="43"/>
      <c r="I312" s="223"/>
      <c r="J312" s="43"/>
      <c r="K312" s="43"/>
      <c r="L312" s="47"/>
      <c r="M312" s="224"/>
      <c r="N312" s="225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141</v>
      </c>
      <c r="AU312" s="20" t="s">
        <v>84</v>
      </c>
    </row>
    <row r="313" s="2" customFormat="1" ht="16.5" customHeight="1">
      <c r="A313" s="41"/>
      <c r="B313" s="42"/>
      <c r="C313" s="260" t="s">
        <v>469</v>
      </c>
      <c r="D313" s="260" t="s">
        <v>221</v>
      </c>
      <c r="E313" s="261" t="s">
        <v>470</v>
      </c>
      <c r="F313" s="262" t="s">
        <v>471</v>
      </c>
      <c r="G313" s="263" t="s">
        <v>231</v>
      </c>
      <c r="H313" s="264">
        <v>4</v>
      </c>
      <c r="I313" s="265"/>
      <c r="J313" s="266">
        <f>ROUND(I313*H313,2)</f>
        <v>0</v>
      </c>
      <c r="K313" s="262" t="s">
        <v>19</v>
      </c>
      <c r="L313" s="267"/>
      <c r="M313" s="268" t="s">
        <v>19</v>
      </c>
      <c r="N313" s="269" t="s">
        <v>45</v>
      </c>
      <c r="O313" s="87"/>
      <c r="P313" s="217">
        <f>O313*H313</f>
        <v>0</v>
      </c>
      <c r="Q313" s="217">
        <v>0.00036000000000000002</v>
      </c>
      <c r="R313" s="217">
        <f>Q313*H313</f>
        <v>0.0014400000000000001</v>
      </c>
      <c r="S313" s="217">
        <v>0</v>
      </c>
      <c r="T313" s="218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9" t="s">
        <v>224</v>
      </c>
      <c r="AT313" s="219" t="s">
        <v>221</v>
      </c>
      <c r="AU313" s="219" t="s">
        <v>84</v>
      </c>
      <c r="AY313" s="20" t="s">
        <v>131</v>
      </c>
      <c r="BE313" s="220">
        <f>IF(N313="základní",J313,0)</f>
        <v>0</v>
      </c>
      <c r="BF313" s="220">
        <f>IF(N313="snížená",J313,0)</f>
        <v>0</v>
      </c>
      <c r="BG313" s="220">
        <f>IF(N313="zákl. přenesená",J313,0)</f>
        <v>0</v>
      </c>
      <c r="BH313" s="220">
        <f>IF(N313="sníž. přenesená",J313,0)</f>
        <v>0</v>
      </c>
      <c r="BI313" s="220">
        <f>IF(N313="nulová",J313,0)</f>
        <v>0</v>
      </c>
      <c r="BJ313" s="20" t="s">
        <v>82</v>
      </c>
      <c r="BK313" s="220">
        <f>ROUND(I313*H313,2)</f>
        <v>0</v>
      </c>
      <c r="BL313" s="20" t="s">
        <v>191</v>
      </c>
      <c r="BM313" s="219" t="s">
        <v>472</v>
      </c>
    </row>
    <row r="314" s="2" customFormat="1" ht="24.15" customHeight="1">
      <c r="A314" s="41"/>
      <c r="B314" s="42"/>
      <c r="C314" s="208" t="s">
        <v>473</v>
      </c>
      <c r="D314" s="208" t="s">
        <v>134</v>
      </c>
      <c r="E314" s="209" t="s">
        <v>474</v>
      </c>
      <c r="F314" s="210" t="s">
        <v>475</v>
      </c>
      <c r="G314" s="211" t="s">
        <v>250</v>
      </c>
      <c r="H314" s="212">
        <v>30</v>
      </c>
      <c r="I314" s="213"/>
      <c r="J314" s="214">
        <f>ROUND(I314*H314,2)</f>
        <v>0</v>
      </c>
      <c r="K314" s="210" t="s">
        <v>19</v>
      </c>
      <c r="L314" s="47"/>
      <c r="M314" s="215" t="s">
        <v>19</v>
      </c>
      <c r="N314" s="216" t="s">
        <v>45</v>
      </c>
      <c r="O314" s="87"/>
      <c r="P314" s="217">
        <f>O314*H314</f>
        <v>0</v>
      </c>
      <c r="Q314" s="217">
        <v>0.0022200000000000002</v>
      </c>
      <c r="R314" s="217">
        <f>Q314*H314</f>
        <v>0.066600000000000006</v>
      </c>
      <c r="S314" s="217">
        <v>0</v>
      </c>
      <c r="T314" s="218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19" t="s">
        <v>191</v>
      </c>
      <c r="AT314" s="219" t="s">
        <v>134</v>
      </c>
      <c r="AU314" s="219" t="s">
        <v>84</v>
      </c>
      <c r="AY314" s="20" t="s">
        <v>131</v>
      </c>
      <c r="BE314" s="220">
        <f>IF(N314="základní",J314,0)</f>
        <v>0</v>
      </c>
      <c r="BF314" s="220">
        <f>IF(N314="snížená",J314,0)</f>
        <v>0</v>
      </c>
      <c r="BG314" s="220">
        <f>IF(N314="zákl. přenesená",J314,0)</f>
        <v>0</v>
      </c>
      <c r="BH314" s="220">
        <f>IF(N314="sníž. přenesená",J314,0)</f>
        <v>0</v>
      </c>
      <c r="BI314" s="220">
        <f>IF(N314="nulová",J314,0)</f>
        <v>0</v>
      </c>
      <c r="BJ314" s="20" t="s">
        <v>82</v>
      </c>
      <c r="BK314" s="220">
        <f>ROUND(I314*H314,2)</f>
        <v>0</v>
      </c>
      <c r="BL314" s="20" t="s">
        <v>191</v>
      </c>
      <c r="BM314" s="219" t="s">
        <v>476</v>
      </c>
    </row>
    <row r="315" s="13" customFormat="1">
      <c r="A315" s="13"/>
      <c r="B315" s="226"/>
      <c r="C315" s="227"/>
      <c r="D315" s="228" t="s">
        <v>143</v>
      </c>
      <c r="E315" s="229" t="s">
        <v>19</v>
      </c>
      <c r="F315" s="230" t="s">
        <v>477</v>
      </c>
      <c r="G315" s="227"/>
      <c r="H315" s="231">
        <v>30</v>
      </c>
      <c r="I315" s="232"/>
      <c r="J315" s="227"/>
      <c r="K315" s="227"/>
      <c r="L315" s="233"/>
      <c r="M315" s="234"/>
      <c r="N315" s="235"/>
      <c r="O315" s="235"/>
      <c r="P315" s="235"/>
      <c r="Q315" s="235"/>
      <c r="R315" s="235"/>
      <c r="S315" s="235"/>
      <c r="T315" s="236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7" t="s">
        <v>143</v>
      </c>
      <c r="AU315" s="237" t="s">
        <v>84</v>
      </c>
      <c r="AV315" s="13" t="s">
        <v>84</v>
      </c>
      <c r="AW315" s="13" t="s">
        <v>34</v>
      </c>
      <c r="AX315" s="13" t="s">
        <v>74</v>
      </c>
      <c r="AY315" s="237" t="s">
        <v>131</v>
      </c>
    </row>
    <row r="316" s="14" customFormat="1">
      <c r="A316" s="14"/>
      <c r="B316" s="238"/>
      <c r="C316" s="239"/>
      <c r="D316" s="228" t="s">
        <v>143</v>
      </c>
      <c r="E316" s="240" t="s">
        <v>19</v>
      </c>
      <c r="F316" s="241" t="s">
        <v>145</v>
      </c>
      <c r="G316" s="239"/>
      <c r="H316" s="242">
        <v>30</v>
      </c>
      <c r="I316" s="243"/>
      <c r="J316" s="239"/>
      <c r="K316" s="239"/>
      <c r="L316" s="244"/>
      <c r="M316" s="245"/>
      <c r="N316" s="246"/>
      <c r="O316" s="246"/>
      <c r="P316" s="246"/>
      <c r="Q316" s="246"/>
      <c r="R316" s="246"/>
      <c r="S316" s="246"/>
      <c r="T316" s="247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8" t="s">
        <v>143</v>
      </c>
      <c r="AU316" s="248" t="s">
        <v>84</v>
      </c>
      <c r="AV316" s="14" t="s">
        <v>139</v>
      </c>
      <c r="AW316" s="14" t="s">
        <v>34</v>
      </c>
      <c r="AX316" s="14" t="s">
        <v>82</v>
      </c>
      <c r="AY316" s="248" t="s">
        <v>131</v>
      </c>
    </row>
    <row r="317" s="2" customFormat="1" ht="24.15" customHeight="1">
      <c r="A317" s="41"/>
      <c r="B317" s="42"/>
      <c r="C317" s="208" t="s">
        <v>478</v>
      </c>
      <c r="D317" s="208" t="s">
        <v>134</v>
      </c>
      <c r="E317" s="209" t="s">
        <v>479</v>
      </c>
      <c r="F317" s="210" t="s">
        <v>480</v>
      </c>
      <c r="G317" s="211" t="s">
        <v>231</v>
      </c>
      <c r="H317" s="212">
        <v>4</v>
      </c>
      <c r="I317" s="213"/>
      <c r="J317" s="214">
        <f>ROUND(I317*H317,2)</f>
        <v>0</v>
      </c>
      <c r="K317" s="210" t="s">
        <v>138</v>
      </c>
      <c r="L317" s="47"/>
      <c r="M317" s="215" t="s">
        <v>19</v>
      </c>
      <c r="N317" s="216" t="s">
        <v>45</v>
      </c>
      <c r="O317" s="87"/>
      <c r="P317" s="217">
        <f>O317*H317</f>
        <v>0</v>
      </c>
      <c r="Q317" s="217">
        <v>0.0015</v>
      </c>
      <c r="R317" s="217">
        <f>Q317*H317</f>
        <v>0.0060000000000000001</v>
      </c>
      <c r="S317" s="217">
        <v>0</v>
      </c>
      <c r="T317" s="218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9" t="s">
        <v>191</v>
      </c>
      <c r="AT317" s="219" t="s">
        <v>134</v>
      </c>
      <c r="AU317" s="219" t="s">
        <v>84</v>
      </c>
      <c r="AY317" s="20" t="s">
        <v>131</v>
      </c>
      <c r="BE317" s="220">
        <f>IF(N317="základní",J317,0)</f>
        <v>0</v>
      </c>
      <c r="BF317" s="220">
        <f>IF(N317="snížená",J317,0)</f>
        <v>0</v>
      </c>
      <c r="BG317" s="220">
        <f>IF(N317="zákl. přenesená",J317,0)</f>
        <v>0</v>
      </c>
      <c r="BH317" s="220">
        <f>IF(N317="sníž. přenesená",J317,0)</f>
        <v>0</v>
      </c>
      <c r="BI317" s="220">
        <f>IF(N317="nulová",J317,0)</f>
        <v>0</v>
      </c>
      <c r="BJ317" s="20" t="s">
        <v>82</v>
      </c>
      <c r="BK317" s="220">
        <f>ROUND(I317*H317,2)</f>
        <v>0</v>
      </c>
      <c r="BL317" s="20" t="s">
        <v>191</v>
      </c>
      <c r="BM317" s="219" t="s">
        <v>481</v>
      </c>
    </row>
    <row r="318" s="2" customFormat="1">
      <c r="A318" s="41"/>
      <c r="B318" s="42"/>
      <c r="C318" s="43"/>
      <c r="D318" s="221" t="s">
        <v>141</v>
      </c>
      <c r="E318" s="43"/>
      <c r="F318" s="222" t="s">
        <v>482</v>
      </c>
      <c r="G318" s="43"/>
      <c r="H318" s="43"/>
      <c r="I318" s="223"/>
      <c r="J318" s="43"/>
      <c r="K318" s="43"/>
      <c r="L318" s="47"/>
      <c r="M318" s="224"/>
      <c r="N318" s="225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141</v>
      </c>
      <c r="AU318" s="20" t="s">
        <v>84</v>
      </c>
    </row>
    <row r="319" s="2" customFormat="1" ht="24.15" customHeight="1">
      <c r="A319" s="41"/>
      <c r="B319" s="42"/>
      <c r="C319" s="208" t="s">
        <v>483</v>
      </c>
      <c r="D319" s="208" t="s">
        <v>134</v>
      </c>
      <c r="E319" s="209" t="s">
        <v>484</v>
      </c>
      <c r="F319" s="210" t="s">
        <v>485</v>
      </c>
      <c r="G319" s="211" t="s">
        <v>137</v>
      </c>
      <c r="H319" s="212">
        <v>32</v>
      </c>
      <c r="I319" s="213"/>
      <c r="J319" s="214">
        <f>ROUND(I319*H319,2)</f>
        <v>0</v>
      </c>
      <c r="K319" s="210" t="s">
        <v>19</v>
      </c>
      <c r="L319" s="47"/>
      <c r="M319" s="215" t="s">
        <v>19</v>
      </c>
      <c r="N319" s="216" t="s">
        <v>45</v>
      </c>
      <c r="O319" s="87"/>
      <c r="P319" s="217">
        <f>O319*H319</f>
        <v>0</v>
      </c>
      <c r="Q319" s="217">
        <v>0</v>
      </c>
      <c r="R319" s="217">
        <f>Q319*H319</f>
        <v>0</v>
      </c>
      <c r="S319" s="217">
        <v>0</v>
      </c>
      <c r="T319" s="218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9" t="s">
        <v>191</v>
      </c>
      <c r="AT319" s="219" t="s">
        <v>134</v>
      </c>
      <c r="AU319" s="219" t="s">
        <v>84</v>
      </c>
      <c r="AY319" s="20" t="s">
        <v>131</v>
      </c>
      <c r="BE319" s="220">
        <f>IF(N319="základní",J319,0)</f>
        <v>0</v>
      </c>
      <c r="BF319" s="220">
        <f>IF(N319="snížená",J319,0)</f>
        <v>0</v>
      </c>
      <c r="BG319" s="220">
        <f>IF(N319="zákl. přenesená",J319,0)</f>
        <v>0</v>
      </c>
      <c r="BH319" s="220">
        <f>IF(N319="sníž. přenesená",J319,0)</f>
        <v>0</v>
      </c>
      <c r="BI319" s="220">
        <f>IF(N319="nulová",J319,0)</f>
        <v>0</v>
      </c>
      <c r="BJ319" s="20" t="s">
        <v>82</v>
      </c>
      <c r="BK319" s="220">
        <f>ROUND(I319*H319,2)</f>
        <v>0</v>
      </c>
      <c r="BL319" s="20" t="s">
        <v>191</v>
      </c>
      <c r="BM319" s="219" t="s">
        <v>486</v>
      </c>
    </row>
    <row r="320" s="13" customFormat="1">
      <c r="A320" s="13"/>
      <c r="B320" s="226"/>
      <c r="C320" s="227"/>
      <c r="D320" s="228" t="s">
        <v>143</v>
      </c>
      <c r="E320" s="229" t="s">
        <v>19</v>
      </c>
      <c r="F320" s="230" t="s">
        <v>224</v>
      </c>
      <c r="G320" s="227"/>
      <c r="H320" s="231">
        <v>32</v>
      </c>
      <c r="I320" s="232"/>
      <c r="J320" s="227"/>
      <c r="K320" s="227"/>
      <c r="L320" s="233"/>
      <c r="M320" s="234"/>
      <c r="N320" s="235"/>
      <c r="O320" s="235"/>
      <c r="P320" s="235"/>
      <c r="Q320" s="235"/>
      <c r="R320" s="235"/>
      <c r="S320" s="235"/>
      <c r="T320" s="236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7" t="s">
        <v>143</v>
      </c>
      <c r="AU320" s="237" t="s">
        <v>84</v>
      </c>
      <c r="AV320" s="13" t="s">
        <v>84</v>
      </c>
      <c r="AW320" s="13" t="s">
        <v>34</v>
      </c>
      <c r="AX320" s="13" t="s">
        <v>74</v>
      </c>
      <c r="AY320" s="237" t="s">
        <v>131</v>
      </c>
    </row>
    <row r="321" s="14" customFormat="1">
      <c r="A321" s="14"/>
      <c r="B321" s="238"/>
      <c r="C321" s="239"/>
      <c r="D321" s="228" t="s">
        <v>143</v>
      </c>
      <c r="E321" s="240" t="s">
        <v>19</v>
      </c>
      <c r="F321" s="241" t="s">
        <v>145</v>
      </c>
      <c r="G321" s="239"/>
      <c r="H321" s="242">
        <v>32</v>
      </c>
      <c r="I321" s="243"/>
      <c r="J321" s="239"/>
      <c r="K321" s="239"/>
      <c r="L321" s="244"/>
      <c r="M321" s="245"/>
      <c r="N321" s="246"/>
      <c r="O321" s="246"/>
      <c r="P321" s="246"/>
      <c r="Q321" s="246"/>
      <c r="R321" s="246"/>
      <c r="S321" s="246"/>
      <c r="T321" s="247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8" t="s">
        <v>143</v>
      </c>
      <c r="AU321" s="248" t="s">
        <v>84</v>
      </c>
      <c r="AV321" s="14" t="s">
        <v>139</v>
      </c>
      <c r="AW321" s="14" t="s">
        <v>34</v>
      </c>
      <c r="AX321" s="14" t="s">
        <v>82</v>
      </c>
      <c r="AY321" s="248" t="s">
        <v>131</v>
      </c>
    </row>
    <row r="322" s="2" customFormat="1" ht="16.5" customHeight="1">
      <c r="A322" s="41"/>
      <c r="B322" s="42"/>
      <c r="C322" s="260" t="s">
        <v>487</v>
      </c>
      <c r="D322" s="260" t="s">
        <v>221</v>
      </c>
      <c r="E322" s="261" t="s">
        <v>488</v>
      </c>
      <c r="F322" s="262" t="s">
        <v>489</v>
      </c>
      <c r="G322" s="263" t="s">
        <v>137</v>
      </c>
      <c r="H322" s="264">
        <v>34.560000000000002</v>
      </c>
      <c r="I322" s="265"/>
      <c r="J322" s="266">
        <f>ROUND(I322*H322,2)</f>
        <v>0</v>
      </c>
      <c r="K322" s="262" t="s">
        <v>138</v>
      </c>
      <c r="L322" s="267"/>
      <c r="M322" s="268" t="s">
        <v>19</v>
      </c>
      <c r="N322" s="269" t="s">
        <v>45</v>
      </c>
      <c r="O322" s="87"/>
      <c r="P322" s="217">
        <f>O322*H322</f>
        <v>0</v>
      </c>
      <c r="Q322" s="217">
        <v>0.0047999999999999996</v>
      </c>
      <c r="R322" s="217">
        <f>Q322*H322</f>
        <v>0.16588800000000001</v>
      </c>
      <c r="S322" s="217">
        <v>0</v>
      </c>
      <c r="T322" s="218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9" t="s">
        <v>224</v>
      </c>
      <c r="AT322" s="219" t="s">
        <v>221</v>
      </c>
      <c r="AU322" s="219" t="s">
        <v>84</v>
      </c>
      <c r="AY322" s="20" t="s">
        <v>131</v>
      </c>
      <c r="BE322" s="220">
        <f>IF(N322="základní",J322,0)</f>
        <v>0</v>
      </c>
      <c r="BF322" s="220">
        <f>IF(N322="snížená",J322,0)</f>
        <v>0</v>
      </c>
      <c r="BG322" s="220">
        <f>IF(N322="zákl. přenesená",J322,0)</f>
        <v>0</v>
      </c>
      <c r="BH322" s="220">
        <f>IF(N322="sníž. přenesená",J322,0)</f>
        <v>0</v>
      </c>
      <c r="BI322" s="220">
        <f>IF(N322="nulová",J322,0)</f>
        <v>0</v>
      </c>
      <c r="BJ322" s="20" t="s">
        <v>82</v>
      </c>
      <c r="BK322" s="220">
        <f>ROUND(I322*H322,2)</f>
        <v>0</v>
      </c>
      <c r="BL322" s="20" t="s">
        <v>191</v>
      </c>
      <c r="BM322" s="219" t="s">
        <v>490</v>
      </c>
    </row>
    <row r="323" s="13" customFormat="1">
      <c r="A323" s="13"/>
      <c r="B323" s="226"/>
      <c r="C323" s="227"/>
      <c r="D323" s="228" t="s">
        <v>143</v>
      </c>
      <c r="E323" s="227"/>
      <c r="F323" s="230" t="s">
        <v>491</v>
      </c>
      <c r="G323" s="227"/>
      <c r="H323" s="231">
        <v>34.560000000000002</v>
      </c>
      <c r="I323" s="232"/>
      <c r="J323" s="227"/>
      <c r="K323" s="227"/>
      <c r="L323" s="233"/>
      <c r="M323" s="234"/>
      <c r="N323" s="235"/>
      <c r="O323" s="235"/>
      <c r="P323" s="235"/>
      <c r="Q323" s="235"/>
      <c r="R323" s="235"/>
      <c r="S323" s="235"/>
      <c r="T323" s="236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7" t="s">
        <v>143</v>
      </c>
      <c r="AU323" s="237" t="s">
        <v>84</v>
      </c>
      <c r="AV323" s="13" t="s">
        <v>84</v>
      </c>
      <c r="AW323" s="13" t="s">
        <v>4</v>
      </c>
      <c r="AX323" s="13" t="s">
        <v>82</v>
      </c>
      <c r="AY323" s="237" t="s">
        <v>131</v>
      </c>
    </row>
    <row r="324" s="2" customFormat="1" ht="55.5" customHeight="1">
      <c r="A324" s="41"/>
      <c r="B324" s="42"/>
      <c r="C324" s="208" t="s">
        <v>492</v>
      </c>
      <c r="D324" s="208" t="s">
        <v>134</v>
      </c>
      <c r="E324" s="209" t="s">
        <v>493</v>
      </c>
      <c r="F324" s="210" t="s">
        <v>494</v>
      </c>
      <c r="G324" s="211" t="s">
        <v>199</v>
      </c>
      <c r="H324" s="259"/>
      <c r="I324" s="213"/>
      <c r="J324" s="214">
        <f>ROUND(I324*H324,2)</f>
        <v>0</v>
      </c>
      <c r="K324" s="210" t="s">
        <v>138</v>
      </c>
      <c r="L324" s="47"/>
      <c r="M324" s="215" t="s">
        <v>19</v>
      </c>
      <c r="N324" s="216" t="s">
        <v>45</v>
      </c>
      <c r="O324" s="87"/>
      <c r="P324" s="217">
        <f>O324*H324</f>
        <v>0</v>
      </c>
      <c r="Q324" s="217">
        <v>0</v>
      </c>
      <c r="R324" s="217">
        <f>Q324*H324</f>
        <v>0</v>
      </c>
      <c r="S324" s="217">
        <v>0</v>
      </c>
      <c r="T324" s="218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9" t="s">
        <v>191</v>
      </c>
      <c r="AT324" s="219" t="s">
        <v>134</v>
      </c>
      <c r="AU324" s="219" t="s">
        <v>84</v>
      </c>
      <c r="AY324" s="20" t="s">
        <v>131</v>
      </c>
      <c r="BE324" s="220">
        <f>IF(N324="základní",J324,0)</f>
        <v>0</v>
      </c>
      <c r="BF324" s="220">
        <f>IF(N324="snížená",J324,0)</f>
        <v>0</v>
      </c>
      <c r="BG324" s="220">
        <f>IF(N324="zákl. přenesená",J324,0)</f>
        <v>0</v>
      </c>
      <c r="BH324" s="220">
        <f>IF(N324="sníž. přenesená",J324,0)</f>
        <v>0</v>
      </c>
      <c r="BI324" s="220">
        <f>IF(N324="nulová",J324,0)</f>
        <v>0</v>
      </c>
      <c r="BJ324" s="20" t="s">
        <v>82</v>
      </c>
      <c r="BK324" s="220">
        <f>ROUND(I324*H324,2)</f>
        <v>0</v>
      </c>
      <c r="BL324" s="20" t="s">
        <v>191</v>
      </c>
      <c r="BM324" s="219" t="s">
        <v>495</v>
      </c>
    </row>
    <row r="325" s="2" customFormat="1">
      <c r="A325" s="41"/>
      <c r="B325" s="42"/>
      <c r="C325" s="43"/>
      <c r="D325" s="221" t="s">
        <v>141</v>
      </c>
      <c r="E325" s="43"/>
      <c r="F325" s="222" t="s">
        <v>496</v>
      </c>
      <c r="G325" s="43"/>
      <c r="H325" s="43"/>
      <c r="I325" s="223"/>
      <c r="J325" s="43"/>
      <c r="K325" s="43"/>
      <c r="L325" s="47"/>
      <c r="M325" s="224"/>
      <c r="N325" s="225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141</v>
      </c>
      <c r="AU325" s="20" t="s">
        <v>84</v>
      </c>
    </row>
    <row r="326" s="2" customFormat="1" ht="55.5" customHeight="1">
      <c r="A326" s="41"/>
      <c r="B326" s="42"/>
      <c r="C326" s="208" t="s">
        <v>497</v>
      </c>
      <c r="D326" s="208" t="s">
        <v>134</v>
      </c>
      <c r="E326" s="209" t="s">
        <v>498</v>
      </c>
      <c r="F326" s="210" t="s">
        <v>494</v>
      </c>
      <c r="G326" s="211" t="s">
        <v>207</v>
      </c>
      <c r="H326" s="212">
        <v>1</v>
      </c>
      <c r="I326" s="213"/>
      <c r="J326" s="214">
        <f>ROUND(I326*H326,2)</f>
        <v>0</v>
      </c>
      <c r="K326" s="210" t="s">
        <v>19</v>
      </c>
      <c r="L326" s="47"/>
      <c r="M326" s="215" t="s">
        <v>19</v>
      </c>
      <c r="N326" s="216" t="s">
        <v>45</v>
      </c>
      <c r="O326" s="87"/>
      <c r="P326" s="217">
        <f>O326*H326</f>
        <v>0</v>
      </c>
      <c r="Q326" s="217">
        <v>0</v>
      </c>
      <c r="R326" s="217">
        <f>Q326*H326</f>
        <v>0</v>
      </c>
      <c r="S326" s="217">
        <v>0</v>
      </c>
      <c r="T326" s="218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9" t="s">
        <v>191</v>
      </c>
      <c r="AT326" s="219" t="s">
        <v>134</v>
      </c>
      <c r="AU326" s="219" t="s">
        <v>84</v>
      </c>
      <c r="AY326" s="20" t="s">
        <v>131</v>
      </c>
      <c r="BE326" s="220">
        <f>IF(N326="základní",J326,0)</f>
        <v>0</v>
      </c>
      <c r="BF326" s="220">
        <f>IF(N326="snížená",J326,0)</f>
        <v>0</v>
      </c>
      <c r="BG326" s="220">
        <f>IF(N326="zákl. přenesená",J326,0)</f>
        <v>0</v>
      </c>
      <c r="BH326" s="220">
        <f>IF(N326="sníž. přenesená",J326,0)</f>
        <v>0</v>
      </c>
      <c r="BI326" s="220">
        <f>IF(N326="nulová",J326,0)</f>
        <v>0</v>
      </c>
      <c r="BJ326" s="20" t="s">
        <v>82</v>
      </c>
      <c r="BK326" s="220">
        <f>ROUND(I326*H326,2)</f>
        <v>0</v>
      </c>
      <c r="BL326" s="20" t="s">
        <v>191</v>
      </c>
      <c r="BM326" s="219" t="s">
        <v>499</v>
      </c>
    </row>
    <row r="327" s="12" customFormat="1" ht="22.8" customHeight="1">
      <c r="A327" s="12"/>
      <c r="B327" s="192"/>
      <c r="C327" s="193"/>
      <c r="D327" s="194" t="s">
        <v>73</v>
      </c>
      <c r="E327" s="206" t="s">
        <v>500</v>
      </c>
      <c r="F327" s="206" t="s">
        <v>501</v>
      </c>
      <c r="G327" s="193"/>
      <c r="H327" s="193"/>
      <c r="I327" s="196"/>
      <c r="J327" s="207">
        <f>BK327</f>
        <v>0</v>
      </c>
      <c r="K327" s="193"/>
      <c r="L327" s="198"/>
      <c r="M327" s="199"/>
      <c r="N327" s="200"/>
      <c r="O327" s="200"/>
      <c r="P327" s="201">
        <f>SUM(P328:P348)</f>
        <v>0</v>
      </c>
      <c r="Q327" s="200"/>
      <c r="R327" s="201">
        <f>SUM(R328:R348)</f>
        <v>0.49955000000000005</v>
      </c>
      <c r="S327" s="200"/>
      <c r="T327" s="202">
        <f>SUM(T328:T348)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03" t="s">
        <v>84</v>
      </c>
      <c r="AT327" s="204" t="s">
        <v>73</v>
      </c>
      <c r="AU327" s="204" t="s">
        <v>82</v>
      </c>
      <c r="AY327" s="203" t="s">
        <v>131</v>
      </c>
      <c r="BK327" s="205">
        <f>SUM(BK328:BK348)</f>
        <v>0</v>
      </c>
    </row>
    <row r="328" s="2" customFormat="1" ht="24.15" customHeight="1">
      <c r="A328" s="41"/>
      <c r="B328" s="42"/>
      <c r="C328" s="208" t="s">
        <v>502</v>
      </c>
      <c r="D328" s="208" t="s">
        <v>134</v>
      </c>
      <c r="E328" s="209" t="s">
        <v>503</v>
      </c>
      <c r="F328" s="210" t="s">
        <v>504</v>
      </c>
      <c r="G328" s="211" t="s">
        <v>137</v>
      </c>
      <c r="H328" s="212">
        <v>40</v>
      </c>
      <c r="I328" s="213"/>
      <c r="J328" s="214">
        <f>ROUND(I328*H328,2)</f>
        <v>0</v>
      </c>
      <c r="K328" s="210" t="s">
        <v>138</v>
      </c>
      <c r="L328" s="47"/>
      <c r="M328" s="215" t="s">
        <v>19</v>
      </c>
      <c r="N328" s="216" t="s">
        <v>45</v>
      </c>
      <c r="O328" s="87"/>
      <c r="P328" s="217">
        <f>O328*H328</f>
        <v>0</v>
      </c>
      <c r="Q328" s="217">
        <v>0</v>
      </c>
      <c r="R328" s="217">
        <f>Q328*H328</f>
        <v>0</v>
      </c>
      <c r="S328" s="217">
        <v>0</v>
      </c>
      <c r="T328" s="218">
        <f>S328*H328</f>
        <v>0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219" t="s">
        <v>191</v>
      </c>
      <c r="AT328" s="219" t="s">
        <v>134</v>
      </c>
      <c r="AU328" s="219" t="s">
        <v>84</v>
      </c>
      <c r="AY328" s="20" t="s">
        <v>131</v>
      </c>
      <c r="BE328" s="220">
        <f>IF(N328="základní",J328,0)</f>
        <v>0</v>
      </c>
      <c r="BF328" s="220">
        <f>IF(N328="snížená",J328,0)</f>
        <v>0</v>
      </c>
      <c r="BG328" s="220">
        <f>IF(N328="zákl. přenesená",J328,0)</f>
        <v>0</v>
      </c>
      <c r="BH328" s="220">
        <f>IF(N328="sníž. přenesená",J328,0)</f>
        <v>0</v>
      </c>
      <c r="BI328" s="220">
        <f>IF(N328="nulová",J328,0)</f>
        <v>0</v>
      </c>
      <c r="BJ328" s="20" t="s">
        <v>82</v>
      </c>
      <c r="BK328" s="220">
        <f>ROUND(I328*H328,2)</f>
        <v>0</v>
      </c>
      <c r="BL328" s="20" t="s">
        <v>191</v>
      </c>
      <c r="BM328" s="219" t="s">
        <v>505</v>
      </c>
    </row>
    <row r="329" s="2" customFormat="1">
      <c r="A329" s="41"/>
      <c r="B329" s="42"/>
      <c r="C329" s="43"/>
      <c r="D329" s="221" t="s">
        <v>141</v>
      </c>
      <c r="E329" s="43"/>
      <c r="F329" s="222" t="s">
        <v>506</v>
      </c>
      <c r="G329" s="43"/>
      <c r="H329" s="43"/>
      <c r="I329" s="223"/>
      <c r="J329" s="43"/>
      <c r="K329" s="43"/>
      <c r="L329" s="47"/>
      <c r="M329" s="224"/>
      <c r="N329" s="225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141</v>
      </c>
      <c r="AU329" s="20" t="s">
        <v>84</v>
      </c>
    </row>
    <row r="330" s="15" customFormat="1">
      <c r="A330" s="15"/>
      <c r="B330" s="249"/>
      <c r="C330" s="250"/>
      <c r="D330" s="228" t="s">
        <v>143</v>
      </c>
      <c r="E330" s="251" t="s">
        <v>19</v>
      </c>
      <c r="F330" s="252" t="s">
        <v>295</v>
      </c>
      <c r="G330" s="250"/>
      <c r="H330" s="251" t="s">
        <v>19</v>
      </c>
      <c r="I330" s="253"/>
      <c r="J330" s="250"/>
      <c r="K330" s="250"/>
      <c r="L330" s="254"/>
      <c r="M330" s="255"/>
      <c r="N330" s="256"/>
      <c r="O330" s="256"/>
      <c r="P330" s="256"/>
      <c r="Q330" s="256"/>
      <c r="R330" s="256"/>
      <c r="S330" s="256"/>
      <c r="T330" s="257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58" t="s">
        <v>143</v>
      </c>
      <c r="AU330" s="258" t="s">
        <v>84</v>
      </c>
      <c r="AV330" s="15" t="s">
        <v>82</v>
      </c>
      <c r="AW330" s="15" t="s">
        <v>34</v>
      </c>
      <c r="AX330" s="15" t="s">
        <v>74</v>
      </c>
      <c r="AY330" s="258" t="s">
        <v>131</v>
      </c>
    </row>
    <row r="331" s="13" customFormat="1">
      <c r="A331" s="13"/>
      <c r="B331" s="226"/>
      <c r="C331" s="227"/>
      <c r="D331" s="228" t="s">
        <v>143</v>
      </c>
      <c r="E331" s="229" t="s">
        <v>19</v>
      </c>
      <c r="F331" s="230" t="s">
        <v>96</v>
      </c>
      <c r="G331" s="227"/>
      <c r="H331" s="231">
        <v>40</v>
      </c>
      <c r="I331" s="232"/>
      <c r="J331" s="227"/>
      <c r="K331" s="227"/>
      <c r="L331" s="233"/>
      <c r="M331" s="234"/>
      <c r="N331" s="235"/>
      <c r="O331" s="235"/>
      <c r="P331" s="235"/>
      <c r="Q331" s="235"/>
      <c r="R331" s="235"/>
      <c r="S331" s="235"/>
      <c r="T331" s="236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7" t="s">
        <v>143</v>
      </c>
      <c r="AU331" s="237" t="s">
        <v>84</v>
      </c>
      <c r="AV331" s="13" t="s">
        <v>84</v>
      </c>
      <c r="AW331" s="13" t="s">
        <v>34</v>
      </c>
      <c r="AX331" s="13" t="s">
        <v>74</v>
      </c>
      <c r="AY331" s="237" t="s">
        <v>131</v>
      </c>
    </row>
    <row r="332" s="14" customFormat="1">
      <c r="A332" s="14"/>
      <c r="B332" s="238"/>
      <c r="C332" s="239"/>
      <c r="D332" s="228" t="s">
        <v>143</v>
      </c>
      <c r="E332" s="240" t="s">
        <v>19</v>
      </c>
      <c r="F332" s="241" t="s">
        <v>145</v>
      </c>
      <c r="G332" s="239"/>
      <c r="H332" s="242">
        <v>40</v>
      </c>
      <c r="I332" s="243"/>
      <c r="J332" s="239"/>
      <c r="K332" s="239"/>
      <c r="L332" s="244"/>
      <c r="M332" s="245"/>
      <c r="N332" s="246"/>
      <c r="O332" s="246"/>
      <c r="P332" s="246"/>
      <c r="Q332" s="246"/>
      <c r="R332" s="246"/>
      <c r="S332" s="246"/>
      <c r="T332" s="247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8" t="s">
        <v>143</v>
      </c>
      <c r="AU332" s="248" t="s">
        <v>84</v>
      </c>
      <c r="AV332" s="14" t="s">
        <v>139</v>
      </c>
      <c r="AW332" s="14" t="s">
        <v>34</v>
      </c>
      <c r="AX332" s="14" t="s">
        <v>82</v>
      </c>
      <c r="AY332" s="248" t="s">
        <v>131</v>
      </c>
    </row>
    <row r="333" s="2" customFormat="1" ht="16.5" customHeight="1">
      <c r="A333" s="41"/>
      <c r="B333" s="42"/>
      <c r="C333" s="260" t="s">
        <v>507</v>
      </c>
      <c r="D333" s="260" t="s">
        <v>221</v>
      </c>
      <c r="E333" s="261" t="s">
        <v>508</v>
      </c>
      <c r="F333" s="262" t="s">
        <v>509</v>
      </c>
      <c r="G333" s="263" t="s">
        <v>137</v>
      </c>
      <c r="H333" s="264">
        <v>41.200000000000003</v>
      </c>
      <c r="I333" s="265"/>
      <c r="J333" s="266">
        <f>ROUND(I333*H333,2)</f>
        <v>0</v>
      </c>
      <c r="K333" s="262" t="s">
        <v>138</v>
      </c>
      <c r="L333" s="267"/>
      <c r="M333" s="268" t="s">
        <v>19</v>
      </c>
      <c r="N333" s="269" t="s">
        <v>45</v>
      </c>
      <c r="O333" s="87"/>
      <c r="P333" s="217">
        <f>O333*H333</f>
        <v>0</v>
      </c>
      <c r="Q333" s="217">
        <v>0.0094999999999999998</v>
      </c>
      <c r="R333" s="217">
        <f>Q333*H333</f>
        <v>0.39140000000000003</v>
      </c>
      <c r="S333" s="217">
        <v>0</v>
      </c>
      <c r="T333" s="218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19" t="s">
        <v>224</v>
      </c>
      <c r="AT333" s="219" t="s">
        <v>221</v>
      </c>
      <c r="AU333" s="219" t="s">
        <v>84</v>
      </c>
      <c r="AY333" s="20" t="s">
        <v>131</v>
      </c>
      <c r="BE333" s="220">
        <f>IF(N333="základní",J333,0)</f>
        <v>0</v>
      </c>
      <c r="BF333" s="220">
        <f>IF(N333="snížená",J333,0)</f>
        <v>0</v>
      </c>
      <c r="BG333" s="220">
        <f>IF(N333="zákl. přenesená",J333,0)</f>
        <v>0</v>
      </c>
      <c r="BH333" s="220">
        <f>IF(N333="sníž. přenesená",J333,0)</f>
        <v>0</v>
      </c>
      <c r="BI333" s="220">
        <f>IF(N333="nulová",J333,0)</f>
        <v>0</v>
      </c>
      <c r="BJ333" s="20" t="s">
        <v>82</v>
      </c>
      <c r="BK333" s="220">
        <f>ROUND(I333*H333,2)</f>
        <v>0</v>
      </c>
      <c r="BL333" s="20" t="s">
        <v>191</v>
      </c>
      <c r="BM333" s="219" t="s">
        <v>510</v>
      </c>
    </row>
    <row r="334" s="13" customFormat="1">
      <c r="A334" s="13"/>
      <c r="B334" s="226"/>
      <c r="C334" s="227"/>
      <c r="D334" s="228" t="s">
        <v>143</v>
      </c>
      <c r="E334" s="227"/>
      <c r="F334" s="230" t="s">
        <v>511</v>
      </c>
      <c r="G334" s="227"/>
      <c r="H334" s="231">
        <v>41.200000000000003</v>
      </c>
      <c r="I334" s="232"/>
      <c r="J334" s="227"/>
      <c r="K334" s="227"/>
      <c r="L334" s="233"/>
      <c r="M334" s="234"/>
      <c r="N334" s="235"/>
      <c r="O334" s="235"/>
      <c r="P334" s="235"/>
      <c r="Q334" s="235"/>
      <c r="R334" s="235"/>
      <c r="S334" s="235"/>
      <c r="T334" s="236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7" t="s">
        <v>143</v>
      </c>
      <c r="AU334" s="237" t="s">
        <v>84</v>
      </c>
      <c r="AV334" s="13" t="s">
        <v>84</v>
      </c>
      <c r="AW334" s="13" t="s">
        <v>4</v>
      </c>
      <c r="AX334" s="13" t="s">
        <v>82</v>
      </c>
      <c r="AY334" s="237" t="s">
        <v>131</v>
      </c>
    </row>
    <row r="335" s="2" customFormat="1" ht="44.25" customHeight="1">
      <c r="A335" s="41"/>
      <c r="B335" s="42"/>
      <c r="C335" s="208" t="s">
        <v>512</v>
      </c>
      <c r="D335" s="208" t="s">
        <v>134</v>
      </c>
      <c r="E335" s="209" t="s">
        <v>513</v>
      </c>
      <c r="F335" s="210" t="s">
        <v>514</v>
      </c>
      <c r="G335" s="211" t="s">
        <v>137</v>
      </c>
      <c r="H335" s="212">
        <v>358</v>
      </c>
      <c r="I335" s="213"/>
      <c r="J335" s="214">
        <f>ROUND(I335*H335,2)</f>
        <v>0</v>
      </c>
      <c r="K335" s="210" t="s">
        <v>138</v>
      </c>
      <c r="L335" s="47"/>
      <c r="M335" s="215" t="s">
        <v>19</v>
      </c>
      <c r="N335" s="216" t="s">
        <v>45</v>
      </c>
      <c r="O335" s="87"/>
      <c r="P335" s="217">
        <f>O335*H335</f>
        <v>0</v>
      </c>
      <c r="Q335" s="217">
        <v>1.0000000000000001E-05</v>
      </c>
      <c r="R335" s="217">
        <f>Q335*H335</f>
        <v>0.0035800000000000003</v>
      </c>
      <c r="S335" s="217">
        <v>0</v>
      </c>
      <c r="T335" s="218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19" t="s">
        <v>191</v>
      </c>
      <c r="AT335" s="219" t="s">
        <v>134</v>
      </c>
      <c r="AU335" s="219" t="s">
        <v>84</v>
      </c>
      <c r="AY335" s="20" t="s">
        <v>131</v>
      </c>
      <c r="BE335" s="220">
        <f>IF(N335="základní",J335,0)</f>
        <v>0</v>
      </c>
      <c r="BF335" s="220">
        <f>IF(N335="snížená",J335,0)</f>
        <v>0</v>
      </c>
      <c r="BG335" s="220">
        <f>IF(N335="zákl. přenesená",J335,0)</f>
        <v>0</v>
      </c>
      <c r="BH335" s="220">
        <f>IF(N335="sníž. přenesená",J335,0)</f>
        <v>0</v>
      </c>
      <c r="BI335" s="220">
        <f>IF(N335="nulová",J335,0)</f>
        <v>0</v>
      </c>
      <c r="BJ335" s="20" t="s">
        <v>82</v>
      </c>
      <c r="BK335" s="220">
        <f>ROUND(I335*H335,2)</f>
        <v>0</v>
      </c>
      <c r="BL335" s="20" t="s">
        <v>191</v>
      </c>
      <c r="BM335" s="219" t="s">
        <v>515</v>
      </c>
    </row>
    <row r="336" s="2" customFormat="1">
      <c r="A336" s="41"/>
      <c r="B336" s="42"/>
      <c r="C336" s="43"/>
      <c r="D336" s="221" t="s">
        <v>141</v>
      </c>
      <c r="E336" s="43"/>
      <c r="F336" s="222" t="s">
        <v>516</v>
      </c>
      <c r="G336" s="43"/>
      <c r="H336" s="43"/>
      <c r="I336" s="223"/>
      <c r="J336" s="43"/>
      <c r="K336" s="43"/>
      <c r="L336" s="47"/>
      <c r="M336" s="224"/>
      <c r="N336" s="225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20" t="s">
        <v>141</v>
      </c>
      <c r="AU336" s="20" t="s">
        <v>84</v>
      </c>
    </row>
    <row r="337" s="15" customFormat="1">
      <c r="A337" s="15"/>
      <c r="B337" s="249"/>
      <c r="C337" s="250"/>
      <c r="D337" s="228" t="s">
        <v>143</v>
      </c>
      <c r="E337" s="251" t="s">
        <v>19</v>
      </c>
      <c r="F337" s="252" t="s">
        <v>219</v>
      </c>
      <c r="G337" s="250"/>
      <c r="H337" s="251" t="s">
        <v>19</v>
      </c>
      <c r="I337" s="253"/>
      <c r="J337" s="250"/>
      <c r="K337" s="250"/>
      <c r="L337" s="254"/>
      <c r="M337" s="255"/>
      <c r="N337" s="256"/>
      <c r="O337" s="256"/>
      <c r="P337" s="256"/>
      <c r="Q337" s="256"/>
      <c r="R337" s="256"/>
      <c r="S337" s="256"/>
      <c r="T337" s="257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58" t="s">
        <v>143</v>
      </c>
      <c r="AU337" s="258" t="s">
        <v>84</v>
      </c>
      <c r="AV337" s="15" t="s">
        <v>82</v>
      </c>
      <c r="AW337" s="15" t="s">
        <v>34</v>
      </c>
      <c r="AX337" s="15" t="s">
        <v>74</v>
      </c>
      <c r="AY337" s="258" t="s">
        <v>131</v>
      </c>
    </row>
    <row r="338" s="13" customFormat="1">
      <c r="A338" s="13"/>
      <c r="B338" s="226"/>
      <c r="C338" s="227"/>
      <c r="D338" s="228" t="s">
        <v>143</v>
      </c>
      <c r="E338" s="229" t="s">
        <v>19</v>
      </c>
      <c r="F338" s="230" t="s">
        <v>92</v>
      </c>
      <c r="G338" s="227"/>
      <c r="H338" s="231">
        <v>358</v>
      </c>
      <c r="I338" s="232"/>
      <c r="J338" s="227"/>
      <c r="K338" s="227"/>
      <c r="L338" s="233"/>
      <c r="M338" s="234"/>
      <c r="N338" s="235"/>
      <c r="O338" s="235"/>
      <c r="P338" s="235"/>
      <c r="Q338" s="235"/>
      <c r="R338" s="235"/>
      <c r="S338" s="235"/>
      <c r="T338" s="236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7" t="s">
        <v>143</v>
      </c>
      <c r="AU338" s="237" t="s">
        <v>84</v>
      </c>
      <c r="AV338" s="13" t="s">
        <v>84</v>
      </c>
      <c r="AW338" s="13" t="s">
        <v>34</v>
      </c>
      <c r="AX338" s="13" t="s">
        <v>74</v>
      </c>
      <c r="AY338" s="237" t="s">
        <v>131</v>
      </c>
    </row>
    <row r="339" s="14" customFormat="1">
      <c r="A339" s="14"/>
      <c r="B339" s="238"/>
      <c r="C339" s="239"/>
      <c r="D339" s="228" t="s">
        <v>143</v>
      </c>
      <c r="E339" s="240" t="s">
        <v>19</v>
      </c>
      <c r="F339" s="241" t="s">
        <v>145</v>
      </c>
      <c r="G339" s="239"/>
      <c r="H339" s="242">
        <v>358</v>
      </c>
      <c r="I339" s="243"/>
      <c r="J339" s="239"/>
      <c r="K339" s="239"/>
      <c r="L339" s="244"/>
      <c r="M339" s="245"/>
      <c r="N339" s="246"/>
      <c r="O339" s="246"/>
      <c r="P339" s="246"/>
      <c r="Q339" s="246"/>
      <c r="R339" s="246"/>
      <c r="S339" s="246"/>
      <c r="T339" s="247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8" t="s">
        <v>143</v>
      </c>
      <c r="AU339" s="248" t="s">
        <v>84</v>
      </c>
      <c r="AV339" s="14" t="s">
        <v>139</v>
      </c>
      <c r="AW339" s="14" t="s">
        <v>34</v>
      </c>
      <c r="AX339" s="14" t="s">
        <v>82</v>
      </c>
      <c r="AY339" s="248" t="s">
        <v>131</v>
      </c>
    </row>
    <row r="340" s="2" customFormat="1" ht="24.15" customHeight="1">
      <c r="A340" s="41"/>
      <c r="B340" s="42"/>
      <c r="C340" s="260" t="s">
        <v>517</v>
      </c>
      <c r="D340" s="260" t="s">
        <v>221</v>
      </c>
      <c r="E340" s="261" t="s">
        <v>518</v>
      </c>
      <c r="F340" s="262" t="s">
        <v>519</v>
      </c>
      <c r="G340" s="263" t="s">
        <v>137</v>
      </c>
      <c r="H340" s="264">
        <v>393.80000000000001</v>
      </c>
      <c r="I340" s="265"/>
      <c r="J340" s="266">
        <f>ROUND(I340*H340,2)</f>
        <v>0</v>
      </c>
      <c r="K340" s="262" t="s">
        <v>19</v>
      </c>
      <c r="L340" s="267"/>
      <c r="M340" s="268" t="s">
        <v>19</v>
      </c>
      <c r="N340" s="269" t="s">
        <v>45</v>
      </c>
      <c r="O340" s="87"/>
      <c r="P340" s="217">
        <f>O340*H340</f>
        <v>0</v>
      </c>
      <c r="Q340" s="217">
        <v>0.00025000000000000001</v>
      </c>
      <c r="R340" s="217">
        <f>Q340*H340</f>
        <v>0.09845000000000001</v>
      </c>
      <c r="S340" s="217">
        <v>0</v>
      </c>
      <c r="T340" s="218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19" t="s">
        <v>224</v>
      </c>
      <c r="AT340" s="219" t="s">
        <v>221</v>
      </c>
      <c r="AU340" s="219" t="s">
        <v>84</v>
      </c>
      <c r="AY340" s="20" t="s">
        <v>131</v>
      </c>
      <c r="BE340" s="220">
        <f>IF(N340="základní",J340,0)</f>
        <v>0</v>
      </c>
      <c r="BF340" s="220">
        <f>IF(N340="snížená",J340,0)</f>
        <v>0</v>
      </c>
      <c r="BG340" s="220">
        <f>IF(N340="zákl. přenesená",J340,0)</f>
        <v>0</v>
      </c>
      <c r="BH340" s="220">
        <f>IF(N340="sníž. přenesená",J340,0)</f>
        <v>0</v>
      </c>
      <c r="BI340" s="220">
        <f>IF(N340="nulová",J340,0)</f>
        <v>0</v>
      </c>
      <c r="BJ340" s="20" t="s">
        <v>82</v>
      </c>
      <c r="BK340" s="220">
        <f>ROUND(I340*H340,2)</f>
        <v>0</v>
      </c>
      <c r="BL340" s="20" t="s">
        <v>191</v>
      </c>
      <c r="BM340" s="219" t="s">
        <v>520</v>
      </c>
    </row>
    <row r="341" s="13" customFormat="1">
      <c r="A341" s="13"/>
      <c r="B341" s="226"/>
      <c r="C341" s="227"/>
      <c r="D341" s="228" t="s">
        <v>143</v>
      </c>
      <c r="E341" s="227"/>
      <c r="F341" s="230" t="s">
        <v>521</v>
      </c>
      <c r="G341" s="227"/>
      <c r="H341" s="231">
        <v>393.80000000000001</v>
      </c>
      <c r="I341" s="232"/>
      <c r="J341" s="227"/>
      <c r="K341" s="227"/>
      <c r="L341" s="233"/>
      <c r="M341" s="234"/>
      <c r="N341" s="235"/>
      <c r="O341" s="235"/>
      <c r="P341" s="235"/>
      <c r="Q341" s="235"/>
      <c r="R341" s="235"/>
      <c r="S341" s="235"/>
      <c r="T341" s="236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7" t="s">
        <v>143</v>
      </c>
      <c r="AU341" s="237" t="s">
        <v>84</v>
      </c>
      <c r="AV341" s="13" t="s">
        <v>84</v>
      </c>
      <c r="AW341" s="13" t="s">
        <v>4</v>
      </c>
      <c r="AX341" s="13" t="s">
        <v>82</v>
      </c>
      <c r="AY341" s="237" t="s">
        <v>131</v>
      </c>
    </row>
    <row r="342" s="2" customFormat="1" ht="44.25" customHeight="1">
      <c r="A342" s="41"/>
      <c r="B342" s="42"/>
      <c r="C342" s="208" t="s">
        <v>522</v>
      </c>
      <c r="D342" s="208" t="s">
        <v>134</v>
      </c>
      <c r="E342" s="209" t="s">
        <v>523</v>
      </c>
      <c r="F342" s="210" t="s">
        <v>514</v>
      </c>
      <c r="G342" s="211" t="s">
        <v>137</v>
      </c>
      <c r="H342" s="212">
        <v>40</v>
      </c>
      <c r="I342" s="213"/>
      <c r="J342" s="214">
        <f>ROUND(I342*H342,2)</f>
        <v>0</v>
      </c>
      <c r="K342" s="210" t="s">
        <v>19</v>
      </c>
      <c r="L342" s="47"/>
      <c r="M342" s="215" t="s">
        <v>19</v>
      </c>
      <c r="N342" s="216" t="s">
        <v>45</v>
      </c>
      <c r="O342" s="87"/>
      <c r="P342" s="217">
        <f>O342*H342</f>
        <v>0</v>
      </c>
      <c r="Q342" s="217">
        <v>1.0000000000000001E-05</v>
      </c>
      <c r="R342" s="217">
        <f>Q342*H342</f>
        <v>0.00040000000000000002</v>
      </c>
      <c r="S342" s="217">
        <v>0</v>
      </c>
      <c r="T342" s="218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19" t="s">
        <v>191</v>
      </c>
      <c r="AT342" s="219" t="s">
        <v>134</v>
      </c>
      <c r="AU342" s="219" t="s">
        <v>84</v>
      </c>
      <c r="AY342" s="20" t="s">
        <v>131</v>
      </c>
      <c r="BE342" s="220">
        <f>IF(N342="základní",J342,0)</f>
        <v>0</v>
      </c>
      <c r="BF342" s="220">
        <f>IF(N342="snížená",J342,0)</f>
        <v>0</v>
      </c>
      <c r="BG342" s="220">
        <f>IF(N342="zákl. přenesená",J342,0)</f>
        <v>0</v>
      </c>
      <c r="BH342" s="220">
        <f>IF(N342="sníž. přenesená",J342,0)</f>
        <v>0</v>
      </c>
      <c r="BI342" s="220">
        <f>IF(N342="nulová",J342,0)</f>
        <v>0</v>
      </c>
      <c r="BJ342" s="20" t="s">
        <v>82</v>
      </c>
      <c r="BK342" s="220">
        <f>ROUND(I342*H342,2)</f>
        <v>0</v>
      </c>
      <c r="BL342" s="20" t="s">
        <v>191</v>
      </c>
      <c r="BM342" s="219" t="s">
        <v>524</v>
      </c>
    </row>
    <row r="343" s="13" customFormat="1">
      <c r="A343" s="13"/>
      <c r="B343" s="226"/>
      <c r="C343" s="227"/>
      <c r="D343" s="228" t="s">
        <v>143</v>
      </c>
      <c r="E343" s="229" t="s">
        <v>19</v>
      </c>
      <c r="F343" s="230" t="s">
        <v>96</v>
      </c>
      <c r="G343" s="227"/>
      <c r="H343" s="231">
        <v>40</v>
      </c>
      <c r="I343" s="232"/>
      <c r="J343" s="227"/>
      <c r="K343" s="227"/>
      <c r="L343" s="233"/>
      <c r="M343" s="234"/>
      <c r="N343" s="235"/>
      <c r="O343" s="235"/>
      <c r="P343" s="235"/>
      <c r="Q343" s="235"/>
      <c r="R343" s="235"/>
      <c r="S343" s="235"/>
      <c r="T343" s="23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7" t="s">
        <v>143</v>
      </c>
      <c r="AU343" s="237" t="s">
        <v>84</v>
      </c>
      <c r="AV343" s="13" t="s">
        <v>84</v>
      </c>
      <c r="AW343" s="13" t="s">
        <v>34</v>
      </c>
      <c r="AX343" s="13" t="s">
        <v>74</v>
      </c>
      <c r="AY343" s="237" t="s">
        <v>131</v>
      </c>
    </row>
    <row r="344" s="14" customFormat="1">
      <c r="A344" s="14"/>
      <c r="B344" s="238"/>
      <c r="C344" s="239"/>
      <c r="D344" s="228" t="s">
        <v>143</v>
      </c>
      <c r="E344" s="240" t="s">
        <v>19</v>
      </c>
      <c r="F344" s="241" t="s">
        <v>145</v>
      </c>
      <c r="G344" s="239"/>
      <c r="H344" s="242">
        <v>40</v>
      </c>
      <c r="I344" s="243"/>
      <c r="J344" s="239"/>
      <c r="K344" s="239"/>
      <c r="L344" s="244"/>
      <c r="M344" s="245"/>
      <c r="N344" s="246"/>
      <c r="O344" s="246"/>
      <c r="P344" s="246"/>
      <c r="Q344" s="246"/>
      <c r="R344" s="246"/>
      <c r="S344" s="246"/>
      <c r="T344" s="247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8" t="s">
        <v>143</v>
      </c>
      <c r="AU344" s="248" t="s">
        <v>84</v>
      </c>
      <c r="AV344" s="14" t="s">
        <v>139</v>
      </c>
      <c r="AW344" s="14" t="s">
        <v>34</v>
      </c>
      <c r="AX344" s="14" t="s">
        <v>82</v>
      </c>
      <c r="AY344" s="248" t="s">
        <v>131</v>
      </c>
    </row>
    <row r="345" s="2" customFormat="1" ht="24.15" customHeight="1">
      <c r="A345" s="41"/>
      <c r="B345" s="42"/>
      <c r="C345" s="260" t="s">
        <v>525</v>
      </c>
      <c r="D345" s="260" t="s">
        <v>221</v>
      </c>
      <c r="E345" s="261" t="s">
        <v>526</v>
      </c>
      <c r="F345" s="262" t="s">
        <v>527</v>
      </c>
      <c r="G345" s="263" t="s">
        <v>137</v>
      </c>
      <c r="H345" s="264">
        <v>44</v>
      </c>
      <c r="I345" s="265"/>
      <c r="J345" s="266">
        <f>ROUND(I345*H345,2)</f>
        <v>0</v>
      </c>
      <c r="K345" s="262" t="s">
        <v>138</v>
      </c>
      <c r="L345" s="267"/>
      <c r="M345" s="268" t="s">
        <v>19</v>
      </c>
      <c r="N345" s="269" t="s">
        <v>45</v>
      </c>
      <c r="O345" s="87"/>
      <c r="P345" s="217">
        <f>O345*H345</f>
        <v>0</v>
      </c>
      <c r="Q345" s="217">
        <v>0.00012999999999999999</v>
      </c>
      <c r="R345" s="217">
        <f>Q345*H345</f>
        <v>0.0057199999999999994</v>
      </c>
      <c r="S345" s="217">
        <v>0</v>
      </c>
      <c r="T345" s="218">
        <f>S345*H345</f>
        <v>0</v>
      </c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R345" s="219" t="s">
        <v>224</v>
      </c>
      <c r="AT345" s="219" t="s">
        <v>221</v>
      </c>
      <c r="AU345" s="219" t="s">
        <v>84</v>
      </c>
      <c r="AY345" s="20" t="s">
        <v>131</v>
      </c>
      <c r="BE345" s="220">
        <f>IF(N345="základní",J345,0)</f>
        <v>0</v>
      </c>
      <c r="BF345" s="220">
        <f>IF(N345="snížená",J345,0)</f>
        <v>0</v>
      </c>
      <c r="BG345" s="220">
        <f>IF(N345="zákl. přenesená",J345,0)</f>
        <v>0</v>
      </c>
      <c r="BH345" s="220">
        <f>IF(N345="sníž. přenesená",J345,0)</f>
        <v>0</v>
      </c>
      <c r="BI345" s="220">
        <f>IF(N345="nulová",J345,0)</f>
        <v>0</v>
      </c>
      <c r="BJ345" s="20" t="s">
        <v>82</v>
      </c>
      <c r="BK345" s="220">
        <f>ROUND(I345*H345,2)</f>
        <v>0</v>
      </c>
      <c r="BL345" s="20" t="s">
        <v>191</v>
      </c>
      <c r="BM345" s="219" t="s">
        <v>528</v>
      </c>
    </row>
    <row r="346" s="13" customFormat="1">
      <c r="A346" s="13"/>
      <c r="B346" s="226"/>
      <c r="C346" s="227"/>
      <c r="D346" s="228" t="s">
        <v>143</v>
      </c>
      <c r="E346" s="227"/>
      <c r="F346" s="230" t="s">
        <v>529</v>
      </c>
      <c r="G346" s="227"/>
      <c r="H346" s="231">
        <v>44</v>
      </c>
      <c r="I346" s="232"/>
      <c r="J346" s="227"/>
      <c r="K346" s="227"/>
      <c r="L346" s="233"/>
      <c r="M346" s="234"/>
      <c r="N346" s="235"/>
      <c r="O346" s="235"/>
      <c r="P346" s="235"/>
      <c r="Q346" s="235"/>
      <c r="R346" s="235"/>
      <c r="S346" s="235"/>
      <c r="T346" s="236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7" t="s">
        <v>143</v>
      </c>
      <c r="AU346" s="237" t="s">
        <v>84</v>
      </c>
      <c r="AV346" s="13" t="s">
        <v>84</v>
      </c>
      <c r="AW346" s="13" t="s">
        <v>4</v>
      </c>
      <c r="AX346" s="13" t="s">
        <v>82</v>
      </c>
      <c r="AY346" s="237" t="s">
        <v>131</v>
      </c>
    </row>
    <row r="347" s="2" customFormat="1" ht="44.25" customHeight="1">
      <c r="A347" s="41"/>
      <c r="B347" s="42"/>
      <c r="C347" s="208" t="s">
        <v>530</v>
      </c>
      <c r="D347" s="208" t="s">
        <v>134</v>
      </c>
      <c r="E347" s="209" t="s">
        <v>531</v>
      </c>
      <c r="F347" s="210" t="s">
        <v>532</v>
      </c>
      <c r="G347" s="211" t="s">
        <v>199</v>
      </c>
      <c r="H347" s="259"/>
      <c r="I347" s="213"/>
      <c r="J347" s="214">
        <f>ROUND(I347*H347,2)</f>
        <v>0</v>
      </c>
      <c r="K347" s="210" t="s">
        <v>138</v>
      </c>
      <c r="L347" s="47"/>
      <c r="M347" s="215" t="s">
        <v>19</v>
      </c>
      <c r="N347" s="216" t="s">
        <v>45</v>
      </c>
      <c r="O347" s="87"/>
      <c r="P347" s="217">
        <f>O347*H347</f>
        <v>0</v>
      </c>
      <c r="Q347" s="217">
        <v>0</v>
      </c>
      <c r="R347" s="217">
        <f>Q347*H347</f>
        <v>0</v>
      </c>
      <c r="S347" s="217">
        <v>0</v>
      </c>
      <c r="T347" s="218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19" t="s">
        <v>191</v>
      </c>
      <c r="AT347" s="219" t="s">
        <v>134</v>
      </c>
      <c r="AU347" s="219" t="s">
        <v>84</v>
      </c>
      <c r="AY347" s="20" t="s">
        <v>131</v>
      </c>
      <c r="BE347" s="220">
        <f>IF(N347="základní",J347,0)</f>
        <v>0</v>
      </c>
      <c r="BF347" s="220">
        <f>IF(N347="snížená",J347,0)</f>
        <v>0</v>
      </c>
      <c r="BG347" s="220">
        <f>IF(N347="zákl. přenesená",J347,0)</f>
        <v>0</v>
      </c>
      <c r="BH347" s="220">
        <f>IF(N347="sníž. přenesená",J347,0)</f>
        <v>0</v>
      </c>
      <c r="BI347" s="220">
        <f>IF(N347="nulová",J347,0)</f>
        <v>0</v>
      </c>
      <c r="BJ347" s="20" t="s">
        <v>82</v>
      </c>
      <c r="BK347" s="220">
        <f>ROUND(I347*H347,2)</f>
        <v>0</v>
      </c>
      <c r="BL347" s="20" t="s">
        <v>191</v>
      </c>
      <c r="BM347" s="219" t="s">
        <v>533</v>
      </c>
    </row>
    <row r="348" s="2" customFormat="1">
      <c r="A348" s="41"/>
      <c r="B348" s="42"/>
      <c r="C348" s="43"/>
      <c r="D348" s="221" t="s">
        <v>141</v>
      </c>
      <c r="E348" s="43"/>
      <c r="F348" s="222" t="s">
        <v>534</v>
      </c>
      <c r="G348" s="43"/>
      <c r="H348" s="43"/>
      <c r="I348" s="223"/>
      <c r="J348" s="43"/>
      <c r="K348" s="43"/>
      <c r="L348" s="47"/>
      <c r="M348" s="224"/>
      <c r="N348" s="225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141</v>
      </c>
      <c r="AU348" s="20" t="s">
        <v>84</v>
      </c>
    </row>
    <row r="349" s="12" customFormat="1" ht="22.8" customHeight="1">
      <c r="A349" s="12"/>
      <c r="B349" s="192"/>
      <c r="C349" s="193"/>
      <c r="D349" s="194" t="s">
        <v>73</v>
      </c>
      <c r="E349" s="206" t="s">
        <v>535</v>
      </c>
      <c r="F349" s="206" t="s">
        <v>536</v>
      </c>
      <c r="G349" s="193"/>
      <c r="H349" s="193"/>
      <c r="I349" s="196"/>
      <c r="J349" s="207">
        <f>BK349</f>
        <v>0</v>
      </c>
      <c r="K349" s="193"/>
      <c r="L349" s="198"/>
      <c r="M349" s="199"/>
      <c r="N349" s="200"/>
      <c r="O349" s="200"/>
      <c r="P349" s="201">
        <f>SUM(P350:P354)</f>
        <v>0</v>
      </c>
      <c r="Q349" s="200"/>
      <c r="R349" s="201">
        <f>SUM(R350:R354)</f>
        <v>0.0040800000000000003</v>
      </c>
      <c r="S349" s="200"/>
      <c r="T349" s="202">
        <f>SUM(T350:T354)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03" t="s">
        <v>84</v>
      </c>
      <c r="AT349" s="204" t="s">
        <v>73</v>
      </c>
      <c r="AU349" s="204" t="s">
        <v>82</v>
      </c>
      <c r="AY349" s="203" t="s">
        <v>131</v>
      </c>
      <c r="BK349" s="205">
        <f>SUM(BK350:BK354)</f>
        <v>0</v>
      </c>
    </row>
    <row r="350" s="2" customFormat="1" ht="49.05" customHeight="1">
      <c r="A350" s="41"/>
      <c r="B350" s="42"/>
      <c r="C350" s="208" t="s">
        <v>537</v>
      </c>
      <c r="D350" s="208" t="s">
        <v>134</v>
      </c>
      <c r="E350" s="209" t="s">
        <v>538</v>
      </c>
      <c r="F350" s="210" t="s">
        <v>539</v>
      </c>
      <c r="G350" s="211" t="s">
        <v>231</v>
      </c>
      <c r="H350" s="212">
        <v>6</v>
      </c>
      <c r="I350" s="213"/>
      <c r="J350" s="214">
        <f>ROUND(I350*H350,2)</f>
        <v>0</v>
      </c>
      <c r="K350" s="210" t="s">
        <v>138</v>
      </c>
      <c r="L350" s="47"/>
      <c r="M350" s="215" t="s">
        <v>19</v>
      </c>
      <c r="N350" s="216" t="s">
        <v>45</v>
      </c>
      <c r="O350" s="87"/>
      <c r="P350" s="217">
        <f>O350*H350</f>
        <v>0</v>
      </c>
      <c r="Q350" s="217">
        <v>0</v>
      </c>
      <c r="R350" s="217">
        <f>Q350*H350</f>
        <v>0</v>
      </c>
      <c r="S350" s="217">
        <v>0</v>
      </c>
      <c r="T350" s="218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19" t="s">
        <v>191</v>
      </c>
      <c r="AT350" s="219" t="s">
        <v>134</v>
      </c>
      <c r="AU350" s="219" t="s">
        <v>84</v>
      </c>
      <c r="AY350" s="20" t="s">
        <v>131</v>
      </c>
      <c r="BE350" s="220">
        <f>IF(N350="základní",J350,0)</f>
        <v>0</v>
      </c>
      <c r="BF350" s="220">
        <f>IF(N350="snížená",J350,0)</f>
        <v>0</v>
      </c>
      <c r="BG350" s="220">
        <f>IF(N350="zákl. přenesená",J350,0)</f>
        <v>0</v>
      </c>
      <c r="BH350" s="220">
        <f>IF(N350="sníž. přenesená",J350,0)</f>
        <v>0</v>
      </c>
      <c r="BI350" s="220">
        <f>IF(N350="nulová",J350,0)</f>
        <v>0</v>
      </c>
      <c r="BJ350" s="20" t="s">
        <v>82</v>
      </c>
      <c r="BK350" s="220">
        <f>ROUND(I350*H350,2)</f>
        <v>0</v>
      </c>
      <c r="BL350" s="20" t="s">
        <v>191</v>
      </c>
      <c r="BM350" s="219" t="s">
        <v>540</v>
      </c>
    </row>
    <row r="351" s="2" customFormat="1">
      <c r="A351" s="41"/>
      <c r="B351" s="42"/>
      <c r="C351" s="43"/>
      <c r="D351" s="221" t="s">
        <v>141</v>
      </c>
      <c r="E351" s="43"/>
      <c r="F351" s="222" t="s">
        <v>541</v>
      </c>
      <c r="G351" s="43"/>
      <c r="H351" s="43"/>
      <c r="I351" s="223"/>
      <c r="J351" s="43"/>
      <c r="K351" s="43"/>
      <c r="L351" s="47"/>
      <c r="M351" s="224"/>
      <c r="N351" s="225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141</v>
      </c>
      <c r="AU351" s="20" t="s">
        <v>84</v>
      </c>
    </row>
    <row r="352" s="2" customFormat="1" ht="21.75" customHeight="1">
      <c r="A352" s="41"/>
      <c r="B352" s="42"/>
      <c r="C352" s="260" t="s">
        <v>542</v>
      </c>
      <c r="D352" s="260" t="s">
        <v>221</v>
      </c>
      <c r="E352" s="261" t="s">
        <v>543</v>
      </c>
      <c r="F352" s="262" t="s">
        <v>544</v>
      </c>
      <c r="G352" s="263" t="s">
        <v>231</v>
      </c>
      <c r="H352" s="264">
        <v>6</v>
      </c>
      <c r="I352" s="265"/>
      <c r="J352" s="266">
        <f>ROUND(I352*H352,2)</f>
        <v>0</v>
      </c>
      <c r="K352" s="262" t="s">
        <v>138</v>
      </c>
      <c r="L352" s="267"/>
      <c r="M352" s="268" t="s">
        <v>19</v>
      </c>
      <c r="N352" s="269" t="s">
        <v>45</v>
      </c>
      <c r="O352" s="87"/>
      <c r="P352" s="217">
        <f>O352*H352</f>
        <v>0</v>
      </c>
      <c r="Q352" s="217">
        <v>0.00068000000000000005</v>
      </c>
      <c r="R352" s="217">
        <f>Q352*H352</f>
        <v>0.0040800000000000003</v>
      </c>
      <c r="S352" s="217">
        <v>0</v>
      </c>
      <c r="T352" s="218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19" t="s">
        <v>224</v>
      </c>
      <c r="AT352" s="219" t="s">
        <v>221</v>
      </c>
      <c r="AU352" s="219" t="s">
        <v>84</v>
      </c>
      <c r="AY352" s="20" t="s">
        <v>131</v>
      </c>
      <c r="BE352" s="220">
        <f>IF(N352="základní",J352,0)</f>
        <v>0</v>
      </c>
      <c r="BF352" s="220">
        <f>IF(N352="snížená",J352,0)</f>
        <v>0</v>
      </c>
      <c r="BG352" s="220">
        <f>IF(N352="zákl. přenesená",J352,0)</f>
        <v>0</v>
      </c>
      <c r="BH352" s="220">
        <f>IF(N352="sníž. přenesená",J352,0)</f>
        <v>0</v>
      </c>
      <c r="BI352" s="220">
        <f>IF(N352="nulová",J352,0)</f>
        <v>0</v>
      </c>
      <c r="BJ352" s="20" t="s">
        <v>82</v>
      </c>
      <c r="BK352" s="220">
        <f>ROUND(I352*H352,2)</f>
        <v>0</v>
      </c>
      <c r="BL352" s="20" t="s">
        <v>191</v>
      </c>
      <c r="BM352" s="219" t="s">
        <v>545</v>
      </c>
    </row>
    <row r="353" s="2" customFormat="1" ht="49.05" customHeight="1">
      <c r="A353" s="41"/>
      <c r="B353" s="42"/>
      <c r="C353" s="208" t="s">
        <v>546</v>
      </c>
      <c r="D353" s="208" t="s">
        <v>134</v>
      </c>
      <c r="E353" s="209" t="s">
        <v>547</v>
      </c>
      <c r="F353" s="210" t="s">
        <v>548</v>
      </c>
      <c r="G353" s="211" t="s">
        <v>199</v>
      </c>
      <c r="H353" s="259"/>
      <c r="I353" s="213"/>
      <c r="J353" s="214">
        <f>ROUND(I353*H353,2)</f>
        <v>0</v>
      </c>
      <c r="K353" s="210" t="s">
        <v>138</v>
      </c>
      <c r="L353" s="47"/>
      <c r="M353" s="215" t="s">
        <v>19</v>
      </c>
      <c r="N353" s="216" t="s">
        <v>45</v>
      </c>
      <c r="O353" s="87"/>
      <c r="P353" s="217">
        <f>O353*H353</f>
        <v>0</v>
      </c>
      <c r="Q353" s="217">
        <v>0</v>
      </c>
      <c r="R353" s="217">
        <f>Q353*H353</f>
        <v>0</v>
      </c>
      <c r="S353" s="217">
        <v>0</v>
      </c>
      <c r="T353" s="218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19" t="s">
        <v>191</v>
      </c>
      <c r="AT353" s="219" t="s">
        <v>134</v>
      </c>
      <c r="AU353" s="219" t="s">
        <v>84</v>
      </c>
      <c r="AY353" s="20" t="s">
        <v>131</v>
      </c>
      <c r="BE353" s="220">
        <f>IF(N353="základní",J353,0)</f>
        <v>0</v>
      </c>
      <c r="BF353" s="220">
        <f>IF(N353="snížená",J353,0)</f>
        <v>0</v>
      </c>
      <c r="BG353" s="220">
        <f>IF(N353="zákl. přenesená",J353,0)</f>
        <v>0</v>
      </c>
      <c r="BH353" s="220">
        <f>IF(N353="sníž. přenesená",J353,0)</f>
        <v>0</v>
      </c>
      <c r="BI353" s="220">
        <f>IF(N353="nulová",J353,0)</f>
        <v>0</v>
      </c>
      <c r="BJ353" s="20" t="s">
        <v>82</v>
      </c>
      <c r="BK353" s="220">
        <f>ROUND(I353*H353,2)</f>
        <v>0</v>
      </c>
      <c r="BL353" s="20" t="s">
        <v>191</v>
      </c>
      <c r="BM353" s="219" t="s">
        <v>549</v>
      </c>
    </row>
    <row r="354" s="2" customFormat="1">
      <c r="A354" s="41"/>
      <c r="B354" s="42"/>
      <c r="C354" s="43"/>
      <c r="D354" s="221" t="s">
        <v>141</v>
      </c>
      <c r="E354" s="43"/>
      <c r="F354" s="222" t="s">
        <v>550</v>
      </c>
      <c r="G354" s="43"/>
      <c r="H354" s="43"/>
      <c r="I354" s="223"/>
      <c r="J354" s="43"/>
      <c r="K354" s="43"/>
      <c r="L354" s="47"/>
      <c r="M354" s="281"/>
      <c r="N354" s="282"/>
      <c r="O354" s="283"/>
      <c r="P354" s="283"/>
      <c r="Q354" s="283"/>
      <c r="R354" s="283"/>
      <c r="S354" s="283"/>
      <c r="T354" s="284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T354" s="20" t="s">
        <v>141</v>
      </c>
      <c r="AU354" s="20" t="s">
        <v>84</v>
      </c>
    </row>
    <row r="355" s="2" customFormat="1" ht="6.96" customHeight="1">
      <c r="A355" s="41"/>
      <c r="B355" s="62"/>
      <c r="C355" s="63"/>
      <c r="D355" s="63"/>
      <c r="E355" s="63"/>
      <c r="F355" s="63"/>
      <c r="G355" s="63"/>
      <c r="H355" s="63"/>
      <c r="I355" s="63"/>
      <c r="J355" s="63"/>
      <c r="K355" s="63"/>
      <c r="L355" s="47"/>
      <c r="M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</row>
  </sheetData>
  <sheetProtection sheet="1" autoFilter="0" formatColumns="0" formatRows="0" objects="1" scenarios="1" spinCount="100000" saltValue="Ev7Erfd3AU3en6htBLFvIaQOuN61aoXjzI2RTkoiBf4OTwTAWPFnbP9AM5lEMlkSGKYmzGYdztQVnZxamr5ufw==" hashValue="Xn1cl+3vVY+syRwLA8zJzRGkefkgQ1LQOU6jOQzxDAoNPlx+gEeIFkh0V5mE6OU6SqOY/wZ13iRI7G/otxa+PA==" algorithmName="SHA-512" password="CC35"/>
  <autoFilter ref="C89:K354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4_01/941111111"/>
    <hyperlink ref="F98" r:id="rId2" display="https://podminky.urs.cz/item/CS_URS_2024_01/941111211"/>
    <hyperlink ref="F103" r:id="rId3" display="https://podminky.urs.cz/item/CS_URS_2024_01/941111811"/>
    <hyperlink ref="F105" r:id="rId4" display="https://podminky.urs.cz/item/CS_URS_2024_01/993111111"/>
    <hyperlink ref="F108" r:id="rId5" display="https://podminky.urs.cz/item/CS_URS_2024_01/997013212"/>
    <hyperlink ref="F115" r:id="rId6" display="https://podminky.urs.cz/item/CS_URS_2024_01/997013631"/>
    <hyperlink ref="F121" r:id="rId7" display="https://podminky.urs.cz/item/CS_URS_2024_01/713114413"/>
    <hyperlink ref="F126" r:id="rId8" display="https://podminky.urs.cz/item/CS_URS_2024_01/998713202"/>
    <hyperlink ref="F132" r:id="rId9" display="https://podminky.urs.cz/item/CS_URS_2024_01/762341210"/>
    <hyperlink ref="F146" r:id="rId10" display="https://podminky.urs.cz/item/CS_URS_2024_01/762342214"/>
    <hyperlink ref="F156" r:id="rId11" display="https://podminky.urs.cz/item/CS_URS_2024_01/762342511"/>
    <hyperlink ref="F165" r:id="rId12" display="https://podminky.urs.cz/item/CS_URS_2024_01/762395000"/>
    <hyperlink ref="F202" r:id="rId13" display="https://podminky.urs.cz/item/CS_URS_2024_01/762511247"/>
    <hyperlink ref="F207" r:id="rId14" display="https://podminky.urs.cz/item/CS_URS_2024_01/762512261"/>
    <hyperlink ref="F217" r:id="rId15" display="https://podminky.urs.cz/item/CS_URS_2024_01/998762202"/>
    <hyperlink ref="F220" r:id="rId16" display="https://podminky.urs.cz/item/CS_URS_2024_01/763732113"/>
    <hyperlink ref="F225" r:id="rId17" display="https://podminky.urs.cz/item/CS_URS_2024_01/998763201"/>
    <hyperlink ref="F228" r:id="rId18" display="https://podminky.urs.cz/item/CS_URS_2024_01/764101141"/>
    <hyperlink ref="F235" r:id="rId19" display="https://podminky.urs.cz/item/CS_URS_2024_01/764201117"/>
    <hyperlink ref="F246" r:id="rId20" display="https://podminky.urs.cz/item/CS_URS_2024_01/764202105"/>
    <hyperlink ref="F256" r:id="rId21" display="https://podminky.urs.cz/item/CS_URS_2024_01/764315632"/>
    <hyperlink ref="F261" r:id="rId22" display="https://podminky.urs.cz/item/CS_URS_2024_01/764316643"/>
    <hyperlink ref="F263" r:id="rId23" display="https://podminky.urs.cz/item/CS_URS_2024_01/767391235"/>
    <hyperlink ref="F275" r:id="rId24" display="https://podminky.urs.cz/item/CS_URS_2024_01/764202134"/>
    <hyperlink ref="F285" r:id="rId25" display="https://podminky.urs.cz/item/CS_URS_2024_01/764223451"/>
    <hyperlink ref="F287" r:id="rId26" display="https://podminky.urs.cz/item/CS_URS_2024_01/764223455"/>
    <hyperlink ref="F296" r:id="rId27" display="https://podminky.urs.cz/item/CS_URS_2024_01/764501103"/>
    <hyperlink ref="F304" r:id="rId28" display="https://podminky.urs.cz/item/CS_URS_2024_01/764501104"/>
    <hyperlink ref="F307" r:id="rId29" display="https://podminky.urs.cz/item/CS_URS_2024_01/764501105"/>
    <hyperlink ref="F312" r:id="rId30" display="https://podminky.urs.cz/item/CS_URS_2024_01/764501108"/>
    <hyperlink ref="F318" r:id="rId31" display="https://podminky.urs.cz/item/CS_URS_2024_01/721242105"/>
    <hyperlink ref="F325" r:id="rId32" display="https://podminky.urs.cz/item/CS_URS_2024_01/998764202"/>
    <hyperlink ref="F329" r:id="rId33" display="https://podminky.urs.cz/item/CS_URS_2024_01/765151003"/>
    <hyperlink ref="F336" r:id="rId34" display="https://podminky.urs.cz/item/CS_URS_2024_01/765191001"/>
    <hyperlink ref="F348" r:id="rId35" display="https://podminky.urs.cz/item/CS_URS_2024_01/998765202"/>
    <hyperlink ref="F351" r:id="rId36" display="https://podminky.urs.cz/item/CS_URS_2024_01/767881132"/>
    <hyperlink ref="F354" r:id="rId37" display="https://podminky.urs.cz/item/CS_URS_2024_01/9987672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</row>
    <row r="4" s="1" customFormat="1" ht="24.96" customHeight="1">
      <c r="B4" s="23"/>
      <c r="D4" s="134" t="s">
        <v>95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zastřešení, dům služeb Dvorce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99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551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19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21</v>
      </c>
      <c r="E12" s="41"/>
      <c r="F12" s="140" t="s">
        <v>22</v>
      </c>
      <c r="G12" s="41"/>
      <c r="H12" s="41"/>
      <c r="I12" s="136" t="s">
        <v>23</v>
      </c>
      <c r="J12" s="141" t="str">
        <f>'Rekapitulace stavby'!AN8</f>
        <v>13. 3. 2024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25</v>
      </c>
      <c r="E14" s="41"/>
      <c r="F14" s="41"/>
      <c r="G14" s="41"/>
      <c r="H14" s="41"/>
      <c r="I14" s="136" t="s">
        <v>26</v>
      </c>
      <c r="J14" s="140" t="str">
        <f>IF('Rekapitulace stavby'!AN10="","",'Rekapitulace stavby'!AN10)</f>
        <v/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tr">
        <f>IF('Rekapitulace stavby'!E11="","",'Rekapitulace stavby'!E11)</f>
        <v xml:space="preserve"> </v>
      </c>
      <c r="F15" s="41"/>
      <c r="G15" s="41"/>
      <c r="H15" s="41"/>
      <c r="I15" s="136" t="s">
        <v>28</v>
      </c>
      <c r="J15" s="140" t="str">
        <f>IF('Rekapitulace stavby'!AN11="","",'Rekapitulace stavby'!AN11)</f>
        <v/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29</v>
      </c>
      <c r="E17" s="41"/>
      <c r="F17" s="41"/>
      <c r="G17" s="41"/>
      <c r="H17" s="41"/>
      <c r="I17" s="136" t="s">
        <v>26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28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31</v>
      </c>
      <c r="E20" s="41"/>
      <c r="F20" s="41"/>
      <c r="G20" s="41"/>
      <c r="H20" s="41"/>
      <c r="I20" s="136" t="s">
        <v>26</v>
      </c>
      <c r="J20" s="140" t="s">
        <v>32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33</v>
      </c>
      <c r="F21" s="41"/>
      <c r="G21" s="41"/>
      <c r="H21" s="41"/>
      <c r="I21" s="136" t="s">
        <v>28</v>
      </c>
      <c r="J21" s="140" t="s">
        <v>19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35</v>
      </c>
      <c r="E23" s="41"/>
      <c r="F23" s="41"/>
      <c r="G23" s="41"/>
      <c r="H23" s="41"/>
      <c r="I23" s="136" t="s">
        <v>26</v>
      </c>
      <c r="J23" s="140" t="s">
        <v>36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37</v>
      </c>
      <c r="F24" s="41"/>
      <c r="G24" s="41"/>
      <c r="H24" s="41"/>
      <c r="I24" s="136" t="s">
        <v>28</v>
      </c>
      <c r="J24" s="140" t="s">
        <v>19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38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40</v>
      </c>
      <c r="E30" s="41"/>
      <c r="F30" s="41"/>
      <c r="G30" s="41"/>
      <c r="H30" s="41"/>
      <c r="I30" s="41"/>
      <c r="J30" s="148">
        <f>ROUND(J82,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42</v>
      </c>
      <c r="G32" s="41"/>
      <c r="H32" s="41"/>
      <c r="I32" s="149" t="s">
        <v>41</v>
      </c>
      <c r="J32" s="149" t="s">
        <v>43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44</v>
      </c>
      <c r="E33" s="136" t="s">
        <v>45</v>
      </c>
      <c r="F33" s="151">
        <f>ROUND((SUM(BE82:BE93)),  2)</f>
        <v>0</v>
      </c>
      <c r="G33" s="41"/>
      <c r="H33" s="41"/>
      <c r="I33" s="152">
        <v>0.20999999999999999</v>
      </c>
      <c r="J33" s="151">
        <f>ROUND(((SUM(BE82:BE93))*I33),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46</v>
      </c>
      <c r="F34" s="151">
        <f>ROUND((SUM(BF82:BF93)),  2)</f>
        <v>0</v>
      </c>
      <c r="G34" s="41"/>
      <c r="H34" s="41"/>
      <c r="I34" s="152">
        <v>0.12</v>
      </c>
      <c r="J34" s="151">
        <f>ROUND(((SUM(BF82:BF93))*I34),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47</v>
      </c>
      <c r="F35" s="151">
        <f>ROUND((SUM(BG82:BG93)),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48</v>
      </c>
      <c r="F36" s="151">
        <f>ROUND((SUM(BH82:BH93)),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49</v>
      </c>
      <c r="F37" s="151">
        <f>ROUND((SUM(BI82:BI93)),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50</v>
      </c>
      <c r="E39" s="155"/>
      <c r="F39" s="155"/>
      <c r="G39" s="156" t="s">
        <v>51</v>
      </c>
      <c r="H39" s="157" t="s">
        <v>52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101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Rekonstrukce zastřešení, dům služeb Dvorce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99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SO02 - Vedlejší rozpočtové náklady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Dvorce</v>
      </c>
      <c r="G52" s="43"/>
      <c r="H52" s="43"/>
      <c r="I52" s="35" t="s">
        <v>23</v>
      </c>
      <c r="J52" s="75" t="str">
        <f>IF(J12="","",J12)</f>
        <v>13. 3. 2024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>Ing. Bronislav Böhm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35</v>
      </c>
      <c r="J55" s="39" t="str">
        <f>E24</f>
        <v>Michal Pešek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102</v>
      </c>
      <c r="D57" s="166"/>
      <c r="E57" s="166"/>
      <c r="F57" s="166"/>
      <c r="G57" s="166"/>
      <c r="H57" s="166"/>
      <c r="I57" s="166"/>
      <c r="J57" s="167" t="s">
        <v>103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72</v>
      </c>
      <c r="D59" s="43"/>
      <c r="E59" s="43"/>
      <c r="F59" s="43"/>
      <c r="G59" s="43"/>
      <c r="H59" s="43"/>
      <c r="I59" s="43"/>
      <c r="J59" s="105">
        <f>J82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104</v>
      </c>
    </row>
    <row r="60" s="9" customFormat="1" ht="24.96" customHeight="1">
      <c r="A60" s="9"/>
      <c r="B60" s="169"/>
      <c r="C60" s="170"/>
      <c r="D60" s="171" t="s">
        <v>552</v>
      </c>
      <c r="E60" s="172"/>
      <c r="F60" s="172"/>
      <c r="G60" s="172"/>
      <c r="H60" s="172"/>
      <c r="I60" s="172"/>
      <c r="J60" s="173">
        <f>J83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553</v>
      </c>
      <c r="E61" s="178"/>
      <c r="F61" s="178"/>
      <c r="G61" s="178"/>
      <c r="H61" s="178"/>
      <c r="I61" s="178"/>
      <c r="J61" s="179">
        <f>J88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554</v>
      </c>
      <c r="E62" s="178"/>
      <c r="F62" s="178"/>
      <c r="G62" s="178"/>
      <c r="H62" s="178"/>
      <c r="I62" s="178"/>
      <c r="J62" s="179">
        <f>J91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13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138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8" s="2" customFormat="1" ht="6.96" customHeight="1">
      <c r="A68" s="41"/>
      <c r="B68" s="64"/>
      <c r="C68" s="65"/>
      <c r="D68" s="65"/>
      <c r="E68" s="65"/>
      <c r="F68" s="65"/>
      <c r="G68" s="65"/>
      <c r="H68" s="65"/>
      <c r="I68" s="65"/>
      <c r="J68" s="65"/>
      <c r="K68" s="65"/>
      <c r="L68" s="138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24.96" customHeight="1">
      <c r="A69" s="41"/>
      <c r="B69" s="42"/>
      <c r="C69" s="26" t="s">
        <v>116</v>
      </c>
      <c r="D69" s="43"/>
      <c r="E69" s="43"/>
      <c r="F69" s="43"/>
      <c r="G69" s="43"/>
      <c r="H69" s="43"/>
      <c r="I69" s="43"/>
      <c r="J69" s="43"/>
      <c r="K69" s="43"/>
      <c r="L69" s="13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16</v>
      </c>
      <c r="D71" s="43"/>
      <c r="E71" s="43"/>
      <c r="F71" s="43"/>
      <c r="G71" s="43"/>
      <c r="H71" s="43"/>
      <c r="I71" s="43"/>
      <c r="J71" s="43"/>
      <c r="K71" s="43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164" t="str">
        <f>E7</f>
        <v>Rekonstrukce zastřešení, dům služeb Dvorce</v>
      </c>
      <c r="F72" s="35"/>
      <c r="G72" s="35"/>
      <c r="H72" s="35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99</v>
      </c>
      <c r="D73" s="43"/>
      <c r="E73" s="43"/>
      <c r="F73" s="43"/>
      <c r="G73" s="43"/>
      <c r="H73" s="43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72" t="str">
        <f>E9</f>
        <v>SO02 - Vedlejší rozpočtové náklady</v>
      </c>
      <c r="F74" s="43"/>
      <c r="G74" s="43"/>
      <c r="H74" s="43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21</v>
      </c>
      <c r="D76" s="43"/>
      <c r="E76" s="43"/>
      <c r="F76" s="30" t="str">
        <f>F12</f>
        <v>Dvorce</v>
      </c>
      <c r="G76" s="43"/>
      <c r="H76" s="43"/>
      <c r="I76" s="35" t="s">
        <v>23</v>
      </c>
      <c r="J76" s="75" t="str">
        <f>IF(J12="","",J12)</f>
        <v>13. 3. 2024</v>
      </c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5" t="s">
        <v>25</v>
      </c>
      <c r="D78" s="43"/>
      <c r="E78" s="43"/>
      <c r="F78" s="30" t="str">
        <f>E15</f>
        <v xml:space="preserve"> </v>
      </c>
      <c r="G78" s="43"/>
      <c r="H78" s="43"/>
      <c r="I78" s="35" t="s">
        <v>31</v>
      </c>
      <c r="J78" s="39" t="str">
        <f>E21</f>
        <v>Ing. Bronislav Böhm</v>
      </c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29</v>
      </c>
      <c r="D79" s="43"/>
      <c r="E79" s="43"/>
      <c r="F79" s="30" t="str">
        <f>IF(E18="","",E18)</f>
        <v>Vyplň údaj</v>
      </c>
      <c r="G79" s="43"/>
      <c r="H79" s="43"/>
      <c r="I79" s="35" t="s">
        <v>35</v>
      </c>
      <c r="J79" s="39" t="str">
        <f>E24</f>
        <v>Michal Pešek</v>
      </c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0.32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1" customFormat="1" ht="29.28" customHeight="1">
      <c r="A81" s="181"/>
      <c r="B81" s="182"/>
      <c r="C81" s="183" t="s">
        <v>117</v>
      </c>
      <c r="D81" s="184" t="s">
        <v>59</v>
      </c>
      <c r="E81" s="184" t="s">
        <v>55</v>
      </c>
      <c r="F81" s="184" t="s">
        <v>56</v>
      </c>
      <c r="G81" s="184" t="s">
        <v>118</v>
      </c>
      <c r="H81" s="184" t="s">
        <v>119</v>
      </c>
      <c r="I81" s="184" t="s">
        <v>120</v>
      </c>
      <c r="J81" s="184" t="s">
        <v>103</v>
      </c>
      <c r="K81" s="185" t="s">
        <v>121</v>
      </c>
      <c r="L81" s="186"/>
      <c r="M81" s="95" t="s">
        <v>19</v>
      </c>
      <c r="N81" s="96" t="s">
        <v>44</v>
      </c>
      <c r="O81" s="96" t="s">
        <v>122</v>
      </c>
      <c r="P81" s="96" t="s">
        <v>123</v>
      </c>
      <c r="Q81" s="96" t="s">
        <v>124</v>
      </c>
      <c r="R81" s="96" t="s">
        <v>125</v>
      </c>
      <c r="S81" s="96" t="s">
        <v>126</v>
      </c>
      <c r="T81" s="97" t="s">
        <v>127</v>
      </c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</row>
    <row r="82" s="2" customFormat="1" ht="22.8" customHeight="1">
      <c r="A82" s="41"/>
      <c r="B82" s="42"/>
      <c r="C82" s="102" t="s">
        <v>128</v>
      </c>
      <c r="D82" s="43"/>
      <c r="E82" s="43"/>
      <c r="F82" s="43"/>
      <c r="G82" s="43"/>
      <c r="H82" s="43"/>
      <c r="I82" s="43"/>
      <c r="J82" s="187">
        <f>BK82</f>
        <v>0</v>
      </c>
      <c r="K82" s="43"/>
      <c r="L82" s="47"/>
      <c r="M82" s="98"/>
      <c r="N82" s="188"/>
      <c r="O82" s="99"/>
      <c r="P82" s="189">
        <f>P83</f>
        <v>0</v>
      </c>
      <c r="Q82" s="99"/>
      <c r="R82" s="189">
        <f>R83</f>
        <v>0</v>
      </c>
      <c r="S82" s="99"/>
      <c r="T82" s="190">
        <f>T83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T82" s="20" t="s">
        <v>73</v>
      </c>
      <c r="AU82" s="20" t="s">
        <v>104</v>
      </c>
      <c r="BK82" s="191">
        <f>BK83</f>
        <v>0</v>
      </c>
    </row>
    <row r="83" s="12" customFormat="1" ht="25.92" customHeight="1">
      <c r="A83" s="12"/>
      <c r="B83" s="192"/>
      <c r="C83" s="193"/>
      <c r="D83" s="194" t="s">
        <v>73</v>
      </c>
      <c r="E83" s="195" t="s">
        <v>555</v>
      </c>
      <c r="F83" s="195" t="s">
        <v>86</v>
      </c>
      <c r="G83" s="193"/>
      <c r="H83" s="193"/>
      <c r="I83" s="196"/>
      <c r="J83" s="197">
        <f>BK83</f>
        <v>0</v>
      </c>
      <c r="K83" s="193"/>
      <c r="L83" s="198"/>
      <c r="M83" s="199"/>
      <c r="N83" s="200"/>
      <c r="O83" s="200"/>
      <c r="P83" s="201">
        <f>P84+SUM(P85:P88)+P91</f>
        <v>0</v>
      </c>
      <c r="Q83" s="200"/>
      <c r="R83" s="201">
        <f>R84+SUM(R85:R88)+R91</f>
        <v>0</v>
      </c>
      <c r="S83" s="200"/>
      <c r="T83" s="202">
        <f>T84+SUM(T85:T88)+T91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3" t="s">
        <v>162</v>
      </c>
      <c r="AT83" s="204" t="s">
        <v>73</v>
      </c>
      <c r="AU83" s="204" t="s">
        <v>74</v>
      </c>
      <c r="AY83" s="203" t="s">
        <v>131</v>
      </c>
      <c r="BK83" s="205">
        <f>BK84+SUM(BK85:BK88)+BK91</f>
        <v>0</v>
      </c>
    </row>
    <row r="84" s="2" customFormat="1" ht="16.5" customHeight="1">
      <c r="A84" s="41"/>
      <c r="B84" s="42"/>
      <c r="C84" s="208" t="s">
        <v>82</v>
      </c>
      <c r="D84" s="208" t="s">
        <v>134</v>
      </c>
      <c r="E84" s="209" t="s">
        <v>556</v>
      </c>
      <c r="F84" s="210" t="s">
        <v>557</v>
      </c>
      <c r="G84" s="211" t="s">
        <v>558</v>
      </c>
      <c r="H84" s="212">
        <v>1</v>
      </c>
      <c r="I84" s="213"/>
      <c r="J84" s="214">
        <f>ROUND(I84*H84,2)</f>
        <v>0</v>
      </c>
      <c r="K84" s="210" t="s">
        <v>19</v>
      </c>
      <c r="L84" s="47"/>
      <c r="M84" s="215" t="s">
        <v>19</v>
      </c>
      <c r="N84" s="216" t="s">
        <v>45</v>
      </c>
      <c r="O84" s="87"/>
      <c r="P84" s="217">
        <f>O84*H84</f>
        <v>0</v>
      </c>
      <c r="Q84" s="217">
        <v>0</v>
      </c>
      <c r="R84" s="217">
        <f>Q84*H84</f>
        <v>0</v>
      </c>
      <c r="S84" s="217">
        <v>0</v>
      </c>
      <c r="T84" s="218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9" t="s">
        <v>191</v>
      </c>
      <c r="AT84" s="219" t="s">
        <v>134</v>
      </c>
      <c r="AU84" s="219" t="s">
        <v>82</v>
      </c>
      <c r="AY84" s="20" t="s">
        <v>131</v>
      </c>
      <c r="BE84" s="220">
        <f>IF(N84="základní",J84,0)</f>
        <v>0</v>
      </c>
      <c r="BF84" s="220">
        <f>IF(N84="snížená",J84,0)</f>
        <v>0</v>
      </c>
      <c r="BG84" s="220">
        <f>IF(N84="zákl. přenesená",J84,0)</f>
        <v>0</v>
      </c>
      <c r="BH84" s="220">
        <f>IF(N84="sníž. přenesená",J84,0)</f>
        <v>0</v>
      </c>
      <c r="BI84" s="220">
        <f>IF(N84="nulová",J84,0)</f>
        <v>0</v>
      </c>
      <c r="BJ84" s="20" t="s">
        <v>82</v>
      </c>
      <c r="BK84" s="220">
        <f>ROUND(I84*H84,2)</f>
        <v>0</v>
      </c>
      <c r="BL84" s="20" t="s">
        <v>191</v>
      </c>
      <c r="BM84" s="219" t="s">
        <v>559</v>
      </c>
    </row>
    <row r="85" s="2" customFormat="1" ht="16.5" customHeight="1">
      <c r="A85" s="41"/>
      <c r="B85" s="42"/>
      <c r="C85" s="208" t="s">
        <v>84</v>
      </c>
      <c r="D85" s="208" t="s">
        <v>134</v>
      </c>
      <c r="E85" s="209" t="s">
        <v>560</v>
      </c>
      <c r="F85" s="210" t="s">
        <v>561</v>
      </c>
      <c r="G85" s="211" t="s">
        <v>558</v>
      </c>
      <c r="H85" s="212">
        <v>1</v>
      </c>
      <c r="I85" s="213"/>
      <c r="J85" s="214">
        <f>ROUND(I85*H85,2)</f>
        <v>0</v>
      </c>
      <c r="K85" s="210" t="s">
        <v>19</v>
      </c>
      <c r="L85" s="47"/>
      <c r="M85" s="215" t="s">
        <v>19</v>
      </c>
      <c r="N85" s="216" t="s">
        <v>45</v>
      </c>
      <c r="O85" s="87"/>
      <c r="P85" s="217">
        <f>O85*H85</f>
        <v>0</v>
      </c>
      <c r="Q85" s="217">
        <v>0</v>
      </c>
      <c r="R85" s="217">
        <f>Q85*H85</f>
        <v>0</v>
      </c>
      <c r="S85" s="217">
        <v>0</v>
      </c>
      <c r="T85" s="218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9" t="s">
        <v>191</v>
      </c>
      <c r="AT85" s="219" t="s">
        <v>134</v>
      </c>
      <c r="AU85" s="219" t="s">
        <v>82</v>
      </c>
      <c r="AY85" s="20" t="s">
        <v>131</v>
      </c>
      <c r="BE85" s="220">
        <f>IF(N85="základní",J85,0)</f>
        <v>0</v>
      </c>
      <c r="BF85" s="220">
        <f>IF(N85="snížená",J85,0)</f>
        <v>0</v>
      </c>
      <c r="BG85" s="220">
        <f>IF(N85="zákl. přenesená",J85,0)</f>
        <v>0</v>
      </c>
      <c r="BH85" s="220">
        <f>IF(N85="sníž. přenesená",J85,0)</f>
        <v>0</v>
      </c>
      <c r="BI85" s="220">
        <f>IF(N85="nulová",J85,0)</f>
        <v>0</v>
      </c>
      <c r="BJ85" s="20" t="s">
        <v>82</v>
      </c>
      <c r="BK85" s="220">
        <f>ROUND(I85*H85,2)</f>
        <v>0</v>
      </c>
      <c r="BL85" s="20" t="s">
        <v>191</v>
      </c>
      <c r="BM85" s="219" t="s">
        <v>562</v>
      </c>
    </row>
    <row r="86" s="2" customFormat="1" ht="16.5" customHeight="1">
      <c r="A86" s="41"/>
      <c r="B86" s="42"/>
      <c r="C86" s="208" t="s">
        <v>91</v>
      </c>
      <c r="D86" s="208" t="s">
        <v>134</v>
      </c>
      <c r="E86" s="209" t="s">
        <v>563</v>
      </c>
      <c r="F86" s="210" t="s">
        <v>564</v>
      </c>
      <c r="G86" s="211" t="s">
        <v>558</v>
      </c>
      <c r="H86" s="212">
        <v>1</v>
      </c>
      <c r="I86" s="213"/>
      <c r="J86" s="214">
        <f>ROUND(I86*H86,2)</f>
        <v>0</v>
      </c>
      <c r="K86" s="210" t="s">
        <v>19</v>
      </c>
      <c r="L86" s="47"/>
      <c r="M86" s="215" t="s">
        <v>19</v>
      </c>
      <c r="N86" s="216" t="s">
        <v>45</v>
      </c>
      <c r="O86" s="87"/>
      <c r="P86" s="217">
        <f>O86*H86</f>
        <v>0</v>
      </c>
      <c r="Q86" s="217">
        <v>0</v>
      </c>
      <c r="R86" s="217">
        <f>Q86*H86</f>
        <v>0</v>
      </c>
      <c r="S86" s="217">
        <v>0</v>
      </c>
      <c r="T86" s="218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9" t="s">
        <v>191</v>
      </c>
      <c r="AT86" s="219" t="s">
        <v>134</v>
      </c>
      <c r="AU86" s="219" t="s">
        <v>82</v>
      </c>
      <c r="AY86" s="20" t="s">
        <v>131</v>
      </c>
      <c r="BE86" s="220">
        <f>IF(N86="základní",J86,0)</f>
        <v>0</v>
      </c>
      <c r="BF86" s="220">
        <f>IF(N86="snížená",J86,0)</f>
        <v>0</v>
      </c>
      <c r="BG86" s="220">
        <f>IF(N86="zákl. přenesená",J86,0)</f>
        <v>0</v>
      </c>
      <c r="BH86" s="220">
        <f>IF(N86="sníž. přenesená",J86,0)</f>
        <v>0</v>
      </c>
      <c r="BI86" s="220">
        <f>IF(N86="nulová",J86,0)</f>
        <v>0</v>
      </c>
      <c r="BJ86" s="20" t="s">
        <v>82</v>
      </c>
      <c r="BK86" s="220">
        <f>ROUND(I86*H86,2)</f>
        <v>0</v>
      </c>
      <c r="BL86" s="20" t="s">
        <v>191</v>
      </c>
      <c r="BM86" s="219" t="s">
        <v>565</v>
      </c>
    </row>
    <row r="87" s="2" customFormat="1" ht="16.5" customHeight="1">
      <c r="A87" s="41"/>
      <c r="B87" s="42"/>
      <c r="C87" s="208" t="s">
        <v>139</v>
      </c>
      <c r="D87" s="208" t="s">
        <v>134</v>
      </c>
      <c r="E87" s="209" t="s">
        <v>566</v>
      </c>
      <c r="F87" s="210" t="s">
        <v>567</v>
      </c>
      <c r="G87" s="211" t="s">
        <v>558</v>
      </c>
      <c r="H87" s="212">
        <v>1</v>
      </c>
      <c r="I87" s="213"/>
      <c r="J87" s="214">
        <f>ROUND(I87*H87,2)</f>
        <v>0</v>
      </c>
      <c r="K87" s="210" t="s">
        <v>19</v>
      </c>
      <c r="L87" s="47"/>
      <c r="M87" s="215" t="s">
        <v>19</v>
      </c>
      <c r="N87" s="216" t="s">
        <v>45</v>
      </c>
      <c r="O87" s="87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9" t="s">
        <v>191</v>
      </c>
      <c r="AT87" s="219" t="s">
        <v>134</v>
      </c>
      <c r="AU87" s="219" t="s">
        <v>82</v>
      </c>
      <c r="AY87" s="20" t="s">
        <v>131</v>
      </c>
      <c r="BE87" s="220">
        <f>IF(N87="základní",J87,0)</f>
        <v>0</v>
      </c>
      <c r="BF87" s="220">
        <f>IF(N87="snížená",J87,0)</f>
        <v>0</v>
      </c>
      <c r="BG87" s="220">
        <f>IF(N87="zákl. přenesená",J87,0)</f>
        <v>0</v>
      </c>
      <c r="BH87" s="220">
        <f>IF(N87="sníž. přenesená",J87,0)</f>
        <v>0</v>
      </c>
      <c r="BI87" s="220">
        <f>IF(N87="nulová",J87,0)</f>
        <v>0</v>
      </c>
      <c r="BJ87" s="20" t="s">
        <v>82</v>
      </c>
      <c r="BK87" s="220">
        <f>ROUND(I87*H87,2)</f>
        <v>0</v>
      </c>
      <c r="BL87" s="20" t="s">
        <v>191</v>
      </c>
      <c r="BM87" s="219" t="s">
        <v>568</v>
      </c>
    </row>
    <row r="88" s="12" customFormat="1" ht="22.8" customHeight="1">
      <c r="A88" s="12"/>
      <c r="B88" s="192"/>
      <c r="C88" s="193"/>
      <c r="D88" s="194" t="s">
        <v>73</v>
      </c>
      <c r="E88" s="206" t="s">
        <v>569</v>
      </c>
      <c r="F88" s="206" t="s">
        <v>570</v>
      </c>
      <c r="G88" s="193"/>
      <c r="H88" s="193"/>
      <c r="I88" s="196"/>
      <c r="J88" s="207">
        <f>BK88</f>
        <v>0</v>
      </c>
      <c r="K88" s="193"/>
      <c r="L88" s="198"/>
      <c r="M88" s="199"/>
      <c r="N88" s="200"/>
      <c r="O88" s="200"/>
      <c r="P88" s="201">
        <f>SUM(P89:P90)</f>
        <v>0</v>
      </c>
      <c r="Q88" s="200"/>
      <c r="R88" s="201">
        <f>SUM(R89:R90)</f>
        <v>0</v>
      </c>
      <c r="S88" s="200"/>
      <c r="T88" s="202">
        <f>SUM(T89:T90)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3" t="s">
        <v>162</v>
      </c>
      <c r="AT88" s="204" t="s">
        <v>73</v>
      </c>
      <c r="AU88" s="204" t="s">
        <v>82</v>
      </c>
      <c r="AY88" s="203" t="s">
        <v>131</v>
      </c>
      <c r="BK88" s="205">
        <f>SUM(BK89:BK90)</f>
        <v>0</v>
      </c>
    </row>
    <row r="89" s="2" customFormat="1" ht="16.5" customHeight="1">
      <c r="A89" s="41"/>
      <c r="B89" s="42"/>
      <c r="C89" s="208" t="s">
        <v>162</v>
      </c>
      <c r="D89" s="208" t="s">
        <v>134</v>
      </c>
      <c r="E89" s="209" t="s">
        <v>571</v>
      </c>
      <c r="F89" s="210" t="s">
        <v>572</v>
      </c>
      <c r="G89" s="211" t="s">
        <v>558</v>
      </c>
      <c r="H89" s="212">
        <v>1</v>
      </c>
      <c r="I89" s="213"/>
      <c r="J89" s="214">
        <f>ROUND(I89*H89,2)</f>
        <v>0</v>
      </c>
      <c r="K89" s="210" t="s">
        <v>138</v>
      </c>
      <c r="L89" s="47"/>
      <c r="M89" s="215" t="s">
        <v>19</v>
      </c>
      <c r="N89" s="216" t="s">
        <v>45</v>
      </c>
      <c r="O89" s="87"/>
      <c r="P89" s="217">
        <f>O89*H89</f>
        <v>0</v>
      </c>
      <c r="Q89" s="217">
        <v>0</v>
      </c>
      <c r="R89" s="217">
        <f>Q89*H89</f>
        <v>0</v>
      </c>
      <c r="S89" s="217">
        <v>0</v>
      </c>
      <c r="T89" s="218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9" t="s">
        <v>573</v>
      </c>
      <c r="AT89" s="219" t="s">
        <v>134</v>
      </c>
      <c r="AU89" s="219" t="s">
        <v>84</v>
      </c>
      <c r="AY89" s="20" t="s">
        <v>131</v>
      </c>
      <c r="BE89" s="220">
        <f>IF(N89="základní",J89,0)</f>
        <v>0</v>
      </c>
      <c r="BF89" s="220">
        <f>IF(N89="snížená",J89,0)</f>
        <v>0</v>
      </c>
      <c r="BG89" s="220">
        <f>IF(N89="zákl. přenesená",J89,0)</f>
        <v>0</v>
      </c>
      <c r="BH89" s="220">
        <f>IF(N89="sníž. přenesená",J89,0)</f>
        <v>0</v>
      </c>
      <c r="BI89" s="220">
        <f>IF(N89="nulová",J89,0)</f>
        <v>0</v>
      </c>
      <c r="BJ89" s="20" t="s">
        <v>82</v>
      </c>
      <c r="BK89" s="220">
        <f>ROUND(I89*H89,2)</f>
        <v>0</v>
      </c>
      <c r="BL89" s="20" t="s">
        <v>573</v>
      </c>
      <c r="BM89" s="219" t="s">
        <v>574</v>
      </c>
    </row>
    <row r="90" s="2" customFormat="1">
      <c r="A90" s="41"/>
      <c r="B90" s="42"/>
      <c r="C90" s="43"/>
      <c r="D90" s="221" t="s">
        <v>141</v>
      </c>
      <c r="E90" s="43"/>
      <c r="F90" s="222" t="s">
        <v>575</v>
      </c>
      <c r="G90" s="43"/>
      <c r="H90" s="43"/>
      <c r="I90" s="223"/>
      <c r="J90" s="43"/>
      <c r="K90" s="43"/>
      <c r="L90" s="47"/>
      <c r="M90" s="224"/>
      <c r="N90" s="225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141</v>
      </c>
      <c r="AU90" s="20" t="s">
        <v>84</v>
      </c>
    </row>
    <row r="91" s="12" customFormat="1" ht="22.8" customHeight="1">
      <c r="A91" s="12"/>
      <c r="B91" s="192"/>
      <c r="C91" s="193"/>
      <c r="D91" s="194" t="s">
        <v>73</v>
      </c>
      <c r="E91" s="206" t="s">
        <v>576</v>
      </c>
      <c r="F91" s="206" t="s">
        <v>577</v>
      </c>
      <c r="G91" s="193"/>
      <c r="H91" s="193"/>
      <c r="I91" s="196"/>
      <c r="J91" s="207">
        <f>BK91</f>
        <v>0</v>
      </c>
      <c r="K91" s="193"/>
      <c r="L91" s="198"/>
      <c r="M91" s="199"/>
      <c r="N91" s="200"/>
      <c r="O91" s="200"/>
      <c r="P91" s="201">
        <f>SUM(P92:P93)</f>
        <v>0</v>
      </c>
      <c r="Q91" s="200"/>
      <c r="R91" s="201">
        <f>SUM(R92:R93)</f>
        <v>0</v>
      </c>
      <c r="S91" s="200"/>
      <c r="T91" s="202">
        <f>SUM(T92:T93)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3" t="s">
        <v>162</v>
      </c>
      <c r="AT91" s="204" t="s">
        <v>73</v>
      </c>
      <c r="AU91" s="204" t="s">
        <v>82</v>
      </c>
      <c r="AY91" s="203" t="s">
        <v>131</v>
      </c>
      <c r="BK91" s="205">
        <f>SUM(BK92:BK93)</f>
        <v>0</v>
      </c>
    </row>
    <row r="92" s="2" customFormat="1" ht="16.5" customHeight="1">
      <c r="A92" s="41"/>
      <c r="B92" s="42"/>
      <c r="C92" s="208" t="s">
        <v>168</v>
      </c>
      <c r="D92" s="208" t="s">
        <v>134</v>
      </c>
      <c r="E92" s="209" t="s">
        <v>578</v>
      </c>
      <c r="F92" s="210" t="s">
        <v>579</v>
      </c>
      <c r="G92" s="211" t="s">
        <v>558</v>
      </c>
      <c r="H92" s="212">
        <v>1</v>
      </c>
      <c r="I92" s="213"/>
      <c r="J92" s="214">
        <f>ROUND(I92*H92,2)</f>
        <v>0</v>
      </c>
      <c r="K92" s="210" t="s">
        <v>138</v>
      </c>
      <c r="L92" s="47"/>
      <c r="M92" s="215" t="s">
        <v>19</v>
      </c>
      <c r="N92" s="216" t="s">
        <v>45</v>
      </c>
      <c r="O92" s="87"/>
      <c r="P92" s="217">
        <f>O92*H92</f>
        <v>0</v>
      </c>
      <c r="Q92" s="217">
        <v>0</v>
      </c>
      <c r="R92" s="217">
        <f>Q92*H92</f>
        <v>0</v>
      </c>
      <c r="S92" s="217">
        <v>0</v>
      </c>
      <c r="T92" s="218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9" t="s">
        <v>573</v>
      </c>
      <c r="AT92" s="219" t="s">
        <v>134</v>
      </c>
      <c r="AU92" s="219" t="s">
        <v>84</v>
      </c>
      <c r="AY92" s="20" t="s">
        <v>131</v>
      </c>
      <c r="BE92" s="220">
        <f>IF(N92="základní",J92,0)</f>
        <v>0</v>
      </c>
      <c r="BF92" s="220">
        <f>IF(N92="snížená",J92,0)</f>
        <v>0</v>
      </c>
      <c r="BG92" s="220">
        <f>IF(N92="zákl. přenesená",J92,0)</f>
        <v>0</v>
      </c>
      <c r="BH92" s="220">
        <f>IF(N92="sníž. přenesená",J92,0)</f>
        <v>0</v>
      </c>
      <c r="BI92" s="220">
        <f>IF(N92="nulová",J92,0)</f>
        <v>0</v>
      </c>
      <c r="BJ92" s="20" t="s">
        <v>82</v>
      </c>
      <c r="BK92" s="220">
        <f>ROUND(I92*H92,2)</f>
        <v>0</v>
      </c>
      <c r="BL92" s="20" t="s">
        <v>573</v>
      </c>
      <c r="BM92" s="219" t="s">
        <v>580</v>
      </c>
    </row>
    <row r="93" s="2" customFormat="1">
      <c r="A93" s="41"/>
      <c r="B93" s="42"/>
      <c r="C93" s="43"/>
      <c r="D93" s="221" t="s">
        <v>141</v>
      </c>
      <c r="E93" s="43"/>
      <c r="F93" s="222" t="s">
        <v>581</v>
      </c>
      <c r="G93" s="43"/>
      <c r="H93" s="43"/>
      <c r="I93" s="223"/>
      <c r="J93" s="43"/>
      <c r="K93" s="43"/>
      <c r="L93" s="47"/>
      <c r="M93" s="281"/>
      <c r="N93" s="282"/>
      <c r="O93" s="283"/>
      <c r="P93" s="283"/>
      <c r="Q93" s="283"/>
      <c r="R93" s="283"/>
      <c r="S93" s="283"/>
      <c r="T93" s="284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141</v>
      </c>
      <c r="AU93" s="20" t="s">
        <v>84</v>
      </c>
    </row>
    <row r="94" s="2" customFormat="1" ht="6.96" customHeight="1">
      <c r="A94" s="41"/>
      <c r="B94" s="62"/>
      <c r="C94" s="63"/>
      <c r="D94" s="63"/>
      <c r="E94" s="63"/>
      <c r="F94" s="63"/>
      <c r="G94" s="63"/>
      <c r="H94" s="63"/>
      <c r="I94" s="63"/>
      <c r="J94" s="63"/>
      <c r="K94" s="63"/>
      <c r="L94" s="47"/>
      <c r="M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</sheetData>
  <sheetProtection sheet="1" autoFilter="0" formatColumns="0" formatRows="0" objects="1" scenarios="1" spinCount="100000" saltValue="93QWQ4bthwPbmdmiN7PdqNDNxW4TC46iikjJrifNDDanPk/GBl5EzUk4Ujg3bqyFDkTyQWS7t51leKh44tM0jg==" hashValue="cDE1sMLPki4lfiPH+92x6TA4e7YqDq4xGxP4nohLG0h48N6sdOojpOIFUIE4bAsoFja37PpDQLObVUx92OJZNw==" algorithmName="SHA-512" password="CC35"/>
  <autoFilter ref="C81:K93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90" r:id="rId1" display="https://podminky.urs.cz/item/CS_URS_2024_01/013294000"/>
    <hyperlink ref="F93" r:id="rId2" display="https://podminky.urs.cz/item/CS_URS_2024_01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2"/>
      <c r="C3" s="133"/>
      <c r="D3" s="133"/>
      <c r="E3" s="133"/>
      <c r="F3" s="133"/>
      <c r="G3" s="133"/>
      <c r="H3" s="23"/>
    </row>
    <row r="4" s="1" customFormat="1" ht="24.96" customHeight="1">
      <c r="B4" s="23"/>
      <c r="C4" s="134" t="s">
        <v>582</v>
      </c>
      <c r="H4" s="23"/>
    </row>
    <row r="5" s="1" customFormat="1" ht="12" customHeight="1">
      <c r="B5" s="23"/>
      <c r="C5" s="285" t="s">
        <v>13</v>
      </c>
      <c r="D5" s="144" t="s">
        <v>14</v>
      </c>
      <c r="E5" s="1"/>
      <c r="F5" s="1"/>
      <c r="H5" s="23"/>
    </row>
    <row r="6" s="1" customFormat="1" ht="36.96" customHeight="1">
      <c r="B6" s="23"/>
      <c r="C6" s="286" t="s">
        <v>16</v>
      </c>
      <c r="D6" s="287" t="s">
        <v>17</v>
      </c>
      <c r="E6" s="1"/>
      <c r="F6" s="1"/>
      <c r="H6" s="23"/>
    </row>
    <row r="7" s="1" customFormat="1" ht="16.5" customHeight="1">
      <c r="B7" s="23"/>
      <c r="C7" s="136" t="s">
        <v>23</v>
      </c>
      <c r="D7" s="141" t="str">
        <f>'Rekapitulace stavby'!AN8</f>
        <v>13. 3. 2024</v>
      </c>
      <c r="H7" s="23"/>
    </row>
    <row r="8" s="2" customFormat="1" ht="10.8" customHeight="1">
      <c r="A8" s="41"/>
      <c r="B8" s="47"/>
      <c r="C8" s="41"/>
      <c r="D8" s="41"/>
      <c r="E8" s="41"/>
      <c r="F8" s="41"/>
      <c r="G8" s="41"/>
      <c r="H8" s="47"/>
    </row>
    <row r="9" s="11" customFormat="1" ht="29.28" customHeight="1">
      <c r="A9" s="181"/>
      <c r="B9" s="288"/>
      <c r="C9" s="289" t="s">
        <v>55</v>
      </c>
      <c r="D9" s="290" t="s">
        <v>56</v>
      </c>
      <c r="E9" s="290" t="s">
        <v>118</v>
      </c>
      <c r="F9" s="291" t="s">
        <v>583</v>
      </c>
      <c r="G9" s="181"/>
      <c r="H9" s="288"/>
    </row>
    <row r="10" s="2" customFormat="1" ht="26.4" customHeight="1">
      <c r="A10" s="41"/>
      <c r="B10" s="47"/>
      <c r="C10" s="292" t="s">
        <v>14</v>
      </c>
      <c r="D10" s="292" t="s">
        <v>17</v>
      </c>
      <c r="E10" s="41"/>
      <c r="F10" s="41"/>
      <c r="G10" s="41"/>
      <c r="H10" s="47"/>
    </row>
    <row r="11" s="2" customFormat="1" ht="16.8" customHeight="1">
      <c r="A11" s="41"/>
      <c r="B11" s="47"/>
      <c r="C11" s="293" t="s">
        <v>88</v>
      </c>
      <c r="D11" s="294" t="s">
        <v>89</v>
      </c>
      <c r="E11" s="295" t="s">
        <v>19</v>
      </c>
      <c r="F11" s="296">
        <v>50</v>
      </c>
      <c r="G11" s="41"/>
      <c r="H11" s="47"/>
    </row>
    <row r="12" s="2" customFormat="1" ht="16.8" customHeight="1">
      <c r="A12" s="41"/>
      <c r="B12" s="47"/>
      <c r="C12" s="297" t="s">
        <v>19</v>
      </c>
      <c r="D12" s="297" t="s">
        <v>90</v>
      </c>
      <c r="E12" s="20" t="s">
        <v>19</v>
      </c>
      <c r="F12" s="298">
        <v>50</v>
      </c>
      <c r="G12" s="41"/>
      <c r="H12" s="47"/>
    </row>
    <row r="13" s="2" customFormat="1" ht="16.8" customHeight="1">
      <c r="A13" s="41"/>
      <c r="B13" s="47"/>
      <c r="C13" s="297" t="s">
        <v>19</v>
      </c>
      <c r="D13" s="297" t="s">
        <v>145</v>
      </c>
      <c r="E13" s="20" t="s">
        <v>19</v>
      </c>
      <c r="F13" s="298">
        <v>50</v>
      </c>
      <c r="G13" s="41"/>
      <c r="H13" s="47"/>
    </row>
    <row r="14" s="2" customFormat="1" ht="16.8" customHeight="1">
      <c r="A14" s="41"/>
      <c r="B14" s="47"/>
      <c r="C14" s="293" t="s">
        <v>92</v>
      </c>
      <c r="D14" s="294" t="s">
        <v>93</v>
      </c>
      <c r="E14" s="295" t="s">
        <v>19</v>
      </c>
      <c r="F14" s="296">
        <v>358</v>
      </c>
      <c r="G14" s="41"/>
      <c r="H14" s="47"/>
    </row>
    <row r="15" s="2" customFormat="1" ht="16.8" customHeight="1">
      <c r="A15" s="41"/>
      <c r="B15" s="47"/>
      <c r="C15" s="297" t="s">
        <v>19</v>
      </c>
      <c r="D15" s="297" t="s">
        <v>94</v>
      </c>
      <c r="E15" s="20" t="s">
        <v>19</v>
      </c>
      <c r="F15" s="298">
        <v>358</v>
      </c>
      <c r="G15" s="41"/>
      <c r="H15" s="47"/>
    </row>
    <row r="16" s="2" customFormat="1" ht="16.8" customHeight="1">
      <c r="A16" s="41"/>
      <c r="B16" s="47"/>
      <c r="C16" s="297" t="s">
        <v>19</v>
      </c>
      <c r="D16" s="297" t="s">
        <v>145</v>
      </c>
      <c r="E16" s="20" t="s">
        <v>19</v>
      </c>
      <c r="F16" s="298">
        <v>358</v>
      </c>
      <c r="G16" s="41"/>
      <c r="H16" s="47"/>
    </row>
    <row r="17" s="2" customFormat="1" ht="16.8" customHeight="1">
      <c r="A17" s="41"/>
      <c r="B17" s="47"/>
      <c r="C17" s="293" t="s">
        <v>96</v>
      </c>
      <c r="D17" s="294" t="s">
        <v>97</v>
      </c>
      <c r="E17" s="295" t="s">
        <v>19</v>
      </c>
      <c r="F17" s="296">
        <v>40</v>
      </c>
      <c r="G17" s="41"/>
      <c r="H17" s="47"/>
    </row>
    <row r="18" s="2" customFormat="1" ht="16.8" customHeight="1">
      <c r="A18" s="41"/>
      <c r="B18" s="47"/>
      <c r="C18" s="297" t="s">
        <v>19</v>
      </c>
      <c r="D18" s="297" t="s">
        <v>98</v>
      </c>
      <c r="E18" s="20" t="s">
        <v>19</v>
      </c>
      <c r="F18" s="298">
        <v>40</v>
      </c>
      <c r="G18" s="41"/>
      <c r="H18" s="47"/>
    </row>
    <row r="19" s="2" customFormat="1" ht="16.8" customHeight="1">
      <c r="A19" s="41"/>
      <c r="B19" s="47"/>
      <c r="C19" s="297" t="s">
        <v>19</v>
      </c>
      <c r="D19" s="297" t="s">
        <v>145</v>
      </c>
      <c r="E19" s="20" t="s">
        <v>19</v>
      </c>
      <c r="F19" s="298">
        <v>40</v>
      </c>
      <c r="G19" s="41"/>
      <c r="H19" s="47"/>
    </row>
    <row r="20" s="2" customFormat="1" ht="26.4" customHeight="1">
      <c r="A20" s="41"/>
      <c r="B20" s="47"/>
      <c r="C20" s="292" t="s">
        <v>79</v>
      </c>
      <c r="D20" s="292" t="s">
        <v>80</v>
      </c>
      <c r="E20" s="41"/>
      <c r="F20" s="41"/>
      <c r="G20" s="41"/>
      <c r="H20" s="47"/>
    </row>
    <row r="21" s="2" customFormat="1" ht="16.8" customHeight="1">
      <c r="A21" s="41"/>
      <c r="B21" s="47"/>
      <c r="C21" s="293" t="s">
        <v>88</v>
      </c>
      <c r="D21" s="294" t="s">
        <v>89</v>
      </c>
      <c r="E21" s="295" t="s">
        <v>19</v>
      </c>
      <c r="F21" s="296">
        <v>50</v>
      </c>
      <c r="G21" s="41"/>
      <c r="H21" s="47"/>
    </row>
    <row r="22" s="2" customFormat="1" ht="16.8" customHeight="1">
      <c r="A22" s="41"/>
      <c r="B22" s="47"/>
      <c r="C22" s="297" t="s">
        <v>19</v>
      </c>
      <c r="D22" s="297" t="s">
        <v>90</v>
      </c>
      <c r="E22" s="20" t="s">
        <v>19</v>
      </c>
      <c r="F22" s="298">
        <v>50</v>
      </c>
      <c r="G22" s="41"/>
      <c r="H22" s="47"/>
    </row>
    <row r="23" s="2" customFormat="1" ht="16.8" customHeight="1">
      <c r="A23" s="41"/>
      <c r="B23" s="47"/>
      <c r="C23" s="297" t="s">
        <v>19</v>
      </c>
      <c r="D23" s="297" t="s">
        <v>145</v>
      </c>
      <c r="E23" s="20" t="s">
        <v>19</v>
      </c>
      <c r="F23" s="298">
        <v>50</v>
      </c>
      <c r="G23" s="41"/>
      <c r="H23" s="47"/>
    </row>
    <row r="24" s="2" customFormat="1" ht="16.8" customHeight="1">
      <c r="A24" s="41"/>
      <c r="B24" s="47"/>
      <c r="C24" s="299" t="s">
        <v>584</v>
      </c>
      <c r="D24" s="41"/>
      <c r="E24" s="41"/>
      <c r="F24" s="41"/>
      <c r="G24" s="41"/>
      <c r="H24" s="47"/>
    </row>
    <row r="25" s="2" customFormat="1" ht="16.8" customHeight="1">
      <c r="A25" s="41"/>
      <c r="B25" s="47"/>
      <c r="C25" s="297" t="s">
        <v>297</v>
      </c>
      <c r="D25" s="297" t="s">
        <v>585</v>
      </c>
      <c r="E25" s="20" t="s">
        <v>137</v>
      </c>
      <c r="F25" s="298">
        <v>50</v>
      </c>
      <c r="G25" s="41"/>
      <c r="H25" s="47"/>
    </row>
    <row r="26" s="2" customFormat="1" ht="16.8" customHeight="1">
      <c r="A26" s="41"/>
      <c r="B26" s="47"/>
      <c r="C26" s="293" t="s">
        <v>92</v>
      </c>
      <c r="D26" s="294" t="s">
        <v>93</v>
      </c>
      <c r="E26" s="295" t="s">
        <v>19</v>
      </c>
      <c r="F26" s="296">
        <v>358</v>
      </c>
      <c r="G26" s="41"/>
      <c r="H26" s="47"/>
    </row>
    <row r="27" s="2" customFormat="1" ht="16.8" customHeight="1">
      <c r="A27" s="41"/>
      <c r="B27" s="47"/>
      <c r="C27" s="297" t="s">
        <v>19</v>
      </c>
      <c r="D27" s="297" t="s">
        <v>94</v>
      </c>
      <c r="E27" s="20" t="s">
        <v>19</v>
      </c>
      <c r="F27" s="298">
        <v>358</v>
      </c>
      <c r="G27" s="41"/>
      <c r="H27" s="47"/>
    </row>
    <row r="28" s="2" customFormat="1" ht="16.8" customHeight="1">
      <c r="A28" s="41"/>
      <c r="B28" s="47"/>
      <c r="C28" s="297" t="s">
        <v>19</v>
      </c>
      <c r="D28" s="297" t="s">
        <v>145</v>
      </c>
      <c r="E28" s="20" t="s">
        <v>19</v>
      </c>
      <c r="F28" s="298">
        <v>358</v>
      </c>
      <c r="G28" s="41"/>
      <c r="H28" s="47"/>
    </row>
    <row r="29" s="2" customFormat="1" ht="16.8" customHeight="1">
      <c r="A29" s="41"/>
      <c r="B29" s="47"/>
      <c r="C29" s="299" t="s">
        <v>584</v>
      </c>
      <c r="D29" s="41"/>
      <c r="E29" s="41"/>
      <c r="F29" s="41"/>
      <c r="G29" s="41"/>
      <c r="H29" s="47"/>
    </row>
    <row r="30" s="2" customFormat="1">
      <c r="A30" s="41"/>
      <c r="B30" s="47"/>
      <c r="C30" s="297" t="s">
        <v>215</v>
      </c>
      <c r="D30" s="297" t="s">
        <v>586</v>
      </c>
      <c r="E30" s="20" t="s">
        <v>137</v>
      </c>
      <c r="F30" s="298">
        <v>358</v>
      </c>
      <c r="G30" s="41"/>
      <c r="H30" s="47"/>
    </row>
    <row r="31" s="2" customFormat="1">
      <c r="A31" s="41"/>
      <c r="B31" s="47"/>
      <c r="C31" s="297" t="s">
        <v>236</v>
      </c>
      <c r="D31" s="297" t="s">
        <v>587</v>
      </c>
      <c r="E31" s="20" t="s">
        <v>137</v>
      </c>
      <c r="F31" s="298">
        <v>358</v>
      </c>
      <c r="G31" s="41"/>
      <c r="H31" s="47"/>
    </row>
    <row r="32" s="2" customFormat="1" ht="16.8" customHeight="1">
      <c r="A32" s="41"/>
      <c r="B32" s="47"/>
      <c r="C32" s="297" t="s">
        <v>338</v>
      </c>
      <c r="D32" s="297" t="s">
        <v>588</v>
      </c>
      <c r="E32" s="20" t="s">
        <v>137</v>
      </c>
      <c r="F32" s="298">
        <v>358</v>
      </c>
      <c r="G32" s="41"/>
      <c r="H32" s="47"/>
    </row>
    <row r="33" s="2" customFormat="1">
      <c r="A33" s="41"/>
      <c r="B33" s="47"/>
      <c r="C33" s="297" t="s">
        <v>513</v>
      </c>
      <c r="D33" s="297" t="s">
        <v>589</v>
      </c>
      <c r="E33" s="20" t="s">
        <v>137</v>
      </c>
      <c r="F33" s="298">
        <v>358</v>
      </c>
      <c r="G33" s="41"/>
      <c r="H33" s="47"/>
    </row>
    <row r="34" s="2" customFormat="1" ht="16.8" customHeight="1">
      <c r="A34" s="41"/>
      <c r="B34" s="47"/>
      <c r="C34" s="297" t="s">
        <v>222</v>
      </c>
      <c r="D34" s="297" t="s">
        <v>590</v>
      </c>
      <c r="E34" s="20" t="s">
        <v>190</v>
      </c>
      <c r="F34" s="298">
        <v>9.0220000000000002</v>
      </c>
      <c r="G34" s="41"/>
      <c r="H34" s="47"/>
    </row>
    <row r="35" s="2" customFormat="1" ht="16.8" customHeight="1">
      <c r="A35" s="41"/>
      <c r="B35" s="47"/>
      <c r="C35" s="293" t="s">
        <v>96</v>
      </c>
      <c r="D35" s="294" t="s">
        <v>97</v>
      </c>
      <c r="E35" s="295" t="s">
        <v>19</v>
      </c>
      <c r="F35" s="296">
        <v>40</v>
      </c>
      <c r="G35" s="41"/>
      <c r="H35" s="47"/>
    </row>
    <row r="36" s="2" customFormat="1" ht="16.8" customHeight="1">
      <c r="A36" s="41"/>
      <c r="B36" s="47"/>
      <c r="C36" s="297" t="s">
        <v>19</v>
      </c>
      <c r="D36" s="297" t="s">
        <v>98</v>
      </c>
      <c r="E36" s="20" t="s">
        <v>19</v>
      </c>
      <c r="F36" s="298">
        <v>40</v>
      </c>
      <c r="G36" s="41"/>
      <c r="H36" s="47"/>
    </row>
    <row r="37" s="2" customFormat="1" ht="16.8" customHeight="1">
      <c r="A37" s="41"/>
      <c r="B37" s="47"/>
      <c r="C37" s="297" t="s">
        <v>19</v>
      </c>
      <c r="D37" s="297" t="s">
        <v>145</v>
      </c>
      <c r="E37" s="20" t="s">
        <v>19</v>
      </c>
      <c r="F37" s="298">
        <v>40</v>
      </c>
      <c r="G37" s="41"/>
      <c r="H37" s="47"/>
    </row>
    <row r="38" s="2" customFormat="1" ht="16.8" customHeight="1">
      <c r="A38" s="41"/>
      <c r="B38" s="47"/>
      <c r="C38" s="299" t="s">
        <v>584</v>
      </c>
      <c r="D38" s="41"/>
      <c r="E38" s="41"/>
      <c r="F38" s="41"/>
      <c r="G38" s="41"/>
      <c r="H38" s="47"/>
    </row>
    <row r="39" s="2" customFormat="1" ht="16.8" customHeight="1">
      <c r="A39" s="41"/>
      <c r="B39" s="47"/>
      <c r="C39" s="297" t="s">
        <v>292</v>
      </c>
      <c r="D39" s="297" t="s">
        <v>591</v>
      </c>
      <c r="E39" s="20" t="s">
        <v>137</v>
      </c>
      <c r="F39" s="298">
        <v>40</v>
      </c>
      <c r="G39" s="41"/>
      <c r="H39" s="47"/>
    </row>
    <row r="40" s="2" customFormat="1" ht="16.8" customHeight="1">
      <c r="A40" s="41"/>
      <c r="B40" s="47"/>
      <c r="C40" s="297" t="s">
        <v>503</v>
      </c>
      <c r="D40" s="297" t="s">
        <v>592</v>
      </c>
      <c r="E40" s="20" t="s">
        <v>137</v>
      </c>
      <c r="F40" s="298">
        <v>40</v>
      </c>
      <c r="G40" s="41"/>
      <c r="H40" s="47"/>
    </row>
    <row r="41" s="2" customFormat="1" ht="16.8" customHeight="1">
      <c r="A41" s="41"/>
      <c r="B41" s="47"/>
      <c r="C41" s="297" t="s">
        <v>523</v>
      </c>
      <c r="D41" s="297" t="s">
        <v>593</v>
      </c>
      <c r="E41" s="20" t="s">
        <v>137</v>
      </c>
      <c r="F41" s="298">
        <v>40</v>
      </c>
      <c r="G41" s="41"/>
      <c r="H41" s="47"/>
    </row>
    <row r="42" s="2" customFormat="1" ht="7.44" customHeight="1">
      <c r="A42" s="41"/>
      <c r="B42" s="160"/>
      <c r="C42" s="161"/>
      <c r="D42" s="161"/>
      <c r="E42" s="161"/>
      <c r="F42" s="161"/>
      <c r="G42" s="161"/>
      <c r="H42" s="47"/>
    </row>
    <row r="43" s="2" customFormat="1">
      <c r="A43" s="41"/>
      <c r="B43" s="41"/>
      <c r="C43" s="41"/>
      <c r="D43" s="41"/>
      <c r="E43" s="41"/>
      <c r="F43" s="41"/>
      <c r="G43" s="41"/>
      <c r="H43" s="41"/>
    </row>
  </sheetData>
  <sheetProtection sheet="1" formatColumns="0" formatRows="0" objects="1" scenarios="1" spinCount="100000" saltValue="gG7F1enF9c5RbiAWZhpltfN3PRf8p12JOU4jYrawzDEvFf45GIfffHdYHFMEvLihFR/MBauVjKKABI8b1Z0sVQ==" hashValue="HhiZpbc44Vq4er4R0xsJhJI/uo6OA1cUFUJBts06+d5rbRtwt+Xu6eBzW0Dga1FmxS5OaQL3fCYybtBo9e00kA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300" customWidth="1"/>
    <col min="2" max="2" width="1.667969" style="300" customWidth="1"/>
    <col min="3" max="4" width="5" style="300" customWidth="1"/>
    <col min="5" max="5" width="11.66016" style="300" customWidth="1"/>
    <col min="6" max="6" width="9.160156" style="300" customWidth="1"/>
    <col min="7" max="7" width="5" style="300" customWidth="1"/>
    <col min="8" max="8" width="77.83203" style="300" customWidth="1"/>
    <col min="9" max="10" width="20" style="300" customWidth="1"/>
    <col min="11" max="11" width="1.667969" style="300" customWidth="1"/>
  </cols>
  <sheetData>
    <row r="1" s="1" customFormat="1" ht="37.5" customHeight="1"/>
    <row r="2" s="1" customFormat="1" ht="7.5" customHeight="1">
      <c r="B2" s="301"/>
      <c r="C2" s="302"/>
      <c r="D2" s="302"/>
      <c r="E2" s="302"/>
      <c r="F2" s="302"/>
      <c r="G2" s="302"/>
      <c r="H2" s="302"/>
      <c r="I2" s="302"/>
      <c r="J2" s="302"/>
      <c r="K2" s="303"/>
    </row>
    <row r="3" s="17" customFormat="1" ht="45" customHeight="1">
      <c r="B3" s="304"/>
      <c r="C3" s="305" t="s">
        <v>594</v>
      </c>
      <c r="D3" s="305"/>
      <c r="E3" s="305"/>
      <c r="F3" s="305"/>
      <c r="G3" s="305"/>
      <c r="H3" s="305"/>
      <c r="I3" s="305"/>
      <c r="J3" s="305"/>
      <c r="K3" s="306"/>
    </row>
    <row r="4" s="1" customFormat="1" ht="25.5" customHeight="1">
      <c r="B4" s="307"/>
      <c r="C4" s="308" t="s">
        <v>595</v>
      </c>
      <c r="D4" s="308"/>
      <c r="E4" s="308"/>
      <c r="F4" s="308"/>
      <c r="G4" s="308"/>
      <c r="H4" s="308"/>
      <c r="I4" s="308"/>
      <c r="J4" s="308"/>
      <c r="K4" s="309"/>
    </row>
    <row r="5" s="1" customFormat="1" ht="5.25" customHeight="1">
      <c r="B5" s="307"/>
      <c r="C5" s="310"/>
      <c r="D5" s="310"/>
      <c r="E5" s="310"/>
      <c r="F5" s="310"/>
      <c r="G5" s="310"/>
      <c r="H5" s="310"/>
      <c r="I5" s="310"/>
      <c r="J5" s="310"/>
      <c r="K5" s="309"/>
    </row>
    <row r="6" s="1" customFormat="1" ht="15" customHeight="1">
      <c r="B6" s="307"/>
      <c r="C6" s="311" t="s">
        <v>596</v>
      </c>
      <c r="D6" s="311"/>
      <c r="E6" s="311"/>
      <c r="F6" s="311"/>
      <c r="G6" s="311"/>
      <c r="H6" s="311"/>
      <c r="I6" s="311"/>
      <c r="J6" s="311"/>
      <c r="K6" s="309"/>
    </row>
    <row r="7" s="1" customFormat="1" ht="15" customHeight="1">
      <c r="B7" s="312"/>
      <c r="C7" s="311" t="s">
        <v>597</v>
      </c>
      <c r="D7" s="311"/>
      <c r="E7" s="311"/>
      <c r="F7" s="311"/>
      <c r="G7" s="311"/>
      <c r="H7" s="311"/>
      <c r="I7" s="311"/>
      <c r="J7" s="311"/>
      <c r="K7" s="309"/>
    </row>
    <row r="8" s="1" customFormat="1" ht="12.75" customHeight="1">
      <c r="B8" s="312"/>
      <c r="C8" s="311"/>
      <c r="D8" s="311"/>
      <c r="E8" s="311"/>
      <c r="F8" s="311"/>
      <c r="G8" s="311"/>
      <c r="H8" s="311"/>
      <c r="I8" s="311"/>
      <c r="J8" s="311"/>
      <c r="K8" s="309"/>
    </row>
    <row r="9" s="1" customFormat="1" ht="15" customHeight="1">
      <c r="B9" s="312"/>
      <c r="C9" s="311" t="s">
        <v>598</v>
      </c>
      <c r="D9" s="311"/>
      <c r="E9" s="311"/>
      <c r="F9" s="311"/>
      <c r="G9" s="311"/>
      <c r="H9" s="311"/>
      <c r="I9" s="311"/>
      <c r="J9" s="311"/>
      <c r="K9" s="309"/>
    </row>
    <row r="10" s="1" customFormat="1" ht="15" customHeight="1">
      <c r="B10" s="312"/>
      <c r="C10" s="311"/>
      <c r="D10" s="311" t="s">
        <v>599</v>
      </c>
      <c r="E10" s="311"/>
      <c r="F10" s="311"/>
      <c r="G10" s="311"/>
      <c r="H10" s="311"/>
      <c r="I10" s="311"/>
      <c r="J10" s="311"/>
      <c r="K10" s="309"/>
    </row>
    <row r="11" s="1" customFormat="1" ht="15" customHeight="1">
      <c r="B11" s="312"/>
      <c r="C11" s="313"/>
      <c r="D11" s="311" t="s">
        <v>600</v>
      </c>
      <c r="E11" s="311"/>
      <c r="F11" s="311"/>
      <c r="G11" s="311"/>
      <c r="H11" s="311"/>
      <c r="I11" s="311"/>
      <c r="J11" s="311"/>
      <c r="K11" s="309"/>
    </row>
    <row r="12" s="1" customFormat="1" ht="15" customHeight="1">
      <c r="B12" s="312"/>
      <c r="C12" s="313"/>
      <c r="D12" s="311"/>
      <c r="E12" s="311"/>
      <c r="F12" s="311"/>
      <c r="G12" s="311"/>
      <c r="H12" s="311"/>
      <c r="I12" s="311"/>
      <c r="J12" s="311"/>
      <c r="K12" s="309"/>
    </row>
    <row r="13" s="1" customFormat="1" ht="15" customHeight="1">
      <c r="B13" s="312"/>
      <c r="C13" s="313"/>
      <c r="D13" s="314" t="s">
        <v>601</v>
      </c>
      <c r="E13" s="311"/>
      <c r="F13" s="311"/>
      <c r="G13" s="311"/>
      <c r="H13" s="311"/>
      <c r="I13" s="311"/>
      <c r="J13" s="311"/>
      <c r="K13" s="309"/>
    </row>
    <row r="14" s="1" customFormat="1" ht="12.75" customHeight="1">
      <c r="B14" s="312"/>
      <c r="C14" s="313"/>
      <c r="D14" s="313"/>
      <c r="E14" s="313"/>
      <c r="F14" s="313"/>
      <c r="G14" s="313"/>
      <c r="H14" s="313"/>
      <c r="I14" s="313"/>
      <c r="J14" s="313"/>
      <c r="K14" s="309"/>
    </row>
    <row r="15" s="1" customFormat="1" ht="15" customHeight="1">
      <c r="B15" s="312"/>
      <c r="C15" s="313"/>
      <c r="D15" s="311" t="s">
        <v>602</v>
      </c>
      <c r="E15" s="311"/>
      <c r="F15" s="311"/>
      <c r="G15" s="311"/>
      <c r="H15" s="311"/>
      <c r="I15" s="311"/>
      <c r="J15" s="311"/>
      <c r="K15" s="309"/>
    </row>
    <row r="16" s="1" customFormat="1" ht="15" customHeight="1">
      <c r="B16" s="312"/>
      <c r="C16" s="313"/>
      <c r="D16" s="311" t="s">
        <v>603</v>
      </c>
      <c r="E16" s="311"/>
      <c r="F16" s="311"/>
      <c r="G16" s="311"/>
      <c r="H16" s="311"/>
      <c r="I16" s="311"/>
      <c r="J16" s="311"/>
      <c r="K16" s="309"/>
    </row>
    <row r="17" s="1" customFormat="1" ht="15" customHeight="1">
      <c r="B17" s="312"/>
      <c r="C17" s="313"/>
      <c r="D17" s="311" t="s">
        <v>604</v>
      </c>
      <c r="E17" s="311"/>
      <c r="F17" s="311"/>
      <c r="G17" s="311"/>
      <c r="H17" s="311"/>
      <c r="I17" s="311"/>
      <c r="J17" s="311"/>
      <c r="K17" s="309"/>
    </row>
    <row r="18" s="1" customFormat="1" ht="15" customHeight="1">
      <c r="B18" s="312"/>
      <c r="C18" s="313"/>
      <c r="D18" s="313"/>
      <c r="E18" s="315" t="s">
        <v>81</v>
      </c>
      <c r="F18" s="311" t="s">
        <v>605</v>
      </c>
      <c r="G18" s="311"/>
      <c r="H18" s="311"/>
      <c r="I18" s="311"/>
      <c r="J18" s="311"/>
      <c r="K18" s="309"/>
    </row>
    <row r="19" s="1" customFormat="1" ht="15" customHeight="1">
      <c r="B19" s="312"/>
      <c r="C19" s="313"/>
      <c r="D19" s="313"/>
      <c r="E19" s="315" t="s">
        <v>606</v>
      </c>
      <c r="F19" s="311" t="s">
        <v>607</v>
      </c>
      <c r="G19" s="311"/>
      <c r="H19" s="311"/>
      <c r="I19" s="311"/>
      <c r="J19" s="311"/>
      <c r="K19" s="309"/>
    </row>
    <row r="20" s="1" customFormat="1" ht="15" customHeight="1">
      <c r="B20" s="312"/>
      <c r="C20" s="313"/>
      <c r="D20" s="313"/>
      <c r="E20" s="315" t="s">
        <v>608</v>
      </c>
      <c r="F20" s="311" t="s">
        <v>609</v>
      </c>
      <c r="G20" s="311"/>
      <c r="H20" s="311"/>
      <c r="I20" s="311"/>
      <c r="J20" s="311"/>
      <c r="K20" s="309"/>
    </row>
    <row r="21" s="1" customFormat="1" ht="15" customHeight="1">
      <c r="B21" s="312"/>
      <c r="C21" s="313"/>
      <c r="D21" s="313"/>
      <c r="E21" s="315" t="s">
        <v>610</v>
      </c>
      <c r="F21" s="311" t="s">
        <v>611</v>
      </c>
      <c r="G21" s="311"/>
      <c r="H21" s="311"/>
      <c r="I21" s="311"/>
      <c r="J21" s="311"/>
      <c r="K21" s="309"/>
    </row>
    <row r="22" s="1" customFormat="1" ht="15" customHeight="1">
      <c r="B22" s="312"/>
      <c r="C22" s="313"/>
      <c r="D22" s="313"/>
      <c r="E22" s="315" t="s">
        <v>612</v>
      </c>
      <c r="F22" s="311" t="s">
        <v>613</v>
      </c>
      <c r="G22" s="311"/>
      <c r="H22" s="311"/>
      <c r="I22" s="311"/>
      <c r="J22" s="311"/>
      <c r="K22" s="309"/>
    </row>
    <row r="23" s="1" customFormat="1" ht="15" customHeight="1">
      <c r="B23" s="312"/>
      <c r="C23" s="313"/>
      <c r="D23" s="313"/>
      <c r="E23" s="315" t="s">
        <v>614</v>
      </c>
      <c r="F23" s="311" t="s">
        <v>615</v>
      </c>
      <c r="G23" s="311"/>
      <c r="H23" s="311"/>
      <c r="I23" s="311"/>
      <c r="J23" s="311"/>
      <c r="K23" s="309"/>
    </row>
    <row r="24" s="1" customFormat="1" ht="12.75" customHeight="1">
      <c r="B24" s="312"/>
      <c r="C24" s="313"/>
      <c r="D24" s="313"/>
      <c r="E24" s="313"/>
      <c r="F24" s="313"/>
      <c r="G24" s="313"/>
      <c r="H24" s="313"/>
      <c r="I24" s="313"/>
      <c r="J24" s="313"/>
      <c r="K24" s="309"/>
    </row>
    <row r="25" s="1" customFormat="1" ht="15" customHeight="1">
      <c r="B25" s="312"/>
      <c r="C25" s="311" t="s">
        <v>616</v>
      </c>
      <c r="D25" s="311"/>
      <c r="E25" s="311"/>
      <c r="F25" s="311"/>
      <c r="G25" s="311"/>
      <c r="H25" s="311"/>
      <c r="I25" s="311"/>
      <c r="J25" s="311"/>
      <c r="K25" s="309"/>
    </row>
    <row r="26" s="1" customFormat="1" ht="15" customHeight="1">
      <c r="B26" s="312"/>
      <c r="C26" s="311" t="s">
        <v>617</v>
      </c>
      <c r="D26" s="311"/>
      <c r="E26" s="311"/>
      <c r="F26" s="311"/>
      <c r="G26" s="311"/>
      <c r="H26" s="311"/>
      <c r="I26" s="311"/>
      <c r="J26" s="311"/>
      <c r="K26" s="309"/>
    </row>
    <row r="27" s="1" customFormat="1" ht="15" customHeight="1">
      <c r="B27" s="312"/>
      <c r="C27" s="311"/>
      <c r="D27" s="311" t="s">
        <v>618</v>
      </c>
      <c r="E27" s="311"/>
      <c r="F27" s="311"/>
      <c r="G27" s="311"/>
      <c r="H27" s="311"/>
      <c r="I27" s="311"/>
      <c r="J27" s="311"/>
      <c r="K27" s="309"/>
    </row>
    <row r="28" s="1" customFormat="1" ht="15" customHeight="1">
      <c r="B28" s="312"/>
      <c r="C28" s="313"/>
      <c r="D28" s="311" t="s">
        <v>619</v>
      </c>
      <c r="E28" s="311"/>
      <c r="F28" s="311"/>
      <c r="G28" s="311"/>
      <c r="H28" s="311"/>
      <c r="I28" s="311"/>
      <c r="J28" s="311"/>
      <c r="K28" s="309"/>
    </row>
    <row r="29" s="1" customFormat="1" ht="12.75" customHeight="1">
      <c r="B29" s="312"/>
      <c r="C29" s="313"/>
      <c r="D29" s="313"/>
      <c r="E29" s="313"/>
      <c r="F29" s="313"/>
      <c r="G29" s="313"/>
      <c r="H29" s="313"/>
      <c r="I29" s="313"/>
      <c r="J29" s="313"/>
      <c r="K29" s="309"/>
    </row>
    <row r="30" s="1" customFormat="1" ht="15" customHeight="1">
      <c r="B30" s="312"/>
      <c r="C30" s="313"/>
      <c r="D30" s="311" t="s">
        <v>620</v>
      </c>
      <c r="E30" s="311"/>
      <c r="F30" s="311"/>
      <c r="G30" s="311"/>
      <c r="H30" s="311"/>
      <c r="I30" s="311"/>
      <c r="J30" s="311"/>
      <c r="K30" s="309"/>
    </row>
    <row r="31" s="1" customFormat="1" ht="15" customHeight="1">
      <c r="B31" s="312"/>
      <c r="C31" s="313"/>
      <c r="D31" s="311" t="s">
        <v>621</v>
      </c>
      <c r="E31" s="311"/>
      <c r="F31" s="311"/>
      <c r="G31" s="311"/>
      <c r="H31" s="311"/>
      <c r="I31" s="311"/>
      <c r="J31" s="311"/>
      <c r="K31" s="309"/>
    </row>
    <row r="32" s="1" customFormat="1" ht="12.75" customHeight="1">
      <c r="B32" s="312"/>
      <c r="C32" s="313"/>
      <c r="D32" s="313"/>
      <c r="E32" s="313"/>
      <c r="F32" s="313"/>
      <c r="G32" s="313"/>
      <c r="H32" s="313"/>
      <c r="I32" s="313"/>
      <c r="J32" s="313"/>
      <c r="K32" s="309"/>
    </row>
    <row r="33" s="1" customFormat="1" ht="15" customHeight="1">
      <c r="B33" s="312"/>
      <c r="C33" s="313"/>
      <c r="D33" s="311" t="s">
        <v>622</v>
      </c>
      <c r="E33" s="311"/>
      <c r="F33" s="311"/>
      <c r="G33" s="311"/>
      <c r="H33" s="311"/>
      <c r="I33" s="311"/>
      <c r="J33" s="311"/>
      <c r="K33" s="309"/>
    </row>
    <row r="34" s="1" customFormat="1" ht="15" customHeight="1">
      <c r="B34" s="312"/>
      <c r="C34" s="313"/>
      <c r="D34" s="311" t="s">
        <v>623</v>
      </c>
      <c r="E34" s="311"/>
      <c r="F34" s="311"/>
      <c r="G34" s="311"/>
      <c r="H34" s="311"/>
      <c r="I34" s="311"/>
      <c r="J34" s="311"/>
      <c r="K34" s="309"/>
    </row>
    <row r="35" s="1" customFormat="1" ht="15" customHeight="1">
      <c r="B35" s="312"/>
      <c r="C35" s="313"/>
      <c r="D35" s="311" t="s">
        <v>624</v>
      </c>
      <c r="E35" s="311"/>
      <c r="F35" s="311"/>
      <c r="G35" s="311"/>
      <c r="H35" s="311"/>
      <c r="I35" s="311"/>
      <c r="J35" s="311"/>
      <c r="K35" s="309"/>
    </row>
    <row r="36" s="1" customFormat="1" ht="15" customHeight="1">
      <c r="B36" s="312"/>
      <c r="C36" s="313"/>
      <c r="D36" s="311"/>
      <c r="E36" s="314" t="s">
        <v>117</v>
      </c>
      <c r="F36" s="311"/>
      <c r="G36" s="311" t="s">
        <v>625</v>
      </c>
      <c r="H36" s="311"/>
      <c r="I36" s="311"/>
      <c r="J36" s="311"/>
      <c r="K36" s="309"/>
    </row>
    <row r="37" s="1" customFormat="1" ht="30.75" customHeight="1">
      <c r="B37" s="312"/>
      <c r="C37" s="313"/>
      <c r="D37" s="311"/>
      <c r="E37" s="314" t="s">
        <v>626</v>
      </c>
      <c r="F37" s="311"/>
      <c r="G37" s="311" t="s">
        <v>627</v>
      </c>
      <c r="H37" s="311"/>
      <c r="I37" s="311"/>
      <c r="J37" s="311"/>
      <c r="K37" s="309"/>
    </row>
    <row r="38" s="1" customFormat="1" ht="15" customHeight="1">
      <c r="B38" s="312"/>
      <c r="C38" s="313"/>
      <c r="D38" s="311"/>
      <c r="E38" s="314" t="s">
        <v>55</v>
      </c>
      <c r="F38" s="311"/>
      <c r="G38" s="311" t="s">
        <v>628</v>
      </c>
      <c r="H38" s="311"/>
      <c r="I38" s="311"/>
      <c r="J38" s="311"/>
      <c r="K38" s="309"/>
    </row>
    <row r="39" s="1" customFormat="1" ht="15" customHeight="1">
      <c r="B39" s="312"/>
      <c r="C39" s="313"/>
      <c r="D39" s="311"/>
      <c r="E39" s="314" t="s">
        <v>56</v>
      </c>
      <c r="F39" s="311"/>
      <c r="G39" s="311" t="s">
        <v>629</v>
      </c>
      <c r="H39" s="311"/>
      <c r="I39" s="311"/>
      <c r="J39" s="311"/>
      <c r="K39" s="309"/>
    </row>
    <row r="40" s="1" customFormat="1" ht="15" customHeight="1">
      <c r="B40" s="312"/>
      <c r="C40" s="313"/>
      <c r="D40" s="311"/>
      <c r="E40" s="314" t="s">
        <v>118</v>
      </c>
      <c r="F40" s="311"/>
      <c r="G40" s="311" t="s">
        <v>630</v>
      </c>
      <c r="H40" s="311"/>
      <c r="I40" s="311"/>
      <c r="J40" s="311"/>
      <c r="K40" s="309"/>
    </row>
    <row r="41" s="1" customFormat="1" ht="15" customHeight="1">
      <c r="B41" s="312"/>
      <c r="C41" s="313"/>
      <c r="D41" s="311"/>
      <c r="E41" s="314" t="s">
        <v>119</v>
      </c>
      <c r="F41" s="311"/>
      <c r="G41" s="311" t="s">
        <v>631</v>
      </c>
      <c r="H41" s="311"/>
      <c r="I41" s="311"/>
      <c r="J41" s="311"/>
      <c r="K41" s="309"/>
    </row>
    <row r="42" s="1" customFormat="1" ht="15" customHeight="1">
      <c r="B42" s="312"/>
      <c r="C42" s="313"/>
      <c r="D42" s="311"/>
      <c r="E42" s="314" t="s">
        <v>632</v>
      </c>
      <c r="F42" s="311"/>
      <c r="G42" s="311" t="s">
        <v>633</v>
      </c>
      <c r="H42" s="311"/>
      <c r="I42" s="311"/>
      <c r="J42" s="311"/>
      <c r="K42" s="309"/>
    </row>
    <row r="43" s="1" customFormat="1" ht="15" customHeight="1">
      <c r="B43" s="312"/>
      <c r="C43" s="313"/>
      <c r="D43" s="311"/>
      <c r="E43" s="314"/>
      <c r="F43" s="311"/>
      <c r="G43" s="311" t="s">
        <v>634</v>
      </c>
      <c r="H43" s="311"/>
      <c r="I43" s="311"/>
      <c r="J43" s="311"/>
      <c r="K43" s="309"/>
    </row>
    <row r="44" s="1" customFormat="1" ht="15" customHeight="1">
      <c r="B44" s="312"/>
      <c r="C44" s="313"/>
      <c r="D44" s="311"/>
      <c r="E44" s="314" t="s">
        <v>635</v>
      </c>
      <c r="F44" s="311"/>
      <c r="G44" s="311" t="s">
        <v>636</v>
      </c>
      <c r="H44" s="311"/>
      <c r="I44" s="311"/>
      <c r="J44" s="311"/>
      <c r="K44" s="309"/>
    </row>
    <row r="45" s="1" customFormat="1" ht="15" customHeight="1">
      <c r="B45" s="312"/>
      <c r="C45" s="313"/>
      <c r="D45" s="311"/>
      <c r="E45" s="314" t="s">
        <v>121</v>
      </c>
      <c r="F45" s="311"/>
      <c r="G45" s="311" t="s">
        <v>637</v>
      </c>
      <c r="H45" s="311"/>
      <c r="I45" s="311"/>
      <c r="J45" s="311"/>
      <c r="K45" s="309"/>
    </row>
    <row r="46" s="1" customFormat="1" ht="12.75" customHeight="1">
      <c r="B46" s="312"/>
      <c r="C46" s="313"/>
      <c r="D46" s="311"/>
      <c r="E46" s="311"/>
      <c r="F46" s="311"/>
      <c r="G46" s="311"/>
      <c r="H46" s="311"/>
      <c r="I46" s="311"/>
      <c r="J46" s="311"/>
      <c r="K46" s="309"/>
    </row>
    <row r="47" s="1" customFormat="1" ht="15" customHeight="1">
      <c r="B47" s="312"/>
      <c r="C47" s="313"/>
      <c r="D47" s="311" t="s">
        <v>638</v>
      </c>
      <c r="E47" s="311"/>
      <c r="F47" s="311"/>
      <c r="G47" s="311"/>
      <c r="H47" s="311"/>
      <c r="I47" s="311"/>
      <c r="J47" s="311"/>
      <c r="K47" s="309"/>
    </row>
    <row r="48" s="1" customFormat="1" ht="15" customHeight="1">
      <c r="B48" s="312"/>
      <c r="C48" s="313"/>
      <c r="D48" s="313"/>
      <c r="E48" s="311" t="s">
        <v>639</v>
      </c>
      <c r="F48" s="311"/>
      <c r="G48" s="311"/>
      <c r="H48" s="311"/>
      <c r="I48" s="311"/>
      <c r="J48" s="311"/>
      <c r="K48" s="309"/>
    </row>
    <row r="49" s="1" customFormat="1" ht="15" customHeight="1">
      <c r="B49" s="312"/>
      <c r="C49" s="313"/>
      <c r="D49" s="313"/>
      <c r="E49" s="311" t="s">
        <v>640</v>
      </c>
      <c r="F49" s="311"/>
      <c r="G49" s="311"/>
      <c r="H49" s="311"/>
      <c r="I49" s="311"/>
      <c r="J49" s="311"/>
      <c r="K49" s="309"/>
    </row>
    <row r="50" s="1" customFormat="1" ht="15" customHeight="1">
      <c r="B50" s="312"/>
      <c r="C50" s="313"/>
      <c r="D50" s="313"/>
      <c r="E50" s="311" t="s">
        <v>641</v>
      </c>
      <c r="F50" s="311"/>
      <c r="G50" s="311"/>
      <c r="H50" s="311"/>
      <c r="I50" s="311"/>
      <c r="J50" s="311"/>
      <c r="K50" s="309"/>
    </row>
    <row r="51" s="1" customFormat="1" ht="15" customHeight="1">
      <c r="B51" s="312"/>
      <c r="C51" s="313"/>
      <c r="D51" s="311" t="s">
        <v>642</v>
      </c>
      <c r="E51" s="311"/>
      <c r="F51" s="311"/>
      <c r="G51" s="311"/>
      <c r="H51" s="311"/>
      <c r="I51" s="311"/>
      <c r="J51" s="311"/>
      <c r="K51" s="309"/>
    </row>
    <row r="52" s="1" customFormat="1" ht="25.5" customHeight="1">
      <c r="B52" s="307"/>
      <c r="C52" s="308" t="s">
        <v>643</v>
      </c>
      <c r="D52" s="308"/>
      <c r="E52" s="308"/>
      <c r="F52" s="308"/>
      <c r="G52" s="308"/>
      <c r="H52" s="308"/>
      <c r="I52" s="308"/>
      <c r="J52" s="308"/>
      <c r="K52" s="309"/>
    </row>
    <row r="53" s="1" customFormat="1" ht="5.25" customHeight="1">
      <c r="B53" s="307"/>
      <c r="C53" s="310"/>
      <c r="D53" s="310"/>
      <c r="E53" s="310"/>
      <c r="F53" s="310"/>
      <c r="G53" s="310"/>
      <c r="H53" s="310"/>
      <c r="I53" s="310"/>
      <c r="J53" s="310"/>
      <c r="K53" s="309"/>
    </row>
    <row r="54" s="1" customFormat="1" ht="15" customHeight="1">
      <c r="B54" s="307"/>
      <c r="C54" s="311" t="s">
        <v>644</v>
      </c>
      <c r="D54" s="311"/>
      <c r="E54" s="311"/>
      <c r="F54" s="311"/>
      <c r="G54" s="311"/>
      <c r="H54" s="311"/>
      <c r="I54" s="311"/>
      <c r="J54" s="311"/>
      <c r="K54" s="309"/>
    </row>
    <row r="55" s="1" customFormat="1" ht="15" customHeight="1">
      <c r="B55" s="307"/>
      <c r="C55" s="311" t="s">
        <v>645</v>
      </c>
      <c r="D55" s="311"/>
      <c r="E55" s="311"/>
      <c r="F55" s="311"/>
      <c r="G55" s="311"/>
      <c r="H55" s="311"/>
      <c r="I55" s="311"/>
      <c r="J55" s="311"/>
      <c r="K55" s="309"/>
    </row>
    <row r="56" s="1" customFormat="1" ht="12.75" customHeight="1">
      <c r="B56" s="307"/>
      <c r="C56" s="311"/>
      <c r="D56" s="311"/>
      <c r="E56" s="311"/>
      <c r="F56" s="311"/>
      <c r="G56" s="311"/>
      <c r="H56" s="311"/>
      <c r="I56" s="311"/>
      <c r="J56" s="311"/>
      <c r="K56" s="309"/>
    </row>
    <row r="57" s="1" customFormat="1" ht="15" customHeight="1">
      <c r="B57" s="307"/>
      <c r="C57" s="311" t="s">
        <v>646</v>
      </c>
      <c r="D57" s="311"/>
      <c r="E57" s="311"/>
      <c r="F57" s="311"/>
      <c r="G57" s="311"/>
      <c r="H57" s="311"/>
      <c r="I57" s="311"/>
      <c r="J57" s="311"/>
      <c r="K57" s="309"/>
    </row>
    <row r="58" s="1" customFormat="1" ht="15" customHeight="1">
      <c r="B58" s="307"/>
      <c r="C58" s="313"/>
      <c r="D58" s="311" t="s">
        <v>647</v>
      </c>
      <c r="E58" s="311"/>
      <c r="F58" s="311"/>
      <c r="G58" s="311"/>
      <c r="H58" s="311"/>
      <c r="I58" s="311"/>
      <c r="J58" s="311"/>
      <c r="K58" s="309"/>
    </row>
    <row r="59" s="1" customFormat="1" ht="15" customHeight="1">
      <c r="B59" s="307"/>
      <c r="C59" s="313"/>
      <c r="D59" s="311" t="s">
        <v>648</v>
      </c>
      <c r="E59" s="311"/>
      <c r="F59" s="311"/>
      <c r="G59" s="311"/>
      <c r="H59" s="311"/>
      <c r="I59" s="311"/>
      <c r="J59" s="311"/>
      <c r="K59" s="309"/>
    </row>
    <row r="60" s="1" customFormat="1" ht="15" customHeight="1">
      <c r="B60" s="307"/>
      <c r="C60" s="313"/>
      <c r="D60" s="311" t="s">
        <v>649</v>
      </c>
      <c r="E60" s="311"/>
      <c r="F60" s="311"/>
      <c r="G60" s="311"/>
      <c r="H60" s="311"/>
      <c r="I60" s="311"/>
      <c r="J60" s="311"/>
      <c r="K60" s="309"/>
    </row>
    <row r="61" s="1" customFormat="1" ht="15" customHeight="1">
      <c r="B61" s="307"/>
      <c r="C61" s="313"/>
      <c r="D61" s="311" t="s">
        <v>650</v>
      </c>
      <c r="E61" s="311"/>
      <c r="F61" s="311"/>
      <c r="G61" s="311"/>
      <c r="H61" s="311"/>
      <c r="I61" s="311"/>
      <c r="J61" s="311"/>
      <c r="K61" s="309"/>
    </row>
    <row r="62" s="1" customFormat="1" ht="15" customHeight="1">
      <c r="B62" s="307"/>
      <c r="C62" s="313"/>
      <c r="D62" s="316" t="s">
        <v>651</v>
      </c>
      <c r="E62" s="316"/>
      <c r="F62" s="316"/>
      <c r="G62" s="316"/>
      <c r="H62" s="316"/>
      <c r="I62" s="316"/>
      <c r="J62" s="316"/>
      <c r="K62" s="309"/>
    </row>
    <row r="63" s="1" customFormat="1" ht="15" customHeight="1">
      <c r="B63" s="307"/>
      <c r="C63" s="313"/>
      <c r="D63" s="311" t="s">
        <v>652</v>
      </c>
      <c r="E63" s="311"/>
      <c r="F63" s="311"/>
      <c r="G63" s="311"/>
      <c r="H63" s="311"/>
      <c r="I63" s="311"/>
      <c r="J63" s="311"/>
      <c r="K63" s="309"/>
    </row>
    <row r="64" s="1" customFormat="1" ht="12.75" customHeight="1">
      <c r="B64" s="307"/>
      <c r="C64" s="313"/>
      <c r="D64" s="313"/>
      <c r="E64" s="317"/>
      <c r="F64" s="313"/>
      <c r="G64" s="313"/>
      <c r="H64" s="313"/>
      <c r="I64" s="313"/>
      <c r="J64" s="313"/>
      <c r="K64" s="309"/>
    </row>
    <row r="65" s="1" customFormat="1" ht="15" customHeight="1">
      <c r="B65" s="307"/>
      <c r="C65" s="313"/>
      <c r="D65" s="311" t="s">
        <v>653</v>
      </c>
      <c r="E65" s="311"/>
      <c r="F65" s="311"/>
      <c r="G65" s="311"/>
      <c r="H65" s="311"/>
      <c r="I65" s="311"/>
      <c r="J65" s="311"/>
      <c r="K65" s="309"/>
    </row>
    <row r="66" s="1" customFormat="1" ht="15" customHeight="1">
      <c r="B66" s="307"/>
      <c r="C66" s="313"/>
      <c r="D66" s="316" t="s">
        <v>654</v>
      </c>
      <c r="E66" s="316"/>
      <c r="F66" s="316"/>
      <c r="G66" s="316"/>
      <c r="H66" s="316"/>
      <c r="I66" s="316"/>
      <c r="J66" s="316"/>
      <c r="K66" s="309"/>
    </row>
    <row r="67" s="1" customFormat="1" ht="15" customHeight="1">
      <c r="B67" s="307"/>
      <c r="C67" s="313"/>
      <c r="D67" s="311" t="s">
        <v>655</v>
      </c>
      <c r="E67" s="311"/>
      <c r="F67" s="311"/>
      <c r="G67" s="311"/>
      <c r="H67" s="311"/>
      <c r="I67" s="311"/>
      <c r="J67" s="311"/>
      <c r="K67" s="309"/>
    </row>
    <row r="68" s="1" customFormat="1" ht="15" customHeight="1">
      <c r="B68" s="307"/>
      <c r="C68" s="313"/>
      <c r="D68" s="311" t="s">
        <v>656</v>
      </c>
      <c r="E68" s="311"/>
      <c r="F68" s="311"/>
      <c r="G68" s="311"/>
      <c r="H68" s="311"/>
      <c r="I68" s="311"/>
      <c r="J68" s="311"/>
      <c r="K68" s="309"/>
    </row>
    <row r="69" s="1" customFormat="1" ht="15" customHeight="1">
      <c r="B69" s="307"/>
      <c r="C69" s="313"/>
      <c r="D69" s="311" t="s">
        <v>657</v>
      </c>
      <c r="E69" s="311"/>
      <c r="F69" s="311"/>
      <c r="G69" s="311"/>
      <c r="H69" s="311"/>
      <c r="I69" s="311"/>
      <c r="J69" s="311"/>
      <c r="K69" s="309"/>
    </row>
    <row r="70" s="1" customFormat="1" ht="15" customHeight="1">
      <c r="B70" s="307"/>
      <c r="C70" s="313"/>
      <c r="D70" s="311" t="s">
        <v>658</v>
      </c>
      <c r="E70" s="311"/>
      <c r="F70" s="311"/>
      <c r="G70" s="311"/>
      <c r="H70" s="311"/>
      <c r="I70" s="311"/>
      <c r="J70" s="311"/>
      <c r="K70" s="309"/>
    </row>
    <row r="71" s="1" customFormat="1" ht="12.75" customHeight="1">
      <c r="B71" s="318"/>
      <c r="C71" s="319"/>
      <c r="D71" s="319"/>
      <c r="E71" s="319"/>
      <c r="F71" s="319"/>
      <c r="G71" s="319"/>
      <c r="H71" s="319"/>
      <c r="I71" s="319"/>
      <c r="J71" s="319"/>
      <c r="K71" s="320"/>
    </row>
    <row r="72" s="1" customFormat="1" ht="18.75" customHeight="1">
      <c r="B72" s="321"/>
      <c r="C72" s="321"/>
      <c r="D72" s="321"/>
      <c r="E72" s="321"/>
      <c r="F72" s="321"/>
      <c r="G72" s="321"/>
      <c r="H72" s="321"/>
      <c r="I72" s="321"/>
      <c r="J72" s="321"/>
      <c r="K72" s="322"/>
    </row>
    <row r="73" s="1" customFormat="1" ht="18.75" customHeight="1">
      <c r="B73" s="322"/>
      <c r="C73" s="322"/>
      <c r="D73" s="322"/>
      <c r="E73" s="322"/>
      <c r="F73" s="322"/>
      <c r="G73" s="322"/>
      <c r="H73" s="322"/>
      <c r="I73" s="322"/>
      <c r="J73" s="322"/>
      <c r="K73" s="322"/>
    </row>
    <row r="74" s="1" customFormat="1" ht="7.5" customHeight="1">
      <c r="B74" s="323"/>
      <c r="C74" s="324"/>
      <c r="D74" s="324"/>
      <c r="E74" s="324"/>
      <c r="F74" s="324"/>
      <c r="G74" s="324"/>
      <c r="H74" s="324"/>
      <c r="I74" s="324"/>
      <c r="J74" s="324"/>
      <c r="K74" s="325"/>
    </row>
    <row r="75" s="1" customFormat="1" ht="45" customHeight="1">
      <c r="B75" s="326"/>
      <c r="C75" s="327" t="s">
        <v>659</v>
      </c>
      <c r="D75" s="327"/>
      <c r="E75" s="327"/>
      <c r="F75" s="327"/>
      <c r="G75" s="327"/>
      <c r="H75" s="327"/>
      <c r="I75" s="327"/>
      <c r="J75" s="327"/>
      <c r="K75" s="328"/>
    </row>
    <row r="76" s="1" customFormat="1" ht="17.25" customHeight="1">
      <c r="B76" s="326"/>
      <c r="C76" s="329" t="s">
        <v>660</v>
      </c>
      <c r="D76" s="329"/>
      <c r="E76" s="329"/>
      <c r="F76" s="329" t="s">
        <v>661</v>
      </c>
      <c r="G76" s="330"/>
      <c r="H76" s="329" t="s">
        <v>56</v>
      </c>
      <c r="I76" s="329" t="s">
        <v>59</v>
      </c>
      <c r="J76" s="329" t="s">
        <v>662</v>
      </c>
      <c r="K76" s="328"/>
    </row>
    <row r="77" s="1" customFormat="1" ht="17.25" customHeight="1">
      <c r="B77" s="326"/>
      <c r="C77" s="331" t="s">
        <v>663</v>
      </c>
      <c r="D77" s="331"/>
      <c r="E77" s="331"/>
      <c r="F77" s="332" t="s">
        <v>664</v>
      </c>
      <c r="G77" s="333"/>
      <c r="H77" s="331"/>
      <c r="I77" s="331"/>
      <c r="J77" s="331" t="s">
        <v>665</v>
      </c>
      <c r="K77" s="328"/>
    </row>
    <row r="78" s="1" customFormat="1" ht="5.25" customHeight="1">
      <c r="B78" s="326"/>
      <c r="C78" s="334"/>
      <c r="D78" s="334"/>
      <c r="E78" s="334"/>
      <c r="F78" s="334"/>
      <c r="G78" s="335"/>
      <c r="H78" s="334"/>
      <c r="I78" s="334"/>
      <c r="J78" s="334"/>
      <c r="K78" s="328"/>
    </row>
    <row r="79" s="1" customFormat="1" ht="15" customHeight="1">
      <c r="B79" s="326"/>
      <c r="C79" s="314" t="s">
        <v>55</v>
      </c>
      <c r="D79" s="336"/>
      <c r="E79" s="336"/>
      <c r="F79" s="337" t="s">
        <v>666</v>
      </c>
      <c r="G79" s="338"/>
      <c r="H79" s="314" t="s">
        <v>667</v>
      </c>
      <c r="I79" s="314" t="s">
        <v>668</v>
      </c>
      <c r="J79" s="314">
        <v>20</v>
      </c>
      <c r="K79" s="328"/>
    </row>
    <row r="80" s="1" customFormat="1" ht="15" customHeight="1">
      <c r="B80" s="326"/>
      <c r="C80" s="314" t="s">
        <v>669</v>
      </c>
      <c r="D80" s="314"/>
      <c r="E80" s="314"/>
      <c r="F80" s="337" t="s">
        <v>666</v>
      </c>
      <c r="G80" s="338"/>
      <c r="H80" s="314" t="s">
        <v>670</v>
      </c>
      <c r="I80" s="314" t="s">
        <v>668</v>
      </c>
      <c r="J80" s="314">
        <v>120</v>
      </c>
      <c r="K80" s="328"/>
    </row>
    <row r="81" s="1" customFormat="1" ht="15" customHeight="1">
      <c r="B81" s="339"/>
      <c r="C81" s="314" t="s">
        <v>671</v>
      </c>
      <c r="D81" s="314"/>
      <c r="E81" s="314"/>
      <c r="F81" s="337" t="s">
        <v>672</v>
      </c>
      <c r="G81" s="338"/>
      <c r="H81" s="314" t="s">
        <v>673</v>
      </c>
      <c r="I81" s="314" t="s">
        <v>668</v>
      </c>
      <c r="J81" s="314">
        <v>50</v>
      </c>
      <c r="K81" s="328"/>
    </row>
    <row r="82" s="1" customFormat="1" ht="15" customHeight="1">
      <c r="B82" s="339"/>
      <c r="C82" s="314" t="s">
        <v>674</v>
      </c>
      <c r="D82" s="314"/>
      <c r="E82" s="314"/>
      <c r="F82" s="337" t="s">
        <v>666</v>
      </c>
      <c r="G82" s="338"/>
      <c r="H82" s="314" t="s">
        <v>675</v>
      </c>
      <c r="I82" s="314" t="s">
        <v>676</v>
      </c>
      <c r="J82" s="314"/>
      <c r="K82" s="328"/>
    </row>
    <row r="83" s="1" customFormat="1" ht="15" customHeight="1">
      <c r="B83" s="339"/>
      <c r="C83" s="340" t="s">
        <v>677</v>
      </c>
      <c r="D83" s="340"/>
      <c r="E83" s="340"/>
      <c r="F83" s="341" t="s">
        <v>672</v>
      </c>
      <c r="G83" s="340"/>
      <c r="H83" s="340" t="s">
        <v>678</v>
      </c>
      <c r="I83" s="340" t="s">
        <v>668</v>
      </c>
      <c r="J83" s="340">
        <v>15</v>
      </c>
      <c r="K83" s="328"/>
    </row>
    <row r="84" s="1" customFormat="1" ht="15" customHeight="1">
      <c r="B84" s="339"/>
      <c r="C84" s="340" t="s">
        <v>679</v>
      </c>
      <c r="D84" s="340"/>
      <c r="E84" s="340"/>
      <c r="F84" s="341" t="s">
        <v>672</v>
      </c>
      <c r="G84" s="340"/>
      <c r="H84" s="340" t="s">
        <v>680</v>
      </c>
      <c r="I84" s="340" t="s">
        <v>668</v>
      </c>
      <c r="J84" s="340">
        <v>15</v>
      </c>
      <c r="K84" s="328"/>
    </row>
    <row r="85" s="1" customFormat="1" ht="15" customHeight="1">
      <c r="B85" s="339"/>
      <c r="C85" s="340" t="s">
        <v>681</v>
      </c>
      <c r="D85" s="340"/>
      <c r="E85" s="340"/>
      <c r="F85" s="341" t="s">
        <v>672</v>
      </c>
      <c r="G85" s="340"/>
      <c r="H85" s="340" t="s">
        <v>682</v>
      </c>
      <c r="I85" s="340" t="s">
        <v>668</v>
      </c>
      <c r="J85" s="340">
        <v>20</v>
      </c>
      <c r="K85" s="328"/>
    </row>
    <row r="86" s="1" customFormat="1" ht="15" customHeight="1">
      <c r="B86" s="339"/>
      <c r="C86" s="340" t="s">
        <v>683</v>
      </c>
      <c r="D86" s="340"/>
      <c r="E86" s="340"/>
      <c r="F86" s="341" t="s">
        <v>672</v>
      </c>
      <c r="G86" s="340"/>
      <c r="H86" s="340" t="s">
        <v>684</v>
      </c>
      <c r="I86" s="340" t="s">
        <v>668</v>
      </c>
      <c r="J86" s="340">
        <v>20</v>
      </c>
      <c r="K86" s="328"/>
    </row>
    <row r="87" s="1" customFormat="1" ht="15" customHeight="1">
      <c r="B87" s="339"/>
      <c r="C87" s="314" t="s">
        <v>685</v>
      </c>
      <c r="D87" s="314"/>
      <c r="E87" s="314"/>
      <c r="F87" s="337" t="s">
        <v>672</v>
      </c>
      <c r="G87" s="338"/>
      <c r="H87" s="314" t="s">
        <v>686</v>
      </c>
      <c r="I87" s="314" t="s">
        <v>668</v>
      </c>
      <c r="J87" s="314">
        <v>50</v>
      </c>
      <c r="K87" s="328"/>
    </row>
    <row r="88" s="1" customFormat="1" ht="15" customHeight="1">
      <c r="B88" s="339"/>
      <c r="C88" s="314" t="s">
        <v>687</v>
      </c>
      <c r="D88" s="314"/>
      <c r="E88" s="314"/>
      <c r="F88" s="337" t="s">
        <v>672</v>
      </c>
      <c r="G88" s="338"/>
      <c r="H88" s="314" t="s">
        <v>688</v>
      </c>
      <c r="I88" s="314" t="s">
        <v>668</v>
      </c>
      <c r="J88" s="314">
        <v>20</v>
      </c>
      <c r="K88" s="328"/>
    </row>
    <row r="89" s="1" customFormat="1" ht="15" customHeight="1">
      <c r="B89" s="339"/>
      <c r="C89" s="314" t="s">
        <v>689</v>
      </c>
      <c r="D89" s="314"/>
      <c r="E89" s="314"/>
      <c r="F89" s="337" t="s">
        <v>672</v>
      </c>
      <c r="G89" s="338"/>
      <c r="H89" s="314" t="s">
        <v>690</v>
      </c>
      <c r="I89" s="314" t="s">
        <v>668</v>
      </c>
      <c r="J89" s="314">
        <v>20</v>
      </c>
      <c r="K89" s="328"/>
    </row>
    <row r="90" s="1" customFormat="1" ht="15" customHeight="1">
      <c r="B90" s="339"/>
      <c r="C90" s="314" t="s">
        <v>691</v>
      </c>
      <c r="D90" s="314"/>
      <c r="E90" s="314"/>
      <c r="F90" s="337" t="s">
        <v>672</v>
      </c>
      <c r="G90" s="338"/>
      <c r="H90" s="314" t="s">
        <v>692</v>
      </c>
      <c r="I90" s="314" t="s">
        <v>668</v>
      </c>
      <c r="J90" s="314">
        <v>50</v>
      </c>
      <c r="K90" s="328"/>
    </row>
    <row r="91" s="1" customFormat="1" ht="15" customHeight="1">
      <c r="B91" s="339"/>
      <c r="C91" s="314" t="s">
        <v>693</v>
      </c>
      <c r="D91" s="314"/>
      <c r="E91" s="314"/>
      <c r="F91" s="337" t="s">
        <v>672</v>
      </c>
      <c r="G91" s="338"/>
      <c r="H91" s="314" t="s">
        <v>693</v>
      </c>
      <c r="I91" s="314" t="s">
        <v>668</v>
      </c>
      <c r="J91" s="314">
        <v>50</v>
      </c>
      <c r="K91" s="328"/>
    </row>
    <row r="92" s="1" customFormat="1" ht="15" customHeight="1">
      <c r="B92" s="339"/>
      <c r="C92" s="314" t="s">
        <v>694</v>
      </c>
      <c r="D92" s="314"/>
      <c r="E92" s="314"/>
      <c r="F92" s="337" t="s">
        <v>672</v>
      </c>
      <c r="G92" s="338"/>
      <c r="H92" s="314" t="s">
        <v>695</v>
      </c>
      <c r="I92" s="314" t="s">
        <v>668</v>
      </c>
      <c r="J92" s="314">
        <v>255</v>
      </c>
      <c r="K92" s="328"/>
    </row>
    <row r="93" s="1" customFormat="1" ht="15" customHeight="1">
      <c r="B93" s="339"/>
      <c r="C93" s="314" t="s">
        <v>696</v>
      </c>
      <c r="D93" s="314"/>
      <c r="E93" s="314"/>
      <c r="F93" s="337" t="s">
        <v>666</v>
      </c>
      <c r="G93" s="338"/>
      <c r="H93" s="314" t="s">
        <v>697</v>
      </c>
      <c r="I93" s="314" t="s">
        <v>698</v>
      </c>
      <c r="J93" s="314"/>
      <c r="K93" s="328"/>
    </row>
    <row r="94" s="1" customFormat="1" ht="15" customHeight="1">
      <c r="B94" s="339"/>
      <c r="C94" s="314" t="s">
        <v>699</v>
      </c>
      <c r="D94" s="314"/>
      <c r="E94" s="314"/>
      <c r="F94" s="337" t="s">
        <v>666</v>
      </c>
      <c r="G94" s="338"/>
      <c r="H94" s="314" t="s">
        <v>700</v>
      </c>
      <c r="I94" s="314" t="s">
        <v>701</v>
      </c>
      <c r="J94" s="314"/>
      <c r="K94" s="328"/>
    </row>
    <row r="95" s="1" customFormat="1" ht="15" customHeight="1">
      <c r="B95" s="339"/>
      <c r="C95" s="314" t="s">
        <v>702</v>
      </c>
      <c r="D95" s="314"/>
      <c r="E95" s="314"/>
      <c r="F95" s="337" t="s">
        <v>666</v>
      </c>
      <c r="G95" s="338"/>
      <c r="H95" s="314" t="s">
        <v>702</v>
      </c>
      <c r="I95" s="314" t="s">
        <v>701</v>
      </c>
      <c r="J95" s="314"/>
      <c r="K95" s="328"/>
    </row>
    <row r="96" s="1" customFormat="1" ht="15" customHeight="1">
      <c r="B96" s="339"/>
      <c r="C96" s="314" t="s">
        <v>40</v>
      </c>
      <c r="D96" s="314"/>
      <c r="E96" s="314"/>
      <c r="F96" s="337" t="s">
        <v>666</v>
      </c>
      <c r="G96" s="338"/>
      <c r="H96" s="314" t="s">
        <v>703</v>
      </c>
      <c r="I96" s="314" t="s">
        <v>701</v>
      </c>
      <c r="J96" s="314"/>
      <c r="K96" s="328"/>
    </row>
    <row r="97" s="1" customFormat="1" ht="15" customHeight="1">
      <c r="B97" s="339"/>
      <c r="C97" s="314" t="s">
        <v>50</v>
      </c>
      <c r="D97" s="314"/>
      <c r="E97" s="314"/>
      <c r="F97" s="337" t="s">
        <v>666</v>
      </c>
      <c r="G97" s="338"/>
      <c r="H97" s="314" t="s">
        <v>704</v>
      </c>
      <c r="I97" s="314" t="s">
        <v>701</v>
      </c>
      <c r="J97" s="314"/>
      <c r="K97" s="328"/>
    </row>
    <row r="98" s="1" customFormat="1" ht="15" customHeight="1">
      <c r="B98" s="342"/>
      <c r="C98" s="343"/>
      <c r="D98" s="343"/>
      <c r="E98" s="343"/>
      <c r="F98" s="343"/>
      <c r="G98" s="343"/>
      <c r="H98" s="343"/>
      <c r="I98" s="343"/>
      <c r="J98" s="343"/>
      <c r="K98" s="344"/>
    </row>
    <row r="99" s="1" customFormat="1" ht="18.75" customHeight="1">
      <c r="B99" s="345"/>
      <c r="C99" s="346"/>
      <c r="D99" s="346"/>
      <c r="E99" s="346"/>
      <c r="F99" s="346"/>
      <c r="G99" s="346"/>
      <c r="H99" s="346"/>
      <c r="I99" s="346"/>
      <c r="J99" s="346"/>
      <c r="K99" s="345"/>
    </row>
    <row r="100" s="1" customFormat="1" ht="18.75" customHeight="1">
      <c r="B100" s="322"/>
      <c r="C100" s="322"/>
      <c r="D100" s="322"/>
      <c r="E100" s="322"/>
      <c r="F100" s="322"/>
      <c r="G100" s="322"/>
      <c r="H100" s="322"/>
      <c r="I100" s="322"/>
      <c r="J100" s="322"/>
      <c r="K100" s="322"/>
    </row>
    <row r="101" s="1" customFormat="1" ht="7.5" customHeight="1">
      <c r="B101" s="323"/>
      <c r="C101" s="324"/>
      <c r="D101" s="324"/>
      <c r="E101" s="324"/>
      <c r="F101" s="324"/>
      <c r="G101" s="324"/>
      <c r="H101" s="324"/>
      <c r="I101" s="324"/>
      <c r="J101" s="324"/>
      <c r="K101" s="325"/>
    </row>
    <row r="102" s="1" customFormat="1" ht="45" customHeight="1">
      <c r="B102" s="326"/>
      <c r="C102" s="327" t="s">
        <v>705</v>
      </c>
      <c r="D102" s="327"/>
      <c r="E102" s="327"/>
      <c r="F102" s="327"/>
      <c r="G102" s="327"/>
      <c r="H102" s="327"/>
      <c r="I102" s="327"/>
      <c r="J102" s="327"/>
      <c r="K102" s="328"/>
    </row>
    <row r="103" s="1" customFormat="1" ht="17.25" customHeight="1">
      <c r="B103" s="326"/>
      <c r="C103" s="329" t="s">
        <v>660</v>
      </c>
      <c r="D103" s="329"/>
      <c r="E103" s="329"/>
      <c r="F103" s="329" t="s">
        <v>661</v>
      </c>
      <c r="G103" s="330"/>
      <c r="H103" s="329" t="s">
        <v>56</v>
      </c>
      <c r="I103" s="329" t="s">
        <v>59</v>
      </c>
      <c r="J103" s="329" t="s">
        <v>662</v>
      </c>
      <c r="K103" s="328"/>
    </row>
    <row r="104" s="1" customFormat="1" ht="17.25" customHeight="1">
      <c r="B104" s="326"/>
      <c r="C104" s="331" t="s">
        <v>663</v>
      </c>
      <c r="D104" s="331"/>
      <c r="E104" s="331"/>
      <c r="F104" s="332" t="s">
        <v>664</v>
      </c>
      <c r="G104" s="333"/>
      <c r="H104" s="331"/>
      <c r="I104" s="331"/>
      <c r="J104" s="331" t="s">
        <v>665</v>
      </c>
      <c r="K104" s="328"/>
    </row>
    <row r="105" s="1" customFormat="1" ht="5.25" customHeight="1">
      <c r="B105" s="326"/>
      <c r="C105" s="329"/>
      <c r="D105" s="329"/>
      <c r="E105" s="329"/>
      <c r="F105" s="329"/>
      <c r="G105" s="347"/>
      <c r="H105" s="329"/>
      <c r="I105" s="329"/>
      <c r="J105" s="329"/>
      <c r="K105" s="328"/>
    </row>
    <row r="106" s="1" customFormat="1" ht="15" customHeight="1">
      <c r="B106" s="326"/>
      <c r="C106" s="314" t="s">
        <v>55</v>
      </c>
      <c r="D106" s="336"/>
      <c r="E106" s="336"/>
      <c r="F106" s="337" t="s">
        <v>666</v>
      </c>
      <c r="G106" s="314"/>
      <c r="H106" s="314" t="s">
        <v>706</v>
      </c>
      <c r="I106" s="314" t="s">
        <v>668</v>
      </c>
      <c r="J106" s="314">
        <v>20</v>
      </c>
      <c r="K106" s="328"/>
    </row>
    <row r="107" s="1" customFormat="1" ht="15" customHeight="1">
      <c r="B107" s="326"/>
      <c r="C107" s="314" t="s">
        <v>669</v>
      </c>
      <c r="D107" s="314"/>
      <c r="E107" s="314"/>
      <c r="F107" s="337" t="s">
        <v>666</v>
      </c>
      <c r="G107" s="314"/>
      <c r="H107" s="314" t="s">
        <v>706</v>
      </c>
      <c r="I107" s="314" t="s">
        <v>668</v>
      </c>
      <c r="J107" s="314">
        <v>120</v>
      </c>
      <c r="K107" s="328"/>
    </row>
    <row r="108" s="1" customFormat="1" ht="15" customHeight="1">
      <c r="B108" s="339"/>
      <c r="C108" s="314" t="s">
        <v>671</v>
      </c>
      <c r="D108" s="314"/>
      <c r="E108" s="314"/>
      <c r="F108" s="337" t="s">
        <v>672</v>
      </c>
      <c r="G108" s="314"/>
      <c r="H108" s="314" t="s">
        <v>706</v>
      </c>
      <c r="I108" s="314" t="s">
        <v>668</v>
      </c>
      <c r="J108" s="314">
        <v>50</v>
      </c>
      <c r="K108" s="328"/>
    </row>
    <row r="109" s="1" customFormat="1" ht="15" customHeight="1">
      <c r="B109" s="339"/>
      <c r="C109" s="314" t="s">
        <v>674</v>
      </c>
      <c r="D109" s="314"/>
      <c r="E109" s="314"/>
      <c r="F109" s="337" t="s">
        <v>666</v>
      </c>
      <c r="G109" s="314"/>
      <c r="H109" s="314" t="s">
        <v>706</v>
      </c>
      <c r="I109" s="314" t="s">
        <v>676</v>
      </c>
      <c r="J109" s="314"/>
      <c r="K109" s="328"/>
    </row>
    <row r="110" s="1" customFormat="1" ht="15" customHeight="1">
      <c r="B110" s="339"/>
      <c r="C110" s="314" t="s">
        <v>685</v>
      </c>
      <c r="D110" s="314"/>
      <c r="E110" s="314"/>
      <c r="F110" s="337" t="s">
        <v>672</v>
      </c>
      <c r="G110" s="314"/>
      <c r="H110" s="314" t="s">
        <v>706</v>
      </c>
      <c r="I110" s="314" t="s">
        <v>668</v>
      </c>
      <c r="J110" s="314">
        <v>50</v>
      </c>
      <c r="K110" s="328"/>
    </row>
    <row r="111" s="1" customFormat="1" ht="15" customHeight="1">
      <c r="B111" s="339"/>
      <c r="C111" s="314" t="s">
        <v>693</v>
      </c>
      <c r="D111" s="314"/>
      <c r="E111" s="314"/>
      <c r="F111" s="337" t="s">
        <v>672</v>
      </c>
      <c r="G111" s="314"/>
      <c r="H111" s="314" t="s">
        <v>706</v>
      </c>
      <c r="I111" s="314" t="s">
        <v>668</v>
      </c>
      <c r="J111" s="314">
        <v>50</v>
      </c>
      <c r="K111" s="328"/>
    </row>
    <row r="112" s="1" customFormat="1" ht="15" customHeight="1">
      <c r="B112" s="339"/>
      <c r="C112" s="314" t="s">
        <v>691</v>
      </c>
      <c r="D112" s="314"/>
      <c r="E112" s="314"/>
      <c r="F112" s="337" t="s">
        <v>672</v>
      </c>
      <c r="G112" s="314"/>
      <c r="H112" s="314" t="s">
        <v>706</v>
      </c>
      <c r="I112" s="314" t="s">
        <v>668</v>
      </c>
      <c r="J112" s="314">
        <v>50</v>
      </c>
      <c r="K112" s="328"/>
    </row>
    <row r="113" s="1" customFormat="1" ht="15" customHeight="1">
      <c r="B113" s="339"/>
      <c r="C113" s="314" t="s">
        <v>55</v>
      </c>
      <c r="D113" s="314"/>
      <c r="E113" s="314"/>
      <c r="F113" s="337" t="s">
        <v>666</v>
      </c>
      <c r="G113" s="314"/>
      <c r="H113" s="314" t="s">
        <v>707</v>
      </c>
      <c r="I113" s="314" t="s">
        <v>668</v>
      </c>
      <c r="J113" s="314">
        <v>20</v>
      </c>
      <c r="K113" s="328"/>
    </row>
    <row r="114" s="1" customFormat="1" ht="15" customHeight="1">
      <c r="B114" s="339"/>
      <c r="C114" s="314" t="s">
        <v>708</v>
      </c>
      <c r="D114" s="314"/>
      <c r="E114" s="314"/>
      <c r="F114" s="337" t="s">
        <v>666</v>
      </c>
      <c r="G114" s="314"/>
      <c r="H114" s="314" t="s">
        <v>709</v>
      </c>
      <c r="I114" s="314" t="s">
        <v>668</v>
      </c>
      <c r="J114" s="314">
        <v>120</v>
      </c>
      <c r="K114" s="328"/>
    </row>
    <row r="115" s="1" customFormat="1" ht="15" customHeight="1">
      <c r="B115" s="339"/>
      <c r="C115" s="314" t="s">
        <v>40</v>
      </c>
      <c r="D115" s="314"/>
      <c r="E115" s="314"/>
      <c r="F115" s="337" t="s">
        <v>666</v>
      </c>
      <c r="G115" s="314"/>
      <c r="H115" s="314" t="s">
        <v>710</v>
      </c>
      <c r="I115" s="314" t="s">
        <v>701</v>
      </c>
      <c r="J115" s="314"/>
      <c r="K115" s="328"/>
    </row>
    <row r="116" s="1" customFormat="1" ht="15" customHeight="1">
      <c r="B116" s="339"/>
      <c r="C116" s="314" t="s">
        <v>50</v>
      </c>
      <c r="D116" s="314"/>
      <c r="E116" s="314"/>
      <c r="F116" s="337" t="s">
        <v>666</v>
      </c>
      <c r="G116" s="314"/>
      <c r="H116" s="314" t="s">
        <v>711</v>
      </c>
      <c r="I116" s="314" t="s">
        <v>701</v>
      </c>
      <c r="J116" s="314"/>
      <c r="K116" s="328"/>
    </row>
    <row r="117" s="1" customFormat="1" ht="15" customHeight="1">
      <c r="B117" s="339"/>
      <c r="C117" s="314" t="s">
        <v>59</v>
      </c>
      <c r="D117" s="314"/>
      <c r="E117" s="314"/>
      <c r="F117" s="337" t="s">
        <v>666</v>
      </c>
      <c r="G117" s="314"/>
      <c r="H117" s="314" t="s">
        <v>712</v>
      </c>
      <c r="I117" s="314" t="s">
        <v>713</v>
      </c>
      <c r="J117" s="314"/>
      <c r="K117" s="328"/>
    </row>
    <row r="118" s="1" customFormat="1" ht="15" customHeight="1">
      <c r="B118" s="342"/>
      <c r="C118" s="348"/>
      <c r="D118" s="348"/>
      <c r="E118" s="348"/>
      <c r="F118" s="348"/>
      <c r="G118" s="348"/>
      <c r="H118" s="348"/>
      <c r="I118" s="348"/>
      <c r="J118" s="348"/>
      <c r="K118" s="344"/>
    </row>
    <row r="119" s="1" customFormat="1" ht="18.75" customHeight="1">
      <c r="B119" s="349"/>
      <c r="C119" s="350"/>
      <c r="D119" s="350"/>
      <c r="E119" s="350"/>
      <c r="F119" s="351"/>
      <c r="G119" s="350"/>
      <c r="H119" s="350"/>
      <c r="I119" s="350"/>
      <c r="J119" s="350"/>
      <c r="K119" s="349"/>
    </row>
    <row r="120" s="1" customFormat="1" ht="18.75" customHeight="1">
      <c r="B120" s="322"/>
      <c r="C120" s="322"/>
      <c r="D120" s="322"/>
      <c r="E120" s="322"/>
      <c r="F120" s="322"/>
      <c r="G120" s="322"/>
      <c r="H120" s="322"/>
      <c r="I120" s="322"/>
      <c r="J120" s="322"/>
      <c r="K120" s="322"/>
    </row>
    <row r="121" s="1" customFormat="1" ht="7.5" customHeight="1">
      <c r="B121" s="352"/>
      <c r="C121" s="353"/>
      <c r="D121" s="353"/>
      <c r="E121" s="353"/>
      <c r="F121" s="353"/>
      <c r="G121" s="353"/>
      <c r="H121" s="353"/>
      <c r="I121" s="353"/>
      <c r="J121" s="353"/>
      <c r="K121" s="354"/>
    </row>
    <row r="122" s="1" customFormat="1" ht="45" customHeight="1">
      <c r="B122" s="355"/>
      <c r="C122" s="305" t="s">
        <v>714</v>
      </c>
      <c r="D122" s="305"/>
      <c r="E122" s="305"/>
      <c r="F122" s="305"/>
      <c r="G122" s="305"/>
      <c r="H122" s="305"/>
      <c r="I122" s="305"/>
      <c r="J122" s="305"/>
      <c r="K122" s="356"/>
    </row>
    <row r="123" s="1" customFormat="1" ht="17.25" customHeight="1">
      <c r="B123" s="357"/>
      <c r="C123" s="329" t="s">
        <v>660</v>
      </c>
      <c r="D123" s="329"/>
      <c r="E123" s="329"/>
      <c r="F123" s="329" t="s">
        <v>661</v>
      </c>
      <c r="G123" s="330"/>
      <c r="H123" s="329" t="s">
        <v>56</v>
      </c>
      <c r="I123" s="329" t="s">
        <v>59</v>
      </c>
      <c r="J123" s="329" t="s">
        <v>662</v>
      </c>
      <c r="K123" s="358"/>
    </row>
    <row r="124" s="1" customFormat="1" ht="17.25" customHeight="1">
      <c r="B124" s="357"/>
      <c r="C124" s="331" t="s">
        <v>663</v>
      </c>
      <c r="D124" s="331"/>
      <c r="E124" s="331"/>
      <c r="F124" s="332" t="s">
        <v>664</v>
      </c>
      <c r="G124" s="333"/>
      <c r="H124" s="331"/>
      <c r="I124" s="331"/>
      <c r="J124" s="331" t="s">
        <v>665</v>
      </c>
      <c r="K124" s="358"/>
    </row>
    <row r="125" s="1" customFormat="1" ht="5.25" customHeight="1">
      <c r="B125" s="359"/>
      <c r="C125" s="334"/>
      <c r="D125" s="334"/>
      <c r="E125" s="334"/>
      <c r="F125" s="334"/>
      <c r="G125" s="360"/>
      <c r="H125" s="334"/>
      <c r="I125" s="334"/>
      <c r="J125" s="334"/>
      <c r="K125" s="361"/>
    </row>
    <row r="126" s="1" customFormat="1" ht="15" customHeight="1">
      <c r="B126" s="359"/>
      <c r="C126" s="314" t="s">
        <v>669</v>
      </c>
      <c r="D126" s="336"/>
      <c r="E126" s="336"/>
      <c r="F126" s="337" t="s">
        <v>666</v>
      </c>
      <c r="G126" s="314"/>
      <c r="H126" s="314" t="s">
        <v>706</v>
      </c>
      <c r="I126" s="314" t="s">
        <v>668</v>
      </c>
      <c r="J126" s="314">
        <v>120</v>
      </c>
      <c r="K126" s="362"/>
    </row>
    <row r="127" s="1" customFormat="1" ht="15" customHeight="1">
      <c r="B127" s="359"/>
      <c r="C127" s="314" t="s">
        <v>715</v>
      </c>
      <c r="D127" s="314"/>
      <c r="E127" s="314"/>
      <c r="F127" s="337" t="s">
        <v>666</v>
      </c>
      <c r="G127" s="314"/>
      <c r="H127" s="314" t="s">
        <v>716</v>
      </c>
      <c r="I127" s="314" t="s">
        <v>668</v>
      </c>
      <c r="J127" s="314" t="s">
        <v>717</v>
      </c>
      <c r="K127" s="362"/>
    </row>
    <row r="128" s="1" customFormat="1" ht="15" customHeight="1">
      <c r="B128" s="359"/>
      <c r="C128" s="314" t="s">
        <v>614</v>
      </c>
      <c r="D128" s="314"/>
      <c r="E128" s="314"/>
      <c r="F128" s="337" t="s">
        <v>666</v>
      </c>
      <c r="G128" s="314"/>
      <c r="H128" s="314" t="s">
        <v>718</v>
      </c>
      <c r="I128" s="314" t="s">
        <v>668</v>
      </c>
      <c r="J128" s="314" t="s">
        <v>717</v>
      </c>
      <c r="K128" s="362"/>
    </row>
    <row r="129" s="1" customFormat="1" ht="15" customHeight="1">
      <c r="B129" s="359"/>
      <c r="C129" s="314" t="s">
        <v>677</v>
      </c>
      <c r="D129" s="314"/>
      <c r="E129" s="314"/>
      <c r="F129" s="337" t="s">
        <v>672</v>
      </c>
      <c r="G129" s="314"/>
      <c r="H129" s="314" t="s">
        <v>678</v>
      </c>
      <c r="I129" s="314" t="s">
        <v>668</v>
      </c>
      <c r="J129" s="314">
        <v>15</v>
      </c>
      <c r="K129" s="362"/>
    </row>
    <row r="130" s="1" customFormat="1" ht="15" customHeight="1">
      <c r="B130" s="359"/>
      <c r="C130" s="340" t="s">
        <v>679</v>
      </c>
      <c r="D130" s="340"/>
      <c r="E130" s="340"/>
      <c r="F130" s="341" t="s">
        <v>672</v>
      </c>
      <c r="G130" s="340"/>
      <c r="H130" s="340" t="s">
        <v>680</v>
      </c>
      <c r="I130" s="340" t="s">
        <v>668</v>
      </c>
      <c r="J130" s="340">
        <v>15</v>
      </c>
      <c r="K130" s="362"/>
    </row>
    <row r="131" s="1" customFormat="1" ht="15" customHeight="1">
      <c r="B131" s="359"/>
      <c r="C131" s="340" t="s">
        <v>681</v>
      </c>
      <c r="D131" s="340"/>
      <c r="E131" s="340"/>
      <c r="F131" s="341" t="s">
        <v>672</v>
      </c>
      <c r="G131" s="340"/>
      <c r="H131" s="340" t="s">
        <v>682</v>
      </c>
      <c r="I131" s="340" t="s">
        <v>668</v>
      </c>
      <c r="J131" s="340">
        <v>20</v>
      </c>
      <c r="K131" s="362"/>
    </row>
    <row r="132" s="1" customFormat="1" ht="15" customHeight="1">
      <c r="B132" s="359"/>
      <c r="C132" s="340" t="s">
        <v>683</v>
      </c>
      <c r="D132" s="340"/>
      <c r="E132" s="340"/>
      <c r="F132" s="341" t="s">
        <v>672</v>
      </c>
      <c r="G132" s="340"/>
      <c r="H132" s="340" t="s">
        <v>684</v>
      </c>
      <c r="I132" s="340" t="s">
        <v>668</v>
      </c>
      <c r="J132" s="340">
        <v>20</v>
      </c>
      <c r="K132" s="362"/>
    </row>
    <row r="133" s="1" customFormat="1" ht="15" customHeight="1">
      <c r="B133" s="359"/>
      <c r="C133" s="314" t="s">
        <v>671</v>
      </c>
      <c r="D133" s="314"/>
      <c r="E133" s="314"/>
      <c r="F133" s="337" t="s">
        <v>672</v>
      </c>
      <c r="G133" s="314"/>
      <c r="H133" s="314" t="s">
        <v>706</v>
      </c>
      <c r="I133" s="314" t="s">
        <v>668</v>
      </c>
      <c r="J133" s="314">
        <v>50</v>
      </c>
      <c r="K133" s="362"/>
    </row>
    <row r="134" s="1" customFormat="1" ht="15" customHeight="1">
      <c r="B134" s="359"/>
      <c r="C134" s="314" t="s">
        <v>685</v>
      </c>
      <c r="D134" s="314"/>
      <c r="E134" s="314"/>
      <c r="F134" s="337" t="s">
        <v>672</v>
      </c>
      <c r="G134" s="314"/>
      <c r="H134" s="314" t="s">
        <v>706</v>
      </c>
      <c r="I134" s="314" t="s">
        <v>668</v>
      </c>
      <c r="J134" s="314">
        <v>50</v>
      </c>
      <c r="K134" s="362"/>
    </row>
    <row r="135" s="1" customFormat="1" ht="15" customHeight="1">
      <c r="B135" s="359"/>
      <c r="C135" s="314" t="s">
        <v>691</v>
      </c>
      <c r="D135" s="314"/>
      <c r="E135" s="314"/>
      <c r="F135" s="337" t="s">
        <v>672</v>
      </c>
      <c r="G135" s="314"/>
      <c r="H135" s="314" t="s">
        <v>706</v>
      </c>
      <c r="I135" s="314" t="s">
        <v>668</v>
      </c>
      <c r="J135" s="314">
        <v>50</v>
      </c>
      <c r="K135" s="362"/>
    </row>
    <row r="136" s="1" customFormat="1" ht="15" customHeight="1">
      <c r="B136" s="359"/>
      <c r="C136" s="314" t="s">
        <v>693</v>
      </c>
      <c r="D136" s="314"/>
      <c r="E136" s="314"/>
      <c r="F136" s="337" t="s">
        <v>672</v>
      </c>
      <c r="G136" s="314"/>
      <c r="H136" s="314" t="s">
        <v>706</v>
      </c>
      <c r="I136" s="314" t="s">
        <v>668</v>
      </c>
      <c r="J136" s="314">
        <v>50</v>
      </c>
      <c r="K136" s="362"/>
    </row>
    <row r="137" s="1" customFormat="1" ht="15" customHeight="1">
      <c r="B137" s="359"/>
      <c r="C137" s="314" t="s">
        <v>694</v>
      </c>
      <c r="D137" s="314"/>
      <c r="E137" s="314"/>
      <c r="F137" s="337" t="s">
        <v>672</v>
      </c>
      <c r="G137" s="314"/>
      <c r="H137" s="314" t="s">
        <v>719</v>
      </c>
      <c r="I137" s="314" t="s">
        <v>668</v>
      </c>
      <c r="J137" s="314">
        <v>255</v>
      </c>
      <c r="K137" s="362"/>
    </row>
    <row r="138" s="1" customFormat="1" ht="15" customHeight="1">
      <c r="B138" s="359"/>
      <c r="C138" s="314" t="s">
        <v>696</v>
      </c>
      <c r="D138" s="314"/>
      <c r="E138" s="314"/>
      <c r="F138" s="337" t="s">
        <v>666</v>
      </c>
      <c r="G138" s="314"/>
      <c r="H138" s="314" t="s">
        <v>720</v>
      </c>
      <c r="I138" s="314" t="s">
        <v>698</v>
      </c>
      <c r="J138" s="314"/>
      <c r="K138" s="362"/>
    </row>
    <row r="139" s="1" customFormat="1" ht="15" customHeight="1">
      <c r="B139" s="359"/>
      <c r="C139" s="314" t="s">
        <v>699</v>
      </c>
      <c r="D139" s="314"/>
      <c r="E139" s="314"/>
      <c r="F139" s="337" t="s">
        <v>666</v>
      </c>
      <c r="G139" s="314"/>
      <c r="H139" s="314" t="s">
        <v>721</v>
      </c>
      <c r="I139" s="314" t="s">
        <v>701</v>
      </c>
      <c r="J139" s="314"/>
      <c r="K139" s="362"/>
    </row>
    <row r="140" s="1" customFormat="1" ht="15" customHeight="1">
      <c r="B140" s="359"/>
      <c r="C140" s="314" t="s">
        <v>702</v>
      </c>
      <c r="D140" s="314"/>
      <c r="E140" s="314"/>
      <c r="F140" s="337" t="s">
        <v>666</v>
      </c>
      <c r="G140" s="314"/>
      <c r="H140" s="314" t="s">
        <v>702</v>
      </c>
      <c r="I140" s="314" t="s">
        <v>701</v>
      </c>
      <c r="J140" s="314"/>
      <c r="K140" s="362"/>
    </row>
    <row r="141" s="1" customFormat="1" ht="15" customHeight="1">
      <c r="B141" s="359"/>
      <c r="C141" s="314" t="s">
        <v>40</v>
      </c>
      <c r="D141" s="314"/>
      <c r="E141" s="314"/>
      <c r="F141" s="337" t="s">
        <v>666</v>
      </c>
      <c r="G141" s="314"/>
      <c r="H141" s="314" t="s">
        <v>722</v>
      </c>
      <c r="I141" s="314" t="s">
        <v>701</v>
      </c>
      <c r="J141" s="314"/>
      <c r="K141" s="362"/>
    </row>
    <row r="142" s="1" customFormat="1" ht="15" customHeight="1">
      <c r="B142" s="359"/>
      <c r="C142" s="314" t="s">
        <v>723</v>
      </c>
      <c r="D142" s="314"/>
      <c r="E142" s="314"/>
      <c r="F142" s="337" t="s">
        <v>666</v>
      </c>
      <c r="G142" s="314"/>
      <c r="H142" s="314" t="s">
        <v>724</v>
      </c>
      <c r="I142" s="314" t="s">
        <v>701</v>
      </c>
      <c r="J142" s="314"/>
      <c r="K142" s="362"/>
    </row>
    <row r="143" s="1" customFormat="1" ht="15" customHeight="1">
      <c r="B143" s="363"/>
      <c r="C143" s="364"/>
      <c r="D143" s="364"/>
      <c r="E143" s="364"/>
      <c r="F143" s="364"/>
      <c r="G143" s="364"/>
      <c r="H143" s="364"/>
      <c r="I143" s="364"/>
      <c r="J143" s="364"/>
      <c r="K143" s="365"/>
    </row>
    <row r="144" s="1" customFormat="1" ht="18.75" customHeight="1">
      <c r="B144" s="350"/>
      <c r="C144" s="350"/>
      <c r="D144" s="350"/>
      <c r="E144" s="350"/>
      <c r="F144" s="351"/>
      <c r="G144" s="350"/>
      <c r="H144" s="350"/>
      <c r="I144" s="350"/>
      <c r="J144" s="350"/>
      <c r="K144" s="350"/>
    </row>
    <row r="145" s="1" customFormat="1" ht="18.75" customHeight="1">
      <c r="B145" s="322"/>
      <c r="C145" s="322"/>
      <c r="D145" s="322"/>
      <c r="E145" s="322"/>
      <c r="F145" s="322"/>
      <c r="G145" s="322"/>
      <c r="H145" s="322"/>
      <c r="I145" s="322"/>
      <c r="J145" s="322"/>
      <c r="K145" s="322"/>
    </row>
    <row r="146" s="1" customFormat="1" ht="7.5" customHeight="1">
      <c r="B146" s="323"/>
      <c r="C146" s="324"/>
      <c r="D146" s="324"/>
      <c r="E146" s="324"/>
      <c r="F146" s="324"/>
      <c r="G146" s="324"/>
      <c r="H146" s="324"/>
      <c r="I146" s="324"/>
      <c r="J146" s="324"/>
      <c r="K146" s="325"/>
    </row>
    <row r="147" s="1" customFormat="1" ht="45" customHeight="1">
      <c r="B147" s="326"/>
      <c r="C147" s="327" t="s">
        <v>725</v>
      </c>
      <c r="D147" s="327"/>
      <c r="E147" s="327"/>
      <c r="F147" s="327"/>
      <c r="G147" s="327"/>
      <c r="H147" s="327"/>
      <c r="I147" s="327"/>
      <c r="J147" s="327"/>
      <c r="K147" s="328"/>
    </row>
    <row r="148" s="1" customFormat="1" ht="17.25" customHeight="1">
      <c r="B148" s="326"/>
      <c r="C148" s="329" t="s">
        <v>660</v>
      </c>
      <c r="D148" s="329"/>
      <c r="E148" s="329"/>
      <c r="F148" s="329" t="s">
        <v>661</v>
      </c>
      <c r="G148" s="330"/>
      <c r="H148" s="329" t="s">
        <v>56</v>
      </c>
      <c r="I148" s="329" t="s">
        <v>59</v>
      </c>
      <c r="J148" s="329" t="s">
        <v>662</v>
      </c>
      <c r="K148" s="328"/>
    </row>
    <row r="149" s="1" customFormat="1" ht="17.25" customHeight="1">
      <c r="B149" s="326"/>
      <c r="C149" s="331" t="s">
        <v>663</v>
      </c>
      <c r="D149" s="331"/>
      <c r="E149" s="331"/>
      <c r="F149" s="332" t="s">
        <v>664</v>
      </c>
      <c r="G149" s="333"/>
      <c r="H149" s="331"/>
      <c r="I149" s="331"/>
      <c r="J149" s="331" t="s">
        <v>665</v>
      </c>
      <c r="K149" s="328"/>
    </row>
    <row r="150" s="1" customFormat="1" ht="5.25" customHeight="1">
      <c r="B150" s="339"/>
      <c r="C150" s="334"/>
      <c r="D150" s="334"/>
      <c r="E150" s="334"/>
      <c r="F150" s="334"/>
      <c r="G150" s="335"/>
      <c r="H150" s="334"/>
      <c r="I150" s="334"/>
      <c r="J150" s="334"/>
      <c r="K150" s="362"/>
    </row>
    <row r="151" s="1" customFormat="1" ht="15" customHeight="1">
      <c r="B151" s="339"/>
      <c r="C151" s="366" t="s">
        <v>669</v>
      </c>
      <c r="D151" s="314"/>
      <c r="E151" s="314"/>
      <c r="F151" s="367" t="s">
        <v>666</v>
      </c>
      <c r="G151" s="314"/>
      <c r="H151" s="366" t="s">
        <v>706</v>
      </c>
      <c r="I151" s="366" t="s">
        <v>668</v>
      </c>
      <c r="J151" s="366">
        <v>120</v>
      </c>
      <c r="K151" s="362"/>
    </row>
    <row r="152" s="1" customFormat="1" ht="15" customHeight="1">
      <c r="B152" s="339"/>
      <c r="C152" s="366" t="s">
        <v>715</v>
      </c>
      <c r="D152" s="314"/>
      <c r="E152" s="314"/>
      <c r="F152" s="367" t="s">
        <v>666</v>
      </c>
      <c r="G152" s="314"/>
      <c r="H152" s="366" t="s">
        <v>726</v>
      </c>
      <c r="I152" s="366" t="s">
        <v>668</v>
      </c>
      <c r="J152" s="366" t="s">
        <v>717</v>
      </c>
      <c r="K152" s="362"/>
    </row>
    <row r="153" s="1" customFormat="1" ht="15" customHeight="1">
      <c r="B153" s="339"/>
      <c r="C153" s="366" t="s">
        <v>614</v>
      </c>
      <c r="D153" s="314"/>
      <c r="E153" s="314"/>
      <c r="F153" s="367" t="s">
        <v>666</v>
      </c>
      <c r="G153" s="314"/>
      <c r="H153" s="366" t="s">
        <v>727</v>
      </c>
      <c r="I153" s="366" t="s">
        <v>668</v>
      </c>
      <c r="J153" s="366" t="s">
        <v>717</v>
      </c>
      <c r="K153" s="362"/>
    </row>
    <row r="154" s="1" customFormat="1" ht="15" customHeight="1">
      <c r="B154" s="339"/>
      <c r="C154" s="366" t="s">
        <v>671</v>
      </c>
      <c r="D154" s="314"/>
      <c r="E154" s="314"/>
      <c r="F154" s="367" t="s">
        <v>672</v>
      </c>
      <c r="G154" s="314"/>
      <c r="H154" s="366" t="s">
        <v>706</v>
      </c>
      <c r="I154" s="366" t="s">
        <v>668</v>
      </c>
      <c r="J154" s="366">
        <v>50</v>
      </c>
      <c r="K154" s="362"/>
    </row>
    <row r="155" s="1" customFormat="1" ht="15" customHeight="1">
      <c r="B155" s="339"/>
      <c r="C155" s="366" t="s">
        <v>674</v>
      </c>
      <c r="D155" s="314"/>
      <c r="E155" s="314"/>
      <c r="F155" s="367" t="s">
        <v>666</v>
      </c>
      <c r="G155" s="314"/>
      <c r="H155" s="366" t="s">
        <v>706</v>
      </c>
      <c r="I155" s="366" t="s">
        <v>676</v>
      </c>
      <c r="J155" s="366"/>
      <c r="K155" s="362"/>
    </row>
    <row r="156" s="1" customFormat="1" ht="15" customHeight="1">
      <c r="B156" s="339"/>
      <c r="C156" s="366" t="s">
        <v>685</v>
      </c>
      <c r="D156" s="314"/>
      <c r="E156" s="314"/>
      <c r="F156" s="367" t="s">
        <v>672</v>
      </c>
      <c r="G156" s="314"/>
      <c r="H156" s="366" t="s">
        <v>706</v>
      </c>
      <c r="I156" s="366" t="s">
        <v>668</v>
      </c>
      <c r="J156" s="366">
        <v>50</v>
      </c>
      <c r="K156" s="362"/>
    </row>
    <row r="157" s="1" customFormat="1" ht="15" customHeight="1">
      <c r="B157" s="339"/>
      <c r="C157" s="366" t="s">
        <v>693</v>
      </c>
      <c r="D157" s="314"/>
      <c r="E157" s="314"/>
      <c r="F157" s="367" t="s">
        <v>672</v>
      </c>
      <c r="G157" s="314"/>
      <c r="H157" s="366" t="s">
        <v>706</v>
      </c>
      <c r="I157" s="366" t="s">
        <v>668</v>
      </c>
      <c r="J157" s="366">
        <v>50</v>
      </c>
      <c r="K157" s="362"/>
    </row>
    <row r="158" s="1" customFormat="1" ht="15" customHeight="1">
      <c r="B158" s="339"/>
      <c r="C158" s="366" t="s">
        <v>691</v>
      </c>
      <c r="D158" s="314"/>
      <c r="E158" s="314"/>
      <c r="F158" s="367" t="s">
        <v>672</v>
      </c>
      <c r="G158" s="314"/>
      <c r="H158" s="366" t="s">
        <v>706</v>
      </c>
      <c r="I158" s="366" t="s">
        <v>668</v>
      </c>
      <c r="J158" s="366">
        <v>50</v>
      </c>
      <c r="K158" s="362"/>
    </row>
    <row r="159" s="1" customFormat="1" ht="15" customHeight="1">
      <c r="B159" s="339"/>
      <c r="C159" s="366" t="s">
        <v>102</v>
      </c>
      <c r="D159" s="314"/>
      <c r="E159" s="314"/>
      <c r="F159" s="367" t="s">
        <v>666</v>
      </c>
      <c r="G159" s="314"/>
      <c r="H159" s="366" t="s">
        <v>728</v>
      </c>
      <c r="I159" s="366" t="s">
        <v>668</v>
      </c>
      <c r="J159" s="366" t="s">
        <v>729</v>
      </c>
      <c r="K159" s="362"/>
    </row>
    <row r="160" s="1" customFormat="1" ht="15" customHeight="1">
      <c r="B160" s="339"/>
      <c r="C160" s="366" t="s">
        <v>730</v>
      </c>
      <c r="D160" s="314"/>
      <c r="E160" s="314"/>
      <c r="F160" s="367" t="s">
        <v>666</v>
      </c>
      <c r="G160" s="314"/>
      <c r="H160" s="366" t="s">
        <v>731</v>
      </c>
      <c r="I160" s="366" t="s">
        <v>701</v>
      </c>
      <c r="J160" s="366"/>
      <c r="K160" s="362"/>
    </row>
    <row r="161" s="1" customFormat="1" ht="15" customHeight="1">
      <c r="B161" s="368"/>
      <c r="C161" s="348"/>
      <c r="D161" s="348"/>
      <c r="E161" s="348"/>
      <c r="F161" s="348"/>
      <c r="G161" s="348"/>
      <c r="H161" s="348"/>
      <c r="I161" s="348"/>
      <c r="J161" s="348"/>
      <c r="K161" s="369"/>
    </row>
    <row r="162" s="1" customFormat="1" ht="18.75" customHeight="1">
      <c r="B162" s="350"/>
      <c r="C162" s="360"/>
      <c r="D162" s="360"/>
      <c r="E162" s="360"/>
      <c r="F162" s="370"/>
      <c r="G162" s="360"/>
      <c r="H162" s="360"/>
      <c r="I162" s="360"/>
      <c r="J162" s="360"/>
      <c r="K162" s="350"/>
    </row>
    <row r="163" s="1" customFormat="1" ht="18.75" customHeight="1">
      <c r="B163" s="322"/>
      <c r="C163" s="322"/>
      <c r="D163" s="322"/>
      <c r="E163" s="322"/>
      <c r="F163" s="322"/>
      <c r="G163" s="322"/>
      <c r="H163" s="322"/>
      <c r="I163" s="322"/>
      <c r="J163" s="322"/>
      <c r="K163" s="322"/>
    </row>
    <row r="164" s="1" customFormat="1" ht="7.5" customHeight="1">
      <c r="B164" s="301"/>
      <c r="C164" s="302"/>
      <c r="D164" s="302"/>
      <c r="E164" s="302"/>
      <c r="F164" s="302"/>
      <c r="G164" s="302"/>
      <c r="H164" s="302"/>
      <c r="I164" s="302"/>
      <c r="J164" s="302"/>
      <c r="K164" s="303"/>
    </row>
    <row r="165" s="1" customFormat="1" ht="45" customHeight="1">
      <c r="B165" s="304"/>
      <c r="C165" s="305" t="s">
        <v>732</v>
      </c>
      <c r="D165" s="305"/>
      <c r="E165" s="305"/>
      <c r="F165" s="305"/>
      <c r="G165" s="305"/>
      <c r="H165" s="305"/>
      <c r="I165" s="305"/>
      <c r="J165" s="305"/>
      <c r="K165" s="306"/>
    </row>
    <row r="166" s="1" customFormat="1" ht="17.25" customHeight="1">
      <c r="B166" s="304"/>
      <c r="C166" s="329" t="s">
        <v>660</v>
      </c>
      <c r="D166" s="329"/>
      <c r="E166" s="329"/>
      <c r="F166" s="329" t="s">
        <v>661</v>
      </c>
      <c r="G166" s="371"/>
      <c r="H166" s="372" t="s">
        <v>56</v>
      </c>
      <c r="I166" s="372" t="s">
        <v>59</v>
      </c>
      <c r="J166" s="329" t="s">
        <v>662</v>
      </c>
      <c r="K166" s="306"/>
    </row>
    <row r="167" s="1" customFormat="1" ht="17.25" customHeight="1">
      <c r="B167" s="307"/>
      <c r="C167" s="331" t="s">
        <v>663</v>
      </c>
      <c r="D167" s="331"/>
      <c r="E167" s="331"/>
      <c r="F167" s="332" t="s">
        <v>664</v>
      </c>
      <c r="G167" s="373"/>
      <c r="H167" s="374"/>
      <c r="I167" s="374"/>
      <c r="J167" s="331" t="s">
        <v>665</v>
      </c>
      <c r="K167" s="309"/>
    </row>
    <row r="168" s="1" customFormat="1" ht="5.25" customHeight="1">
      <c r="B168" s="339"/>
      <c r="C168" s="334"/>
      <c r="D168" s="334"/>
      <c r="E168" s="334"/>
      <c r="F168" s="334"/>
      <c r="G168" s="335"/>
      <c r="H168" s="334"/>
      <c r="I168" s="334"/>
      <c r="J168" s="334"/>
      <c r="K168" s="362"/>
    </row>
    <row r="169" s="1" customFormat="1" ht="15" customHeight="1">
      <c r="B169" s="339"/>
      <c r="C169" s="314" t="s">
        <v>669</v>
      </c>
      <c r="D169" s="314"/>
      <c r="E169" s="314"/>
      <c r="F169" s="337" t="s">
        <v>666</v>
      </c>
      <c r="G169" s="314"/>
      <c r="H169" s="314" t="s">
        <v>706</v>
      </c>
      <c r="I169" s="314" t="s">
        <v>668</v>
      </c>
      <c r="J169" s="314">
        <v>120</v>
      </c>
      <c r="K169" s="362"/>
    </row>
    <row r="170" s="1" customFormat="1" ht="15" customHeight="1">
      <c r="B170" s="339"/>
      <c r="C170" s="314" t="s">
        <v>715</v>
      </c>
      <c r="D170" s="314"/>
      <c r="E170" s="314"/>
      <c r="F170" s="337" t="s">
        <v>666</v>
      </c>
      <c r="G170" s="314"/>
      <c r="H170" s="314" t="s">
        <v>716</v>
      </c>
      <c r="I170" s="314" t="s">
        <v>668</v>
      </c>
      <c r="J170" s="314" t="s">
        <v>717</v>
      </c>
      <c r="K170" s="362"/>
    </row>
    <row r="171" s="1" customFormat="1" ht="15" customHeight="1">
      <c r="B171" s="339"/>
      <c r="C171" s="314" t="s">
        <v>614</v>
      </c>
      <c r="D171" s="314"/>
      <c r="E171" s="314"/>
      <c r="F171" s="337" t="s">
        <v>666</v>
      </c>
      <c r="G171" s="314"/>
      <c r="H171" s="314" t="s">
        <v>733</v>
      </c>
      <c r="I171" s="314" t="s">
        <v>668</v>
      </c>
      <c r="J171" s="314" t="s">
        <v>717</v>
      </c>
      <c r="K171" s="362"/>
    </row>
    <row r="172" s="1" customFormat="1" ht="15" customHeight="1">
      <c r="B172" s="339"/>
      <c r="C172" s="314" t="s">
        <v>671</v>
      </c>
      <c r="D172" s="314"/>
      <c r="E172" s="314"/>
      <c r="F172" s="337" t="s">
        <v>672</v>
      </c>
      <c r="G172" s="314"/>
      <c r="H172" s="314" t="s">
        <v>733</v>
      </c>
      <c r="I172" s="314" t="s">
        <v>668</v>
      </c>
      <c r="J172" s="314">
        <v>50</v>
      </c>
      <c r="K172" s="362"/>
    </row>
    <row r="173" s="1" customFormat="1" ht="15" customHeight="1">
      <c r="B173" s="339"/>
      <c r="C173" s="314" t="s">
        <v>674</v>
      </c>
      <c r="D173" s="314"/>
      <c r="E173" s="314"/>
      <c r="F173" s="337" t="s">
        <v>666</v>
      </c>
      <c r="G173" s="314"/>
      <c r="H173" s="314" t="s">
        <v>733</v>
      </c>
      <c r="I173" s="314" t="s">
        <v>676</v>
      </c>
      <c r="J173" s="314"/>
      <c r="K173" s="362"/>
    </row>
    <row r="174" s="1" customFormat="1" ht="15" customHeight="1">
      <c r="B174" s="339"/>
      <c r="C174" s="314" t="s">
        <v>685</v>
      </c>
      <c r="D174" s="314"/>
      <c r="E174" s="314"/>
      <c r="F174" s="337" t="s">
        <v>672</v>
      </c>
      <c r="G174" s="314"/>
      <c r="H174" s="314" t="s">
        <v>733</v>
      </c>
      <c r="I174" s="314" t="s">
        <v>668</v>
      </c>
      <c r="J174" s="314">
        <v>50</v>
      </c>
      <c r="K174" s="362"/>
    </row>
    <row r="175" s="1" customFormat="1" ht="15" customHeight="1">
      <c r="B175" s="339"/>
      <c r="C175" s="314" t="s">
        <v>693</v>
      </c>
      <c r="D175" s="314"/>
      <c r="E175" s="314"/>
      <c r="F175" s="337" t="s">
        <v>672</v>
      </c>
      <c r="G175" s="314"/>
      <c r="H175" s="314" t="s">
        <v>733</v>
      </c>
      <c r="I175" s="314" t="s">
        <v>668</v>
      </c>
      <c r="J175" s="314">
        <v>50</v>
      </c>
      <c r="K175" s="362"/>
    </row>
    <row r="176" s="1" customFormat="1" ht="15" customHeight="1">
      <c r="B176" s="339"/>
      <c r="C176" s="314" t="s">
        <v>691</v>
      </c>
      <c r="D176" s="314"/>
      <c r="E176" s="314"/>
      <c r="F176" s="337" t="s">
        <v>672</v>
      </c>
      <c r="G176" s="314"/>
      <c r="H176" s="314" t="s">
        <v>733</v>
      </c>
      <c r="I176" s="314" t="s">
        <v>668</v>
      </c>
      <c r="J176" s="314">
        <v>50</v>
      </c>
      <c r="K176" s="362"/>
    </row>
    <row r="177" s="1" customFormat="1" ht="15" customHeight="1">
      <c r="B177" s="339"/>
      <c r="C177" s="314" t="s">
        <v>117</v>
      </c>
      <c r="D177" s="314"/>
      <c r="E177" s="314"/>
      <c r="F177" s="337" t="s">
        <v>666</v>
      </c>
      <c r="G177" s="314"/>
      <c r="H177" s="314" t="s">
        <v>734</v>
      </c>
      <c r="I177" s="314" t="s">
        <v>735</v>
      </c>
      <c r="J177" s="314"/>
      <c r="K177" s="362"/>
    </row>
    <row r="178" s="1" customFormat="1" ht="15" customHeight="1">
      <c r="B178" s="339"/>
      <c r="C178" s="314" t="s">
        <v>59</v>
      </c>
      <c r="D178" s="314"/>
      <c r="E178" s="314"/>
      <c r="F178" s="337" t="s">
        <v>666</v>
      </c>
      <c r="G178" s="314"/>
      <c r="H178" s="314" t="s">
        <v>736</v>
      </c>
      <c r="I178" s="314" t="s">
        <v>737</v>
      </c>
      <c r="J178" s="314">
        <v>1</v>
      </c>
      <c r="K178" s="362"/>
    </row>
    <row r="179" s="1" customFormat="1" ht="15" customHeight="1">
      <c r="B179" s="339"/>
      <c r="C179" s="314" t="s">
        <v>55</v>
      </c>
      <c r="D179" s="314"/>
      <c r="E179" s="314"/>
      <c r="F179" s="337" t="s">
        <v>666</v>
      </c>
      <c r="G179" s="314"/>
      <c r="H179" s="314" t="s">
        <v>738</v>
      </c>
      <c r="I179" s="314" t="s">
        <v>668</v>
      </c>
      <c r="J179" s="314">
        <v>20</v>
      </c>
      <c r="K179" s="362"/>
    </row>
    <row r="180" s="1" customFormat="1" ht="15" customHeight="1">
      <c r="B180" s="339"/>
      <c r="C180" s="314" t="s">
        <v>56</v>
      </c>
      <c r="D180" s="314"/>
      <c r="E180" s="314"/>
      <c r="F180" s="337" t="s">
        <v>666</v>
      </c>
      <c r="G180" s="314"/>
      <c r="H180" s="314" t="s">
        <v>739</v>
      </c>
      <c r="I180" s="314" t="s">
        <v>668</v>
      </c>
      <c r="J180" s="314">
        <v>255</v>
      </c>
      <c r="K180" s="362"/>
    </row>
    <row r="181" s="1" customFormat="1" ht="15" customHeight="1">
      <c r="B181" s="339"/>
      <c r="C181" s="314" t="s">
        <v>118</v>
      </c>
      <c r="D181" s="314"/>
      <c r="E181" s="314"/>
      <c r="F181" s="337" t="s">
        <v>666</v>
      </c>
      <c r="G181" s="314"/>
      <c r="H181" s="314" t="s">
        <v>630</v>
      </c>
      <c r="I181" s="314" t="s">
        <v>668</v>
      </c>
      <c r="J181" s="314">
        <v>10</v>
      </c>
      <c r="K181" s="362"/>
    </row>
    <row r="182" s="1" customFormat="1" ht="15" customHeight="1">
      <c r="B182" s="339"/>
      <c r="C182" s="314" t="s">
        <v>119</v>
      </c>
      <c r="D182" s="314"/>
      <c r="E182" s="314"/>
      <c r="F182" s="337" t="s">
        <v>666</v>
      </c>
      <c r="G182" s="314"/>
      <c r="H182" s="314" t="s">
        <v>740</v>
      </c>
      <c r="I182" s="314" t="s">
        <v>701</v>
      </c>
      <c r="J182" s="314"/>
      <c r="K182" s="362"/>
    </row>
    <row r="183" s="1" customFormat="1" ht="15" customHeight="1">
      <c r="B183" s="339"/>
      <c r="C183" s="314" t="s">
        <v>741</v>
      </c>
      <c r="D183" s="314"/>
      <c r="E183" s="314"/>
      <c r="F183" s="337" t="s">
        <v>666</v>
      </c>
      <c r="G183" s="314"/>
      <c r="H183" s="314" t="s">
        <v>742</v>
      </c>
      <c r="I183" s="314" t="s">
        <v>701</v>
      </c>
      <c r="J183" s="314"/>
      <c r="K183" s="362"/>
    </row>
    <row r="184" s="1" customFormat="1" ht="15" customHeight="1">
      <c r="B184" s="339"/>
      <c r="C184" s="314" t="s">
        <v>730</v>
      </c>
      <c r="D184" s="314"/>
      <c r="E184" s="314"/>
      <c r="F184" s="337" t="s">
        <v>666</v>
      </c>
      <c r="G184" s="314"/>
      <c r="H184" s="314" t="s">
        <v>743</v>
      </c>
      <c r="I184" s="314" t="s">
        <v>701</v>
      </c>
      <c r="J184" s="314"/>
      <c r="K184" s="362"/>
    </row>
    <row r="185" s="1" customFormat="1" ht="15" customHeight="1">
      <c r="B185" s="339"/>
      <c r="C185" s="314" t="s">
        <v>121</v>
      </c>
      <c r="D185" s="314"/>
      <c r="E185" s="314"/>
      <c r="F185" s="337" t="s">
        <v>672</v>
      </c>
      <c r="G185" s="314"/>
      <c r="H185" s="314" t="s">
        <v>744</v>
      </c>
      <c r="I185" s="314" t="s">
        <v>668</v>
      </c>
      <c r="J185" s="314">
        <v>50</v>
      </c>
      <c r="K185" s="362"/>
    </row>
    <row r="186" s="1" customFormat="1" ht="15" customHeight="1">
      <c r="B186" s="339"/>
      <c r="C186" s="314" t="s">
        <v>745</v>
      </c>
      <c r="D186" s="314"/>
      <c r="E186" s="314"/>
      <c r="F186" s="337" t="s">
        <v>672</v>
      </c>
      <c r="G186" s="314"/>
      <c r="H186" s="314" t="s">
        <v>746</v>
      </c>
      <c r="I186" s="314" t="s">
        <v>747</v>
      </c>
      <c r="J186" s="314"/>
      <c r="K186" s="362"/>
    </row>
    <row r="187" s="1" customFormat="1" ht="15" customHeight="1">
      <c r="B187" s="339"/>
      <c r="C187" s="314" t="s">
        <v>748</v>
      </c>
      <c r="D187" s="314"/>
      <c r="E187" s="314"/>
      <c r="F187" s="337" t="s">
        <v>672</v>
      </c>
      <c r="G187" s="314"/>
      <c r="H187" s="314" t="s">
        <v>749</v>
      </c>
      <c r="I187" s="314" t="s">
        <v>747</v>
      </c>
      <c r="J187" s="314"/>
      <c r="K187" s="362"/>
    </row>
    <row r="188" s="1" customFormat="1" ht="15" customHeight="1">
      <c r="B188" s="339"/>
      <c r="C188" s="314" t="s">
        <v>750</v>
      </c>
      <c r="D188" s="314"/>
      <c r="E188" s="314"/>
      <c r="F188" s="337" t="s">
        <v>672</v>
      </c>
      <c r="G188" s="314"/>
      <c r="H188" s="314" t="s">
        <v>751</v>
      </c>
      <c r="I188" s="314" t="s">
        <v>747</v>
      </c>
      <c r="J188" s="314"/>
      <c r="K188" s="362"/>
    </row>
    <row r="189" s="1" customFormat="1" ht="15" customHeight="1">
      <c r="B189" s="339"/>
      <c r="C189" s="375" t="s">
        <v>752</v>
      </c>
      <c r="D189" s="314"/>
      <c r="E189" s="314"/>
      <c r="F189" s="337" t="s">
        <v>672</v>
      </c>
      <c r="G189" s="314"/>
      <c r="H189" s="314" t="s">
        <v>753</v>
      </c>
      <c r="I189" s="314" t="s">
        <v>754</v>
      </c>
      <c r="J189" s="376" t="s">
        <v>755</v>
      </c>
      <c r="K189" s="362"/>
    </row>
    <row r="190" s="18" customFormat="1" ht="15" customHeight="1">
      <c r="B190" s="377"/>
      <c r="C190" s="378" t="s">
        <v>756</v>
      </c>
      <c r="D190" s="379"/>
      <c r="E190" s="379"/>
      <c r="F190" s="380" t="s">
        <v>672</v>
      </c>
      <c r="G190" s="379"/>
      <c r="H190" s="379" t="s">
        <v>757</v>
      </c>
      <c r="I190" s="379" t="s">
        <v>754</v>
      </c>
      <c r="J190" s="381" t="s">
        <v>755</v>
      </c>
      <c r="K190" s="382"/>
    </row>
    <row r="191" s="1" customFormat="1" ht="15" customHeight="1">
      <c r="B191" s="339"/>
      <c r="C191" s="375" t="s">
        <v>44</v>
      </c>
      <c r="D191" s="314"/>
      <c r="E191" s="314"/>
      <c r="F191" s="337" t="s">
        <v>666</v>
      </c>
      <c r="G191" s="314"/>
      <c r="H191" s="311" t="s">
        <v>758</v>
      </c>
      <c r="I191" s="314" t="s">
        <v>759</v>
      </c>
      <c r="J191" s="314"/>
      <c r="K191" s="362"/>
    </row>
    <row r="192" s="1" customFormat="1" ht="15" customHeight="1">
      <c r="B192" s="339"/>
      <c r="C192" s="375" t="s">
        <v>760</v>
      </c>
      <c r="D192" s="314"/>
      <c r="E192" s="314"/>
      <c r="F192" s="337" t="s">
        <v>666</v>
      </c>
      <c r="G192" s="314"/>
      <c r="H192" s="314" t="s">
        <v>761</v>
      </c>
      <c r="I192" s="314" t="s">
        <v>701</v>
      </c>
      <c r="J192" s="314"/>
      <c r="K192" s="362"/>
    </row>
    <row r="193" s="1" customFormat="1" ht="15" customHeight="1">
      <c r="B193" s="339"/>
      <c r="C193" s="375" t="s">
        <v>762</v>
      </c>
      <c r="D193" s="314"/>
      <c r="E193" s="314"/>
      <c r="F193" s="337" t="s">
        <v>666</v>
      </c>
      <c r="G193" s="314"/>
      <c r="H193" s="314" t="s">
        <v>763</v>
      </c>
      <c r="I193" s="314" t="s">
        <v>701</v>
      </c>
      <c r="J193" s="314"/>
      <c r="K193" s="362"/>
    </row>
    <row r="194" s="1" customFormat="1" ht="15" customHeight="1">
      <c r="B194" s="339"/>
      <c r="C194" s="375" t="s">
        <v>764</v>
      </c>
      <c r="D194" s="314"/>
      <c r="E194" s="314"/>
      <c r="F194" s="337" t="s">
        <v>672</v>
      </c>
      <c r="G194" s="314"/>
      <c r="H194" s="314" t="s">
        <v>765</v>
      </c>
      <c r="I194" s="314" t="s">
        <v>701</v>
      </c>
      <c r="J194" s="314"/>
      <c r="K194" s="362"/>
    </row>
    <row r="195" s="1" customFormat="1" ht="15" customHeight="1">
      <c r="B195" s="368"/>
      <c r="C195" s="383"/>
      <c r="D195" s="348"/>
      <c r="E195" s="348"/>
      <c r="F195" s="348"/>
      <c r="G195" s="348"/>
      <c r="H195" s="348"/>
      <c r="I195" s="348"/>
      <c r="J195" s="348"/>
      <c r="K195" s="369"/>
    </row>
    <row r="196" s="1" customFormat="1" ht="18.75" customHeight="1">
      <c r="B196" s="350"/>
      <c r="C196" s="360"/>
      <c r="D196" s="360"/>
      <c r="E196" s="360"/>
      <c r="F196" s="370"/>
      <c r="G196" s="360"/>
      <c r="H196" s="360"/>
      <c r="I196" s="360"/>
      <c r="J196" s="360"/>
      <c r="K196" s="350"/>
    </row>
    <row r="197" s="1" customFormat="1" ht="18.75" customHeight="1">
      <c r="B197" s="350"/>
      <c r="C197" s="360"/>
      <c r="D197" s="360"/>
      <c r="E197" s="360"/>
      <c r="F197" s="370"/>
      <c r="G197" s="360"/>
      <c r="H197" s="360"/>
      <c r="I197" s="360"/>
      <c r="J197" s="360"/>
      <c r="K197" s="350"/>
    </row>
    <row r="198" s="1" customFormat="1" ht="18.75" customHeight="1">
      <c r="B198" s="322"/>
      <c r="C198" s="322"/>
      <c r="D198" s="322"/>
      <c r="E198" s="322"/>
      <c r="F198" s="322"/>
      <c r="G198" s="322"/>
      <c r="H198" s="322"/>
      <c r="I198" s="322"/>
      <c r="J198" s="322"/>
      <c r="K198" s="322"/>
    </row>
    <row r="199" s="1" customFormat="1" ht="13.5">
      <c r="B199" s="301"/>
      <c r="C199" s="302"/>
      <c r="D199" s="302"/>
      <c r="E199" s="302"/>
      <c r="F199" s="302"/>
      <c r="G199" s="302"/>
      <c r="H199" s="302"/>
      <c r="I199" s="302"/>
      <c r="J199" s="302"/>
      <c r="K199" s="303"/>
    </row>
    <row r="200" s="1" customFormat="1" ht="21">
      <c r="B200" s="304"/>
      <c r="C200" s="305" t="s">
        <v>766</v>
      </c>
      <c r="D200" s="305"/>
      <c r="E200" s="305"/>
      <c r="F200" s="305"/>
      <c r="G200" s="305"/>
      <c r="H200" s="305"/>
      <c r="I200" s="305"/>
      <c r="J200" s="305"/>
      <c r="K200" s="306"/>
    </row>
    <row r="201" s="1" customFormat="1" ht="25.5" customHeight="1">
      <c r="B201" s="304"/>
      <c r="C201" s="384" t="s">
        <v>767</v>
      </c>
      <c r="D201" s="384"/>
      <c r="E201" s="384"/>
      <c r="F201" s="384" t="s">
        <v>768</v>
      </c>
      <c r="G201" s="385"/>
      <c r="H201" s="384" t="s">
        <v>769</v>
      </c>
      <c r="I201" s="384"/>
      <c r="J201" s="384"/>
      <c r="K201" s="306"/>
    </row>
    <row r="202" s="1" customFormat="1" ht="5.25" customHeight="1">
      <c r="B202" s="339"/>
      <c r="C202" s="334"/>
      <c r="D202" s="334"/>
      <c r="E202" s="334"/>
      <c r="F202" s="334"/>
      <c r="G202" s="360"/>
      <c r="H202" s="334"/>
      <c r="I202" s="334"/>
      <c r="J202" s="334"/>
      <c r="K202" s="362"/>
    </row>
    <row r="203" s="1" customFormat="1" ht="15" customHeight="1">
      <c r="B203" s="339"/>
      <c r="C203" s="314" t="s">
        <v>759</v>
      </c>
      <c r="D203" s="314"/>
      <c r="E203" s="314"/>
      <c r="F203" s="337" t="s">
        <v>45</v>
      </c>
      <c r="G203" s="314"/>
      <c r="H203" s="314" t="s">
        <v>770</v>
      </c>
      <c r="I203" s="314"/>
      <c r="J203" s="314"/>
      <c r="K203" s="362"/>
    </row>
    <row r="204" s="1" customFormat="1" ht="15" customHeight="1">
      <c r="B204" s="339"/>
      <c r="C204" s="314"/>
      <c r="D204" s="314"/>
      <c r="E204" s="314"/>
      <c r="F204" s="337" t="s">
        <v>46</v>
      </c>
      <c r="G204" s="314"/>
      <c r="H204" s="314" t="s">
        <v>771</v>
      </c>
      <c r="I204" s="314"/>
      <c r="J204" s="314"/>
      <c r="K204" s="362"/>
    </row>
    <row r="205" s="1" customFormat="1" ht="15" customHeight="1">
      <c r="B205" s="339"/>
      <c r="C205" s="314"/>
      <c r="D205" s="314"/>
      <c r="E205" s="314"/>
      <c r="F205" s="337" t="s">
        <v>49</v>
      </c>
      <c r="G205" s="314"/>
      <c r="H205" s="314" t="s">
        <v>772</v>
      </c>
      <c r="I205" s="314"/>
      <c r="J205" s="314"/>
      <c r="K205" s="362"/>
    </row>
    <row r="206" s="1" customFormat="1" ht="15" customHeight="1">
      <c r="B206" s="339"/>
      <c r="C206" s="314"/>
      <c r="D206" s="314"/>
      <c r="E206" s="314"/>
      <c r="F206" s="337" t="s">
        <v>47</v>
      </c>
      <c r="G206" s="314"/>
      <c r="H206" s="314" t="s">
        <v>773</v>
      </c>
      <c r="I206" s="314"/>
      <c r="J206" s="314"/>
      <c r="K206" s="362"/>
    </row>
    <row r="207" s="1" customFormat="1" ht="15" customHeight="1">
      <c r="B207" s="339"/>
      <c r="C207" s="314"/>
      <c r="D207" s="314"/>
      <c r="E207" s="314"/>
      <c r="F207" s="337" t="s">
        <v>48</v>
      </c>
      <c r="G207" s="314"/>
      <c r="H207" s="314" t="s">
        <v>774</v>
      </c>
      <c r="I207" s="314"/>
      <c r="J207" s="314"/>
      <c r="K207" s="362"/>
    </row>
    <row r="208" s="1" customFormat="1" ht="15" customHeight="1">
      <c r="B208" s="339"/>
      <c r="C208" s="314"/>
      <c r="D208" s="314"/>
      <c r="E208" s="314"/>
      <c r="F208" s="337"/>
      <c r="G208" s="314"/>
      <c r="H208" s="314"/>
      <c r="I208" s="314"/>
      <c r="J208" s="314"/>
      <c r="K208" s="362"/>
    </row>
    <row r="209" s="1" customFormat="1" ht="15" customHeight="1">
      <c r="B209" s="339"/>
      <c r="C209" s="314" t="s">
        <v>713</v>
      </c>
      <c r="D209" s="314"/>
      <c r="E209" s="314"/>
      <c r="F209" s="337" t="s">
        <v>81</v>
      </c>
      <c r="G209" s="314"/>
      <c r="H209" s="314" t="s">
        <v>775</v>
      </c>
      <c r="I209" s="314"/>
      <c r="J209" s="314"/>
      <c r="K209" s="362"/>
    </row>
    <row r="210" s="1" customFormat="1" ht="15" customHeight="1">
      <c r="B210" s="339"/>
      <c r="C210" s="314"/>
      <c r="D210" s="314"/>
      <c r="E210" s="314"/>
      <c r="F210" s="337" t="s">
        <v>608</v>
      </c>
      <c r="G210" s="314"/>
      <c r="H210" s="314" t="s">
        <v>609</v>
      </c>
      <c r="I210" s="314"/>
      <c r="J210" s="314"/>
      <c r="K210" s="362"/>
    </row>
    <row r="211" s="1" customFormat="1" ht="15" customHeight="1">
      <c r="B211" s="339"/>
      <c r="C211" s="314"/>
      <c r="D211" s="314"/>
      <c r="E211" s="314"/>
      <c r="F211" s="337" t="s">
        <v>606</v>
      </c>
      <c r="G211" s="314"/>
      <c r="H211" s="314" t="s">
        <v>776</v>
      </c>
      <c r="I211" s="314"/>
      <c r="J211" s="314"/>
      <c r="K211" s="362"/>
    </row>
    <row r="212" s="1" customFormat="1" ht="15" customHeight="1">
      <c r="B212" s="386"/>
      <c r="C212" s="314"/>
      <c r="D212" s="314"/>
      <c r="E212" s="314"/>
      <c r="F212" s="337" t="s">
        <v>610</v>
      </c>
      <c r="G212" s="375"/>
      <c r="H212" s="366" t="s">
        <v>611</v>
      </c>
      <c r="I212" s="366"/>
      <c r="J212" s="366"/>
      <c r="K212" s="387"/>
    </row>
    <row r="213" s="1" customFormat="1" ht="15" customHeight="1">
      <c r="B213" s="386"/>
      <c r="C213" s="314"/>
      <c r="D213" s="314"/>
      <c r="E213" s="314"/>
      <c r="F213" s="337" t="s">
        <v>612</v>
      </c>
      <c r="G213" s="375"/>
      <c r="H213" s="366" t="s">
        <v>777</v>
      </c>
      <c r="I213" s="366"/>
      <c r="J213" s="366"/>
      <c r="K213" s="387"/>
    </row>
    <row r="214" s="1" customFormat="1" ht="15" customHeight="1">
      <c r="B214" s="386"/>
      <c r="C214" s="314"/>
      <c r="D214" s="314"/>
      <c r="E214" s="314"/>
      <c r="F214" s="337"/>
      <c r="G214" s="375"/>
      <c r="H214" s="366"/>
      <c r="I214" s="366"/>
      <c r="J214" s="366"/>
      <c r="K214" s="387"/>
    </row>
    <row r="215" s="1" customFormat="1" ht="15" customHeight="1">
      <c r="B215" s="386"/>
      <c r="C215" s="314" t="s">
        <v>737</v>
      </c>
      <c r="D215" s="314"/>
      <c r="E215" s="314"/>
      <c r="F215" s="337">
        <v>1</v>
      </c>
      <c r="G215" s="375"/>
      <c r="H215" s="366" t="s">
        <v>778</v>
      </c>
      <c r="I215" s="366"/>
      <c r="J215" s="366"/>
      <c r="K215" s="387"/>
    </row>
    <row r="216" s="1" customFormat="1" ht="15" customHeight="1">
      <c r="B216" s="386"/>
      <c r="C216" s="314"/>
      <c r="D216" s="314"/>
      <c r="E216" s="314"/>
      <c r="F216" s="337">
        <v>2</v>
      </c>
      <c r="G216" s="375"/>
      <c r="H216" s="366" t="s">
        <v>779</v>
      </c>
      <c r="I216" s="366"/>
      <c r="J216" s="366"/>
      <c r="K216" s="387"/>
    </row>
    <row r="217" s="1" customFormat="1" ht="15" customHeight="1">
      <c r="B217" s="386"/>
      <c r="C217" s="314"/>
      <c r="D217" s="314"/>
      <c r="E217" s="314"/>
      <c r="F217" s="337">
        <v>3</v>
      </c>
      <c r="G217" s="375"/>
      <c r="H217" s="366" t="s">
        <v>780</v>
      </c>
      <c r="I217" s="366"/>
      <c r="J217" s="366"/>
      <c r="K217" s="387"/>
    </row>
    <row r="218" s="1" customFormat="1" ht="15" customHeight="1">
      <c r="B218" s="386"/>
      <c r="C218" s="314"/>
      <c r="D218" s="314"/>
      <c r="E218" s="314"/>
      <c r="F218" s="337">
        <v>4</v>
      </c>
      <c r="G218" s="375"/>
      <c r="H218" s="366" t="s">
        <v>781</v>
      </c>
      <c r="I218" s="366"/>
      <c r="J218" s="366"/>
      <c r="K218" s="387"/>
    </row>
    <row r="219" s="1" customFormat="1" ht="12.75" customHeight="1">
      <c r="B219" s="388"/>
      <c r="C219" s="389"/>
      <c r="D219" s="389"/>
      <c r="E219" s="389"/>
      <c r="F219" s="389"/>
      <c r="G219" s="389"/>
      <c r="H219" s="389"/>
      <c r="I219" s="389"/>
      <c r="J219" s="389"/>
      <c r="K219" s="39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Michal Pešek</dc:creator>
  <cp:lastModifiedBy>Michal Pešek</cp:lastModifiedBy>
  <dcterms:created xsi:type="dcterms:W3CDTF">2024-08-15T13:29:17Z</dcterms:created>
  <dcterms:modified xsi:type="dcterms:W3CDTF">2024-08-15T13:29:20Z</dcterms:modified>
</cp:coreProperties>
</file>