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0 - Vedlejší a ostatní ..." sheetId="2" r:id="rId2"/>
    <sheet name="SO 102.1 - Rekonstrukce u..." sheetId="3" r:id="rId3"/>
    <sheet name="SO 102.2 - Rekonstrukce u..." sheetId="4" r:id="rId4"/>
    <sheet name="SO 107.1 - Rekonstrukce v..." sheetId="5" r:id="rId5"/>
    <sheet name="SO 107.2 - Rekonstrukce v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'000 - Vedlejší a ostatní ...'!$C$83:$K$108</definedName>
    <definedName name="_xlnm.Print_Area" localSheetId="1">'000 - Vedlejší a ostatní ...'!$C$4:$J$39,'000 - Vedlejší a ostatní ...'!$C$45:$J$65,'000 - Vedlejší a ostatní ...'!$C$71:$K$108</definedName>
    <definedName name="_xlnm.Print_Titles" localSheetId="1">'000 - Vedlejší a ostatní ...'!$83:$83</definedName>
    <definedName name="_xlnm._FilterDatabase" localSheetId="2" hidden="1">'SO 102.1 - Rekonstrukce u...'!$C$86:$K$209</definedName>
    <definedName name="_xlnm.Print_Area" localSheetId="2">'SO 102.1 - Rekonstrukce u...'!$C$4:$J$39,'SO 102.1 - Rekonstrukce u...'!$C$45:$J$68,'SO 102.1 - Rekonstrukce u...'!$C$74:$K$209</definedName>
    <definedName name="_xlnm.Print_Titles" localSheetId="2">'SO 102.1 - Rekonstrukce u...'!$86:$86</definedName>
    <definedName name="_xlnm._FilterDatabase" localSheetId="3" hidden="1">'SO 102.2 - Rekonstrukce u...'!$C$83:$K$131</definedName>
    <definedName name="_xlnm.Print_Area" localSheetId="3">'SO 102.2 - Rekonstrukce u...'!$C$4:$J$39,'SO 102.2 - Rekonstrukce u...'!$C$45:$J$65,'SO 102.2 - Rekonstrukce u...'!$C$71:$K$131</definedName>
    <definedName name="_xlnm.Print_Titles" localSheetId="3">'SO 102.2 - Rekonstrukce u...'!$83:$83</definedName>
    <definedName name="_xlnm._FilterDatabase" localSheetId="4" hidden="1">'SO 107.1 - Rekonstrukce v...'!$C$88:$K$201</definedName>
    <definedName name="_xlnm.Print_Area" localSheetId="4">'SO 107.1 - Rekonstrukce v...'!$C$4:$J$39,'SO 107.1 - Rekonstrukce v...'!$C$45:$J$70,'SO 107.1 - Rekonstrukce v...'!$C$76:$K$201</definedName>
    <definedName name="_xlnm.Print_Titles" localSheetId="4">'SO 107.1 - Rekonstrukce v...'!$88:$88</definedName>
    <definedName name="_xlnm._FilterDatabase" localSheetId="5" hidden="1">'SO 107.2 - Rekonstrukce v...'!$C$83:$K$119</definedName>
    <definedName name="_xlnm.Print_Area" localSheetId="5">'SO 107.2 - Rekonstrukce v...'!$C$4:$J$39,'SO 107.2 - Rekonstrukce v...'!$C$45:$J$65,'SO 107.2 - Rekonstrukce v...'!$C$71:$K$119</definedName>
    <definedName name="_xlnm.Print_Titles" localSheetId="5">'SO 107.2 - Rekonstrukce v...'!$83:$83</definedName>
    <definedName name="_xlnm.Print_Area" localSheetId="6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6" r="J37"/>
  <c r="J36"/>
  <c i="1" r="AY59"/>
  <c i="6" r="J35"/>
  <c i="1" r="AX59"/>
  <c i="6"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4"/>
  <c r="BI114"/>
  <c r="BH114"/>
  <c r="BG114"/>
  <c r="BF114"/>
  <c r="T114"/>
  <c r="R114"/>
  <c r="P114"/>
  <c r="BK114"/>
  <c r="J114"/>
  <c r="BE114"/>
  <c r="BI113"/>
  <c r="BH113"/>
  <c r="BG113"/>
  <c r="BF113"/>
  <c r="T113"/>
  <c r="T112"/>
  <c r="R113"/>
  <c r="R112"/>
  <c r="P113"/>
  <c r="P112"/>
  <c r="BK113"/>
  <c r="BK112"/>
  <c r="J112"/>
  <c r="J113"/>
  <c r="BE113"/>
  <c r="J63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6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7"/>
  <c r="F37"/>
  <c i="1" r="BD59"/>
  <c i="6" r="BH87"/>
  <c r="F36"/>
  <c i="1" r="BC59"/>
  <c i="6" r="BG87"/>
  <c r="F35"/>
  <c i="1" r="BB59"/>
  <c i="6" r="BF87"/>
  <c r="J34"/>
  <c i="1" r="AW59"/>
  <c i="6" r="F34"/>
  <c i="1" r="BA59"/>
  <c i="6" r="T87"/>
  <c r="T86"/>
  <c r="T85"/>
  <c r="T84"/>
  <c r="R87"/>
  <c r="R86"/>
  <c r="R85"/>
  <c r="R84"/>
  <c r="P87"/>
  <c r="P86"/>
  <c r="P85"/>
  <c r="P84"/>
  <c i="1" r="AU59"/>
  <c i="6" r="BK87"/>
  <c r="BK86"/>
  <c r="J86"/>
  <c r="BK85"/>
  <c r="J85"/>
  <c r="BK84"/>
  <c r="J84"/>
  <c r="J59"/>
  <c r="J30"/>
  <c i="1" r="AG59"/>
  <c i="6" r="J87"/>
  <c r="BE87"/>
  <c r="J33"/>
  <c i="1" r="AV59"/>
  <c i="6" r="F33"/>
  <c i="1" r="AZ59"/>
  <c i="6" r="J61"/>
  <c r="J60"/>
  <c r="J81"/>
  <c r="J80"/>
  <c r="F80"/>
  <c r="F78"/>
  <c r="E76"/>
  <c r="J55"/>
  <c r="J54"/>
  <c r="F54"/>
  <c r="F52"/>
  <c r="E50"/>
  <c r="J39"/>
  <c r="J18"/>
  <c r="E18"/>
  <c r="F81"/>
  <c r="F55"/>
  <c r="J17"/>
  <c r="J12"/>
  <c r="J78"/>
  <c r="J52"/>
  <c r="E7"/>
  <c r="E74"/>
  <c r="E48"/>
  <c i="5" r="J37"/>
  <c r="J36"/>
  <c i="1" r="AY58"/>
  <c i="5" r="J35"/>
  <c i="1" r="AX58"/>
  <c i="5" r="BI200"/>
  <c r="BH200"/>
  <c r="BG200"/>
  <c r="BF200"/>
  <c r="T200"/>
  <c r="T199"/>
  <c r="T198"/>
  <c r="R200"/>
  <c r="R199"/>
  <c r="R198"/>
  <c r="P200"/>
  <c r="P199"/>
  <c r="P198"/>
  <c r="BK200"/>
  <c r="BK199"/>
  <c r="J199"/>
  <c r="BK198"/>
  <c r="J198"/>
  <c r="J200"/>
  <c r="BE200"/>
  <c r="J69"/>
  <c r="J68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/>
  <c r="BI193"/>
  <c r="BH193"/>
  <c r="BG193"/>
  <c r="BF193"/>
  <c r="T193"/>
  <c r="T192"/>
  <c r="R193"/>
  <c r="R192"/>
  <c r="P193"/>
  <c r="P192"/>
  <c r="BK193"/>
  <c r="BK192"/>
  <c r="J192"/>
  <c r="J193"/>
  <c r="BE193"/>
  <c r="J67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1"/>
  <c r="BH181"/>
  <c r="BG181"/>
  <c r="BF181"/>
  <c r="T181"/>
  <c r="R181"/>
  <c r="P181"/>
  <c r="BK181"/>
  <c r="J181"/>
  <c r="BE181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5"/>
  <c r="BH165"/>
  <c r="BG165"/>
  <c r="BF165"/>
  <c r="T165"/>
  <c r="T164"/>
  <c r="R165"/>
  <c r="R164"/>
  <c r="P165"/>
  <c r="P164"/>
  <c r="BK165"/>
  <c r="BK164"/>
  <c r="J164"/>
  <c r="J165"/>
  <c r="BE165"/>
  <c r="J66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/>
  <c r="J151"/>
  <c r="BE151"/>
  <c r="J65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1"/>
  <c r="BH131"/>
  <c r="BG131"/>
  <c r="BF131"/>
  <c r="T131"/>
  <c r="T130"/>
  <c r="R131"/>
  <c r="R130"/>
  <c r="P131"/>
  <c r="P130"/>
  <c r="BK131"/>
  <c r="BK130"/>
  <c r="J130"/>
  <c r="J131"/>
  <c r="BE131"/>
  <c r="J64"/>
  <c r="BI128"/>
  <c r="BH128"/>
  <c r="BG128"/>
  <c r="BF128"/>
  <c r="T128"/>
  <c r="T127"/>
  <c r="R128"/>
  <c r="R127"/>
  <c r="P128"/>
  <c r="P127"/>
  <c r="BK128"/>
  <c r="BK127"/>
  <c r="J127"/>
  <c r="J128"/>
  <c r="BE128"/>
  <c r="J63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2"/>
  <c r="BH122"/>
  <c r="BG122"/>
  <c r="BF122"/>
  <c r="T122"/>
  <c r="T121"/>
  <c r="R122"/>
  <c r="R121"/>
  <c r="P122"/>
  <c r="P121"/>
  <c r="BK122"/>
  <c r="BK121"/>
  <c r="J121"/>
  <c r="J122"/>
  <c r="BE122"/>
  <c r="J62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2"/>
  <c r="F37"/>
  <c i="1" r="BD58"/>
  <c i="5" r="BH92"/>
  <c r="F36"/>
  <c i="1" r="BC58"/>
  <c i="5" r="BG92"/>
  <c r="F35"/>
  <c i="1" r="BB58"/>
  <c i="5" r="BF92"/>
  <c r="J34"/>
  <c i="1" r="AW58"/>
  <c i="5" r="F34"/>
  <c i="1" r="BA58"/>
  <c i="5" r="T92"/>
  <c r="T91"/>
  <c r="T90"/>
  <c r="T89"/>
  <c r="R92"/>
  <c r="R91"/>
  <c r="R90"/>
  <c r="R89"/>
  <c r="P92"/>
  <c r="P91"/>
  <c r="P90"/>
  <c r="P89"/>
  <c i="1" r="AU58"/>
  <c i="5" r="BK92"/>
  <c r="BK91"/>
  <c r="J91"/>
  <c r="BK90"/>
  <c r="J90"/>
  <c r="BK89"/>
  <c r="J89"/>
  <c r="J59"/>
  <c r="J30"/>
  <c i="1" r="AG58"/>
  <c i="5" r="J92"/>
  <c r="BE92"/>
  <c r="J33"/>
  <c i="1" r="AV58"/>
  <c i="5" r="F33"/>
  <c i="1" r="AZ58"/>
  <c i="5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4" r="J37"/>
  <c r="J36"/>
  <c i="1" r="AY57"/>
  <c i="4" r="J35"/>
  <c i="1" r="AX57"/>
  <c i="4"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8"/>
  <c r="BH128"/>
  <c r="BG128"/>
  <c r="BF128"/>
  <c r="T128"/>
  <c r="T127"/>
  <c r="R128"/>
  <c r="R127"/>
  <c r="P128"/>
  <c r="P127"/>
  <c r="BK128"/>
  <c r="BK127"/>
  <c r="J127"/>
  <c r="J128"/>
  <c r="BE128"/>
  <c r="J64"/>
  <c r="BI124"/>
  <c r="BH124"/>
  <c r="BG124"/>
  <c r="BF124"/>
  <c r="T124"/>
  <c r="R124"/>
  <c r="P124"/>
  <c r="BK124"/>
  <c r="J124"/>
  <c r="BE124"/>
  <c r="BI123"/>
  <c r="BH123"/>
  <c r="BG123"/>
  <c r="BF123"/>
  <c r="T123"/>
  <c r="T122"/>
  <c r="R123"/>
  <c r="R122"/>
  <c r="P123"/>
  <c r="P122"/>
  <c r="BK123"/>
  <c r="BK122"/>
  <c r="J122"/>
  <c r="J123"/>
  <c r="BE123"/>
  <c r="J63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7"/>
  <c r="BH107"/>
  <c r="BG107"/>
  <c r="BF107"/>
  <c r="T107"/>
  <c r="T106"/>
  <c r="R107"/>
  <c r="R106"/>
  <c r="P107"/>
  <c r="P106"/>
  <c r="BK107"/>
  <c r="BK106"/>
  <c r="J106"/>
  <c r="J107"/>
  <c r="BE107"/>
  <c r="J62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F37"/>
  <c i="1" r="BD57"/>
  <c i="4" r="BH87"/>
  <c r="F36"/>
  <c i="1" r="BC57"/>
  <c i="4" r="BG87"/>
  <c r="F35"/>
  <c i="1" r="BB57"/>
  <c i="4" r="BF87"/>
  <c r="J34"/>
  <c i="1" r="AW57"/>
  <c i="4" r="F34"/>
  <c i="1" r="BA57"/>
  <c i="4" r="T87"/>
  <c r="T86"/>
  <c r="T85"/>
  <c r="T84"/>
  <c r="R87"/>
  <c r="R86"/>
  <c r="R85"/>
  <c r="R84"/>
  <c r="P87"/>
  <c r="P86"/>
  <c r="P85"/>
  <c r="P84"/>
  <c i="1" r="AU57"/>
  <c i="4" r="BK87"/>
  <c r="BK86"/>
  <c r="J86"/>
  <c r="BK85"/>
  <c r="J85"/>
  <c r="BK84"/>
  <c r="J84"/>
  <c r="J59"/>
  <c r="J30"/>
  <c i="1" r="AG57"/>
  <c i="4" r="J87"/>
  <c r="BE87"/>
  <c r="J33"/>
  <c i="1" r="AV57"/>
  <c i="4" r="F33"/>
  <c i="1" r="AZ57"/>
  <c i="4" r="J61"/>
  <c r="J60"/>
  <c r="J81"/>
  <c r="J80"/>
  <c r="F80"/>
  <c r="F78"/>
  <c r="E76"/>
  <c r="J55"/>
  <c r="J54"/>
  <c r="F54"/>
  <c r="F52"/>
  <c r="E50"/>
  <c r="J39"/>
  <c r="J18"/>
  <c r="E18"/>
  <c r="F81"/>
  <c r="F55"/>
  <c r="J17"/>
  <c r="J12"/>
  <c r="J78"/>
  <c r="J52"/>
  <c r="E7"/>
  <c r="E74"/>
  <c r="E48"/>
  <c i="3" r="J37"/>
  <c r="J36"/>
  <c i="1" r="AY56"/>
  <c i="3" r="J35"/>
  <c i="1" r="AX56"/>
  <c i="3"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205"/>
  <c r="BH205"/>
  <c r="BG205"/>
  <c r="BF205"/>
  <c r="T205"/>
  <c r="T204"/>
  <c r="R205"/>
  <c r="R204"/>
  <c r="P205"/>
  <c r="P204"/>
  <c r="BK205"/>
  <c r="BK204"/>
  <c r="J204"/>
  <c r="J205"/>
  <c r="BE205"/>
  <c r="J67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2"/>
  <c r="BH172"/>
  <c r="BG172"/>
  <c r="BF172"/>
  <c r="T172"/>
  <c r="T171"/>
  <c r="R172"/>
  <c r="R171"/>
  <c r="P172"/>
  <c r="P171"/>
  <c r="BK172"/>
  <c r="BK171"/>
  <c r="J171"/>
  <c r="J172"/>
  <c r="BE172"/>
  <c r="J66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T157"/>
  <c r="R158"/>
  <c r="R157"/>
  <c r="P158"/>
  <c r="P157"/>
  <c r="BK158"/>
  <c r="BK157"/>
  <c r="J157"/>
  <c r="J158"/>
  <c r="BE158"/>
  <c r="J6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2"/>
  <c r="BH132"/>
  <c r="BG132"/>
  <c r="BF132"/>
  <c r="T132"/>
  <c r="T131"/>
  <c r="R132"/>
  <c r="R131"/>
  <c r="P132"/>
  <c r="P131"/>
  <c r="BK132"/>
  <c r="BK131"/>
  <c r="J131"/>
  <c r="J132"/>
  <c r="BE132"/>
  <c r="J64"/>
  <c r="BI129"/>
  <c r="BH129"/>
  <c r="BG129"/>
  <c r="BF129"/>
  <c r="T129"/>
  <c r="T128"/>
  <c r="R129"/>
  <c r="R128"/>
  <c r="P129"/>
  <c r="P128"/>
  <c r="BK129"/>
  <c r="BK128"/>
  <c r="J128"/>
  <c r="J129"/>
  <c r="BE129"/>
  <c r="J63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3"/>
  <c r="BH123"/>
  <c r="BG123"/>
  <c r="BF123"/>
  <c r="T123"/>
  <c r="T122"/>
  <c r="R123"/>
  <c r="R122"/>
  <c r="P123"/>
  <c r="P122"/>
  <c r="BK123"/>
  <c r="BK122"/>
  <c r="J122"/>
  <c r="J123"/>
  <c r="BE123"/>
  <c r="J6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90"/>
  <c r="F37"/>
  <c i="1" r="BD56"/>
  <c i="3" r="BH90"/>
  <c r="F36"/>
  <c i="1" r="BC56"/>
  <c i="3" r="BG90"/>
  <c r="F35"/>
  <c i="1" r="BB56"/>
  <c i="3" r="BF90"/>
  <c r="J34"/>
  <c i="1" r="AW56"/>
  <c i="3" r="F34"/>
  <c i="1" r="BA56"/>
  <c i="3" r="T90"/>
  <c r="T89"/>
  <c r="T88"/>
  <c r="T87"/>
  <c r="R90"/>
  <c r="R89"/>
  <c r="R88"/>
  <c r="R87"/>
  <c r="P90"/>
  <c r="P89"/>
  <c r="P88"/>
  <c r="P87"/>
  <c i="1" r="AU56"/>
  <c i="3" r="BK90"/>
  <c r="BK89"/>
  <c r="J89"/>
  <c r="BK88"/>
  <c r="J88"/>
  <c r="BK87"/>
  <c r="J87"/>
  <c r="J59"/>
  <c r="J30"/>
  <c i="1" r="AG56"/>
  <c i="3" r="J90"/>
  <c r="BE90"/>
  <c r="J33"/>
  <c i="1" r="AV56"/>
  <c i="3" r="F33"/>
  <c i="1" r="AZ56"/>
  <c i="3" r="J61"/>
  <c r="J60"/>
  <c r="J84"/>
  <c r="J83"/>
  <c r="F83"/>
  <c r="F81"/>
  <c r="E79"/>
  <c r="J55"/>
  <c r="J54"/>
  <c r="F54"/>
  <c r="F52"/>
  <c r="E50"/>
  <c r="J39"/>
  <c r="J18"/>
  <c r="E18"/>
  <c r="F84"/>
  <c r="F55"/>
  <c r="J17"/>
  <c r="J12"/>
  <c r="J81"/>
  <c r="J52"/>
  <c r="E7"/>
  <c r="E77"/>
  <c r="E48"/>
  <c i="2" r="J37"/>
  <c r="J36"/>
  <c i="1" r="AY55"/>
  <c i="2" r="J35"/>
  <c i="1" r="AX55"/>
  <c i="2"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T102"/>
  <c r="R103"/>
  <c r="R102"/>
  <c r="P103"/>
  <c r="P102"/>
  <c r="BK103"/>
  <c r="BK102"/>
  <c r="J102"/>
  <c r="J103"/>
  <c r="BE103"/>
  <c r="J64"/>
  <c r="BI100"/>
  <c r="BH100"/>
  <c r="BG100"/>
  <c r="BF100"/>
  <c r="T100"/>
  <c r="T99"/>
  <c r="R100"/>
  <c r="R99"/>
  <c r="P100"/>
  <c r="P99"/>
  <c r="BK100"/>
  <c r="BK99"/>
  <c r="J99"/>
  <c r="J100"/>
  <c r="BE100"/>
  <c r="J63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62"/>
  <c r="BI89"/>
  <c r="BH89"/>
  <c r="BG89"/>
  <c r="BF89"/>
  <c r="T89"/>
  <c r="R89"/>
  <c r="P89"/>
  <c r="BK89"/>
  <c r="J89"/>
  <c r="BE89"/>
  <c r="BI87"/>
  <c r="F37"/>
  <c i="1" r="BD55"/>
  <c i="2" r="BH87"/>
  <c r="F36"/>
  <c i="1" r="BC55"/>
  <c i="2" r="BG87"/>
  <c r="F35"/>
  <c i="1" r="BB55"/>
  <c i="2" r="BF87"/>
  <c r="J34"/>
  <c i="1" r="AW55"/>
  <c i="2" r="F34"/>
  <c i="1" r="BA55"/>
  <c i="2" r="T87"/>
  <c r="T86"/>
  <c r="T85"/>
  <c r="T84"/>
  <c r="R87"/>
  <c r="R86"/>
  <c r="R85"/>
  <c r="R84"/>
  <c r="P87"/>
  <c r="P86"/>
  <c r="P85"/>
  <c r="P84"/>
  <c i="1" r="AU55"/>
  <c i="2" r="BK87"/>
  <c r="BK86"/>
  <c r="J86"/>
  <c r="BK85"/>
  <c r="J85"/>
  <c r="BK84"/>
  <c r="J84"/>
  <c r="J59"/>
  <c r="J30"/>
  <c i="1" r="AG55"/>
  <c i="2" r="J87"/>
  <c r="BE87"/>
  <c r="J33"/>
  <c i="1" r="AV55"/>
  <c i="2" r="F33"/>
  <c i="1" r="AZ55"/>
  <c i="2" r="J61"/>
  <c r="J60"/>
  <c r="J81"/>
  <c r="J80"/>
  <c r="F80"/>
  <c r="F78"/>
  <c r="E76"/>
  <c r="J55"/>
  <c r="J54"/>
  <c r="F54"/>
  <c r="F52"/>
  <c r="E50"/>
  <c r="J39"/>
  <c r="J18"/>
  <c r="E18"/>
  <c r="F81"/>
  <c r="F55"/>
  <c r="J17"/>
  <c r="J12"/>
  <c r="J78"/>
  <c r="J52"/>
  <c r="E7"/>
  <c r="E74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<sst xmlns="http://schemas.openxmlformats.org/spreadsheetml/2006/main">
  <si>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</si>
  <si>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</si>
  <si>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</si>
  <si>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</si>
  <si>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</si>
  <si>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{bc5cfc51-2bad-4afe-bce5-abb9a967be2b}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</si>
  <si>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</si>
  <si>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</si>
  <si>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</si>
  <si>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</si>
  <si>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</si>
  <si>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</si>
  <si>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</si>
  <si>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</si>
  <si>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2014-000082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</si>
  <si>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</si>
  <si>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</si>
  <si>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komunikací a chodníků v lokalitě U škol, Okříšky</t>
  </si>
  <si>
    <t>KSO:</t>
  </si>
  <si>
    <t/>
  </si>
  <si>
    <t>CC-CZ:</t>
  </si>
  <si>
    <t>Místo:</t>
  </si>
  <si>
    <t>Okříšky</t>
  </si>
  <si>
    <t>Datum:</t>
  </si>
  <si>
    <t>14. 2. 2019</t>
  </si>
  <si>
    <t>Zadavatel:</t>
  </si>
  <si>
    <t>IČ:</t>
  </si>
  <si>
    <t>Městys Okříšky</t>
  </si>
  <si>
    <t>DIČ:</t>
  </si>
  <si>
    <t>Uchazeč:</t>
  </si>
  <si>
    <t>Vyplň údaj</t>
  </si>
  <si>
    <t>Projektant:</t>
  </si>
  <si>
    <t>18198228</t>
  </si>
  <si>
    <t>PROfi Jihlava spol. s r.o.</t>
  </si>
  <si>
    <t>CZ18198228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</si>
  <si>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</si>
  <si>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</si>
  <si>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</si>
  <si>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</si>
  <si>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</si>
  <si>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</si>
  <si>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</si>
  <si>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</si>
  <si>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</si>
  <si>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</si>
  <si>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</si>
  <si>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</si>
  <si>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</si>
  <si>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</si>
  <si>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</si>
  <si>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</si>
  <si>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</si>
  <si>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</si>
  <si>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</si>
  <si>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</si>
  <si>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</si>
  <si>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</si>
  <si>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</si>
  <si>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</si>
  <si>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</si>
  <si>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</si>
  <si>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</si>
  <si>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</si>
  <si>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</si>
  <si>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</si>
  <si>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</si>
  <si>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</si>
  <si>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</si>
  <si>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</si>
  <si>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</si>
  <si>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</si>
  <si>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</si>
  <si>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</si>
  <si>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</si>
  <si>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</si>
  <si>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</si>
  <si>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</si>
  <si>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</si>
  <si>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</si>
  <si>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</si>
  <si>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STA</t>
  </si>
  <si>
    <t>1</t>
  </si>
  <si>
    <t>{5f75ca0c-b733-406c-b582-70bfa3507016}</t>
  </si>
  <si>
    <t>2</t>
  </si>
  <si>
    <t>SO 102.1</t>
  </si>
  <si>
    <t>Rekonstrukce ulice V zahradách_komunikace</t>
  </si>
  <si>
    <t>{a2896158-81c9-436f-929a-f0ea574ab8f5}</t>
  </si>
  <si>
    <t>SO 102.2</t>
  </si>
  <si>
    <t>Rekonstrukce ulice V zahradách_chodník</t>
  </si>
  <si>
    <t>{803075cd-7015-4237-a978-9aca51665723}</t>
  </si>
  <si>
    <t>SO 107.1</t>
  </si>
  <si>
    <t>Rekonstrukce velkého parkoviště na ulici U Stadionu_komunikace+parkoviště</t>
  </si>
  <si>
    <t>{dfe0c873-1c6a-4d5f-a848-ae9eeaf52ac0}</t>
  </si>
  <si>
    <t>SO 107.2</t>
  </si>
  <si>
    <t>Rekonstrukce velkého parkoviště na ulici U Stadionu_chodník</t>
  </si>
  <si>
    <t>{ed4d80ce-4572-4ee5-8938-63e9d5c39003}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</si>
  <si>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</si>
  <si>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</si>
  <si>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</si>
  <si>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</si>
  <si>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</si>
  <si>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</si>
  <si>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</si>
  <si>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</si>
  <si>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</si>
  <si>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</si>
  <si>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</si>
  <si>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</si>
  <si>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</si>
  <si>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</si>
  <si>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</si>
  <si>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</si>
  <si>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</si>
  <si>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</si>
  <si>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</si>
  <si>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</si>
  <si>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</si>
  <si>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</si>
  <si>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</si>
  <si>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</si>
  <si>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</si>
  <si>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</si>
  <si>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</si>
  <si>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</si>
  <si>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</si>
  <si>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</si>
  <si>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</si>
  <si>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</si>
  <si>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</si>
  <si>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</si>
  <si>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kpl</t>
  </si>
  <si>
    <t>1024</t>
  </si>
  <si>
    <t>485895206</t>
  </si>
  <si>
    <t>P</t>
  </si>
  <si>
    <t>Poznámka k položce:_x000d_
Zajištění vytýčení veškerých stávajících inženýrských sítí (včetně úhrady za vytýčení), odpovědnost za jejich neporušení během výstavby a zpětné předání jejich správcům</t>
  </si>
  <si>
    <t>012303000</t>
  </si>
  <si>
    <t>Geodetické práce po výstavbě</t>
  </si>
  <si>
    <t>481022591</t>
  </si>
  <si>
    <t>Poznámka k položce:_x000d_
náklady na zajištění geodet. zaměření skutečného provedení stavby</t>
  </si>
  <si>
    <t>VRN3</t>
  </si>
  <si>
    <t>Zařízení staveniště</t>
  </si>
  <si>
    <t>3</t>
  </si>
  <si>
    <t>031203000</t>
  </si>
  <si>
    <t>Terénní úpravy pro zařízení staveniště</t>
  </si>
  <si>
    <t>-665809835</t>
  </si>
  <si>
    <t>4</t>
  </si>
  <si>
    <t>032002000</t>
  </si>
  <si>
    <t>Vybavení staveniště</t>
  </si>
  <si>
    <t>-109303033</t>
  </si>
  <si>
    <t>Poznámka k položce:_x000d_
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</t>
  </si>
  <si>
    <t>034002000</t>
  </si>
  <si>
    <t>Zabezpečení staveniště</t>
  </si>
  <si>
    <t>-1861135178</t>
  </si>
  <si>
    <t>Poznámka k položce:_x000d_
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staveniště.</t>
  </si>
  <si>
    <t>6</t>
  </si>
  <si>
    <t>039002000</t>
  </si>
  <si>
    <t>Zrušení zařízení staveniště</t>
  </si>
  <si>
    <t>-523368150</t>
  </si>
  <si>
    <t>Poznámka k položce:_x000d_
Náklady na odstranění objektů zařízení staveniště vč. přípojek a jejich odvoz. Náklady na úpravu povrchů po odstranění zařízení staveniště a úklid ploch, na kterých bylo zařízení staveniště provozováno</t>
  </si>
  <si>
    <t>VRN7</t>
  </si>
  <si>
    <t>Provozní vlivy</t>
  </si>
  <si>
    <t>7</t>
  </si>
  <si>
    <t>072002000</t>
  </si>
  <si>
    <t>Silniční provoz</t>
  </si>
  <si>
    <t>732304032</t>
  </si>
  <si>
    <t>Poznámka k položce:_x000d_
zpracování DIO, vč. zřízení a odstranění přechodného dopravního značení_x000d_
Zajištění vydání všech potřebných rozhodnutí a stanovení pro přechodnou úpravu provozu na pozemních komunikacích dle zpracované projektové dokumentace a dle vyjádření dotčených orgánů;_x000d_
-Soustavnou péči zhotovitele o kvalitní přechodné značení _x000d_
-Zabezpečení změny dopravního značení</t>
  </si>
  <si>
    <t>VRN9</t>
  </si>
  <si>
    <t>Ostatní náklady</t>
  </si>
  <si>
    <t>8</t>
  </si>
  <si>
    <t>091002001</t>
  </si>
  <si>
    <t>Ostatní náklady související s objektem</t>
  </si>
  <si>
    <t>-1146244960</t>
  </si>
  <si>
    <t>Poznámka k položce:_x000d_
odvodnění staveniště po dobu stavby</t>
  </si>
  <si>
    <t>9</t>
  </si>
  <si>
    <t>092002000</t>
  </si>
  <si>
    <t>Ostatní náklady související s provozem</t>
  </si>
  <si>
    <t>-929734701</t>
  </si>
  <si>
    <t>Poznámka k položce:_x000d_
zřízení a odstranění dočasných chodníků a pěších tras po dobu stavby</t>
  </si>
  <si>
    <t>10</t>
  </si>
  <si>
    <t>092002002</t>
  </si>
  <si>
    <t>1110671803</t>
  </si>
  <si>
    <t>Poznámka k položce:_x000d_
Manipulace s kontejnery do místa přístupného pro svoz odpadů a zpět na původní místo. Po celou dobu stavby.</t>
  </si>
  <si>
    <t>SO 102.1 - Rekonstrukce ulice V zahradách_komunikace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</si>
  <si>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</si>
  <si>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</si>
  <si>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</si>
  <si>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</si>
  <si>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</si>
  <si>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</si>
  <si>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</si>
  <si>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</si>
  <si>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</si>
  <si>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</si>
  <si>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</si>
  <si>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</si>
  <si>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</si>
  <si>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m2</t>
  </si>
  <si>
    <t>CS ÚRS 2019 01</t>
  </si>
  <si>
    <t>147631794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</si>
  <si>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</si>
  <si>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</si>
  <si>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</si>
  <si>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-726394492</t>
  </si>
  <si>
    <t>Poznámka k položce:_x000d_
vč. stáv.beton.lože</t>
  </si>
  <si>
    <t>122302203</t>
  </si>
  <si>
    <t>Odkopávky a prokopávky nezapažené pro silnice s přemístěním výkopku v příčných profilech na vzdálenost do 15 m nebo s naložením na dopravní prostředek v hornině tř. 4 přes 1 000 do 5 000 m3</t>
  </si>
  <si>
    <t>m3</t>
  </si>
  <si>
    <t>1819960250</t>
  </si>
  <si>
    <t>VV</t>
  </si>
  <si>
    <t>(2072*0.52+704*0.3*0.2)</t>
  </si>
  <si>
    <t>130951121</t>
  </si>
  <si>
    <t>Bourání konstrukcí v hloubených vykopávkách s přemístěním suti na hromady na vzdálenost do 20 m nebo s naložením na dopravní prostředek strojně z betonu prostého neprokládaného</t>
  </si>
  <si>
    <t>-1050627787</t>
  </si>
  <si>
    <t>Poznámka k položce:_x000d_
uliční vpusť</t>
  </si>
  <si>
    <t>0.165*13</t>
  </si>
  <si>
    <t>132301101</t>
  </si>
  <si>
    <t>Hloubení zapažených i nezapažených rýh šířky do 600 mm s urovnáním dna do předepsaného profilu a spádu v hornině tř. 4 do 100 m3</t>
  </si>
  <si>
    <t>1342425505</t>
  </si>
  <si>
    <t>Poznámka k položce:_x000d_
Výkop drenáže.</t>
  </si>
  <si>
    <t>616*0,3*0,3</t>
  </si>
  <si>
    <t>132301201</t>
  </si>
  <si>
    <t>Hloubení zapažených i nezapažených rýh šířky přes 600 do 2 000 mm s urovnáním dna do předepsaného profilu a spádu v hornině tř. 4 do 100 m3</t>
  </si>
  <si>
    <t>1760774141</t>
  </si>
  <si>
    <t>(1.5*0.8*59)+(0.8*0.8*16)</t>
  </si>
  <si>
    <t>151101101</t>
  </si>
  <si>
    <t>Zřízení pažení a rozepření stěn rýh pro podzemní vedení pro všechny šířky rýhy příložné pro jakoukoliv mezerovitost, hloubky do 2 m</t>
  </si>
  <si>
    <t>111296071</t>
  </si>
  <si>
    <t>1.5*59*2+0.8*16*2</t>
  </si>
  <si>
    <t>151101111</t>
  </si>
  <si>
    <t>Odstranění pažení a rozepření stěn rýh pro podzemní vedení s uložením materiálu na vzdálenost do 3 m od kraje výkopu příložné, hloubky do 2 m</t>
  </si>
  <si>
    <t>1570446946</t>
  </si>
  <si>
    <t>162701105.R</t>
  </si>
  <si>
    <t>Vodorovné přemístění výkopku nebo sypaniny po suchu na obvyklém dopravním prostředku, bez naložení výkopku, avšak se složením bez rozhrnutí z horniny tř. 1 až 4 na skládku zhotovitele.</t>
  </si>
  <si>
    <t>-852375349</t>
  </si>
  <si>
    <t>"odkopávky pro komunikace" (2072*0,52+704*0,3*0,2)</t>
  </si>
  <si>
    <t>"odvodnění" (0.8*0.5*59)+(0.8*0.8*16)</t>
  </si>
  <si>
    <t>"drenáž" 616*0,3*0,3</t>
  </si>
  <si>
    <t>171201201</t>
  </si>
  <si>
    <t>Uložení sypaniny na skládky</t>
  </si>
  <si>
    <t>791395488</t>
  </si>
  <si>
    <t>11</t>
  </si>
  <si>
    <t>171201211</t>
  </si>
  <si>
    <t>Poplatek za uložení stavebního odpadu na skládce (skládkovné) zeminy a kameniva zatříděného do Katalogu odpadů pod kódem 170 504</t>
  </si>
  <si>
    <t>t</t>
  </si>
  <si>
    <t>-1953984526</t>
  </si>
  <si>
    <t>1208.96*2</t>
  </si>
  <si>
    <t>12</t>
  </si>
  <si>
    <t>174201101</t>
  </si>
  <si>
    <t>Zásyp sypaninou z jakékoliv horniny s uložením výkopku ve vrstvách bez zhutnění jam, šachet, rýh nebo kolem objektů v těchto vykopávkách</t>
  </si>
  <si>
    <t>764885818</t>
  </si>
  <si>
    <t>0.8*1*59</t>
  </si>
  <si>
    <t>13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</si>
  <si>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</si>
  <si>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</si>
  <si>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-376521364</t>
  </si>
  <si>
    <t>0.8*0.4*59</t>
  </si>
  <si>
    <t>14</t>
  </si>
  <si>
    <t>M</t>
  </si>
  <si>
    <t>58331200</t>
  </si>
  <si>
    <t>štěrkopísek netříděný zásypový</t>
  </si>
  <si>
    <t>-885719031</t>
  </si>
  <si>
    <t>18,88*2 'Přepočtené koeficientem množství</t>
  </si>
  <si>
    <t>181951102</t>
  </si>
  <si>
    <t>Úprava pláně vyrovnáním výškových rozdílů v hornině tř. 1 až 4 se zhutněním</t>
  </si>
  <si>
    <t>1616606506</t>
  </si>
  <si>
    <t>2050+704*0.3</t>
  </si>
  <si>
    <t>Zakládání</t>
  </si>
  <si>
    <t>16</t>
  </si>
  <si>
    <t>211971110</t>
  </si>
  <si>
    <t>Zřízení opláštění výplně z geotextilie odvodňovacích žeber nebo trativodů v rýze nebo zářezu se stěnami šikmými o sklonu do 1:2</t>
  </si>
  <si>
    <t>-1764005351</t>
  </si>
  <si>
    <t>616*0,3*4</t>
  </si>
  <si>
    <t>17</t>
  </si>
  <si>
    <t>69311198</t>
  </si>
  <si>
    <t xml:space="preserve">geotextilie netkaná separační, ochranná, filtrační, drenážní  PES(70%)+PP(30%) 250g/m2</t>
  </si>
  <si>
    <t>-444364514</t>
  </si>
  <si>
    <t>18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</si>
  <si>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</si>
  <si>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</si>
  <si>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792085392</t>
  </si>
  <si>
    <t>2*308</t>
  </si>
  <si>
    <t>Vodorovné konstrukce</t>
  </si>
  <si>
    <t>19</t>
  </si>
  <si>
    <t>451572111</t>
  </si>
  <si>
    <t>Lože pod potrubí, stoky a drobné objekty v otevřeném výkopu z kameniva drobného těženého 0 až 4 mm</t>
  </si>
  <si>
    <t>-1159726537</t>
  </si>
  <si>
    <t>0.8*0.1*59</t>
  </si>
  <si>
    <t>Komunikace pozemní</t>
  </si>
  <si>
    <t>20</t>
  </si>
  <si>
    <t>564861111</t>
  </si>
  <si>
    <t>Podklad ze štěrkodrti ŠD s rozprostřením a zhutněním, po zhutnění tl. 200 mm</t>
  </si>
  <si>
    <t>2095771745</t>
  </si>
  <si>
    <t>Poznámka k položce:_x000d_
ŠDb</t>
  </si>
  <si>
    <t>2072+704*0.3-300</t>
  </si>
  <si>
    <t>564871111</t>
  </si>
  <si>
    <t>Podklad ze štěrkodrti ŠD s rozprostřením a zhutněním, po zhutnění tl. 250 mm</t>
  </si>
  <si>
    <t>383524390</t>
  </si>
  <si>
    <t>22</t>
  </si>
  <si>
    <t>564962111</t>
  </si>
  <si>
    <t>Podklad z mechanicky zpevněného kameniva MZK (minerální beton) s rozprostřením a s hutněním, po zhutnění tl. 200 mm</t>
  </si>
  <si>
    <t>2117247974</t>
  </si>
  <si>
    <t>23</t>
  </si>
  <si>
    <t>564962113</t>
  </si>
  <si>
    <t>Podklad z mechanicky zpevněného kameniva MZK (minerální beton) s rozprostřením a s hutněním, po zhutnění tl. 220 mm</t>
  </si>
  <si>
    <t>-632058635</t>
  </si>
  <si>
    <t>24</t>
  </si>
  <si>
    <t>565165111</t>
  </si>
  <si>
    <t>Asfaltový beton vrstva podkladní ACP 16 (obalované kamenivo střednězrnné - OKS) s rozprostřením a zhutněním v pruhu šířky do 3 m, po zhutnění tl. 80 mm</t>
  </si>
  <si>
    <t>-1509551831</t>
  </si>
  <si>
    <t>Poznámka k položce:_x000d_
ACP 16+</t>
  </si>
  <si>
    <t>2050-300</t>
  </si>
  <si>
    <t>25</t>
  </si>
  <si>
    <t>573111115</t>
  </si>
  <si>
    <t>Postřik infiltrační PI z asfaltu silničního s posypem kamenivem, v množství 2,50 kg/m2</t>
  </si>
  <si>
    <t>1394840159</t>
  </si>
  <si>
    <t>26</t>
  </si>
  <si>
    <t>573231108</t>
  </si>
  <si>
    <t>Postřik spojovací PS bez posypu kamenivem ze silniční emulze, v množství 0,50 kg/m2</t>
  </si>
  <si>
    <t>859758341</t>
  </si>
  <si>
    <t>27</t>
  </si>
  <si>
    <t>577134111</t>
  </si>
  <si>
    <t>Asfaltový beton vrstva obrusná ACO 11 (ABS) s rozprostřením a se zhutněním z nemodifikovaného asfaltu v pruhu šířky do 3 m tř. I, po zhutnění tl. 40 mm</t>
  </si>
  <si>
    <t>-1189738261</t>
  </si>
  <si>
    <t>Poznámka k položce:_x000d_
ACO 11 S</t>
  </si>
  <si>
    <t>28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</si>
  <si>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</si>
  <si>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</si>
  <si>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-3719535</t>
  </si>
  <si>
    <t>29</t>
  </si>
  <si>
    <t>58381007</t>
  </si>
  <si>
    <t>kostka dlažební žula drobná 8/10</t>
  </si>
  <si>
    <t>1869245821</t>
  </si>
  <si>
    <t>297,029702970297*1,01 'Přepočtené koeficientem množství</t>
  </si>
  <si>
    <t>30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</si>
  <si>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</si>
  <si>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</si>
  <si>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823087486</t>
  </si>
  <si>
    <t>31</t>
  </si>
  <si>
    <t>59245020</t>
  </si>
  <si>
    <t>dlažba skladebná betonová 200x100x80mm přírodní</t>
  </si>
  <si>
    <t>1487828641</t>
  </si>
  <si>
    <t>22*0.02</t>
  </si>
  <si>
    <t>Trubní vedení</t>
  </si>
  <si>
    <t>32</t>
  </si>
  <si>
    <t>871353121</t>
  </si>
  <si>
    <t>Montáž kanalizačního potrubí z plastů z tvrdého PVC těsněných gumovým kroužkem v otevřeném výkopu ve sklonu do 20 % DN 200</t>
  </si>
  <si>
    <t>-228475994</t>
  </si>
  <si>
    <t>33</t>
  </si>
  <si>
    <t>28611178</t>
  </si>
  <si>
    <t xml:space="preserve">trubka kanalizační PVC DN 200x6000 mm  SN 10</t>
  </si>
  <si>
    <t>1194814031</t>
  </si>
  <si>
    <t>34</t>
  </si>
  <si>
    <t>877355121.R</t>
  </si>
  <si>
    <t>Zaústění potrubí DN200 do stávající kanalizace</t>
  </si>
  <si>
    <t>1572913691</t>
  </si>
  <si>
    <t>Poznámka k položce:_x000d_
Položka zahrnuje veškeré práce a materiál související s napojení potrubí PP DN 200 do stávající kanalizace. V položce je zahrnuta i dodávka a monáž tvarovek potřebných pro napojení do stávající kanalizace.</t>
  </si>
  <si>
    <t>35</t>
  </si>
  <si>
    <t>895941111</t>
  </si>
  <si>
    <t>Zřízení vpusti kanalizační uliční z betonových dílců typ UV-50 normální</t>
  </si>
  <si>
    <t>kus</t>
  </si>
  <si>
    <t>1015087763</t>
  </si>
  <si>
    <t>36</t>
  </si>
  <si>
    <t>59223852</t>
  </si>
  <si>
    <t>dno pro uliční vpusť s kalovou prohlubní betonové 450x300x50mm</t>
  </si>
  <si>
    <t>-2111858526</t>
  </si>
  <si>
    <t>37</t>
  </si>
  <si>
    <t>59223854</t>
  </si>
  <si>
    <t>skruž pro uliční vpusť s výtokovým otvorem PVC betonová 450x555x50mm</t>
  </si>
  <si>
    <t>12254868</t>
  </si>
  <si>
    <t>38</t>
  </si>
  <si>
    <t>59223858</t>
  </si>
  <si>
    <t>skruž pro uliční vpusť horní betonová 450x570x50mm</t>
  </si>
  <si>
    <t>1084840688</t>
  </si>
  <si>
    <t>39</t>
  </si>
  <si>
    <t>59223864</t>
  </si>
  <si>
    <t>prstenec pro uliční vpusť vyrovnávací betonový 390x60x130mm</t>
  </si>
  <si>
    <t>-995787016</t>
  </si>
  <si>
    <t>40</t>
  </si>
  <si>
    <t>28661789</t>
  </si>
  <si>
    <t>koš kalový ocelový pro silniční vpusť 425mm vč. madla</t>
  </si>
  <si>
    <t>-1904020838</t>
  </si>
  <si>
    <t>41</t>
  </si>
  <si>
    <t>899204112</t>
  </si>
  <si>
    <t>Osazení mříží litinových včetně rámů a košů na bahno pro třídu zatížení D400, E600</t>
  </si>
  <si>
    <t>-905763592</t>
  </si>
  <si>
    <t>42</t>
  </si>
  <si>
    <t>55242320</t>
  </si>
  <si>
    <t>mříž vtoková litinová prohnutá 500x500mm vč. bet. rámu</t>
  </si>
  <si>
    <t>-1804464520</t>
  </si>
  <si>
    <t>43</t>
  </si>
  <si>
    <t>899331111</t>
  </si>
  <si>
    <t>Výšková úprava uličního vstupu nebo vpusti do 200 mm zvýšením poklopu</t>
  </si>
  <si>
    <t>988247824</t>
  </si>
  <si>
    <t>Ostatní konstrukce a práce, bourání</t>
  </si>
  <si>
    <t>44</t>
  </si>
  <si>
    <t>914111111</t>
  </si>
  <si>
    <t>Montáž svislé dopravní značky základní velikosti do 1 m2 objímkami na sloupky nebo konzoly</t>
  </si>
  <si>
    <t>CS ÚRS 2015 01</t>
  </si>
  <si>
    <t>233886522</t>
  </si>
  <si>
    <t>45</t>
  </si>
  <si>
    <t>40445558</t>
  </si>
  <si>
    <t>značka dopravní svislá retroreflexní fólie tř 1 Al prolis 1000x750mm</t>
  </si>
  <si>
    <t>197866062</t>
  </si>
  <si>
    <t>"IP25a" 2</t>
  </si>
  <si>
    <t>"IP25b" 2</t>
  </si>
  <si>
    <t>46</t>
  </si>
  <si>
    <t>40445555</t>
  </si>
  <si>
    <t>značka dopravní svislá retroreflexní fólie tř 1 Al prolis 500x700mm</t>
  </si>
  <si>
    <t>-793243777</t>
  </si>
  <si>
    <t>"IP11c" 1</t>
  </si>
  <si>
    <t>47</t>
  </si>
  <si>
    <t>40445553</t>
  </si>
  <si>
    <t>značka dopravní svislá retroreflexní fólie tř 1 Al prolis D 700mm</t>
  </si>
  <si>
    <t>1531274129</t>
  </si>
  <si>
    <t>48</t>
  </si>
  <si>
    <t>914511112</t>
  </si>
  <si>
    <t>Montáž sloupku dopravních značek délky do 3,5 m do hliníkové patky</t>
  </si>
  <si>
    <t>1428364006</t>
  </si>
  <si>
    <t>49</t>
  </si>
  <si>
    <t>404452250</t>
  </si>
  <si>
    <t>výrobky a tabule orientační pro návěstí a zabezpečovací zařízení silniční značky dopravní svislé sloupky Zn 60 - 350</t>
  </si>
  <si>
    <t>1102274592</t>
  </si>
  <si>
    <t>50</t>
  </si>
  <si>
    <t>404452400</t>
  </si>
  <si>
    <t>výrobky a tabule orientační pro návěstí a zabezpečovací zařízení silniční značky dopravní svislé patky hliníkové HP 60</t>
  </si>
  <si>
    <t>-396374311</t>
  </si>
  <si>
    <t>51</t>
  </si>
  <si>
    <t>404452530</t>
  </si>
  <si>
    <t>výrobky a tabule orientační pro návěstí a zabezpečovací zařízení silniční značky dopravní svislé víčka plastová na sloupek 60</t>
  </si>
  <si>
    <t>469760914</t>
  </si>
  <si>
    <t>52</t>
  </si>
  <si>
    <t>915211111</t>
  </si>
  <si>
    <t>Vodorovné dopravní značení stříkaným plastem dělící čára šířky 125 mm souvislá bílá základní</t>
  </si>
  <si>
    <t>-1363340928</t>
  </si>
  <si>
    <t>53</t>
  </si>
  <si>
    <t>915231111</t>
  </si>
  <si>
    <t>Vodorovné dopravní značení stříkaným plastem přechody pro chodce, šipky, symboly nápisy bílé základní</t>
  </si>
  <si>
    <t>1189565842</t>
  </si>
  <si>
    <t>"V17" 24*0.5/2</t>
  </si>
  <si>
    <t>54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</si>
  <si>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</si>
  <si>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</si>
  <si>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-1239411773</t>
  </si>
  <si>
    <t>7+15+16+4+4+5+3+22+23+12+4+10+10+9+3+7+10+3+3+3+3+3+4+5+2+4+3+3+4+2+32+14</t>
  </si>
  <si>
    <t>56</t>
  </si>
  <si>
    <t>9+15+20+35+42+11+8+21+1+8+18+11+7+7+6+3+14+16+9+5+15+23+48+30+10+9+45+11+7</t>
  </si>
  <si>
    <t>55</t>
  </si>
  <si>
    <t>59217031</t>
  </si>
  <si>
    <t>obrubník betonový silniční 1000x150x250mm</t>
  </si>
  <si>
    <t>106068555</t>
  </si>
  <si>
    <t>464</t>
  </si>
  <si>
    <t>464*0.01</t>
  </si>
  <si>
    <t>59217032</t>
  </si>
  <si>
    <t>obrubník betonový silniční 1000x150x150mm</t>
  </si>
  <si>
    <t>-1208183244</t>
  </si>
  <si>
    <t>252</t>
  </si>
  <si>
    <t>252*0.01</t>
  </si>
  <si>
    <t>57</t>
  </si>
  <si>
    <t>59217030</t>
  </si>
  <si>
    <t>obrubník betonový silniční přechodový 1000x150x150-250mm</t>
  </si>
  <si>
    <t>-1844479618</t>
  </si>
  <si>
    <t>58</t>
  </si>
  <si>
    <t>919731122</t>
  </si>
  <si>
    <t>Zarovnání styčné plochy podkladu nebo krytu podél vybourané části komunikace nebo zpevněné plochy živičné tl. přes 50 do 100 mm</t>
  </si>
  <si>
    <t>494164873</t>
  </si>
  <si>
    <t>59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</si>
  <si>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</si>
  <si>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</si>
  <si>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-1650511098</t>
  </si>
  <si>
    <t>60</t>
  </si>
  <si>
    <t>919735113</t>
  </si>
  <si>
    <t>Řezání stávajícího živičného krytu nebo podkladu hloubky přes 100 do 150 mm</t>
  </si>
  <si>
    <t>-1742845763</t>
  </si>
  <si>
    <t>61</t>
  </si>
  <si>
    <t>935932418.R</t>
  </si>
  <si>
    <t>Odvodňovací polymerbetonový žlab pro třídu zatížení D 400 vnitřní šířky 150 mm</t>
  </si>
  <si>
    <t>-1453078409</t>
  </si>
  <si>
    <t>3.5*2</t>
  </si>
  <si>
    <t>62</t>
  </si>
  <si>
    <t>935932614.R</t>
  </si>
  <si>
    <t>Odvodňovací polymerbeton žlab vpusť s kalovým košem pro žlab vnitřní šířky 150 mm</t>
  </si>
  <si>
    <t>995938855</t>
  </si>
  <si>
    <t>997</t>
  </si>
  <si>
    <t>Přesun sutě</t>
  </si>
  <si>
    <t>63</t>
  </si>
  <si>
    <t>997002511</t>
  </si>
  <si>
    <t>Vodorovné přemístění suti a vybouraných hmot bez naložení, se složením a hrubým urovnáním na vzdálenost do 1 km</t>
  </si>
  <si>
    <t>1437183038</t>
  </si>
  <si>
    <t>64</t>
  </si>
  <si>
    <t>997221815</t>
  </si>
  <si>
    <t>Poplatek za uložení stavebního odpadu na skládce (skládkovné) betonového</t>
  </si>
  <si>
    <t>CS ÚRS 2017 01</t>
  </si>
  <si>
    <t>698413310</t>
  </si>
  <si>
    <t>604.879-455.84</t>
  </si>
  <si>
    <t>65</t>
  </si>
  <si>
    <t>997221845</t>
  </si>
  <si>
    <t>Poplatek za uložení stavebního odpadu na skládce (skládkovné) z asfaltových povrchů</t>
  </si>
  <si>
    <t>604198660</t>
  </si>
  <si>
    <t>455.84</t>
  </si>
  <si>
    <t>SO 102.2 - Rekonstrukce ulice V zahradách_chodník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</si>
  <si>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</si>
  <si>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</si>
  <si>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627499764</t>
  </si>
  <si>
    <t>135+55+130+30+100+195</t>
  </si>
  <si>
    <t>637710970</t>
  </si>
  <si>
    <t>60+310*0,5</t>
  </si>
  <si>
    <t>1295709495</t>
  </si>
  <si>
    <t>122302202</t>
  </si>
  <si>
    <t>Odkopávky a prokopávky nezapažené pro silnice s přemístěním výkopku v příčných profilech na vzdálenost do 15 m nebo s naložením na dopravní prostředek v hornině tř. 4 přes 100 do 1 000 m3</t>
  </si>
  <si>
    <t>1185732052</t>
  </si>
  <si>
    <t>(160*0.52+650*0.28)</t>
  </si>
  <si>
    <t>-921522999</t>
  </si>
  <si>
    <t>"odkopávky pro komunikace" (160*0.52+650*0.28)</t>
  </si>
  <si>
    <t>1242667470</t>
  </si>
  <si>
    <t>424097656</t>
  </si>
  <si>
    <t>265.2*2</t>
  </si>
  <si>
    <t>181151311</t>
  </si>
  <si>
    <t>Plošná úprava terénu v zemině tř. 1 až 4 s urovnáním povrchu bez doplnění ornice souvislé plochy přes 500 m2 při nerovnostech terénu přes 50 do 100 mm v rovině nebo na svahu do 1:5</t>
  </si>
  <si>
    <t>34414097</t>
  </si>
  <si>
    <t>181451131</t>
  </si>
  <si>
    <t>Založení trávníku na půdě předem připravené plochy přes 1000 m2 výsevem včetně utažení parkového v rovině nebo na svahu do 1:5</t>
  </si>
  <si>
    <t>-1729256150</t>
  </si>
  <si>
    <t>00572410</t>
  </si>
  <si>
    <t>osivo směs travní parková</t>
  </si>
  <si>
    <t>kg</t>
  </si>
  <si>
    <t>1351819728</t>
  </si>
  <si>
    <t>85*0,015 'Přepočtené koeficientem množství</t>
  </si>
  <si>
    <t>-1096258649</t>
  </si>
  <si>
    <t>650+160</t>
  </si>
  <si>
    <t>312502869</t>
  </si>
  <si>
    <t>-309726605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</si>
  <si>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</si>
  <si>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</si>
  <si>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1179065396</t>
  </si>
  <si>
    <t>59245018</t>
  </si>
  <si>
    <t>dlažba skladebná betonová 200x100x60mm přírodní</t>
  </si>
  <si>
    <t>-651277380</t>
  </si>
  <si>
    <t>650-20</t>
  </si>
  <si>
    <t>630*0.02</t>
  </si>
  <si>
    <t>-622856868</t>
  </si>
  <si>
    <t>-1244727653</t>
  </si>
  <si>
    <t>160</t>
  </si>
  <si>
    <t>160*0.02</t>
  </si>
  <si>
    <t>59245006</t>
  </si>
  <si>
    <t>dlažba skladebná betonová pro nevidomé 200x100x60mm barevná</t>
  </si>
  <si>
    <t>118967832</t>
  </si>
  <si>
    <t>Poznámka k položce:_x000d_
červená</t>
  </si>
  <si>
    <t>20*0.02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</si>
  <si>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</si>
  <si>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</si>
  <si>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2020842092</t>
  </si>
  <si>
    <t>59217019</t>
  </si>
  <si>
    <t>obrubník betonový chodníkový 1000x100x200mm</t>
  </si>
  <si>
    <t>-1254066053</t>
  </si>
  <si>
    <t>320</t>
  </si>
  <si>
    <t>320*0.02</t>
  </si>
  <si>
    <t>997002511.R</t>
  </si>
  <si>
    <t>Vodorovné přemístění suti a vybouraných hmot bez naložení, se složením a hrubým urovnáním na skládku zhotovitele</t>
  </si>
  <si>
    <t>-1311824181</t>
  </si>
  <si>
    <t>997013801</t>
  </si>
  <si>
    <t>Poplatek za uložení stavebního odpadu na skládce (skládkovné) z prostého betonu zatříděného do Katalogu odpadů pod kódem 170 101</t>
  </si>
  <si>
    <t>78529770</t>
  </si>
  <si>
    <t>258.105-47.3</t>
  </si>
  <si>
    <t>Poplatek za uložení stavebního odpadu na skládce (skládkovné) asfaltového bez obsahu dehtu zatříděného do Katalogu odpadů pod kódem 170 302</t>
  </si>
  <si>
    <t>-1532481271</t>
  </si>
  <si>
    <t>SO 107.1 - Rekonstrukce velkého parkoviště na ulici U Stadionu_komunikace+parkoviště</t>
  </si>
  <si>
    <t>M - Práce a dodávky M</t>
  </si>
  <si>
    <t xml:space="preserve">    21-M - Elektromontáže</t>
  </si>
  <si>
    <t>(510+580)*0.52+(157+8+211)*0.3*0.52</t>
  </si>
  <si>
    <t>160*0.3*0.3</t>
  </si>
  <si>
    <t>(1.5*0.8*6)+(0.8*0.8*2)</t>
  </si>
  <si>
    <t>1.5*6*2+0.8*2*2</t>
  </si>
  <si>
    <t>"odkopávky pro komunikace" (510+580)*0.52+(157+8+211)*0.3*0.52</t>
  </si>
  <si>
    <t>"odvodnění" (0.8*0.5*6)+(0.8*0.8*2)</t>
  </si>
  <si>
    <t>"drenáž" 160*0,3*0,3</t>
  </si>
  <si>
    <t>643.536*2</t>
  </si>
  <si>
    <t>0.8*1*6</t>
  </si>
  <si>
    <t>0.8*0.4*6</t>
  </si>
  <si>
    <t>1,92*2 'Přepočtené koeficientem množství</t>
  </si>
  <si>
    <t>510+580+(157+8+211)*0.3</t>
  </si>
  <si>
    <t>160*0,3*4</t>
  </si>
  <si>
    <t>0.8*0.1*6</t>
  </si>
  <si>
    <t>42+548</t>
  </si>
  <si>
    <t>42*0.02</t>
  </si>
  <si>
    <t>592460041.R</t>
  </si>
  <si>
    <t>dlažba betonová zatravňovací 210x140x80mm s distančními nálisky 30mm</t>
  </si>
  <si>
    <t>-1402389652</t>
  </si>
  <si>
    <t>548</t>
  </si>
  <si>
    <t>548*0.02</t>
  </si>
  <si>
    <t>Zaústění potrubí DN200 do stávající vpusti</t>
  </si>
  <si>
    <t>Poznámka k položce:_x000d_
Položka zahrnuje veškeré práce a materiál související s napojení potrubí PP DN 200 do stávající vpusti. V položce je zahrnuta i dodávka a monáž tvarovek potřebných pro napojení do stávající kanalizace.</t>
  </si>
  <si>
    <t>40445552</t>
  </si>
  <si>
    <t>značka dopravní svislá retroreflexní fólie tř 1 Al prolis 500x500mm</t>
  </si>
  <si>
    <t>676478922</t>
  </si>
  <si>
    <t>"IP10a" 1</t>
  </si>
  <si>
    <t>"IP11b" 2</t>
  </si>
  <si>
    <t>"V10f" 3*(0.8*1)</t>
  </si>
  <si>
    <t>4+4+12+8+49+6+69+2+3</t>
  </si>
  <si>
    <t>7+24+16+16+60+75+8+5</t>
  </si>
  <si>
    <t>211</t>
  </si>
  <si>
    <t>211*0.01</t>
  </si>
  <si>
    <t>157</t>
  </si>
  <si>
    <t>157*0.01</t>
  </si>
  <si>
    <t>398.025-380.6</t>
  </si>
  <si>
    <t>380.6</t>
  </si>
  <si>
    <t>Práce a dodávky M</t>
  </si>
  <si>
    <t>21-M</t>
  </si>
  <si>
    <t>Elektromontáže</t>
  </si>
  <si>
    <t>210040011.R</t>
  </si>
  <si>
    <t>Přemístění stávajícího sloupu VO</t>
  </si>
  <si>
    <t>-1008180923</t>
  </si>
  <si>
    <t>Poznámka k položce:_x000d_
Položka zahrnuje demontáž stávajícího stožáru pomocí jeřábu. Veškeré elektrikářské práce spojené s přepojením, prodloužením, či zkrácením kabelového vedení. Zemní práce ve výkopu. Osazení stávajícího stožáru do nového místa včetně betonového základu. Revize před zprovozněním.</t>
  </si>
  <si>
    <t>SO 107.2 - Rekonstrukce velkého parkoviště na ulici U Stadionu_chodník</t>
  </si>
  <si>
    <t>170*0.28</t>
  </si>
  <si>
    <t>"odkopávky pro komunikace" 170*0.28</t>
  </si>
  <si>
    <t>47.6*2</t>
  </si>
  <si>
    <t>60*0,015 'Přepočtené koeficientem množství</t>
  </si>
  <si>
    <t>564851114</t>
  </si>
  <si>
    <t>Podklad ze štěrkodrti ŠD s rozprostřením a zhutněním, po zhutnění tl. 180 mm</t>
  </si>
  <si>
    <t>286915378</t>
  </si>
  <si>
    <t>170-2</t>
  </si>
  <si>
    <t>168*0.02</t>
  </si>
  <si>
    <t>2*0.02</t>
  </si>
  <si>
    <t>82</t>
  </si>
  <si>
    <t>82*0.02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</si>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</sst>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5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18" fillId="4" borderId="8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right" vertical="center"/>
    </xf>
    <xf numFmtId="0" fontId="18" fillId="4" borderId="9" xfId="0" applyFont="1" applyFill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5" fillId="0" borderId="15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4" fontId="25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7" fillId="0" borderId="13" xfId="0" applyNumberFormat="1" applyFont="1" applyBorder="1" applyAlignment="1" applyProtection="1"/>
    <xf numFmtId="166" fontId="27" fillId="0" borderId="14" xfId="0" applyNumberFormat="1" applyFont="1" applyBorder="1" applyAlignment="1" applyProtection="1"/>
    <xf numFmtId="4" fontId="16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0" fillId="0" borderId="23" xfId="0" applyFont="1" applyBorder="1" applyAlignment="1" applyProtection="1">
      <alignment horizontal="center" vertical="center"/>
    </xf>
    <xf numFmtId="49" fontId="30" fillId="0" borderId="23" xfId="0" applyNumberFormat="1" applyFont="1" applyBorder="1" applyAlignment="1" applyProtection="1">
      <alignment horizontal="left" vertical="center" wrapText="1"/>
    </xf>
    <xf numFmtId="0" fontId="30" fillId="0" borderId="23" xfId="0" applyFont="1" applyBorder="1" applyAlignment="1" applyProtection="1">
      <alignment horizontal="left" vertical="center" wrapText="1"/>
    </xf>
    <xf numFmtId="0" fontId="30" fillId="0" borderId="23" xfId="0" applyFont="1" applyBorder="1" applyAlignment="1" applyProtection="1">
      <alignment horizontal="center" vertical="center" wrapText="1"/>
    </xf>
    <xf numFmtId="167" fontId="30" fillId="0" borderId="23" xfId="0" applyNumberFormat="1" applyFont="1" applyBorder="1" applyAlignment="1" applyProtection="1">
      <alignment vertical="center"/>
    </xf>
    <xf numFmtId="4" fontId="30" fillId="2" borderId="23" xfId="0" applyNumberFormat="1" applyFont="1" applyFill="1" applyBorder="1" applyAlignment="1" applyProtection="1">
      <alignment vertical="center"/>
      <protection locked="0"/>
    </xf>
    <xf numFmtId="4" fontId="30" fillId="0" borderId="23" xfId="0" applyNumberFormat="1" applyFont="1" applyBorder="1" applyAlignment="1" applyProtection="1">
      <alignment vertical="center"/>
    </xf>
    <xf numFmtId="0" fontId="30" fillId="0" borderId="4" xfId="0" applyFont="1" applyBorder="1" applyAlignment="1">
      <alignment vertical="center"/>
    </xf>
    <xf numFmtId="0" fontId="30" fillId="2" borderId="15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33" fillId="0" borderId="29" xfId="0" applyFont="1" applyBorder="1" applyAlignment="1">
      <alignment horizontal="left" wrapText="1"/>
    </xf>
    <xf numFmtId="0" fontId="31" fillId="0" borderId="28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49" fontId="34" fillId="0" borderId="1" xfId="0" applyNumberFormat="1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1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27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center" vertical="top"/>
    </xf>
    <xf numFmtId="0" fontId="34" fillId="0" borderId="30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3" fillId="0" borderId="29" xfId="0" applyFont="1" applyBorder="1" applyAlignment="1">
      <alignment horizontal="left"/>
    </xf>
    <xf numFmtId="0" fontId="36" fillId="0" borderId="29" xfId="0" applyFont="1" applyBorder="1" applyAlignment="1"/>
    <xf numFmtId="0" fontId="31" fillId="0" borderId="27" xfId="0" applyFont="1" applyBorder="1" applyAlignment="1">
      <alignment vertical="top"/>
    </xf>
    <xf numFmtId="0" fontId="31" fillId="0" borderId="28" xfId="0" applyFont="1" applyBorder="1" applyAlignment="1">
      <alignment vertical="top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top"/>
    </xf>
    <xf numFmtId="0" fontId="31" fillId="0" borderId="30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/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28"/>
      <c r="BS10" s="14" t="s">
        <v>6</v>
      </c>
    </row>
    <row r="11" ht="18.48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19</v>
      </c>
      <c r="AO11" s="19"/>
      <c r="AP11" s="19"/>
      <c r="AQ11" s="19"/>
      <c r="AR11" s="17"/>
      <c r="BE11" s="28"/>
      <c r="BS11" s="14" t="s">
        <v>6</v>
      </c>
    </row>
    <row r="12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32</v>
      </c>
      <c r="AO16" s="19"/>
      <c r="AP16" s="19"/>
      <c r="AQ16" s="19"/>
      <c r="AR16" s="17"/>
      <c r="BE16" s="28"/>
      <c r="BS16" s="14" t="s">
        <v>4</v>
      </c>
    </row>
    <row r="17" ht="18.48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34</v>
      </c>
      <c r="AO17" s="19"/>
      <c r="AP17" s="19"/>
      <c r="AQ17" s="19"/>
      <c r="AR17" s="17"/>
      <c r="BE17" s="28"/>
      <c r="BS17" s="14" t="s">
        <v>35</v>
      </c>
    </row>
    <row r="18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ht="12" customHeight="1">
      <c r="B19" s="18"/>
      <c r="C19" s="19"/>
      <c r="D19" s="29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32</v>
      </c>
      <c r="AO19" s="19"/>
      <c r="AP19" s="19"/>
      <c r="AQ19" s="19"/>
      <c r="AR19" s="17"/>
      <c r="BE19" s="28"/>
      <c r="BS19" s="14" t="s">
        <v>6</v>
      </c>
    </row>
    <row r="20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34</v>
      </c>
      <c r="AO20" s="19"/>
      <c r="AP20" s="19"/>
      <c r="AQ20" s="19"/>
      <c r="AR20" s="17"/>
      <c r="BE20" s="28"/>
      <c r="BS20" s="14" t="s">
        <v>4</v>
      </c>
    </row>
    <row r="2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ht="45" customHeight="1">
      <c r="B23" s="18"/>
      <c r="C23" s="19"/>
      <c r="D23" s="19"/>
      <c r="E23" s="33" t="s">
        <v>38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25.92" customHeight="1"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40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41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42</v>
      </c>
      <c r="AL28" s="41"/>
      <c r="AM28" s="41"/>
      <c r="AN28" s="41"/>
      <c r="AO28" s="41"/>
      <c r="AP28" s="36"/>
      <c r="AQ28" s="36"/>
      <c r="AR28" s="40"/>
      <c r="BE28" s="28"/>
    </row>
    <row r="29" s="2" customFormat="1" ht="14.4" customHeight="1">
      <c r="B29" s="42"/>
      <c r="C29" s="43"/>
      <c r="D29" s="29" t="s">
        <v>43</v>
      </c>
      <c r="E29" s="43"/>
      <c r="F29" s="29" t="s">
        <v>44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 2)</f>
        <v>0</v>
      </c>
      <c r="AL29" s="43"/>
      <c r="AM29" s="43"/>
      <c r="AN29" s="43"/>
      <c r="AO29" s="43"/>
      <c r="AP29" s="43"/>
      <c r="AQ29" s="43"/>
      <c r="AR29" s="46"/>
      <c r="BE29" s="28"/>
    </row>
    <row r="30" s="2" customFormat="1" ht="14.4" customHeight="1">
      <c r="B30" s="42"/>
      <c r="C30" s="43"/>
      <c r="D30" s="43"/>
      <c r="E30" s="43"/>
      <c r="F30" s="29" t="s">
        <v>45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 2)</f>
        <v>0</v>
      </c>
      <c r="AL30" s="43"/>
      <c r="AM30" s="43"/>
      <c r="AN30" s="43"/>
      <c r="AO30" s="43"/>
      <c r="AP30" s="43"/>
      <c r="AQ30" s="43"/>
      <c r="AR30" s="46"/>
      <c r="BE30" s="28"/>
    </row>
    <row r="31" hidden="1" s="2" customFormat="1" ht="14.4" customHeight="1">
      <c r="B31" s="42"/>
      <c r="C31" s="43"/>
      <c r="D31" s="43"/>
      <c r="E31" s="43"/>
      <c r="F31" s="29" t="s">
        <v>46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hidden="1" s="2" customFormat="1" ht="14.4" customHeight="1">
      <c r="B32" s="42"/>
      <c r="C32" s="43"/>
      <c r="D32" s="43"/>
      <c r="E32" s="43"/>
      <c r="F32" s="29" t="s">
        <v>47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hidden="1" s="2" customFormat="1" ht="14.4" customHeight="1">
      <c r="B33" s="42"/>
      <c r="C33" s="43"/>
      <c r="D33" s="43"/>
      <c r="E33" s="43"/>
      <c r="F33" s="29" t="s">
        <v>48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</row>
    <row r="35" s="1" customFormat="1" ht="25.92" customHeight="1">
      <c r="B35" s="35"/>
      <c r="C35" s="47"/>
      <c r="D35" s="48" t="s">
        <v>49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50</v>
      </c>
      <c r="U35" s="49"/>
      <c r="V35" s="49"/>
      <c r="W35" s="49"/>
      <c r="X35" s="51" t="s">
        <v>51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6.96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="1" customFormat="1" ht="6.96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="1" customFormat="1" ht="24.96" customHeight="1">
      <c r="B42" s="35"/>
      <c r="C42" s="20" t="s">
        <v>52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="1" customFormat="1" ht="6.96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2014-000082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="3" customFormat="1" ht="36.96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Rekonstrukce komunikací a chodníků v lokalitě U škol, Okříšky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="1" customFormat="1" ht="12" customHeight="1"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Okříšky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64" t="str">
        <f>IF(AN8= "","",AN8)</f>
        <v>14. 2. 2019</v>
      </c>
      <c r="AN47" s="64"/>
      <c r="AO47" s="36"/>
      <c r="AP47" s="36"/>
      <c r="AQ47" s="36"/>
      <c r="AR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="1" customFormat="1" ht="13.65" customHeight="1"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36" t="str">
        <f>IF(E11= "","",E11)</f>
        <v>Městys Okříšky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65" t="str">
        <f>IF(E17="","",E17)</f>
        <v>PROfi Jihlava spol. s r.o.</v>
      </c>
      <c r="AN49" s="36"/>
      <c r="AO49" s="36"/>
      <c r="AP49" s="36"/>
      <c r="AQ49" s="36"/>
      <c r="AR49" s="40"/>
      <c r="AS49" s="66" t="s">
        <v>53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="1" customFormat="1" ht="13.65" customHeight="1"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36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36</v>
      </c>
      <c r="AJ50" s="36"/>
      <c r="AK50" s="36"/>
      <c r="AL50" s="36"/>
      <c r="AM50" s="65" t="str">
        <f>IF(E20="","",E20)</f>
        <v>PROfi Jihlava spol. s r.o.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="1" customFormat="1" ht="29.28" customHeight="1">
      <c r="B52" s="35"/>
      <c r="C52" s="78" t="s">
        <v>54</v>
      </c>
      <c r="D52" s="79"/>
      <c r="E52" s="79"/>
      <c r="F52" s="79"/>
      <c r="G52" s="79"/>
      <c r="H52" s="80"/>
      <c r="I52" s="81" t="s">
        <v>55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56</v>
      </c>
      <c r="AH52" s="79"/>
      <c r="AI52" s="79"/>
      <c r="AJ52" s="79"/>
      <c r="AK52" s="79"/>
      <c r="AL52" s="79"/>
      <c r="AM52" s="79"/>
      <c r="AN52" s="81" t="s">
        <v>57</v>
      </c>
      <c r="AO52" s="79"/>
      <c r="AP52" s="79"/>
      <c r="AQ52" s="83" t="s">
        <v>58</v>
      </c>
      <c r="AR52" s="40"/>
      <c r="AS52" s="84" t="s">
        <v>59</v>
      </c>
      <c r="AT52" s="85" t="s">
        <v>60</v>
      </c>
      <c r="AU52" s="85" t="s">
        <v>61</v>
      </c>
      <c r="AV52" s="85" t="s">
        <v>62</v>
      </c>
      <c r="AW52" s="85" t="s">
        <v>63</v>
      </c>
      <c r="AX52" s="85" t="s">
        <v>64</v>
      </c>
      <c r="AY52" s="85" t="s">
        <v>65</v>
      </c>
      <c r="AZ52" s="85" t="s">
        <v>66</v>
      </c>
      <c r="BA52" s="85" t="s">
        <v>67</v>
      </c>
      <c r="BB52" s="85" t="s">
        <v>68</v>
      </c>
      <c r="BC52" s="85" t="s">
        <v>69</v>
      </c>
      <c r="BD52" s="86" t="s">
        <v>70</v>
      </c>
    </row>
    <row r="53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="4" customFormat="1" ht="32.4" customHeight="1">
      <c r="B54" s="90"/>
      <c r="C54" s="91" t="s">
        <v>71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ROUND(SUM(AG55:AG59),2)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19</v>
      </c>
      <c r="AR54" s="96"/>
      <c r="AS54" s="97">
        <f>ROUND(SUM(AS55:AS59),2)</f>
        <v>0</v>
      </c>
      <c r="AT54" s="98">
        <f>ROUND(SUM(AV54:AW54),2)</f>
        <v>0</v>
      </c>
      <c r="AU54" s="99">
        <f>ROUND(SUM(AU55:AU59),5)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ROUND(SUM(AZ55:AZ59),2)</f>
        <v>0</v>
      </c>
      <c r="BA54" s="98">
        <f>ROUND(SUM(BA55:BA59),2)</f>
        <v>0</v>
      </c>
      <c r="BB54" s="98">
        <f>ROUND(SUM(BB55:BB59),2)</f>
        <v>0</v>
      </c>
      <c r="BC54" s="98">
        <f>ROUND(SUM(BC55:BC59),2)</f>
        <v>0</v>
      </c>
      <c r="BD54" s="100">
        <f>ROUND(SUM(BD55:BD59),2)</f>
        <v>0</v>
      </c>
      <c r="BS54" s="101" t="s">
        <v>72</v>
      </c>
      <c r="BT54" s="101" t="s">
        <v>73</v>
      </c>
      <c r="BU54" s="102" t="s">
        <v>74</v>
      </c>
      <c r="BV54" s="101" t="s">
        <v>75</v>
      </c>
      <c r="BW54" s="101" t="s">
        <v>5</v>
      </c>
      <c r="BX54" s="101" t="s">
        <v>76</v>
      </c>
      <c r="CL54" s="101" t="s">
        <v>19</v>
      </c>
    </row>
    <row r="55" s="5" customFormat="1" ht="16.5" customHeight="1">
      <c r="A55" s="103" t="s">
        <v>77</v>
      </c>
      <c r="B55" s="104"/>
      <c r="C55" s="105"/>
      <c r="D55" s="106" t="s">
        <v>78</v>
      </c>
      <c r="E55" s="106"/>
      <c r="F55" s="106"/>
      <c r="G55" s="106"/>
      <c r="H55" s="106"/>
      <c r="I55" s="107"/>
      <c r="J55" s="106" t="s">
        <v>79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'000 - Vedlejší a ostatní ...'!J30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80</v>
      </c>
      <c r="AR55" s="110"/>
      <c r="AS55" s="111">
        <v>0</v>
      </c>
      <c r="AT55" s="112">
        <f>ROUND(SUM(AV55:AW55),2)</f>
        <v>0</v>
      </c>
      <c r="AU55" s="113">
        <f>'000 - Vedlejší a ostatní ...'!P84</f>
        <v>0</v>
      </c>
      <c r="AV55" s="112">
        <f>'000 - Vedlejší a ostatní ...'!J33</f>
        <v>0</v>
      </c>
      <c r="AW55" s="112">
        <f>'000 - Vedlejší a ostatní ...'!J34</f>
        <v>0</v>
      </c>
      <c r="AX55" s="112">
        <f>'000 - Vedlejší a ostatní ...'!J35</f>
        <v>0</v>
      </c>
      <c r="AY55" s="112">
        <f>'000 - Vedlejší a ostatní ...'!J36</f>
        <v>0</v>
      </c>
      <c r="AZ55" s="112">
        <f>'000 - Vedlejší a ostatní ...'!F33</f>
        <v>0</v>
      </c>
      <c r="BA55" s="112">
        <f>'000 - Vedlejší a ostatní ...'!F34</f>
        <v>0</v>
      </c>
      <c r="BB55" s="112">
        <f>'000 - Vedlejší a ostatní ...'!F35</f>
        <v>0</v>
      </c>
      <c r="BC55" s="112">
        <f>'000 - Vedlejší a ostatní ...'!F36</f>
        <v>0</v>
      </c>
      <c r="BD55" s="114">
        <f>'000 - Vedlejší a ostatní ...'!F37</f>
        <v>0</v>
      </c>
      <c r="BT55" s="115" t="s">
        <v>81</v>
      </c>
      <c r="BV55" s="115" t="s">
        <v>75</v>
      </c>
      <c r="BW55" s="115" t="s">
        <v>82</v>
      </c>
      <c r="BX55" s="115" t="s">
        <v>5</v>
      </c>
      <c r="CL55" s="115" t="s">
        <v>19</v>
      </c>
      <c r="CM55" s="115" t="s">
        <v>83</v>
      </c>
    </row>
    <row r="56" s="5" customFormat="1" ht="27" customHeight="1">
      <c r="A56" s="103" t="s">
        <v>77</v>
      </c>
      <c r="B56" s="104"/>
      <c r="C56" s="105"/>
      <c r="D56" s="106" t="s">
        <v>84</v>
      </c>
      <c r="E56" s="106"/>
      <c r="F56" s="106"/>
      <c r="G56" s="106"/>
      <c r="H56" s="106"/>
      <c r="I56" s="107"/>
      <c r="J56" s="106" t="s">
        <v>85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8">
        <f>'SO 102.1 - Rekonstrukce u...'!J30</f>
        <v>0</v>
      </c>
      <c r="AH56" s="107"/>
      <c r="AI56" s="107"/>
      <c r="AJ56" s="107"/>
      <c r="AK56" s="107"/>
      <c r="AL56" s="107"/>
      <c r="AM56" s="107"/>
      <c r="AN56" s="108">
        <f>SUM(AG56,AT56)</f>
        <v>0</v>
      </c>
      <c r="AO56" s="107"/>
      <c r="AP56" s="107"/>
      <c r="AQ56" s="109" t="s">
        <v>80</v>
      </c>
      <c r="AR56" s="110"/>
      <c r="AS56" s="111">
        <v>0</v>
      </c>
      <c r="AT56" s="112">
        <f>ROUND(SUM(AV56:AW56),2)</f>
        <v>0</v>
      </c>
      <c r="AU56" s="113">
        <f>'SO 102.1 - Rekonstrukce u...'!P87</f>
        <v>0</v>
      </c>
      <c r="AV56" s="112">
        <f>'SO 102.1 - Rekonstrukce u...'!J33</f>
        <v>0</v>
      </c>
      <c r="AW56" s="112">
        <f>'SO 102.1 - Rekonstrukce u...'!J34</f>
        <v>0</v>
      </c>
      <c r="AX56" s="112">
        <f>'SO 102.1 - Rekonstrukce u...'!J35</f>
        <v>0</v>
      </c>
      <c r="AY56" s="112">
        <f>'SO 102.1 - Rekonstrukce u...'!J36</f>
        <v>0</v>
      </c>
      <c r="AZ56" s="112">
        <f>'SO 102.1 - Rekonstrukce u...'!F33</f>
        <v>0</v>
      </c>
      <c r="BA56" s="112">
        <f>'SO 102.1 - Rekonstrukce u...'!F34</f>
        <v>0</v>
      </c>
      <c r="BB56" s="112">
        <f>'SO 102.1 - Rekonstrukce u...'!F35</f>
        <v>0</v>
      </c>
      <c r="BC56" s="112">
        <f>'SO 102.1 - Rekonstrukce u...'!F36</f>
        <v>0</v>
      </c>
      <c r="BD56" s="114">
        <f>'SO 102.1 - Rekonstrukce u...'!F37</f>
        <v>0</v>
      </c>
      <c r="BT56" s="115" t="s">
        <v>81</v>
      </c>
      <c r="BV56" s="115" t="s">
        <v>75</v>
      </c>
      <c r="BW56" s="115" t="s">
        <v>86</v>
      </c>
      <c r="BX56" s="115" t="s">
        <v>5</v>
      </c>
      <c r="CL56" s="115" t="s">
        <v>19</v>
      </c>
      <c r="CM56" s="115" t="s">
        <v>83</v>
      </c>
    </row>
    <row r="57" s="5" customFormat="1" ht="27" customHeight="1">
      <c r="A57" s="103" t="s">
        <v>77</v>
      </c>
      <c r="B57" s="104"/>
      <c r="C57" s="105"/>
      <c r="D57" s="106" t="s">
        <v>87</v>
      </c>
      <c r="E57" s="106"/>
      <c r="F57" s="106"/>
      <c r="G57" s="106"/>
      <c r="H57" s="106"/>
      <c r="I57" s="107"/>
      <c r="J57" s="106" t="s">
        <v>88</v>
      </c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8">
        <f>'SO 102.2 - Rekonstrukce u...'!J30</f>
        <v>0</v>
      </c>
      <c r="AH57" s="107"/>
      <c r="AI57" s="107"/>
      <c r="AJ57" s="107"/>
      <c r="AK57" s="107"/>
      <c r="AL57" s="107"/>
      <c r="AM57" s="107"/>
      <c r="AN57" s="108">
        <f>SUM(AG57,AT57)</f>
        <v>0</v>
      </c>
      <c r="AO57" s="107"/>
      <c r="AP57" s="107"/>
      <c r="AQ57" s="109" t="s">
        <v>80</v>
      </c>
      <c r="AR57" s="110"/>
      <c r="AS57" s="111">
        <v>0</v>
      </c>
      <c r="AT57" s="112">
        <f>ROUND(SUM(AV57:AW57),2)</f>
        <v>0</v>
      </c>
      <c r="AU57" s="113">
        <f>'SO 102.2 - Rekonstrukce u...'!P84</f>
        <v>0</v>
      </c>
      <c r="AV57" s="112">
        <f>'SO 102.2 - Rekonstrukce u...'!J33</f>
        <v>0</v>
      </c>
      <c r="AW57" s="112">
        <f>'SO 102.2 - Rekonstrukce u...'!J34</f>
        <v>0</v>
      </c>
      <c r="AX57" s="112">
        <f>'SO 102.2 - Rekonstrukce u...'!J35</f>
        <v>0</v>
      </c>
      <c r="AY57" s="112">
        <f>'SO 102.2 - Rekonstrukce u...'!J36</f>
        <v>0</v>
      </c>
      <c r="AZ57" s="112">
        <f>'SO 102.2 - Rekonstrukce u...'!F33</f>
        <v>0</v>
      </c>
      <c r="BA57" s="112">
        <f>'SO 102.2 - Rekonstrukce u...'!F34</f>
        <v>0</v>
      </c>
      <c r="BB57" s="112">
        <f>'SO 102.2 - Rekonstrukce u...'!F35</f>
        <v>0</v>
      </c>
      <c r="BC57" s="112">
        <f>'SO 102.2 - Rekonstrukce u...'!F36</f>
        <v>0</v>
      </c>
      <c r="BD57" s="114">
        <f>'SO 102.2 - Rekonstrukce u...'!F37</f>
        <v>0</v>
      </c>
      <c r="BT57" s="115" t="s">
        <v>81</v>
      </c>
      <c r="BV57" s="115" t="s">
        <v>75</v>
      </c>
      <c r="BW57" s="115" t="s">
        <v>89</v>
      </c>
      <c r="BX57" s="115" t="s">
        <v>5</v>
      </c>
      <c r="CL57" s="115" t="s">
        <v>19</v>
      </c>
      <c r="CM57" s="115" t="s">
        <v>83</v>
      </c>
    </row>
    <row r="58" s="5" customFormat="1" ht="27" customHeight="1">
      <c r="A58" s="103" t="s">
        <v>77</v>
      </c>
      <c r="B58" s="104"/>
      <c r="C58" s="105"/>
      <c r="D58" s="106" t="s">
        <v>90</v>
      </c>
      <c r="E58" s="106"/>
      <c r="F58" s="106"/>
      <c r="G58" s="106"/>
      <c r="H58" s="106"/>
      <c r="I58" s="107"/>
      <c r="J58" s="106" t="s">
        <v>91</v>
      </c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8">
        <f>'SO 107.1 - Rekonstrukce v...'!J30</f>
        <v>0</v>
      </c>
      <c r="AH58" s="107"/>
      <c r="AI58" s="107"/>
      <c r="AJ58" s="107"/>
      <c r="AK58" s="107"/>
      <c r="AL58" s="107"/>
      <c r="AM58" s="107"/>
      <c r="AN58" s="108">
        <f>SUM(AG58,AT58)</f>
        <v>0</v>
      </c>
      <c r="AO58" s="107"/>
      <c r="AP58" s="107"/>
      <c r="AQ58" s="109" t="s">
        <v>80</v>
      </c>
      <c r="AR58" s="110"/>
      <c r="AS58" s="111">
        <v>0</v>
      </c>
      <c r="AT58" s="112">
        <f>ROUND(SUM(AV58:AW58),2)</f>
        <v>0</v>
      </c>
      <c r="AU58" s="113">
        <f>'SO 107.1 - Rekonstrukce v...'!P89</f>
        <v>0</v>
      </c>
      <c r="AV58" s="112">
        <f>'SO 107.1 - Rekonstrukce v...'!J33</f>
        <v>0</v>
      </c>
      <c r="AW58" s="112">
        <f>'SO 107.1 - Rekonstrukce v...'!J34</f>
        <v>0</v>
      </c>
      <c r="AX58" s="112">
        <f>'SO 107.1 - Rekonstrukce v...'!J35</f>
        <v>0</v>
      </c>
      <c r="AY58" s="112">
        <f>'SO 107.1 - Rekonstrukce v...'!J36</f>
        <v>0</v>
      </c>
      <c r="AZ58" s="112">
        <f>'SO 107.1 - Rekonstrukce v...'!F33</f>
        <v>0</v>
      </c>
      <c r="BA58" s="112">
        <f>'SO 107.1 - Rekonstrukce v...'!F34</f>
        <v>0</v>
      </c>
      <c r="BB58" s="112">
        <f>'SO 107.1 - Rekonstrukce v...'!F35</f>
        <v>0</v>
      </c>
      <c r="BC58" s="112">
        <f>'SO 107.1 - Rekonstrukce v...'!F36</f>
        <v>0</v>
      </c>
      <c r="BD58" s="114">
        <f>'SO 107.1 - Rekonstrukce v...'!F37</f>
        <v>0</v>
      </c>
      <c r="BT58" s="115" t="s">
        <v>81</v>
      </c>
      <c r="BV58" s="115" t="s">
        <v>75</v>
      </c>
      <c r="BW58" s="115" t="s">
        <v>92</v>
      </c>
      <c r="BX58" s="115" t="s">
        <v>5</v>
      </c>
      <c r="CL58" s="115" t="s">
        <v>19</v>
      </c>
      <c r="CM58" s="115" t="s">
        <v>83</v>
      </c>
    </row>
    <row r="59" s="5" customFormat="1" ht="27" customHeight="1">
      <c r="A59" s="103" t="s">
        <v>77</v>
      </c>
      <c r="B59" s="104"/>
      <c r="C59" s="105"/>
      <c r="D59" s="106" t="s">
        <v>93</v>
      </c>
      <c r="E59" s="106"/>
      <c r="F59" s="106"/>
      <c r="G59" s="106"/>
      <c r="H59" s="106"/>
      <c r="I59" s="107"/>
      <c r="J59" s="106" t="s">
        <v>94</v>
      </c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8">
        <f>'SO 107.2 - Rekonstrukce v...'!J30</f>
        <v>0</v>
      </c>
      <c r="AH59" s="107"/>
      <c r="AI59" s="107"/>
      <c r="AJ59" s="107"/>
      <c r="AK59" s="107"/>
      <c r="AL59" s="107"/>
      <c r="AM59" s="107"/>
      <c r="AN59" s="108">
        <f>SUM(AG59,AT59)</f>
        <v>0</v>
      </c>
      <c r="AO59" s="107"/>
      <c r="AP59" s="107"/>
      <c r="AQ59" s="109" t="s">
        <v>80</v>
      </c>
      <c r="AR59" s="110"/>
      <c r="AS59" s="116">
        <v>0</v>
      </c>
      <c r="AT59" s="117">
        <f>ROUND(SUM(AV59:AW59),2)</f>
        <v>0</v>
      </c>
      <c r="AU59" s="118">
        <f>'SO 107.2 - Rekonstrukce v...'!P84</f>
        <v>0</v>
      </c>
      <c r="AV59" s="117">
        <f>'SO 107.2 - Rekonstrukce v...'!J33</f>
        <v>0</v>
      </c>
      <c r="AW59" s="117">
        <f>'SO 107.2 - Rekonstrukce v...'!J34</f>
        <v>0</v>
      </c>
      <c r="AX59" s="117">
        <f>'SO 107.2 - Rekonstrukce v...'!J35</f>
        <v>0</v>
      </c>
      <c r="AY59" s="117">
        <f>'SO 107.2 - Rekonstrukce v...'!J36</f>
        <v>0</v>
      </c>
      <c r="AZ59" s="117">
        <f>'SO 107.2 - Rekonstrukce v...'!F33</f>
        <v>0</v>
      </c>
      <c r="BA59" s="117">
        <f>'SO 107.2 - Rekonstrukce v...'!F34</f>
        <v>0</v>
      </c>
      <c r="BB59" s="117">
        <f>'SO 107.2 - Rekonstrukce v...'!F35</f>
        <v>0</v>
      </c>
      <c r="BC59" s="117">
        <f>'SO 107.2 - Rekonstrukce v...'!F36</f>
        <v>0</v>
      </c>
      <c r="BD59" s="119">
        <f>'SO 107.2 - Rekonstrukce v...'!F37</f>
        <v>0</v>
      </c>
      <c r="BT59" s="115" t="s">
        <v>81</v>
      </c>
      <c r="BV59" s="115" t="s">
        <v>75</v>
      </c>
      <c r="BW59" s="115" t="s">
        <v>95</v>
      </c>
      <c r="BX59" s="115" t="s">
        <v>5</v>
      </c>
      <c r="CL59" s="115" t="s">
        <v>19</v>
      </c>
      <c r="CM59" s="115" t="s">
        <v>83</v>
      </c>
    </row>
    <row r="60" s="1" customFormat="1" ht="30" customHeigh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40"/>
    </row>
    <row r="61" s="1" customFormat="1" ht="6.96" customHeight="1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40"/>
    </row>
  </sheetData>
  <sheetProtection sheet="1" formatColumns="0" formatRows="0" objects="1" scenarios="1" spinCount="100000" saltValue="Jg3Tsflas5+B8lMG7jb1bm/xdz7nH2Cq+PiyYgnNziZJutoB1ivICFeVrl4LcCh1cLHpqqrJl0OXQdCy6fcMOQ==" hashValue="tFbubY73WGJofc38e6fYNcJSfBwifucwS7f0fPXQmA691alLVI7/KNkzwf7wlHNEbPlM1qXOWIaV3hC8hEIPDg==" algorithmName="SHA-512" password="99B0"/>
  <mergeCells count="58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000 - Vedlejší a ostatní ...'!C2" display="/"/>
    <hyperlink ref="A56" location="'SO 102.1 - Rekonstrukce u...'!C2" display="/"/>
    <hyperlink ref="A57" location="'SO 102.2 - Rekonstrukce u...'!C2" display="/"/>
    <hyperlink ref="A58" location="'SO 107.1 - Rekonstrukce v...'!C2" display="/"/>
    <hyperlink ref="A59" location="'SO 107.2 - Rekonstrukce v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82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7"/>
      <c r="AT3" s="14" t="s">
        <v>83</v>
      </c>
    </row>
    <row r="4" ht="24.96" customHeight="1">
      <c r="B4" s="17"/>
      <c r="D4" s="124" t="s">
        <v>96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5" t="s">
        <v>16</v>
      </c>
      <c r="L6" s="17"/>
    </row>
    <row r="7" ht="16.5" customHeight="1">
      <c r="B7" s="17"/>
      <c r="E7" s="126" t="str">
        <f>'Rekapitulace stavby'!K6</f>
        <v>Rekonstrukce komunikací a chodníků v lokalitě U škol, Okříšky</v>
      </c>
      <c r="F7" s="125"/>
      <c r="G7" s="125"/>
      <c r="H7" s="125"/>
      <c r="L7" s="17"/>
    </row>
    <row r="8" s="1" customFormat="1" ht="12" customHeight="1">
      <c r="B8" s="40"/>
      <c r="D8" s="125" t="s">
        <v>97</v>
      </c>
      <c r="I8" s="127"/>
      <c r="L8" s="40"/>
    </row>
    <row r="9" s="1" customFormat="1" ht="36.96" customHeight="1">
      <c r="B9" s="40"/>
      <c r="E9" s="128" t="s">
        <v>98</v>
      </c>
      <c r="F9" s="1"/>
      <c r="G9" s="1"/>
      <c r="H9" s="1"/>
      <c r="I9" s="127"/>
      <c r="L9" s="40"/>
    </row>
    <row r="10" s="1" customFormat="1">
      <c r="B10" s="40"/>
      <c r="I10" s="127"/>
      <c r="L10" s="40"/>
    </row>
    <row r="11" s="1" customFormat="1" ht="12" customHeight="1">
      <c r="B11" s="40"/>
      <c r="D11" s="125" t="s">
        <v>18</v>
      </c>
      <c r="F11" s="14" t="s">
        <v>19</v>
      </c>
      <c r="I11" s="129" t="s">
        <v>20</v>
      </c>
      <c r="J11" s="14" t="s">
        <v>19</v>
      </c>
      <c r="L11" s="40"/>
    </row>
    <row r="12" s="1" customFormat="1" ht="12" customHeight="1">
      <c r="B12" s="40"/>
      <c r="D12" s="125" t="s">
        <v>21</v>
      </c>
      <c r="F12" s="14" t="s">
        <v>22</v>
      </c>
      <c r="I12" s="129" t="s">
        <v>23</v>
      </c>
      <c r="J12" s="130" t="str">
        <f>'Rekapitulace stavby'!AN8</f>
        <v>14. 2. 2019</v>
      </c>
      <c r="L12" s="40"/>
    </row>
    <row r="13" s="1" customFormat="1" ht="10.8" customHeight="1">
      <c r="B13" s="40"/>
      <c r="I13" s="127"/>
      <c r="L13" s="40"/>
    </row>
    <row r="14" s="1" customFormat="1" ht="12" customHeight="1">
      <c r="B14" s="40"/>
      <c r="D14" s="125" t="s">
        <v>25</v>
      </c>
      <c r="I14" s="129" t="s">
        <v>26</v>
      </c>
      <c r="J14" s="14" t="s">
        <v>19</v>
      </c>
      <c r="L14" s="40"/>
    </row>
    <row r="15" s="1" customFormat="1" ht="18" customHeight="1">
      <c r="B15" s="40"/>
      <c r="E15" s="14" t="s">
        <v>27</v>
      </c>
      <c r="I15" s="129" t="s">
        <v>28</v>
      </c>
      <c r="J15" s="14" t="s">
        <v>19</v>
      </c>
      <c r="L15" s="40"/>
    </row>
    <row r="16" s="1" customFormat="1" ht="6.96" customHeight="1">
      <c r="B16" s="40"/>
      <c r="I16" s="127"/>
      <c r="L16" s="40"/>
    </row>
    <row r="17" s="1" customFormat="1" ht="12" customHeight="1">
      <c r="B17" s="40"/>
      <c r="D17" s="125" t="s">
        <v>29</v>
      </c>
      <c r="I17" s="129" t="s">
        <v>26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9" t="s">
        <v>28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7"/>
      <c r="L19" s="40"/>
    </row>
    <row r="20" s="1" customFormat="1" ht="12" customHeight="1">
      <c r="B20" s="40"/>
      <c r="D20" s="125" t="s">
        <v>31</v>
      </c>
      <c r="I20" s="129" t="s">
        <v>26</v>
      </c>
      <c r="J20" s="14" t="s">
        <v>32</v>
      </c>
      <c r="L20" s="40"/>
    </row>
    <row r="21" s="1" customFormat="1" ht="18" customHeight="1">
      <c r="B21" s="40"/>
      <c r="E21" s="14" t="s">
        <v>33</v>
      </c>
      <c r="I21" s="129" t="s">
        <v>28</v>
      </c>
      <c r="J21" s="14" t="s">
        <v>34</v>
      </c>
      <c r="L21" s="40"/>
    </row>
    <row r="22" s="1" customFormat="1" ht="6.96" customHeight="1">
      <c r="B22" s="40"/>
      <c r="I22" s="127"/>
      <c r="L22" s="40"/>
    </row>
    <row r="23" s="1" customFormat="1" ht="12" customHeight="1">
      <c r="B23" s="40"/>
      <c r="D23" s="125" t="s">
        <v>36</v>
      </c>
      <c r="I23" s="129" t="s">
        <v>26</v>
      </c>
      <c r="J23" s="14" t="s">
        <v>32</v>
      </c>
      <c r="L23" s="40"/>
    </row>
    <row r="24" s="1" customFormat="1" ht="18" customHeight="1">
      <c r="B24" s="40"/>
      <c r="E24" s="14" t="s">
        <v>33</v>
      </c>
      <c r="I24" s="129" t="s">
        <v>28</v>
      </c>
      <c r="J24" s="14" t="s">
        <v>34</v>
      </c>
      <c r="L24" s="40"/>
    </row>
    <row r="25" s="1" customFormat="1" ht="6.96" customHeight="1">
      <c r="B25" s="40"/>
      <c r="I25" s="127"/>
      <c r="L25" s="40"/>
    </row>
    <row r="26" s="1" customFormat="1" ht="12" customHeight="1">
      <c r="B26" s="40"/>
      <c r="D26" s="125" t="s">
        <v>37</v>
      </c>
      <c r="I26" s="127"/>
      <c r="L26" s="40"/>
    </row>
    <row r="27" s="6" customFormat="1" ht="16.5" customHeight="1">
      <c r="B27" s="131"/>
      <c r="E27" s="132" t="s">
        <v>19</v>
      </c>
      <c r="F27" s="132"/>
      <c r="G27" s="132"/>
      <c r="H27" s="132"/>
      <c r="I27" s="133"/>
      <c r="L27" s="131"/>
    </row>
    <row r="28" s="1" customFormat="1" ht="6.96" customHeight="1">
      <c r="B28" s="40"/>
      <c r="I28" s="127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4"/>
      <c r="J29" s="68"/>
      <c r="K29" s="68"/>
      <c r="L29" s="40"/>
    </row>
    <row r="30" s="1" customFormat="1" ht="25.44" customHeight="1">
      <c r="B30" s="40"/>
      <c r="D30" s="135" t="s">
        <v>39</v>
      </c>
      <c r="I30" s="127"/>
      <c r="J30" s="136">
        <f>ROUND(J84, 2)</f>
        <v>0</v>
      </c>
      <c r="L30" s="40"/>
    </row>
    <row r="31" s="1" customFormat="1" ht="6.96" customHeight="1">
      <c r="B31" s="40"/>
      <c r="D31" s="68"/>
      <c r="E31" s="68"/>
      <c r="F31" s="68"/>
      <c r="G31" s="68"/>
      <c r="H31" s="68"/>
      <c r="I31" s="134"/>
      <c r="J31" s="68"/>
      <c r="K31" s="68"/>
      <c r="L31" s="40"/>
    </row>
    <row r="32" s="1" customFormat="1" ht="14.4" customHeight="1">
      <c r="B32" s="40"/>
      <c r="F32" s="137" t="s">
        <v>41</v>
      </c>
      <c r="I32" s="138" t="s">
        <v>40</v>
      </c>
      <c r="J32" s="137" t="s">
        <v>42</v>
      </c>
      <c r="L32" s="40"/>
    </row>
    <row r="33" s="1" customFormat="1" ht="14.4" customHeight="1">
      <c r="B33" s="40"/>
      <c r="D33" s="125" t="s">
        <v>43</v>
      </c>
      <c r="E33" s="125" t="s">
        <v>44</v>
      </c>
      <c r="F33" s="139">
        <f>ROUND((SUM(BE84:BE108)),  2)</f>
        <v>0</v>
      </c>
      <c r="I33" s="140">
        <v>0.20999999999999999</v>
      </c>
      <c r="J33" s="139">
        <f>ROUND(((SUM(BE84:BE108))*I33),  2)</f>
        <v>0</v>
      </c>
      <c r="L33" s="40"/>
    </row>
    <row r="34" s="1" customFormat="1" ht="14.4" customHeight="1">
      <c r="B34" s="40"/>
      <c r="E34" s="125" t="s">
        <v>45</v>
      </c>
      <c r="F34" s="139">
        <f>ROUND((SUM(BF84:BF108)),  2)</f>
        <v>0</v>
      </c>
      <c r="I34" s="140">
        <v>0.14999999999999999</v>
      </c>
      <c r="J34" s="139">
        <f>ROUND(((SUM(BF84:BF108))*I34),  2)</f>
        <v>0</v>
      </c>
      <c r="L34" s="40"/>
    </row>
    <row r="35" hidden="1" s="1" customFormat="1" ht="14.4" customHeight="1">
      <c r="B35" s="40"/>
      <c r="E35" s="125" t="s">
        <v>46</v>
      </c>
      <c r="F35" s="139">
        <f>ROUND((SUM(BG84:BG108)),  2)</f>
        <v>0</v>
      </c>
      <c r="I35" s="140">
        <v>0.20999999999999999</v>
      </c>
      <c r="J35" s="139">
        <f>0</f>
        <v>0</v>
      </c>
      <c r="L35" s="40"/>
    </row>
    <row r="36" hidden="1" s="1" customFormat="1" ht="14.4" customHeight="1">
      <c r="B36" s="40"/>
      <c r="E36" s="125" t="s">
        <v>47</v>
      </c>
      <c r="F36" s="139">
        <f>ROUND((SUM(BH84:BH108)),  2)</f>
        <v>0</v>
      </c>
      <c r="I36" s="140">
        <v>0.14999999999999999</v>
      </c>
      <c r="J36" s="139">
        <f>0</f>
        <v>0</v>
      </c>
      <c r="L36" s="40"/>
    </row>
    <row r="37" hidden="1" s="1" customFormat="1" ht="14.4" customHeight="1">
      <c r="B37" s="40"/>
      <c r="E37" s="125" t="s">
        <v>48</v>
      </c>
      <c r="F37" s="139">
        <f>ROUND((SUM(BI84:BI108)),  2)</f>
        <v>0</v>
      </c>
      <c r="I37" s="140">
        <v>0</v>
      </c>
      <c r="J37" s="139">
        <f>0</f>
        <v>0</v>
      </c>
      <c r="L37" s="40"/>
    </row>
    <row r="38" s="1" customFormat="1" ht="6.96" customHeight="1">
      <c r="B38" s="40"/>
      <c r="I38" s="127"/>
      <c r="L38" s="40"/>
    </row>
    <row r="39" s="1" customFormat="1" ht="25.44" customHeight="1">
      <c r="B39" s="40"/>
      <c r="C39" s="141"/>
      <c r="D39" s="142" t="s">
        <v>49</v>
      </c>
      <c r="E39" s="143"/>
      <c r="F39" s="143"/>
      <c r="G39" s="144" t="s">
        <v>50</v>
      </c>
      <c r="H39" s="145" t="s">
        <v>51</v>
      </c>
      <c r="I39" s="146"/>
      <c r="J39" s="147">
        <f>SUM(J30:J37)</f>
        <v>0</v>
      </c>
      <c r="K39" s="148"/>
      <c r="L39" s="40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40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40"/>
    </row>
    <row r="45" s="1" customFormat="1" ht="24.96" customHeight="1">
      <c r="B45" s="35"/>
      <c r="C45" s="20" t="s">
        <v>99</v>
      </c>
      <c r="D45" s="36"/>
      <c r="E45" s="36"/>
      <c r="F45" s="36"/>
      <c r="G45" s="36"/>
      <c r="H45" s="36"/>
      <c r="I45" s="127"/>
      <c r="J45" s="36"/>
      <c r="K45" s="36"/>
      <c r="L45" s="40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127"/>
      <c r="J46" s="36"/>
      <c r="K46" s="36"/>
      <c r="L46" s="40"/>
    </row>
    <row r="47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7"/>
      <c r="J47" s="36"/>
      <c r="K47" s="36"/>
      <c r="L47" s="40"/>
    </row>
    <row r="48" s="1" customFormat="1" ht="16.5" customHeight="1">
      <c r="B48" s="35"/>
      <c r="C48" s="36"/>
      <c r="D48" s="36"/>
      <c r="E48" s="155" t="str">
        <f>E7</f>
        <v>Rekonstrukce komunikací a chodníků v lokalitě U škol, Okříšky</v>
      </c>
      <c r="F48" s="29"/>
      <c r="G48" s="29"/>
      <c r="H48" s="29"/>
      <c r="I48" s="127"/>
      <c r="J48" s="36"/>
      <c r="K48" s="36"/>
      <c r="L48" s="40"/>
    </row>
    <row r="49" s="1" customFormat="1" ht="12" customHeight="1">
      <c r="B49" s="35"/>
      <c r="C49" s="29" t="s">
        <v>97</v>
      </c>
      <c r="D49" s="36"/>
      <c r="E49" s="36"/>
      <c r="F49" s="36"/>
      <c r="G49" s="36"/>
      <c r="H49" s="36"/>
      <c r="I49" s="127"/>
      <c r="J49" s="36"/>
      <c r="K49" s="36"/>
      <c r="L49" s="40"/>
    </row>
    <row r="50" s="1" customFormat="1" ht="16.5" customHeight="1">
      <c r="B50" s="35"/>
      <c r="C50" s="36"/>
      <c r="D50" s="36"/>
      <c r="E50" s="61" t="str">
        <f>E9</f>
        <v>000 - Vedlejší a ostatní náklady</v>
      </c>
      <c r="F50" s="36"/>
      <c r="G50" s="36"/>
      <c r="H50" s="36"/>
      <c r="I50" s="127"/>
      <c r="J50" s="36"/>
      <c r="K50" s="36"/>
      <c r="L50" s="40"/>
    </row>
    <row r="51" s="1" customFormat="1" ht="6.96" customHeight="1">
      <c r="B51" s="35"/>
      <c r="C51" s="36"/>
      <c r="D51" s="36"/>
      <c r="E51" s="36"/>
      <c r="F51" s="36"/>
      <c r="G51" s="36"/>
      <c r="H51" s="36"/>
      <c r="I51" s="127"/>
      <c r="J51" s="36"/>
      <c r="K51" s="36"/>
      <c r="L51" s="40"/>
    </row>
    <row r="52" s="1" customFormat="1" ht="12" customHeight="1">
      <c r="B52" s="35"/>
      <c r="C52" s="29" t="s">
        <v>21</v>
      </c>
      <c r="D52" s="36"/>
      <c r="E52" s="36"/>
      <c r="F52" s="24" t="str">
        <f>F12</f>
        <v>Okříšky</v>
      </c>
      <c r="G52" s="36"/>
      <c r="H52" s="36"/>
      <c r="I52" s="129" t="s">
        <v>23</v>
      </c>
      <c r="J52" s="64" t="str">
        <f>IF(J12="","",J12)</f>
        <v>14. 2. 2019</v>
      </c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7"/>
      <c r="J53" s="36"/>
      <c r="K53" s="36"/>
      <c r="L53" s="40"/>
    </row>
    <row r="54" s="1" customFormat="1" ht="13.65" customHeight="1">
      <c r="B54" s="35"/>
      <c r="C54" s="29" t="s">
        <v>25</v>
      </c>
      <c r="D54" s="36"/>
      <c r="E54" s="36"/>
      <c r="F54" s="24" t="str">
        <f>E15</f>
        <v>Městys Okříšky</v>
      </c>
      <c r="G54" s="36"/>
      <c r="H54" s="36"/>
      <c r="I54" s="129" t="s">
        <v>31</v>
      </c>
      <c r="J54" s="33" t="str">
        <f>E21</f>
        <v>PROfi Jihlava spol. s r.o.</v>
      </c>
      <c r="K54" s="36"/>
      <c r="L54" s="40"/>
    </row>
    <row r="55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9" t="s">
        <v>36</v>
      </c>
      <c r="J55" s="33" t="str">
        <f>E24</f>
        <v>PROfi Jihlava spol. s r.o.</v>
      </c>
      <c r="K55" s="36"/>
      <c r="L55" s="40"/>
    </row>
    <row r="56" s="1" customFormat="1" ht="10.32" customHeight="1">
      <c r="B56" s="35"/>
      <c r="C56" s="36"/>
      <c r="D56" s="36"/>
      <c r="E56" s="36"/>
      <c r="F56" s="36"/>
      <c r="G56" s="36"/>
      <c r="H56" s="36"/>
      <c r="I56" s="127"/>
      <c r="J56" s="36"/>
      <c r="K56" s="36"/>
      <c r="L56" s="40"/>
    </row>
    <row r="57" s="1" customFormat="1" ht="29.28" customHeight="1">
      <c r="B57" s="35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7"/>
      <c r="J58" s="36"/>
      <c r="K58" s="36"/>
      <c r="L58" s="40"/>
    </row>
    <row r="59" s="1" customFormat="1" ht="22.8" customHeight="1">
      <c r="B59" s="35"/>
      <c r="C59" s="160" t="s">
        <v>71</v>
      </c>
      <c r="D59" s="36"/>
      <c r="E59" s="36"/>
      <c r="F59" s="36"/>
      <c r="G59" s="36"/>
      <c r="H59" s="36"/>
      <c r="I59" s="127"/>
      <c r="J59" s="94">
        <f>J84</f>
        <v>0</v>
      </c>
      <c r="K59" s="36"/>
      <c r="L59" s="40"/>
      <c r="AU59" s="14" t="s">
        <v>102</v>
      </c>
    </row>
    <row r="60" s="7" customFormat="1" ht="24.96" customHeight="1">
      <c r="B60" s="161"/>
      <c r="C60" s="162"/>
      <c r="D60" s="163" t="s">
        <v>103</v>
      </c>
      <c r="E60" s="164"/>
      <c r="F60" s="164"/>
      <c r="G60" s="164"/>
      <c r="H60" s="164"/>
      <c r="I60" s="165"/>
      <c r="J60" s="166">
        <f>J85</f>
        <v>0</v>
      </c>
      <c r="K60" s="162"/>
      <c r="L60" s="167"/>
    </row>
    <row r="61" s="8" customFormat="1" ht="19.92" customHeight="1">
      <c r="B61" s="168"/>
      <c r="C61" s="169"/>
      <c r="D61" s="170" t="s">
        <v>104</v>
      </c>
      <c r="E61" s="171"/>
      <c r="F61" s="171"/>
      <c r="G61" s="171"/>
      <c r="H61" s="171"/>
      <c r="I61" s="172"/>
      <c r="J61" s="173">
        <f>J86</f>
        <v>0</v>
      </c>
      <c r="K61" s="169"/>
      <c r="L61" s="174"/>
    </row>
    <row r="62" s="8" customFormat="1" ht="19.92" customHeight="1">
      <c r="B62" s="168"/>
      <c r="C62" s="169"/>
      <c r="D62" s="170" t="s">
        <v>105</v>
      </c>
      <c r="E62" s="171"/>
      <c r="F62" s="171"/>
      <c r="G62" s="171"/>
      <c r="H62" s="171"/>
      <c r="I62" s="172"/>
      <c r="J62" s="173">
        <f>J91</f>
        <v>0</v>
      </c>
      <c r="K62" s="169"/>
      <c r="L62" s="174"/>
    </row>
    <row r="63" s="8" customFormat="1" ht="19.92" customHeight="1">
      <c r="B63" s="168"/>
      <c r="C63" s="169"/>
      <c r="D63" s="170" t="s">
        <v>106</v>
      </c>
      <c r="E63" s="171"/>
      <c r="F63" s="171"/>
      <c r="G63" s="171"/>
      <c r="H63" s="171"/>
      <c r="I63" s="172"/>
      <c r="J63" s="173">
        <f>J99</f>
        <v>0</v>
      </c>
      <c r="K63" s="169"/>
      <c r="L63" s="174"/>
    </row>
    <row r="64" s="8" customFormat="1" ht="19.92" customHeight="1">
      <c r="B64" s="168"/>
      <c r="C64" s="169"/>
      <c r="D64" s="170" t="s">
        <v>107</v>
      </c>
      <c r="E64" s="171"/>
      <c r="F64" s="171"/>
      <c r="G64" s="171"/>
      <c r="H64" s="171"/>
      <c r="I64" s="172"/>
      <c r="J64" s="173">
        <f>J102</f>
        <v>0</v>
      </c>
      <c r="K64" s="169"/>
      <c r="L64" s="174"/>
    </row>
    <row r="65" s="1" customFormat="1" ht="21.84" customHeight="1">
      <c r="B65" s="35"/>
      <c r="C65" s="36"/>
      <c r="D65" s="36"/>
      <c r="E65" s="36"/>
      <c r="F65" s="36"/>
      <c r="G65" s="36"/>
      <c r="H65" s="36"/>
      <c r="I65" s="127"/>
      <c r="J65" s="36"/>
      <c r="K65" s="36"/>
      <c r="L65" s="40"/>
    </row>
    <row r="66" s="1" customFormat="1" ht="6.96" customHeight="1">
      <c r="B66" s="54"/>
      <c r="C66" s="55"/>
      <c r="D66" s="55"/>
      <c r="E66" s="55"/>
      <c r="F66" s="55"/>
      <c r="G66" s="55"/>
      <c r="H66" s="55"/>
      <c r="I66" s="151"/>
      <c r="J66" s="55"/>
      <c r="K66" s="55"/>
      <c r="L66" s="40"/>
    </row>
    <row r="70" s="1" customFormat="1" ht="6.96" customHeight="1">
      <c r="B70" s="56"/>
      <c r="C70" s="57"/>
      <c r="D70" s="57"/>
      <c r="E70" s="57"/>
      <c r="F70" s="57"/>
      <c r="G70" s="57"/>
      <c r="H70" s="57"/>
      <c r="I70" s="154"/>
      <c r="J70" s="57"/>
      <c r="K70" s="57"/>
      <c r="L70" s="40"/>
    </row>
    <row r="71" s="1" customFormat="1" ht="24.96" customHeight="1">
      <c r="B71" s="35"/>
      <c r="C71" s="20" t="s">
        <v>108</v>
      </c>
      <c r="D71" s="36"/>
      <c r="E71" s="36"/>
      <c r="F71" s="36"/>
      <c r="G71" s="36"/>
      <c r="H71" s="36"/>
      <c r="I71" s="127"/>
      <c r="J71" s="36"/>
      <c r="K71" s="36"/>
      <c r="L71" s="40"/>
    </row>
    <row r="72" s="1" customFormat="1" ht="6.96" customHeight="1">
      <c r="B72" s="35"/>
      <c r="C72" s="36"/>
      <c r="D72" s="36"/>
      <c r="E72" s="36"/>
      <c r="F72" s="36"/>
      <c r="G72" s="36"/>
      <c r="H72" s="36"/>
      <c r="I72" s="127"/>
      <c r="J72" s="36"/>
      <c r="K72" s="36"/>
      <c r="L72" s="40"/>
    </row>
    <row r="73" s="1" customFormat="1" ht="12" customHeight="1">
      <c r="B73" s="35"/>
      <c r="C73" s="29" t="s">
        <v>16</v>
      </c>
      <c r="D73" s="36"/>
      <c r="E73" s="36"/>
      <c r="F73" s="36"/>
      <c r="G73" s="36"/>
      <c r="H73" s="36"/>
      <c r="I73" s="127"/>
      <c r="J73" s="36"/>
      <c r="K73" s="36"/>
      <c r="L73" s="40"/>
    </row>
    <row r="74" s="1" customFormat="1" ht="16.5" customHeight="1">
      <c r="B74" s="35"/>
      <c r="C74" s="36"/>
      <c r="D74" s="36"/>
      <c r="E74" s="155" t="str">
        <f>E7</f>
        <v>Rekonstrukce komunikací a chodníků v lokalitě U škol, Okříšky</v>
      </c>
      <c r="F74" s="29"/>
      <c r="G74" s="29"/>
      <c r="H74" s="29"/>
      <c r="I74" s="127"/>
      <c r="J74" s="36"/>
      <c r="K74" s="36"/>
      <c r="L74" s="40"/>
    </row>
    <row r="75" s="1" customFormat="1" ht="12" customHeight="1">
      <c r="B75" s="35"/>
      <c r="C75" s="29" t="s">
        <v>97</v>
      </c>
      <c r="D75" s="36"/>
      <c r="E75" s="36"/>
      <c r="F75" s="36"/>
      <c r="G75" s="36"/>
      <c r="H75" s="36"/>
      <c r="I75" s="127"/>
      <c r="J75" s="36"/>
      <c r="K75" s="36"/>
      <c r="L75" s="40"/>
    </row>
    <row r="76" s="1" customFormat="1" ht="16.5" customHeight="1">
      <c r="B76" s="35"/>
      <c r="C76" s="36"/>
      <c r="D76" s="36"/>
      <c r="E76" s="61" t="str">
        <f>E9</f>
        <v>000 - Vedlejší a ostatní náklady</v>
      </c>
      <c r="F76" s="36"/>
      <c r="G76" s="36"/>
      <c r="H76" s="36"/>
      <c r="I76" s="127"/>
      <c r="J76" s="36"/>
      <c r="K76" s="36"/>
      <c r="L76" s="40"/>
    </row>
    <row r="77" s="1" customFormat="1" ht="6.96" customHeight="1">
      <c r="B77" s="35"/>
      <c r="C77" s="36"/>
      <c r="D77" s="36"/>
      <c r="E77" s="36"/>
      <c r="F77" s="36"/>
      <c r="G77" s="36"/>
      <c r="H77" s="36"/>
      <c r="I77" s="127"/>
      <c r="J77" s="36"/>
      <c r="K77" s="36"/>
      <c r="L77" s="40"/>
    </row>
    <row r="78" s="1" customFormat="1" ht="12" customHeight="1">
      <c r="B78" s="35"/>
      <c r="C78" s="29" t="s">
        <v>21</v>
      </c>
      <c r="D78" s="36"/>
      <c r="E78" s="36"/>
      <c r="F78" s="24" t="str">
        <f>F12</f>
        <v>Okříšky</v>
      </c>
      <c r="G78" s="36"/>
      <c r="H78" s="36"/>
      <c r="I78" s="129" t="s">
        <v>23</v>
      </c>
      <c r="J78" s="64" t="str">
        <f>IF(J12="","",J12)</f>
        <v>14. 2. 2019</v>
      </c>
      <c r="K78" s="36"/>
      <c r="L78" s="40"/>
    </row>
    <row r="79" s="1" customFormat="1" ht="6.96" customHeight="1">
      <c r="B79" s="35"/>
      <c r="C79" s="36"/>
      <c r="D79" s="36"/>
      <c r="E79" s="36"/>
      <c r="F79" s="36"/>
      <c r="G79" s="36"/>
      <c r="H79" s="36"/>
      <c r="I79" s="127"/>
      <c r="J79" s="36"/>
      <c r="K79" s="36"/>
      <c r="L79" s="40"/>
    </row>
    <row r="80" s="1" customFormat="1" ht="13.65" customHeight="1">
      <c r="B80" s="35"/>
      <c r="C80" s="29" t="s">
        <v>25</v>
      </c>
      <c r="D80" s="36"/>
      <c r="E80" s="36"/>
      <c r="F80" s="24" t="str">
        <f>E15</f>
        <v>Městys Okříšky</v>
      </c>
      <c r="G80" s="36"/>
      <c r="H80" s="36"/>
      <c r="I80" s="129" t="s">
        <v>31</v>
      </c>
      <c r="J80" s="33" t="str">
        <f>E21</f>
        <v>PROfi Jihlava spol. s r.o.</v>
      </c>
      <c r="K80" s="36"/>
      <c r="L80" s="40"/>
    </row>
    <row r="81" s="1" customFormat="1" ht="13.65" customHeight="1">
      <c r="B81" s="35"/>
      <c r="C81" s="29" t="s">
        <v>29</v>
      </c>
      <c r="D81" s="36"/>
      <c r="E81" s="36"/>
      <c r="F81" s="24" t="str">
        <f>IF(E18="","",E18)</f>
        <v>Vyplň údaj</v>
      </c>
      <c r="G81" s="36"/>
      <c r="H81" s="36"/>
      <c r="I81" s="129" t="s">
        <v>36</v>
      </c>
      <c r="J81" s="33" t="str">
        <f>E24</f>
        <v>PROfi Jihlava spol. s r.o.</v>
      </c>
      <c r="K81" s="36"/>
      <c r="L81" s="40"/>
    </row>
    <row r="82" s="1" customFormat="1" ht="10.32" customHeight="1">
      <c r="B82" s="35"/>
      <c r="C82" s="36"/>
      <c r="D82" s="36"/>
      <c r="E82" s="36"/>
      <c r="F82" s="36"/>
      <c r="G82" s="36"/>
      <c r="H82" s="36"/>
      <c r="I82" s="127"/>
      <c r="J82" s="36"/>
      <c r="K82" s="36"/>
      <c r="L82" s="40"/>
    </row>
    <row r="83" s="9" customFormat="1" ht="29.28" customHeight="1">
      <c r="B83" s="175"/>
      <c r="C83" s="176" t="s">
        <v>109</v>
      </c>
      <c r="D83" s="177" t="s">
        <v>58</v>
      </c>
      <c r="E83" s="177" t="s">
        <v>54</v>
      </c>
      <c r="F83" s="177" t="s">
        <v>55</v>
      </c>
      <c r="G83" s="177" t="s">
        <v>110</v>
      </c>
      <c r="H83" s="177" t="s">
        <v>111</v>
      </c>
      <c r="I83" s="178" t="s">
        <v>112</v>
      </c>
      <c r="J83" s="177" t="s">
        <v>101</v>
      </c>
      <c r="K83" s="179" t="s">
        <v>113</v>
      </c>
      <c r="L83" s="180"/>
      <c r="M83" s="84" t="s">
        <v>19</v>
      </c>
      <c r="N83" s="85" t="s">
        <v>43</v>
      </c>
      <c r="O83" s="85" t="s">
        <v>114</v>
      </c>
      <c r="P83" s="85" t="s">
        <v>115</v>
      </c>
      <c r="Q83" s="85" t="s">
        <v>116</v>
      </c>
      <c r="R83" s="85" t="s">
        <v>117</v>
      </c>
      <c r="S83" s="85" t="s">
        <v>118</v>
      </c>
      <c r="T83" s="86" t="s">
        <v>119</v>
      </c>
    </row>
    <row r="84" s="1" customFormat="1" ht="22.8" customHeight="1">
      <c r="B84" s="35"/>
      <c r="C84" s="91" t="s">
        <v>120</v>
      </c>
      <c r="D84" s="36"/>
      <c r="E84" s="36"/>
      <c r="F84" s="36"/>
      <c r="G84" s="36"/>
      <c r="H84" s="36"/>
      <c r="I84" s="127"/>
      <c r="J84" s="181">
        <f>BK84</f>
        <v>0</v>
      </c>
      <c r="K84" s="36"/>
      <c r="L84" s="40"/>
      <c r="M84" s="87"/>
      <c r="N84" s="88"/>
      <c r="O84" s="88"/>
      <c r="P84" s="182">
        <f>P85</f>
        <v>0</v>
      </c>
      <c r="Q84" s="88"/>
      <c r="R84" s="182">
        <f>R85</f>
        <v>0</v>
      </c>
      <c r="S84" s="88"/>
      <c r="T84" s="183">
        <f>T85</f>
        <v>0</v>
      </c>
      <c r="AT84" s="14" t="s">
        <v>72</v>
      </c>
      <c r="AU84" s="14" t="s">
        <v>102</v>
      </c>
      <c r="BK84" s="184">
        <f>BK85</f>
        <v>0</v>
      </c>
    </row>
    <row r="85" s="10" customFormat="1" ht="25.92" customHeight="1">
      <c r="B85" s="185"/>
      <c r="C85" s="186"/>
      <c r="D85" s="187" t="s">
        <v>72</v>
      </c>
      <c r="E85" s="188" t="s">
        <v>121</v>
      </c>
      <c r="F85" s="188" t="s">
        <v>122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P86+P91+P99+P102</f>
        <v>0</v>
      </c>
      <c r="Q85" s="193"/>
      <c r="R85" s="194">
        <f>R86+R91+R99+R102</f>
        <v>0</v>
      </c>
      <c r="S85" s="193"/>
      <c r="T85" s="195">
        <f>T86+T91+T99+T102</f>
        <v>0</v>
      </c>
      <c r="AR85" s="196" t="s">
        <v>123</v>
      </c>
      <c r="AT85" s="197" t="s">
        <v>72</v>
      </c>
      <c r="AU85" s="197" t="s">
        <v>73</v>
      </c>
      <c r="AY85" s="196" t="s">
        <v>124</v>
      </c>
      <c r="BK85" s="198">
        <f>BK86+BK91+BK99+BK102</f>
        <v>0</v>
      </c>
    </row>
    <row r="86" s="10" customFormat="1" ht="22.8" customHeight="1">
      <c r="B86" s="185"/>
      <c r="C86" s="186"/>
      <c r="D86" s="187" t="s">
        <v>72</v>
      </c>
      <c r="E86" s="199" t="s">
        <v>125</v>
      </c>
      <c r="F86" s="199" t="s">
        <v>126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SUM(P87:P90)</f>
        <v>0</v>
      </c>
      <c r="Q86" s="193"/>
      <c r="R86" s="194">
        <f>SUM(R87:R90)</f>
        <v>0</v>
      </c>
      <c r="S86" s="193"/>
      <c r="T86" s="195">
        <f>SUM(T87:T90)</f>
        <v>0</v>
      </c>
      <c r="AR86" s="196" t="s">
        <v>123</v>
      </c>
      <c r="AT86" s="197" t="s">
        <v>72</v>
      </c>
      <c r="AU86" s="197" t="s">
        <v>81</v>
      </c>
      <c r="AY86" s="196" t="s">
        <v>124</v>
      </c>
      <c r="BK86" s="198">
        <f>SUM(BK87:BK90)</f>
        <v>0</v>
      </c>
    </row>
    <row r="87" s="1" customFormat="1" ht="16.5" customHeight="1">
      <c r="B87" s="35"/>
      <c r="C87" s="201" t="s">
        <v>81</v>
      </c>
      <c r="D87" s="201" t="s">
        <v>127</v>
      </c>
      <c r="E87" s="202" t="s">
        <v>128</v>
      </c>
      <c r="F87" s="203" t="s">
        <v>129</v>
      </c>
      <c r="G87" s="204" t="s">
        <v>130</v>
      </c>
      <c r="H87" s="205">
        <v>1</v>
      </c>
      <c r="I87" s="206"/>
      <c r="J87" s="207">
        <f>ROUND(I87*H87,2)</f>
        <v>0</v>
      </c>
      <c r="K87" s="203" t="s">
        <v>19</v>
      </c>
      <c r="L87" s="40"/>
      <c r="M87" s="208" t="s">
        <v>19</v>
      </c>
      <c r="N87" s="209" t="s">
        <v>44</v>
      </c>
      <c r="O87" s="76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14" t="s">
        <v>131</v>
      </c>
      <c r="AT87" s="14" t="s">
        <v>127</v>
      </c>
      <c r="AU87" s="14" t="s">
        <v>83</v>
      </c>
      <c r="AY87" s="14" t="s">
        <v>124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4" t="s">
        <v>81</v>
      </c>
      <c r="BK87" s="212">
        <f>ROUND(I87*H87,2)</f>
        <v>0</v>
      </c>
      <c r="BL87" s="14" t="s">
        <v>131</v>
      </c>
      <c r="BM87" s="14" t="s">
        <v>132</v>
      </c>
    </row>
    <row r="88" s="1" customFormat="1">
      <c r="B88" s="35"/>
      <c r="C88" s="36"/>
      <c r="D88" s="213" t="s">
        <v>133</v>
      </c>
      <c r="E88" s="36"/>
      <c r="F88" s="214" t="s">
        <v>134</v>
      </c>
      <c r="G88" s="36"/>
      <c r="H88" s="36"/>
      <c r="I88" s="127"/>
      <c r="J88" s="36"/>
      <c r="K88" s="36"/>
      <c r="L88" s="40"/>
      <c r="M88" s="215"/>
      <c r="N88" s="76"/>
      <c r="O88" s="76"/>
      <c r="P88" s="76"/>
      <c r="Q88" s="76"/>
      <c r="R88" s="76"/>
      <c r="S88" s="76"/>
      <c r="T88" s="77"/>
      <c r="AT88" s="14" t="s">
        <v>133</v>
      </c>
      <c r="AU88" s="14" t="s">
        <v>83</v>
      </c>
    </row>
    <row r="89" s="1" customFormat="1" ht="16.5" customHeight="1">
      <c r="B89" s="35"/>
      <c r="C89" s="201" t="s">
        <v>83</v>
      </c>
      <c r="D89" s="201" t="s">
        <v>127</v>
      </c>
      <c r="E89" s="202" t="s">
        <v>135</v>
      </c>
      <c r="F89" s="203" t="s">
        <v>136</v>
      </c>
      <c r="G89" s="204" t="s">
        <v>130</v>
      </c>
      <c r="H89" s="205">
        <v>1</v>
      </c>
      <c r="I89" s="206"/>
      <c r="J89" s="207">
        <f>ROUND(I89*H89,2)</f>
        <v>0</v>
      </c>
      <c r="K89" s="203" t="s">
        <v>19</v>
      </c>
      <c r="L89" s="40"/>
      <c r="M89" s="208" t="s">
        <v>19</v>
      </c>
      <c r="N89" s="209" t="s">
        <v>44</v>
      </c>
      <c r="O89" s="76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14" t="s">
        <v>131</v>
      </c>
      <c r="AT89" s="14" t="s">
        <v>127</v>
      </c>
      <c r="AU89" s="14" t="s">
        <v>83</v>
      </c>
      <c r="AY89" s="14" t="s">
        <v>124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4" t="s">
        <v>81</v>
      </c>
      <c r="BK89" s="212">
        <f>ROUND(I89*H89,2)</f>
        <v>0</v>
      </c>
      <c r="BL89" s="14" t="s">
        <v>131</v>
      </c>
      <c r="BM89" s="14" t="s">
        <v>137</v>
      </c>
    </row>
    <row r="90" s="1" customFormat="1">
      <c r="B90" s="35"/>
      <c r="C90" s="36"/>
      <c r="D90" s="213" t="s">
        <v>133</v>
      </c>
      <c r="E90" s="36"/>
      <c r="F90" s="214" t="s">
        <v>138</v>
      </c>
      <c r="G90" s="36"/>
      <c r="H90" s="36"/>
      <c r="I90" s="127"/>
      <c r="J90" s="36"/>
      <c r="K90" s="36"/>
      <c r="L90" s="40"/>
      <c r="M90" s="215"/>
      <c r="N90" s="76"/>
      <c r="O90" s="76"/>
      <c r="P90" s="76"/>
      <c r="Q90" s="76"/>
      <c r="R90" s="76"/>
      <c r="S90" s="76"/>
      <c r="T90" s="77"/>
      <c r="AT90" s="14" t="s">
        <v>133</v>
      </c>
      <c r="AU90" s="14" t="s">
        <v>83</v>
      </c>
    </row>
    <row r="91" s="10" customFormat="1" ht="22.8" customHeight="1">
      <c r="B91" s="185"/>
      <c r="C91" s="186"/>
      <c r="D91" s="187" t="s">
        <v>72</v>
      </c>
      <c r="E91" s="199" t="s">
        <v>139</v>
      </c>
      <c r="F91" s="199" t="s">
        <v>140</v>
      </c>
      <c r="G91" s="186"/>
      <c r="H91" s="186"/>
      <c r="I91" s="189"/>
      <c r="J91" s="200">
        <f>BK91</f>
        <v>0</v>
      </c>
      <c r="K91" s="186"/>
      <c r="L91" s="191"/>
      <c r="M91" s="192"/>
      <c r="N91" s="193"/>
      <c r="O91" s="193"/>
      <c r="P91" s="194">
        <f>SUM(P92:P98)</f>
        <v>0</v>
      </c>
      <c r="Q91" s="193"/>
      <c r="R91" s="194">
        <f>SUM(R92:R98)</f>
        <v>0</v>
      </c>
      <c r="S91" s="193"/>
      <c r="T91" s="195">
        <f>SUM(T92:T98)</f>
        <v>0</v>
      </c>
      <c r="AR91" s="196" t="s">
        <v>123</v>
      </c>
      <c r="AT91" s="197" t="s">
        <v>72</v>
      </c>
      <c r="AU91" s="197" t="s">
        <v>81</v>
      </c>
      <c r="AY91" s="196" t="s">
        <v>124</v>
      </c>
      <c r="BK91" s="198">
        <f>SUM(BK92:BK98)</f>
        <v>0</v>
      </c>
    </row>
    <row r="92" s="1" customFormat="1" ht="16.5" customHeight="1">
      <c r="B92" s="35"/>
      <c r="C92" s="201" t="s">
        <v>141</v>
      </c>
      <c r="D92" s="201" t="s">
        <v>127</v>
      </c>
      <c r="E92" s="202" t="s">
        <v>142</v>
      </c>
      <c r="F92" s="203" t="s">
        <v>143</v>
      </c>
      <c r="G92" s="204" t="s">
        <v>130</v>
      </c>
      <c r="H92" s="205">
        <v>1</v>
      </c>
      <c r="I92" s="206"/>
      <c r="J92" s="207">
        <f>ROUND(I92*H92,2)</f>
        <v>0</v>
      </c>
      <c r="K92" s="203" t="s">
        <v>19</v>
      </c>
      <c r="L92" s="40"/>
      <c r="M92" s="208" t="s">
        <v>19</v>
      </c>
      <c r="N92" s="209" t="s">
        <v>44</v>
      </c>
      <c r="O92" s="76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14" t="s">
        <v>131</v>
      </c>
      <c r="AT92" s="14" t="s">
        <v>127</v>
      </c>
      <c r="AU92" s="14" t="s">
        <v>83</v>
      </c>
      <c r="AY92" s="14" t="s">
        <v>124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4" t="s">
        <v>81</v>
      </c>
      <c r="BK92" s="212">
        <f>ROUND(I92*H92,2)</f>
        <v>0</v>
      </c>
      <c r="BL92" s="14" t="s">
        <v>131</v>
      </c>
      <c r="BM92" s="14" t="s">
        <v>144</v>
      </c>
    </row>
    <row r="93" s="1" customFormat="1" ht="16.5" customHeight="1">
      <c r="B93" s="35"/>
      <c r="C93" s="201" t="s">
        <v>145</v>
      </c>
      <c r="D93" s="201" t="s">
        <v>127</v>
      </c>
      <c r="E93" s="202" t="s">
        <v>146</v>
      </c>
      <c r="F93" s="203" t="s">
        <v>147</v>
      </c>
      <c r="G93" s="204" t="s">
        <v>130</v>
      </c>
      <c r="H93" s="205">
        <v>1</v>
      </c>
      <c r="I93" s="206"/>
      <c r="J93" s="207">
        <f>ROUND(I93*H93,2)</f>
        <v>0</v>
      </c>
      <c r="K93" s="203" t="s">
        <v>19</v>
      </c>
      <c r="L93" s="40"/>
      <c r="M93" s="208" t="s">
        <v>19</v>
      </c>
      <c r="N93" s="209" t="s">
        <v>44</v>
      </c>
      <c r="O93" s="76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14" t="s">
        <v>131</v>
      </c>
      <c r="AT93" s="14" t="s">
        <v>127</v>
      </c>
      <c r="AU93" s="14" t="s">
        <v>83</v>
      </c>
      <c r="AY93" s="14" t="s">
        <v>124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4" t="s">
        <v>81</v>
      </c>
      <c r="BK93" s="212">
        <f>ROUND(I93*H93,2)</f>
        <v>0</v>
      </c>
      <c r="BL93" s="14" t="s">
        <v>131</v>
      </c>
      <c r="BM93" s="14" t="s">
        <v>148</v>
      </c>
    </row>
    <row r="94" s="1" customFormat="1">
      <c r="B94" s="35"/>
      <c r="C94" s="36"/>
      <c r="D94" s="213" t="s">
        <v>133</v>
      </c>
      <c r="E94" s="36"/>
      <c r="F94" s="214" t="s">
        <v>149</v>
      </c>
      <c r="G94" s="36"/>
      <c r="H94" s="36"/>
      <c r="I94" s="127"/>
      <c r="J94" s="36"/>
      <c r="K94" s="36"/>
      <c r="L94" s="40"/>
      <c r="M94" s="215"/>
      <c r="N94" s="76"/>
      <c r="O94" s="76"/>
      <c r="P94" s="76"/>
      <c r="Q94" s="76"/>
      <c r="R94" s="76"/>
      <c r="S94" s="76"/>
      <c r="T94" s="77"/>
      <c r="AT94" s="14" t="s">
        <v>133</v>
      </c>
      <c r="AU94" s="14" t="s">
        <v>83</v>
      </c>
    </row>
    <row r="95" s="1" customFormat="1" ht="16.5" customHeight="1">
      <c r="B95" s="35"/>
      <c r="C95" s="201" t="s">
        <v>123</v>
      </c>
      <c r="D95" s="201" t="s">
        <v>127</v>
      </c>
      <c r="E95" s="202" t="s">
        <v>150</v>
      </c>
      <c r="F95" s="203" t="s">
        <v>151</v>
      </c>
      <c r="G95" s="204" t="s">
        <v>130</v>
      </c>
      <c r="H95" s="205">
        <v>1</v>
      </c>
      <c r="I95" s="206"/>
      <c r="J95" s="207">
        <f>ROUND(I95*H95,2)</f>
        <v>0</v>
      </c>
      <c r="K95" s="203" t="s">
        <v>19</v>
      </c>
      <c r="L95" s="40"/>
      <c r="M95" s="208" t="s">
        <v>19</v>
      </c>
      <c r="N95" s="209" t="s">
        <v>44</v>
      </c>
      <c r="O95" s="76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4" t="s">
        <v>131</v>
      </c>
      <c r="AT95" s="14" t="s">
        <v>127</v>
      </c>
      <c r="AU95" s="14" t="s">
        <v>83</v>
      </c>
      <c r="AY95" s="14" t="s">
        <v>124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4" t="s">
        <v>81</v>
      </c>
      <c r="BK95" s="212">
        <f>ROUND(I95*H95,2)</f>
        <v>0</v>
      </c>
      <c r="BL95" s="14" t="s">
        <v>131</v>
      </c>
      <c r="BM95" s="14" t="s">
        <v>152</v>
      </c>
    </row>
    <row r="96" s="1" customFormat="1">
      <c r="B96" s="35"/>
      <c r="C96" s="36"/>
      <c r="D96" s="213" t="s">
        <v>133</v>
      </c>
      <c r="E96" s="36"/>
      <c r="F96" s="214" t="s">
        <v>153</v>
      </c>
      <c r="G96" s="36"/>
      <c r="H96" s="36"/>
      <c r="I96" s="127"/>
      <c r="J96" s="36"/>
      <c r="K96" s="36"/>
      <c r="L96" s="40"/>
      <c r="M96" s="215"/>
      <c r="N96" s="76"/>
      <c r="O96" s="76"/>
      <c r="P96" s="76"/>
      <c r="Q96" s="76"/>
      <c r="R96" s="76"/>
      <c r="S96" s="76"/>
      <c r="T96" s="77"/>
      <c r="AT96" s="14" t="s">
        <v>133</v>
      </c>
      <c r="AU96" s="14" t="s">
        <v>83</v>
      </c>
    </row>
    <row r="97" s="1" customFormat="1" ht="16.5" customHeight="1">
      <c r="B97" s="35"/>
      <c r="C97" s="201" t="s">
        <v>154</v>
      </c>
      <c r="D97" s="201" t="s">
        <v>127</v>
      </c>
      <c r="E97" s="202" t="s">
        <v>155</v>
      </c>
      <c r="F97" s="203" t="s">
        <v>156</v>
      </c>
      <c r="G97" s="204" t="s">
        <v>130</v>
      </c>
      <c r="H97" s="205">
        <v>1</v>
      </c>
      <c r="I97" s="206"/>
      <c r="J97" s="207">
        <f>ROUND(I97*H97,2)</f>
        <v>0</v>
      </c>
      <c r="K97" s="203" t="s">
        <v>19</v>
      </c>
      <c r="L97" s="40"/>
      <c r="M97" s="208" t="s">
        <v>19</v>
      </c>
      <c r="N97" s="209" t="s">
        <v>44</v>
      </c>
      <c r="O97" s="76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4" t="s">
        <v>131</v>
      </c>
      <c r="AT97" s="14" t="s">
        <v>127</v>
      </c>
      <c r="AU97" s="14" t="s">
        <v>83</v>
      </c>
      <c r="AY97" s="14" t="s">
        <v>124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4" t="s">
        <v>81</v>
      </c>
      <c r="BK97" s="212">
        <f>ROUND(I97*H97,2)</f>
        <v>0</v>
      </c>
      <c r="BL97" s="14" t="s">
        <v>131</v>
      </c>
      <c r="BM97" s="14" t="s">
        <v>157</v>
      </c>
    </row>
    <row r="98" s="1" customFormat="1">
      <c r="B98" s="35"/>
      <c r="C98" s="36"/>
      <c r="D98" s="213" t="s">
        <v>133</v>
      </c>
      <c r="E98" s="36"/>
      <c r="F98" s="214" t="s">
        <v>158</v>
      </c>
      <c r="G98" s="36"/>
      <c r="H98" s="36"/>
      <c r="I98" s="127"/>
      <c r="J98" s="36"/>
      <c r="K98" s="36"/>
      <c r="L98" s="40"/>
      <c r="M98" s="215"/>
      <c r="N98" s="76"/>
      <c r="O98" s="76"/>
      <c r="P98" s="76"/>
      <c r="Q98" s="76"/>
      <c r="R98" s="76"/>
      <c r="S98" s="76"/>
      <c r="T98" s="77"/>
      <c r="AT98" s="14" t="s">
        <v>133</v>
      </c>
      <c r="AU98" s="14" t="s">
        <v>83</v>
      </c>
    </row>
    <row r="99" s="10" customFormat="1" ht="22.8" customHeight="1">
      <c r="B99" s="185"/>
      <c r="C99" s="186"/>
      <c r="D99" s="187" t="s">
        <v>72</v>
      </c>
      <c r="E99" s="199" t="s">
        <v>159</v>
      </c>
      <c r="F99" s="199" t="s">
        <v>160</v>
      </c>
      <c r="G99" s="186"/>
      <c r="H99" s="186"/>
      <c r="I99" s="189"/>
      <c r="J99" s="200">
        <f>BK99</f>
        <v>0</v>
      </c>
      <c r="K99" s="186"/>
      <c r="L99" s="191"/>
      <c r="M99" s="192"/>
      <c r="N99" s="193"/>
      <c r="O99" s="193"/>
      <c r="P99" s="194">
        <f>SUM(P100:P101)</f>
        <v>0</v>
      </c>
      <c r="Q99" s="193"/>
      <c r="R99" s="194">
        <f>SUM(R100:R101)</f>
        <v>0</v>
      </c>
      <c r="S99" s="193"/>
      <c r="T99" s="195">
        <f>SUM(T100:T101)</f>
        <v>0</v>
      </c>
      <c r="AR99" s="196" t="s">
        <v>123</v>
      </c>
      <c r="AT99" s="197" t="s">
        <v>72</v>
      </c>
      <c r="AU99" s="197" t="s">
        <v>81</v>
      </c>
      <c r="AY99" s="196" t="s">
        <v>124</v>
      </c>
      <c r="BK99" s="198">
        <f>SUM(BK100:BK101)</f>
        <v>0</v>
      </c>
    </row>
    <row r="100" s="1" customFormat="1" ht="16.5" customHeight="1">
      <c r="B100" s="35"/>
      <c r="C100" s="201" t="s">
        <v>161</v>
      </c>
      <c r="D100" s="201" t="s">
        <v>127</v>
      </c>
      <c r="E100" s="202" t="s">
        <v>162</v>
      </c>
      <c r="F100" s="203" t="s">
        <v>163</v>
      </c>
      <c r="G100" s="204" t="s">
        <v>130</v>
      </c>
      <c r="H100" s="205">
        <v>1</v>
      </c>
      <c r="I100" s="206"/>
      <c r="J100" s="207">
        <f>ROUND(I100*H100,2)</f>
        <v>0</v>
      </c>
      <c r="K100" s="203" t="s">
        <v>19</v>
      </c>
      <c r="L100" s="40"/>
      <c r="M100" s="208" t="s">
        <v>19</v>
      </c>
      <c r="N100" s="209" t="s">
        <v>44</v>
      </c>
      <c r="O100" s="76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4" t="s">
        <v>131</v>
      </c>
      <c r="AT100" s="14" t="s">
        <v>127</v>
      </c>
      <c r="AU100" s="14" t="s">
        <v>83</v>
      </c>
      <c r="AY100" s="14" t="s">
        <v>124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4" t="s">
        <v>81</v>
      </c>
      <c r="BK100" s="212">
        <f>ROUND(I100*H100,2)</f>
        <v>0</v>
      </c>
      <c r="BL100" s="14" t="s">
        <v>131</v>
      </c>
      <c r="BM100" s="14" t="s">
        <v>164</v>
      </c>
    </row>
    <row r="101" s="1" customFormat="1">
      <c r="B101" s="35"/>
      <c r="C101" s="36"/>
      <c r="D101" s="213" t="s">
        <v>133</v>
      </c>
      <c r="E101" s="36"/>
      <c r="F101" s="214" t="s">
        <v>165</v>
      </c>
      <c r="G101" s="36"/>
      <c r="H101" s="36"/>
      <c r="I101" s="127"/>
      <c r="J101" s="36"/>
      <c r="K101" s="36"/>
      <c r="L101" s="40"/>
      <c r="M101" s="215"/>
      <c r="N101" s="76"/>
      <c r="O101" s="76"/>
      <c r="P101" s="76"/>
      <c r="Q101" s="76"/>
      <c r="R101" s="76"/>
      <c r="S101" s="76"/>
      <c r="T101" s="77"/>
      <c r="AT101" s="14" t="s">
        <v>133</v>
      </c>
      <c r="AU101" s="14" t="s">
        <v>83</v>
      </c>
    </row>
    <row r="102" s="10" customFormat="1" ht="22.8" customHeight="1">
      <c r="B102" s="185"/>
      <c r="C102" s="186"/>
      <c r="D102" s="187" t="s">
        <v>72</v>
      </c>
      <c r="E102" s="199" t="s">
        <v>166</v>
      </c>
      <c r="F102" s="199" t="s">
        <v>167</v>
      </c>
      <c r="G102" s="186"/>
      <c r="H102" s="186"/>
      <c r="I102" s="189"/>
      <c r="J102" s="200">
        <f>BK102</f>
        <v>0</v>
      </c>
      <c r="K102" s="186"/>
      <c r="L102" s="191"/>
      <c r="M102" s="192"/>
      <c r="N102" s="193"/>
      <c r="O102" s="193"/>
      <c r="P102" s="194">
        <f>SUM(P103:P108)</f>
        <v>0</v>
      </c>
      <c r="Q102" s="193"/>
      <c r="R102" s="194">
        <f>SUM(R103:R108)</f>
        <v>0</v>
      </c>
      <c r="S102" s="193"/>
      <c r="T102" s="195">
        <f>SUM(T103:T108)</f>
        <v>0</v>
      </c>
      <c r="AR102" s="196" t="s">
        <v>123</v>
      </c>
      <c r="AT102" s="197" t="s">
        <v>72</v>
      </c>
      <c r="AU102" s="197" t="s">
        <v>81</v>
      </c>
      <c r="AY102" s="196" t="s">
        <v>124</v>
      </c>
      <c r="BK102" s="198">
        <f>SUM(BK103:BK108)</f>
        <v>0</v>
      </c>
    </row>
    <row r="103" s="1" customFormat="1" ht="16.5" customHeight="1">
      <c r="B103" s="35"/>
      <c r="C103" s="201" t="s">
        <v>168</v>
      </c>
      <c r="D103" s="201" t="s">
        <v>127</v>
      </c>
      <c r="E103" s="202" t="s">
        <v>169</v>
      </c>
      <c r="F103" s="203" t="s">
        <v>170</v>
      </c>
      <c r="G103" s="204" t="s">
        <v>130</v>
      </c>
      <c r="H103" s="205">
        <v>1</v>
      </c>
      <c r="I103" s="206"/>
      <c r="J103" s="207">
        <f>ROUND(I103*H103,2)</f>
        <v>0</v>
      </c>
      <c r="K103" s="203" t="s">
        <v>19</v>
      </c>
      <c r="L103" s="40"/>
      <c r="M103" s="208" t="s">
        <v>19</v>
      </c>
      <c r="N103" s="209" t="s">
        <v>44</v>
      </c>
      <c r="O103" s="76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4" t="s">
        <v>131</v>
      </c>
      <c r="AT103" s="14" t="s">
        <v>127</v>
      </c>
      <c r="AU103" s="14" t="s">
        <v>83</v>
      </c>
      <c r="AY103" s="14" t="s">
        <v>124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4" t="s">
        <v>81</v>
      </c>
      <c r="BK103" s="212">
        <f>ROUND(I103*H103,2)</f>
        <v>0</v>
      </c>
      <c r="BL103" s="14" t="s">
        <v>131</v>
      </c>
      <c r="BM103" s="14" t="s">
        <v>171</v>
      </c>
    </row>
    <row r="104" s="1" customFormat="1">
      <c r="B104" s="35"/>
      <c r="C104" s="36"/>
      <c r="D104" s="213" t="s">
        <v>133</v>
      </c>
      <c r="E104" s="36"/>
      <c r="F104" s="214" t="s">
        <v>172</v>
      </c>
      <c r="G104" s="36"/>
      <c r="H104" s="36"/>
      <c r="I104" s="127"/>
      <c r="J104" s="36"/>
      <c r="K104" s="36"/>
      <c r="L104" s="40"/>
      <c r="M104" s="215"/>
      <c r="N104" s="76"/>
      <c r="O104" s="76"/>
      <c r="P104" s="76"/>
      <c r="Q104" s="76"/>
      <c r="R104" s="76"/>
      <c r="S104" s="76"/>
      <c r="T104" s="77"/>
      <c r="AT104" s="14" t="s">
        <v>133</v>
      </c>
      <c r="AU104" s="14" t="s">
        <v>83</v>
      </c>
    </row>
    <row r="105" s="1" customFormat="1" ht="16.5" customHeight="1">
      <c r="B105" s="35"/>
      <c r="C105" s="201" t="s">
        <v>173</v>
      </c>
      <c r="D105" s="201" t="s">
        <v>127</v>
      </c>
      <c r="E105" s="202" t="s">
        <v>174</v>
      </c>
      <c r="F105" s="203" t="s">
        <v>175</v>
      </c>
      <c r="G105" s="204" t="s">
        <v>130</v>
      </c>
      <c r="H105" s="205">
        <v>1</v>
      </c>
      <c r="I105" s="206"/>
      <c r="J105" s="207">
        <f>ROUND(I105*H105,2)</f>
        <v>0</v>
      </c>
      <c r="K105" s="203" t="s">
        <v>19</v>
      </c>
      <c r="L105" s="40"/>
      <c r="M105" s="208" t="s">
        <v>19</v>
      </c>
      <c r="N105" s="209" t="s">
        <v>44</v>
      </c>
      <c r="O105" s="76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4" t="s">
        <v>131</v>
      </c>
      <c r="AT105" s="14" t="s">
        <v>127</v>
      </c>
      <c r="AU105" s="14" t="s">
        <v>83</v>
      </c>
      <c r="AY105" s="14" t="s">
        <v>124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4" t="s">
        <v>81</v>
      </c>
      <c r="BK105" s="212">
        <f>ROUND(I105*H105,2)</f>
        <v>0</v>
      </c>
      <c r="BL105" s="14" t="s">
        <v>131</v>
      </c>
      <c r="BM105" s="14" t="s">
        <v>176</v>
      </c>
    </row>
    <row r="106" s="1" customFormat="1">
      <c r="B106" s="35"/>
      <c r="C106" s="36"/>
      <c r="D106" s="213" t="s">
        <v>133</v>
      </c>
      <c r="E106" s="36"/>
      <c r="F106" s="214" t="s">
        <v>177</v>
      </c>
      <c r="G106" s="36"/>
      <c r="H106" s="36"/>
      <c r="I106" s="127"/>
      <c r="J106" s="36"/>
      <c r="K106" s="36"/>
      <c r="L106" s="40"/>
      <c r="M106" s="215"/>
      <c r="N106" s="76"/>
      <c r="O106" s="76"/>
      <c r="P106" s="76"/>
      <c r="Q106" s="76"/>
      <c r="R106" s="76"/>
      <c r="S106" s="76"/>
      <c r="T106" s="77"/>
      <c r="AT106" s="14" t="s">
        <v>133</v>
      </c>
      <c r="AU106" s="14" t="s">
        <v>83</v>
      </c>
    </row>
    <row r="107" s="1" customFormat="1" ht="16.5" customHeight="1">
      <c r="B107" s="35"/>
      <c r="C107" s="201" t="s">
        <v>178</v>
      </c>
      <c r="D107" s="201" t="s">
        <v>127</v>
      </c>
      <c r="E107" s="202" t="s">
        <v>179</v>
      </c>
      <c r="F107" s="203" t="s">
        <v>175</v>
      </c>
      <c r="G107" s="204" t="s">
        <v>130</v>
      </c>
      <c r="H107" s="205">
        <v>1</v>
      </c>
      <c r="I107" s="206"/>
      <c r="J107" s="207">
        <f>ROUND(I107*H107,2)</f>
        <v>0</v>
      </c>
      <c r="K107" s="203" t="s">
        <v>19</v>
      </c>
      <c r="L107" s="40"/>
      <c r="M107" s="208" t="s">
        <v>19</v>
      </c>
      <c r="N107" s="209" t="s">
        <v>44</v>
      </c>
      <c r="O107" s="76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4" t="s">
        <v>131</v>
      </c>
      <c r="AT107" s="14" t="s">
        <v>127</v>
      </c>
      <c r="AU107" s="14" t="s">
        <v>83</v>
      </c>
      <c r="AY107" s="14" t="s">
        <v>124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4" t="s">
        <v>81</v>
      </c>
      <c r="BK107" s="212">
        <f>ROUND(I107*H107,2)</f>
        <v>0</v>
      </c>
      <c r="BL107" s="14" t="s">
        <v>131</v>
      </c>
      <c r="BM107" s="14" t="s">
        <v>180</v>
      </c>
    </row>
    <row r="108" s="1" customFormat="1">
      <c r="B108" s="35"/>
      <c r="C108" s="36"/>
      <c r="D108" s="213" t="s">
        <v>133</v>
      </c>
      <c r="E108" s="36"/>
      <c r="F108" s="214" t="s">
        <v>181</v>
      </c>
      <c r="G108" s="36"/>
      <c r="H108" s="36"/>
      <c r="I108" s="127"/>
      <c r="J108" s="36"/>
      <c r="K108" s="36"/>
      <c r="L108" s="40"/>
      <c r="M108" s="216"/>
      <c r="N108" s="217"/>
      <c r="O108" s="217"/>
      <c r="P108" s="217"/>
      <c r="Q108" s="217"/>
      <c r="R108" s="217"/>
      <c r="S108" s="217"/>
      <c r="T108" s="218"/>
      <c r="AT108" s="14" t="s">
        <v>133</v>
      </c>
      <c r="AU108" s="14" t="s">
        <v>83</v>
      </c>
    </row>
    <row r="109" s="1" customFormat="1" ht="6.96" customHeight="1">
      <c r="B109" s="54"/>
      <c r="C109" s="55"/>
      <c r="D109" s="55"/>
      <c r="E109" s="55"/>
      <c r="F109" s="55"/>
      <c r="G109" s="55"/>
      <c r="H109" s="55"/>
      <c r="I109" s="151"/>
      <c r="J109" s="55"/>
      <c r="K109" s="55"/>
      <c r="L109" s="40"/>
    </row>
  </sheetData>
  <sheetProtection sheet="1" autoFilter="0" formatColumns="0" formatRows="0" objects="1" scenarios="1" spinCount="100000" saltValue="UFgktGLU/120GBWOLMnengTZhXMR0kxIJ2KMsc+FMAdOW+OZTRQMA8L02k+vcYFXD+kaSuUb5Kd65YxaBlyQrw==" hashValue="FyAd56w5AXmXBkR3f82rL4EOZQj6vPXvLDV8v0u56L9w0/p300jvE2+wLTbIbIH2PWpX3dSHxqanAiFttFTfXg==" algorithmName="SHA-512" password="99B0"/>
  <autoFilter ref="C83:K10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86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7"/>
      <c r="AT3" s="14" t="s">
        <v>83</v>
      </c>
    </row>
    <row r="4" ht="24.96" customHeight="1">
      <c r="B4" s="17"/>
      <c r="D4" s="124" t="s">
        <v>96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5" t="s">
        <v>16</v>
      </c>
      <c r="L6" s="17"/>
    </row>
    <row r="7" ht="16.5" customHeight="1">
      <c r="B7" s="17"/>
      <c r="E7" s="126" t="str">
        <f>'Rekapitulace stavby'!K6</f>
        <v>Rekonstrukce komunikací a chodníků v lokalitě U škol, Okříšky</v>
      </c>
      <c r="F7" s="125"/>
      <c r="G7" s="125"/>
      <c r="H7" s="125"/>
      <c r="L7" s="17"/>
    </row>
    <row r="8" s="1" customFormat="1" ht="12" customHeight="1">
      <c r="B8" s="40"/>
      <c r="D8" s="125" t="s">
        <v>97</v>
      </c>
      <c r="I8" s="127"/>
      <c r="L8" s="40"/>
    </row>
    <row r="9" s="1" customFormat="1" ht="36.96" customHeight="1">
      <c r="B9" s="40"/>
      <c r="E9" s="128" t="s">
        <v>182</v>
      </c>
      <c r="F9" s="1"/>
      <c r="G9" s="1"/>
      <c r="H9" s="1"/>
      <c r="I9" s="127"/>
      <c r="L9" s="40"/>
    </row>
    <row r="10" s="1" customFormat="1">
      <c r="B10" s="40"/>
      <c r="I10" s="127"/>
      <c r="L10" s="40"/>
    </row>
    <row r="11" s="1" customFormat="1" ht="12" customHeight="1">
      <c r="B11" s="40"/>
      <c r="D11" s="125" t="s">
        <v>18</v>
      </c>
      <c r="F11" s="14" t="s">
        <v>19</v>
      </c>
      <c r="I11" s="129" t="s">
        <v>20</v>
      </c>
      <c r="J11" s="14" t="s">
        <v>19</v>
      </c>
      <c r="L11" s="40"/>
    </row>
    <row r="12" s="1" customFormat="1" ht="12" customHeight="1">
      <c r="B12" s="40"/>
      <c r="D12" s="125" t="s">
        <v>21</v>
      </c>
      <c r="F12" s="14" t="s">
        <v>22</v>
      </c>
      <c r="I12" s="129" t="s">
        <v>23</v>
      </c>
      <c r="J12" s="130" t="str">
        <f>'Rekapitulace stavby'!AN8</f>
        <v>14. 2. 2019</v>
      </c>
      <c r="L12" s="40"/>
    </row>
    <row r="13" s="1" customFormat="1" ht="10.8" customHeight="1">
      <c r="B13" s="40"/>
      <c r="I13" s="127"/>
      <c r="L13" s="40"/>
    </row>
    <row r="14" s="1" customFormat="1" ht="12" customHeight="1">
      <c r="B14" s="40"/>
      <c r="D14" s="125" t="s">
        <v>25</v>
      </c>
      <c r="I14" s="129" t="s">
        <v>26</v>
      </c>
      <c r="J14" s="14" t="s">
        <v>19</v>
      </c>
      <c r="L14" s="40"/>
    </row>
    <row r="15" s="1" customFormat="1" ht="18" customHeight="1">
      <c r="B15" s="40"/>
      <c r="E15" s="14" t="s">
        <v>27</v>
      </c>
      <c r="I15" s="129" t="s">
        <v>28</v>
      </c>
      <c r="J15" s="14" t="s">
        <v>19</v>
      </c>
      <c r="L15" s="40"/>
    </row>
    <row r="16" s="1" customFormat="1" ht="6.96" customHeight="1">
      <c r="B16" s="40"/>
      <c r="I16" s="127"/>
      <c r="L16" s="40"/>
    </row>
    <row r="17" s="1" customFormat="1" ht="12" customHeight="1">
      <c r="B17" s="40"/>
      <c r="D17" s="125" t="s">
        <v>29</v>
      </c>
      <c r="I17" s="129" t="s">
        <v>26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9" t="s">
        <v>28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7"/>
      <c r="L19" s="40"/>
    </row>
    <row r="20" s="1" customFormat="1" ht="12" customHeight="1">
      <c r="B20" s="40"/>
      <c r="D20" s="125" t="s">
        <v>31</v>
      </c>
      <c r="I20" s="129" t="s">
        <v>26</v>
      </c>
      <c r="J20" s="14" t="s">
        <v>32</v>
      </c>
      <c r="L20" s="40"/>
    </row>
    <row r="21" s="1" customFormat="1" ht="18" customHeight="1">
      <c r="B21" s="40"/>
      <c r="E21" s="14" t="s">
        <v>33</v>
      </c>
      <c r="I21" s="129" t="s">
        <v>28</v>
      </c>
      <c r="J21" s="14" t="s">
        <v>34</v>
      </c>
      <c r="L21" s="40"/>
    </row>
    <row r="22" s="1" customFormat="1" ht="6.96" customHeight="1">
      <c r="B22" s="40"/>
      <c r="I22" s="127"/>
      <c r="L22" s="40"/>
    </row>
    <row r="23" s="1" customFormat="1" ht="12" customHeight="1">
      <c r="B23" s="40"/>
      <c r="D23" s="125" t="s">
        <v>36</v>
      </c>
      <c r="I23" s="129" t="s">
        <v>26</v>
      </c>
      <c r="J23" s="14" t="s">
        <v>32</v>
      </c>
      <c r="L23" s="40"/>
    </row>
    <row r="24" s="1" customFormat="1" ht="18" customHeight="1">
      <c r="B24" s="40"/>
      <c r="E24" s="14" t="s">
        <v>33</v>
      </c>
      <c r="I24" s="129" t="s">
        <v>28</v>
      </c>
      <c r="J24" s="14" t="s">
        <v>34</v>
      </c>
      <c r="L24" s="40"/>
    </row>
    <row r="25" s="1" customFormat="1" ht="6.96" customHeight="1">
      <c r="B25" s="40"/>
      <c r="I25" s="127"/>
      <c r="L25" s="40"/>
    </row>
    <row r="26" s="1" customFormat="1" ht="12" customHeight="1">
      <c r="B26" s="40"/>
      <c r="D26" s="125" t="s">
        <v>37</v>
      </c>
      <c r="I26" s="127"/>
      <c r="L26" s="40"/>
    </row>
    <row r="27" s="6" customFormat="1" ht="16.5" customHeight="1">
      <c r="B27" s="131"/>
      <c r="E27" s="132" t="s">
        <v>19</v>
      </c>
      <c r="F27" s="132"/>
      <c r="G27" s="132"/>
      <c r="H27" s="132"/>
      <c r="I27" s="133"/>
      <c r="L27" s="131"/>
    </row>
    <row r="28" s="1" customFormat="1" ht="6.96" customHeight="1">
      <c r="B28" s="40"/>
      <c r="I28" s="127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4"/>
      <c r="J29" s="68"/>
      <c r="K29" s="68"/>
      <c r="L29" s="40"/>
    </row>
    <row r="30" s="1" customFormat="1" ht="25.44" customHeight="1">
      <c r="B30" s="40"/>
      <c r="D30" s="135" t="s">
        <v>39</v>
      </c>
      <c r="I30" s="127"/>
      <c r="J30" s="136">
        <f>ROUND(J87, 2)</f>
        <v>0</v>
      </c>
      <c r="L30" s="40"/>
    </row>
    <row r="31" s="1" customFormat="1" ht="6.96" customHeight="1">
      <c r="B31" s="40"/>
      <c r="D31" s="68"/>
      <c r="E31" s="68"/>
      <c r="F31" s="68"/>
      <c r="G31" s="68"/>
      <c r="H31" s="68"/>
      <c r="I31" s="134"/>
      <c r="J31" s="68"/>
      <c r="K31" s="68"/>
      <c r="L31" s="40"/>
    </row>
    <row r="32" s="1" customFormat="1" ht="14.4" customHeight="1">
      <c r="B32" s="40"/>
      <c r="F32" s="137" t="s">
        <v>41</v>
      </c>
      <c r="I32" s="138" t="s">
        <v>40</v>
      </c>
      <c r="J32" s="137" t="s">
        <v>42</v>
      </c>
      <c r="L32" s="40"/>
    </row>
    <row r="33" s="1" customFormat="1" ht="14.4" customHeight="1">
      <c r="B33" s="40"/>
      <c r="D33" s="125" t="s">
        <v>43</v>
      </c>
      <c r="E33" s="125" t="s">
        <v>44</v>
      </c>
      <c r="F33" s="139">
        <f>ROUND((SUM(BE87:BE209)),  2)</f>
        <v>0</v>
      </c>
      <c r="I33" s="140">
        <v>0.20999999999999999</v>
      </c>
      <c r="J33" s="139">
        <f>ROUND(((SUM(BE87:BE209))*I33),  2)</f>
        <v>0</v>
      </c>
      <c r="L33" s="40"/>
    </row>
    <row r="34" s="1" customFormat="1" ht="14.4" customHeight="1">
      <c r="B34" s="40"/>
      <c r="E34" s="125" t="s">
        <v>45</v>
      </c>
      <c r="F34" s="139">
        <f>ROUND((SUM(BF87:BF209)),  2)</f>
        <v>0</v>
      </c>
      <c r="I34" s="140">
        <v>0.14999999999999999</v>
      </c>
      <c r="J34" s="139">
        <f>ROUND(((SUM(BF87:BF209))*I34),  2)</f>
        <v>0</v>
      </c>
      <c r="L34" s="40"/>
    </row>
    <row r="35" hidden="1" s="1" customFormat="1" ht="14.4" customHeight="1">
      <c r="B35" s="40"/>
      <c r="E35" s="125" t="s">
        <v>46</v>
      </c>
      <c r="F35" s="139">
        <f>ROUND((SUM(BG87:BG209)),  2)</f>
        <v>0</v>
      </c>
      <c r="I35" s="140">
        <v>0.20999999999999999</v>
      </c>
      <c r="J35" s="139">
        <f>0</f>
        <v>0</v>
      </c>
      <c r="L35" s="40"/>
    </row>
    <row r="36" hidden="1" s="1" customFormat="1" ht="14.4" customHeight="1">
      <c r="B36" s="40"/>
      <c r="E36" s="125" t="s">
        <v>47</v>
      </c>
      <c r="F36" s="139">
        <f>ROUND((SUM(BH87:BH209)),  2)</f>
        <v>0</v>
      </c>
      <c r="I36" s="140">
        <v>0.14999999999999999</v>
      </c>
      <c r="J36" s="139">
        <f>0</f>
        <v>0</v>
      </c>
      <c r="L36" s="40"/>
    </row>
    <row r="37" hidden="1" s="1" customFormat="1" ht="14.4" customHeight="1">
      <c r="B37" s="40"/>
      <c r="E37" s="125" t="s">
        <v>48</v>
      </c>
      <c r="F37" s="139">
        <f>ROUND((SUM(BI87:BI209)),  2)</f>
        <v>0</v>
      </c>
      <c r="I37" s="140">
        <v>0</v>
      </c>
      <c r="J37" s="139">
        <f>0</f>
        <v>0</v>
      </c>
      <c r="L37" s="40"/>
    </row>
    <row r="38" s="1" customFormat="1" ht="6.96" customHeight="1">
      <c r="B38" s="40"/>
      <c r="I38" s="127"/>
      <c r="L38" s="40"/>
    </row>
    <row r="39" s="1" customFormat="1" ht="25.44" customHeight="1">
      <c r="B39" s="40"/>
      <c r="C39" s="141"/>
      <c r="D39" s="142" t="s">
        <v>49</v>
      </c>
      <c r="E39" s="143"/>
      <c r="F39" s="143"/>
      <c r="G39" s="144" t="s">
        <v>50</v>
      </c>
      <c r="H39" s="145" t="s">
        <v>51</v>
      </c>
      <c r="I39" s="146"/>
      <c r="J39" s="147">
        <f>SUM(J30:J37)</f>
        <v>0</v>
      </c>
      <c r="K39" s="148"/>
      <c r="L39" s="40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40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40"/>
    </row>
    <row r="45" s="1" customFormat="1" ht="24.96" customHeight="1">
      <c r="B45" s="35"/>
      <c r="C45" s="20" t="s">
        <v>99</v>
      </c>
      <c r="D45" s="36"/>
      <c r="E45" s="36"/>
      <c r="F45" s="36"/>
      <c r="G45" s="36"/>
      <c r="H45" s="36"/>
      <c r="I45" s="127"/>
      <c r="J45" s="36"/>
      <c r="K45" s="36"/>
      <c r="L45" s="40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127"/>
      <c r="J46" s="36"/>
      <c r="K46" s="36"/>
      <c r="L46" s="40"/>
    </row>
    <row r="47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7"/>
      <c r="J47" s="36"/>
      <c r="K47" s="36"/>
      <c r="L47" s="40"/>
    </row>
    <row r="48" s="1" customFormat="1" ht="16.5" customHeight="1">
      <c r="B48" s="35"/>
      <c r="C48" s="36"/>
      <c r="D48" s="36"/>
      <c r="E48" s="155" t="str">
        <f>E7</f>
        <v>Rekonstrukce komunikací a chodníků v lokalitě U škol, Okříšky</v>
      </c>
      <c r="F48" s="29"/>
      <c r="G48" s="29"/>
      <c r="H48" s="29"/>
      <c r="I48" s="127"/>
      <c r="J48" s="36"/>
      <c r="K48" s="36"/>
      <c r="L48" s="40"/>
    </row>
    <row r="49" s="1" customFormat="1" ht="12" customHeight="1">
      <c r="B49" s="35"/>
      <c r="C49" s="29" t="s">
        <v>97</v>
      </c>
      <c r="D49" s="36"/>
      <c r="E49" s="36"/>
      <c r="F49" s="36"/>
      <c r="G49" s="36"/>
      <c r="H49" s="36"/>
      <c r="I49" s="127"/>
      <c r="J49" s="36"/>
      <c r="K49" s="36"/>
      <c r="L49" s="40"/>
    </row>
    <row r="50" s="1" customFormat="1" ht="16.5" customHeight="1">
      <c r="B50" s="35"/>
      <c r="C50" s="36"/>
      <c r="D50" s="36"/>
      <c r="E50" s="61" t="str">
        <f>E9</f>
        <v>SO 102.1 - Rekonstrukce ulice V zahradách_komunikace</v>
      </c>
      <c r="F50" s="36"/>
      <c r="G50" s="36"/>
      <c r="H50" s="36"/>
      <c r="I50" s="127"/>
      <c r="J50" s="36"/>
      <c r="K50" s="36"/>
      <c r="L50" s="40"/>
    </row>
    <row r="51" s="1" customFormat="1" ht="6.96" customHeight="1">
      <c r="B51" s="35"/>
      <c r="C51" s="36"/>
      <c r="D51" s="36"/>
      <c r="E51" s="36"/>
      <c r="F51" s="36"/>
      <c r="G51" s="36"/>
      <c r="H51" s="36"/>
      <c r="I51" s="127"/>
      <c r="J51" s="36"/>
      <c r="K51" s="36"/>
      <c r="L51" s="40"/>
    </row>
    <row r="52" s="1" customFormat="1" ht="12" customHeight="1">
      <c r="B52" s="35"/>
      <c r="C52" s="29" t="s">
        <v>21</v>
      </c>
      <c r="D52" s="36"/>
      <c r="E52" s="36"/>
      <c r="F52" s="24" t="str">
        <f>F12</f>
        <v>Okříšky</v>
      </c>
      <c r="G52" s="36"/>
      <c r="H52" s="36"/>
      <c r="I52" s="129" t="s">
        <v>23</v>
      </c>
      <c r="J52" s="64" t="str">
        <f>IF(J12="","",J12)</f>
        <v>14. 2. 2019</v>
      </c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7"/>
      <c r="J53" s="36"/>
      <c r="K53" s="36"/>
      <c r="L53" s="40"/>
    </row>
    <row r="54" s="1" customFormat="1" ht="13.65" customHeight="1">
      <c r="B54" s="35"/>
      <c r="C54" s="29" t="s">
        <v>25</v>
      </c>
      <c r="D54" s="36"/>
      <c r="E54" s="36"/>
      <c r="F54" s="24" t="str">
        <f>E15</f>
        <v>Městys Okříšky</v>
      </c>
      <c r="G54" s="36"/>
      <c r="H54" s="36"/>
      <c r="I54" s="129" t="s">
        <v>31</v>
      </c>
      <c r="J54" s="33" t="str">
        <f>E21</f>
        <v>PROfi Jihlava spol. s r.o.</v>
      </c>
      <c r="K54" s="36"/>
      <c r="L54" s="40"/>
    </row>
    <row r="55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9" t="s">
        <v>36</v>
      </c>
      <c r="J55" s="33" t="str">
        <f>E24</f>
        <v>PROfi Jihlava spol. s r.o.</v>
      </c>
      <c r="K55" s="36"/>
      <c r="L55" s="40"/>
    </row>
    <row r="56" s="1" customFormat="1" ht="10.32" customHeight="1">
      <c r="B56" s="35"/>
      <c r="C56" s="36"/>
      <c r="D56" s="36"/>
      <c r="E56" s="36"/>
      <c r="F56" s="36"/>
      <c r="G56" s="36"/>
      <c r="H56" s="36"/>
      <c r="I56" s="127"/>
      <c r="J56" s="36"/>
      <c r="K56" s="36"/>
      <c r="L56" s="40"/>
    </row>
    <row r="57" s="1" customFormat="1" ht="29.28" customHeight="1">
      <c r="B57" s="35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7"/>
      <c r="J58" s="36"/>
      <c r="K58" s="36"/>
      <c r="L58" s="40"/>
    </row>
    <row r="59" s="1" customFormat="1" ht="22.8" customHeight="1">
      <c r="B59" s="35"/>
      <c r="C59" s="160" t="s">
        <v>71</v>
      </c>
      <c r="D59" s="36"/>
      <c r="E59" s="36"/>
      <c r="F59" s="36"/>
      <c r="G59" s="36"/>
      <c r="H59" s="36"/>
      <c r="I59" s="127"/>
      <c r="J59" s="94">
        <f>J87</f>
        <v>0</v>
      </c>
      <c r="K59" s="36"/>
      <c r="L59" s="40"/>
      <c r="AU59" s="14" t="s">
        <v>102</v>
      </c>
    </row>
    <row r="60" s="7" customFormat="1" ht="24.96" customHeight="1">
      <c r="B60" s="161"/>
      <c r="C60" s="162"/>
      <c r="D60" s="163" t="s">
        <v>183</v>
      </c>
      <c r="E60" s="164"/>
      <c r="F60" s="164"/>
      <c r="G60" s="164"/>
      <c r="H60" s="164"/>
      <c r="I60" s="165"/>
      <c r="J60" s="166">
        <f>J88</f>
        <v>0</v>
      </c>
      <c r="K60" s="162"/>
      <c r="L60" s="167"/>
    </row>
    <row r="61" s="8" customFormat="1" ht="19.92" customHeight="1">
      <c r="B61" s="168"/>
      <c r="C61" s="169"/>
      <c r="D61" s="170" t="s">
        <v>184</v>
      </c>
      <c r="E61" s="171"/>
      <c r="F61" s="171"/>
      <c r="G61" s="171"/>
      <c r="H61" s="171"/>
      <c r="I61" s="172"/>
      <c r="J61" s="173">
        <f>J89</f>
        <v>0</v>
      </c>
      <c r="K61" s="169"/>
      <c r="L61" s="174"/>
    </row>
    <row r="62" s="8" customFormat="1" ht="19.92" customHeight="1">
      <c r="B62" s="168"/>
      <c r="C62" s="169"/>
      <c r="D62" s="170" t="s">
        <v>185</v>
      </c>
      <c r="E62" s="171"/>
      <c r="F62" s="171"/>
      <c r="G62" s="171"/>
      <c r="H62" s="171"/>
      <c r="I62" s="172"/>
      <c r="J62" s="173">
        <f>J122</f>
        <v>0</v>
      </c>
      <c r="K62" s="169"/>
      <c r="L62" s="174"/>
    </row>
    <row r="63" s="8" customFormat="1" ht="19.92" customHeight="1">
      <c r="B63" s="168"/>
      <c r="C63" s="169"/>
      <c r="D63" s="170" t="s">
        <v>186</v>
      </c>
      <c r="E63" s="171"/>
      <c r="F63" s="171"/>
      <c r="G63" s="171"/>
      <c r="H63" s="171"/>
      <c r="I63" s="172"/>
      <c r="J63" s="173">
        <f>J128</f>
        <v>0</v>
      </c>
      <c r="K63" s="169"/>
      <c r="L63" s="174"/>
    </row>
    <row r="64" s="8" customFormat="1" ht="19.92" customHeight="1">
      <c r="B64" s="168"/>
      <c r="C64" s="169"/>
      <c r="D64" s="170" t="s">
        <v>187</v>
      </c>
      <c r="E64" s="171"/>
      <c r="F64" s="171"/>
      <c r="G64" s="171"/>
      <c r="H64" s="171"/>
      <c r="I64" s="172"/>
      <c r="J64" s="173">
        <f>J131</f>
        <v>0</v>
      </c>
      <c r="K64" s="169"/>
      <c r="L64" s="174"/>
    </row>
    <row r="65" s="8" customFormat="1" ht="19.92" customHeight="1">
      <c r="B65" s="168"/>
      <c r="C65" s="169"/>
      <c r="D65" s="170" t="s">
        <v>188</v>
      </c>
      <c r="E65" s="171"/>
      <c r="F65" s="171"/>
      <c r="G65" s="171"/>
      <c r="H65" s="171"/>
      <c r="I65" s="172"/>
      <c r="J65" s="173">
        <f>J157</f>
        <v>0</v>
      </c>
      <c r="K65" s="169"/>
      <c r="L65" s="174"/>
    </row>
    <row r="66" s="8" customFormat="1" ht="19.92" customHeight="1">
      <c r="B66" s="168"/>
      <c r="C66" s="169"/>
      <c r="D66" s="170" t="s">
        <v>189</v>
      </c>
      <c r="E66" s="171"/>
      <c r="F66" s="171"/>
      <c r="G66" s="171"/>
      <c r="H66" s="171"/>
      <c r="I66" s="172"/>
      <c r="J66" s="173">
        <f>J171</f>
        <v>0</v>
      </c>
      <c r="K66" s="169"/>
      <c r="L66" s="174"/>
    </row>
    <row r="67" s="8" customFormat="1" ht="19.92" customHeight="1">
      <c r="B67" s="168"/>
      <c r="C67" s="169"/>
      <c r="D67" s="170" t="s">
        <v>190</v>
      </c>
      <c r="E67" s="171"/>
      <c r="F67" s="171"/>
      <c r="G67" s="171"/>
      <c r="H67" s="171"/>
      <c r="I67" s="172"/>
      <c r="J67" s="173">
        <f>J204</f>
        <v>0</v>
      </c>
      <c r="K67" s="169"/>
      <c r="L67" s="174"/>
    </row>
    <row r="68" s="1" customFormat="1" ht="21.84" customHeight="1">
      <c r="B68" s="35"/>
      <c r="C68" s="36"/>
      <c r="D68" s="36"/>
      <c r="E68" s="36"/>
      <c r="F68" s="36"/>
      <c r="G68" s="36"/>
      <c r="H68" s="36"/>
      <c r="I68" s="127"/>
      <c r="J68" s="36"/>
      <c r="K68" s="36"/>
      <c r="L68" s="40"/>
    </row>
    <row r="69" s="1" customFormat="1" ht="6.96" customHeight="1">
      <c r="B69" s="54"/>
      <c r="C69" s="55"/>
      <c r="D69" s="55"/>
      <c r="E69" s="55"/>
      <c r="F69" s="55"/>
      <c r="G69" s="55"/>
      <c r="H69" s="55"/>
      <c r="I69" s="151"/>
      <c r="J69" s="55"/>
      <c r="K69" s="55"/>
      <c r="L69" s="40"/>
    </row>
    <row r="73" s="1" customFormat="1" ht="6.96" customHeight="1">
      <c r="B73" s="56"/>
      <c r="C73" s="57"/>
      <c r="D73" s="57"/>
      <c r="E73" s="57"/>
      <c r="F73" s="57"/>
      <c r="G73" s="57"/>
      <c r="H73" s="57"/>
      <c r="I73" s="154"/>
      <c r="J73" s="57"/>
      <c r="K73" s="57"/>
      <c r="L73" s="40"/>
    </row>
    <row r="74" s="1" customFormat="1" ht="24.96" customHeight="1">
      <c r="B74" s="35"/>
      <c r="C74" s="20" t="s">
        <v>108</v>
      </c>
      <c r="D74" s="36"/>
      <c r="E74" s="36"/>
      <c r="F74" s="36"/>
      <c r="G74" s="36"/>
      <c r="H74" s="36"/>
      <c r="I74" s="127"/>
      <c r="J74" s="36"/>
      <c r="K74" s="36"/>
      <c r="L74" s="40"/>
    </row>
    <row r="75" s="1" customFormat="1" ht="6.96" customHeight="1">
      <c r="B75" s="35"/>
      <c r="C75" s="36"/>
      <c r="D75" s="36"/>
      <c r="E75" s="36"/>
      <c r="F75" s="36"/>
      <c r="G75" s="36"/>
      <c r="H75" s="36"/>
      <c r="I75" s="127"/>
      <c r="J75" s="36"/>
      <c r="K75" s="36"/>
      <c r="L75" s="40"/>
    </row>
    <row r="76" s="1" customFormat="1" ht="12" customHeight="1">
      <c r="B76" s="35"/>
      <c r="C76" s="29" t="s">
        <v>16</v>
      </c>
      <c r="D76" s="36"/>
      <c r="E76" s="36"/>
      <c r="F76" s="36"/>
      <c r="G76" s="36"/>
      <c r="H76" s="36"/>
      <c r="I76" s="127"/>
      <c r="J76" s="36"/>
      <c r="K76" s="36"/>
      <c r="L76" s="40"/>
    </row>
    <row r="77" s="1" customFormat="1" ht="16.5" customHeight="1">
      <c r="B77" s="35"/>
      <c r="C77" s="36"/>
      <c r="D77" s="36"/>
      <c r="E77" s="155" t="str">
        <f>E7</f>
        <v>Rekonstrukce komunikací a chodníků v lokalitě U škol, Okříšky</v>
      </c>
      <c r="F77" s="29"/>
      <c r="G77" s="29"/>
      <c r="H77" s="29"/>
      <c r="I77" s="127"/>
      <c r="J77" s="36"/>
      <c r="K77" s="36"/>
      <c r="L77" s="40"/>
    </row>
    <row r="78" s="1" customFormat="1" ht="12" customHeight="1">
      <c r="B78" s="35"/>
      <c r="C78" s="29" t="s">
        <v>97</v>
      </c>
      <c r="D78" s="36"/>
      <c r="E78" s="36"/>
      <c r="F78" s="36"/>
      <c r="G78" s="36"/>
      <c r="H78" s="36"/>
      <c r="I78" s="127"/>
      <c r="J78" s="36"/>
      <c r="K78" s="36"/>
      <c r="L78" s="40"/>
    </row>
    <row r="79" s="1" customFormat="1" ht="16.5" customHeight="1">
      <c r="B79" s="35"/>
      <c r="C79" s="36"/>
      <c r="D79" s="36"/>
      <c r="E79" s="61" t="str">
        <f>E9</f>
        <v>SO 102.1 - Rekonstrukce ulice V zahradách_komunikace</v>
      </c>
      <c r="F79" s="36"/>
      <c r="G79" s="36"/>
      <c r="H79" s="36"/>
      <c r="I79" s="127"/>
      <c r="J79" s="36"/>
      <c r="K79" s="36"/>
      <c r="L79" s="40"/>
    </row>
    <row r="80" s="1" customFormat="1" ht="6.96" customHeight="1">
      <c r="B80" s="35"/>
      <c r="C80" s="36"/>
      <c r="D80" s="36"/>
      <c r="E80" s="36"/>
      <c r="F80" s="36"/>
      <c r="G80" s="36"/>
      <c r="H80" s="36"/>
      <c r="I80" s="127"/>
      <c r="J80" s="36"/>
      <c r="K80" s="36"/>
      <c r="L80" s="40"/>
    </row>
    <row r="81" s="1" customFormat="1" ht="12" customHeight="1">
      <c r="B81" s="35"/>
      <c r="C81" s="29" t="s">
        <v>21</v>
      </c>
      <c r="D81" s="36"/>
      <c r="E81" s="36"/>
      <c r="F81" s="24" t="str">
        <f>F12</f>
        <v>Okříšky</v>
      </c>
      <c r="G81" s="36"/>
      <c r="H81" s="36"/>
      <c r="I81" s="129" t="s">
        <v>23</v>
      </c>
      <c r="J81" s="64" t="str">
        <f>IF(J12="","",J12)</f>
        <v>14. 2. 2019</v>
      </c>
      <c r="K81" s="36"/>
      <c r="L81" s="40"/>
    </row>
    <row r="82" s="1" customFormat="1" ht="6.96" customHeight="1">
      <c r="B82" s="35"/>
      <c r="C82" s="36"/>
      <c r="D82" s="36"/>
      <c r="E82" s="36"/>
      <c r="F82" s="36"/>
      <c r="G82" s="36"/>
      <c r="H82" s="36"/>
      <c r="I82" s="127"/>
      <c r="J82" s="36"/>
      <c r="K82" s="36"/>
      <c r="L82" s="40"/>
    </row>
    <row r="83" s="1" customFormat="1" ht="13.65" customHeight="1">
      <c r="B83" s="35"/>
      <c r="C83" s="29" t="s">
        <v>25</v>
      </c>
      <c r="D83" s="36"/>
      <c r="E83" s="36"/>
      <c r="F83" s="24" t="str">
        <f>E15</f>
        <v>Městys Okříšky</v>
      </c>
      <c r="G83" s="36"/>
      <c r="H83" s="36"/>
      <c r="I83" s="129" t="s">
        <v>31</v>
      </c>
      <c r="J83" s="33" t="str">
        <f>E21</f>
        <v>PROfi Jihlava spol. s r.o.</v>
      </c>
      <c r="K83" s="36"/>
      <c r="L83" s="40"/>
    </row>
    <row r="84" s="1" customFormat="1" ht="13.65" customHeight="1">
      <c r="B84" s="35"/>
      <c r="C84" s="29" t="s">
        <v>29</v>
      </c>
      <c r="D84" s="36"/>
      <c r="E84" s="36"/>
      <c r="F84" s="24" t="str">
        <f>IF(E18="","",E18)</f>
        <v>Vyplň údaj</v>
      </c>
      <c r="G84" s="36"/>
      <c r="H84" s="36"/>
      <c r="I84" s="129" t="s">
        <v>36</v>
      </c>
      <c r="J84" s="33" t="str">
        <f>E24</f>
        <v>PROfi Jihlava spol. s r.o.</v>
      </c>
      <c r="K84" s="36"/>
      <c r="L84" s="40"/>
    </row>
    <row r="85" s="1" customFormat="1" ht="10.32" customHeight="1">
      <c r="B85" s="35"/>
      <c r="C85" s="36"/>
      <c r="D85" s="36"/>
      <c r="E85" s="36"/>
      <c r="F85" s="36"/>
      <c r="G85" s="36"/>
      <c r="H85" s="36"/>
      <c r="I85" s="127"/>
      <c r="J85" s="36"/>
      <c r="K85" s="36"/>
      <c r="L85" s="40"/>
    </row>
    <row r="86" s="9" customFormat="1" ht="29.28" customHeight="1">
      <c r="B86" s="175"/>
      <c r="C86" s="176" t="s">
        <v>109</v>
      </c>
      <c r="D86" s="177" t="s">
        <v>58</v>
      </c>
      <c r="E86" s="177" t="s">
        <v>54</v>
      </c>
      <c r="F86" s="177" t="s">
        <v>55</v>
      </c>
      <c r="G86" s="177" t="s">
        <v>110</v>
      </c>
      <c r="H86" s="177" t="s">
        <v>111</v>
      </c>
      <c r="I86" s="178" t="s">
        <v>112</v>
      </c>
      <c r="J86" s="177" t="s">
        <v>101</v>
      </c>
      <c r="K86" s="179" t="s">
        <v>113</v>
      </c>
      <c r="L86" s="180"/>
      <c r="M86" s="84" t="s">
        <v>19</v>
      </c>
      <c r="N86" s="85" t="s">
        <v>43</v>
      </c>
      <c r="O86" s="85" t="s">
        <v>114</v>
      </c>
      <c r="P86" s="85" t="s">
        <v>115</v>
      </c>
      <c r="Q86" s="85" t="s">
        <v>116</v>
      </c>
      <c r="R86" s="85" t="s">
        <v>117</v>
      </c>
      <c r="S86" s="85" t="s">
        <v>118</v>
      </c>
      <c r="T86" s="86" t="s">
        <v>119</v>
      </c>
    </row>
    <row r="87" s="1" customFormat="1" ht="22.8" customHeight="1">
      <c r="B87" s="35"/>
      <c r="C87" s="91" t="s">
        <v>120</v>
      </c>
      <c r="D87" s="36"/>
      <c r="E87" s="36"/>
      <c r="F87" s="36"/>
      <c r="G87" s="36"/>
      <c r="H87" s="36"/>
      <c r="I87" s="127"/>
      <c r="J87" s="181">
        <f>BK87</f>
        <v>0</v>
      </c>
      <c r="K87" s="36"/>
      <c r="L87" s="40"/>
      <c r="M87" s="87"/>
      <c r="N87" s="88"/>
      <c r="O87" s="88"/>
      <c r="P87" s="182">
        <f>P88</f>
        <v>0</v>
      </c>
      <c r="Q87" s="88"/>
      <c r="R87" s="182">
        <f>R88</f>
        <v>508.34839799999997</v>
      </c>
      <c r="S87" s="88"/>
      <c r="T87" s="183">
        <f>T88</f>
        <v>604.87900000000002</v>
      </c>
      <c r="AT87" s="14" t="s">
        <v>72</v>
      </c>
      <c r="AU87" s="14" t="s">
        <v>102</v>
      </c>
      <c r="BK87" s="184">
        <f>BK88</f>
        <v>0</v>
      </c>
    </row>
    <row r="88" s="10" customFormat="1" ht="25.92" customHeight="1">
      <c r="B88" s="185"/>
      <c r="C88" s="186"/>
      <c r="D88" s="187" t="s">
        <v>72</v>
      </c>
      <c r="E88" s="188" t="s">
        <v>191</v>
      </c>
      <c r="F88" s="188" t="s">
        <v>192</v>
      </c>
      <c r="G88" s="186"/>
      <c r="H88" s="186"/>
      <c r="I88" s="189"/>
      <c r="J88" s="190">
        <f>BK88</f>
        <v>0</v>
      </c>
      <c r="K88" s="186"/>
      <c r="L88" s="191"/>
      <c r="M88" s="192"/>
      <c r="N88" s="193"/>
      <c r="O88" s="193"/>
      <c r="P88" s="194">
        <f>P89+P122+P128+P131+P157+P171+P204</f>
        <v>0</v>
      </c>
      <c r="Q88" s="193"/>
      <c r="R88" s="194">
        <f>R89+R122+R128+R131+R157+R171+R204</f>
        <v>508.34839799999997</v>
      </c>
      <c r="S88" s="193"/>
      <c r="T88" s="195">
        <f>T89+T122+T128+T131+T157+T171+T204</f>
        <v>604.87900000000002</v>
      </c>
      <c r="AR88" s="196" t="s">
        <v>81</v>
      </c>
      <c r="AT88" s="197" t="s">
        <v>72</v>
      </c>
      <c r="AU88" s="197" t="s">
        <v>73</v>
      </c>
      <c r="AY88" s="196" t="s">
        <v>124</v>
      </c>
      <c r="BK88" s="198">
        <f>BK89+BK122+BK128+BK131+BK157+BK171+BK204</f>
        <v>0</v>
      </c>
    </row>
    <row r="89" s="10" customFormat="1" ht="22.8" customHeight="1">
      <c r="B89" s="185"/>
      <c r="C89" s="186"/>
      <c r="D89" s="187" t="s">
        <v>72</v>
      </c>
      <c r="E89" s="199" t="s">
        <v>81</v>
      </c>
      <c r="F89" s="199" t="s">
        <v>193</v>
      </c>
      <c r="G89" s="186"/>
      <c r="H89" s="186"/>
      <c r="I89" s="189"/>
      <c r="J89" s="200">
        <f>BK89</f>
        <v>0</v>
      </c>
      <c r="K89" s="186"/>
      <c r="L89" s="191"/>
      <c r="M89" s="192"/>
      <c r="N89" s="193"/>
      <c r="O89" s="193"/>
      <c r="P89" s="194">
        <f>SUM(P90:P121)</f>
        <v>0</v>
      </c>
      <c r="Q89" s="193"/>
      <c r="R89" s="194">
        <f>SUM(R90:R121)</f>
        <v>37.930183999999997</v>
      </c>
      <c r="S89" s="193"/>
      <c r="T89" s="195">
        <f>SUM(T90:T121)</f>
        <v>604.87900000000002</v>
      </c>
      <c r="AR89" s="196" t="s">
        <v>81</v>
      </c>
      <c r="AT89" s="197" t="s">
        <v>72</v>
      </c>
      <c r="AU89" s="197" t="s">
        <v>81</v>
      </c>
      <c r="AY89" s="196" t="s">
        <v>124</v>
      </c>
      <c r="BK89" s="198">
        <f>SUM(BK90:BK121)</f>
        <v>0</v>
      </c>
    </row>
    <row r="90" s="1" customFormat="1" ht="22.5" customHeight="1">
      <c r="B90" s="35"/>
      <c r="C90" s="201" t="s">
        <v>81</v>
      </c>
      <c r="D90" s="201" t="s">
        <v>127</v>
      </c>
      <c r="E90" s="202" t="s">
        <v>194</v>
      </c>
      <c r="F90" s="203" t="s">
        <v>195</v>
      </c>
      <c r="G90" s="204" t="s">
        <v>196</v>
      </c>
      <c r="H90" s="205">
        <v>2072</v>
      </c>
      <c r="I90" s="206"/>
      <c r="J90" s="207">
        <f>ROUND(I90*H90,2)</f>
        <v>0</v>
      </c>
      <c r="K90" s="203" t="s">
        <v>197</v>
      </c>
      <c r="L90" s="40"/>
      <c r="M90" s="208" t="s">
        <v>19</v>
      </c>
      <c r="N90" s="209" t="s">
        <v>44</v>
      </c>
      <c r="O90" s="76"/>
      <c r="P90" s="210">
        <f>O90*H90</f>
        <v>0</v>
      </c>
      <c r="Q90" s="210">
        <v>0</v>
      </c>
      <c r="R90" s="210">
        <f>Q90*H90</f>
        <v>0</v>
      </c>
      <c r="S90" s="210">
        <v>0.22</v>
      </c>
      <c r="T90" s="211">
        <f>S90*H90</f>
        <v>455.83999999999998</v>
      </c>
      <c r="AR90" s="14" t="s">
        <v>145</v>
      </c>
      <c r="AT90" s="14" t="s">
        <v>127</v>
      </c>
      <c r="AU90" s="14" t="s">
        <v>83</v>
      </c>
      <c r="AY90" s="14" t="s">
        <v>124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4" t="s">
        <v>81</v>
      </c>
      <c r="BK90" s="212">
        <f>ROUND(I90*H90,2)</f>
        <v>0</v>
      </c>
      <c r="BL90" s="14" t="s">
        <v>145</v>
      </c>
      <c r="BM90" s="14" t="s">
        <v>198</v>
      </c>
    </row>
    <row r="91" s="1" customFormat="1" ht="22.5" customHeight="1">
      <c r="B91" s="35"/>
      <c r="C91" s="201" t="s">
        <v>83</v>
      </c>
      <c r="D91" s="201" t="s">
        <v>127</v>
      </c>
      <c r="E91" s="202" t="s">
        <v>199</v>
      </c>
      <c r="F91" s="203" t="s">
        <v>200</v>
      </c>
      <c r="G91" s="204" t="s">
        <v>201</v>
      </c>
      <c r="H91" s="205">
        <v>704</v>
      </c>
      <c r="I91" s="206"/>
      <c r="J91" s="207">
        <f>ROUND(I91*H91,2)</f>
        <v>0</v>
      </c>
      <c r="K91" s="203" t="s">
        <v>197</v>
      </c>
      <c r="L91" s="40"/>
      <c r="M91" s="208" t="s">
        <v>19</v>
      </c>
      <c r="N91" s="209" t="s">
        <v>44</v>
      </c>
      <c r="O91" s="76"/>
      <c r="P91" s="210">
        <f>O91*H91</f>
        <v>0</v>
      </c>
      <c r="Q91" s="210">
        <v>0</v>
      </c>
      <c r="R91" s="210">
        <f>Q91*H91</f>
        <v>0</v>
      </c>
      <c r="S91" s="210">
        <v>0.20499999999999999</v>
      </c>
      <c r="T91" s="211">
        <f>S91*H91</f>
        <v>144.31999999999999</v>
      </c>
      <c r="AR91" s="14" t="s">
        <v>145</v>
      </c>
      <c r="AT91" s="14" t="s">
        <v>127</v>
      </c>
      <c r="AU91" s="14" t="s">
        <v>83</v>
      </c>
      <c r="AY91" s="14" t="s">
        <v>124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4" t="s">
        <v>81</v>
      </c>
      <c r="BK91" s="212">
        <f>ROUND(I91*H91,2)</f>
        <v>0</v>
      </c>
      <c r="BL91" s="14" t="s">
        <v>145</v>
      </c>
      <c r="BM91" s="14" t="s">
        <v>202</v>
      </c>
    </row>
    <row r="92" s="1" customFormat="1">
      <c r="B92" s="35"/>
      <c r="C92" s="36"/>
      <c r="D92" s="213" t="s">
        <v>133</v>
      </c>
      <c r="E92" s="36"/>
      <c r="F92" s="214" t="s">
        <v>203</v>
      </c>
      <c r="G92" s="36"/>
      <c r="H92" s="36"/>
      <c r="I92" s="127"/>
      <c r="J92" s="36"/>
      <c r="K92" s="36"/>
      <c r="L92" s="40"/>
      <c r="M92" s="215"/>
      <c r="N92" s="76"/>
      <c r="O92" s="76"/>
      <c r="P92" s="76"/>
      <c r="Q92" s="76"/>
      <c r="R92" s="76"/>
      <c r="S92" s="76"/>
      <c r="T92" s="77"/>
      <c r="AT92" s="14" t="s">
        <v>133</v>
      </c>
      <c r="AU92" s="14" t="s">
        <v>83</v>
      </c>
    </row>
    <row r="93" s="1" customFormat="1" ht="22.5" customHeight="1">
      <c r="B93" s="35"/>
      <c r="C93" s="201" t="s">
        <v>141</v>
      </c>
      <c r="D93" s="201" t="s">
        <v>127</v>
      </c>
      <c r="E93" s="202" t="s">
        <v>204</v>
      </c>
      <c r="F93" s="203" t="s">
        <v>205</v>
      </c>
      <c r="G93" s="204" t="s">
        <v>206</v>
      </c>
      <c r="H93" s="205">
        <v>1119.6800000000001</v>
      </c>
      <c r="I93" s="206"/>
      <c r="J93" s="207">
        <f>ROUND(I93*H93,2)</f>
        <v>0</v>
      </c>
      <c r="K93" s="203" t="s">
        <v>197</v>
      </c>
      <c r="L93" s="40"/>
      <c r="M93" s="208" t="s">
        <v>19</v>
      </c>
      <c r="N93" s="209" t="s">
        <v>44</v>
      </c>
      <c r="O93" s="76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14" t="s">
        <v>145</v>
      </c>
      <c r="AT93" s="14" t="s">
        <v>127</v>
      </c>
      <c r="AU93" s="14" t="s">
        <v>83</v>
      </c>
      <c r="AY93" s="14" t="s">
        <v>124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4" t="s">
        <v>81</v>
      </c>
      <c r="BK93" s="212">
        <f>ROUND(I93*H93,2)</f>
        <v>0</v>
      </c>
      <c r="BL93" s="14" t="s">
        <v>145</v>
      </c>
      <c r="BM93" s="14" t="s">
        <v>207</v>
      </c>
    </row>
    <row r="94" s="11" customFormat="1">
      <c r="B94" s="219"/>
      <c r="C94" s="220"/>
      <c r="D94" s="213" t="s">
        <v>208</v>
      </c>
      <c r="E94" s="221" t="s">
        <v>19</v>
      </c>
      <c r="F94" s="222" t="s">
        <v>209</v>
      </c>
      <c r="G94" s="220"/>
      <c r="H94" s="223">
        <v>1119.6800000000001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208</v>
      </c>
      <c r="AU94" s="229" t="s">
        <v>83</v>
      </c>
      <c r="AV94" s="11" t="s">
        <v>83</v>
      </c>
      <c r="AW94" s="11" t="s">
        <v>35</v>
      </c>
      <c r="AX94" s="11" t="s">
        <v>73</v>
      </c>
      <c r="AY94" s="229" t="s">
        <v>124</v>
      </c>
    </row>
    <row r="95" s="1" customFormat="1" ht="22.5" customHeight="1">
      <c r="B95" s="35"/>
      <c r="C95" s="201" t="s">
        <v>145</v>
      </c>
      <c r="D95" s="201" t="s">
        <v>127</v>
      </c>
      <c r="E95" s="202" t="s">
        <v>210</v>
      </c>
      <c r="F95" s="203" t="s">
        <v>211</v>
      </c>
      <c r="G95" s="204" t="s">
        <v>206</v>
      </c>
      <c r="H95" s="205">
        <v>2.145</v>
      </c>
      <c r="I95" s="206"/>
      <c r="J95" s="207">
        <f>ROUND(I95*H95,2)</f>
        <v>0</v>
      </c>
      <c r="K95" s="203" t="s">
        <v>197</v>
      </c>
      <c r="L95" s="40"/>
      <c r="M95" s="208" t="s">
        <v>19</v>
      </c>
      <c r="N95" s="209" t="s">
        <v>44</v>
      </c>
      <c r="O95" s="76"/>
      <c r="P95" s="210">
        <f>O95*H95</f>
        <v>0</v>
      </c>
      <c r="Q95" s="210">
        <v>0</v>
      </c>
      <c r="R95" s="210">
        <f>Q95*H95</f>
        <v>0</v>
      </c>
      <c r="S95" s="210">
        <v>2.2000000000000002</v>
      </c>
      <c r="T95" s="211">
        <f>S95*H95</f>
        <v>4.7190000000000003</v>
      </c>
      <c r="AR95" s="14" t="s">
        <v>145</v>
      </c>
      <c r="AT95" s="14" t="s">
        <v>127</v>
      </c>
      <c r="AU95" s="14" t="s">
        <v>83</v>
      </c>
      <c r="AY95" s="14" t="s">
        <v>124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4" t="s">
        <v>81</v>
      </c>
      <c r="BK95" s="212">
        <f>ROUND(I95*H95,2)</f>
        <v>0</v>
      </c>
      <c r="BL95" s="14" t="s">
        <v>145</v>
      </c>
      <c r="BM95" s="14" t="s">
        <v>212</v>
      </c>
    </row>
    <row r="96" s="1" customFormat="1">
      <c r="B96" s="35"/>
      <c r="C96" s="36"/>
      <c r="D96" s="213" t="s">
        <v>133</v>
      </c>
      <c r="E96" s="36"/>
      <c r="F96" s="214" t="s">
        <v>213</v>
      </c>
      <c r="G96" s="36"/>
      <c r="H96" s="36"/>
      <c r="I96" s="127"/>
      <c r="J96" s="36"/>
      <c r="K96" s="36"/>
      <c r="L96" s="40"/>
      <c r="M96" s="215"/>
      <c r="N96" s="76"/>
      <c r="O96" s="76"/>
      <c r="P96" s="76"/>
      <c r="Q96" s="76"/>
      <c r="R96" s="76"/>
      <c r="S96" s="76"/>
      <c r="T96" s="77"/>
      <c r="AT96" s="14" t="s">
        <v>133</v>
      </c>
      <c r="AU96" s="14" t="s">
        <v>83</v>
      </c>
    </row>
    <row r="97" s="11" customFormat="1">
      <c r="B97" s="219"/>
      <c r="C97" s="220"/>
      <c r="D97" s="213" t="s">
        <v>208</v>
      </c>
      <c r="E97" s="221" t="s">
        <v>19</v>
      </c>
      <c r="F97" s="222" t="s">
        <v>214</v>
      </c>
      <c r="G97" s="220"/>
      <c r="H97" s="223">
        <v>2.145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208</v>
      </c>
      <c r="AU97" s="229" t="s">
        <v>83</v>
      </c>
      <c r="AV97" s="11" t="s">
        <v>83</v>
      </c>
      <c r="AW97" s="11" t="s">
        <v>35</v>
      </c>
      <c r="AX97" s="11" t="s">
        <v>73</v>
      </c>
      <c r="AY97" s="229" t="s">
        <v>124</v>
      </c>
    </row>
    <row r="98" s="1" customFormat="1" ht="22.5" customHeight="1">
      <c r="B98" s="35"/>
      <c r="C98" s="201" t="s">
        <v>123</v>
      </c>
      <c r="D98" s="201" t="s">
        <v>127</v>
      </c>
      <c r="E98" s="202" t="s">
        <v>215</v>
      </c>
      <c r="F98" s="203" t="s">
        <v>216</v>
      </c>
      <c r="G98" s="204" t="s">
        <v>206</v>
      </c>
      <c r="H98" s="205">
        <v>55.439999999999998</v>
      </c>
      <c r="I98" s="206"/>
      <c r="J98" s="207">
        <f>ROUND(I98*H98,2)</f>
        <v>0</v>
      </c>
      <c r="K98" s="203" t="s">
        <v>197</v>
      </c>
      <c r="L98" s="40"/>
      <c r="M98" s="208" t="s">
        <v>19</v>
      </c>
      <c r="N98" s="209" t="s">
        <v>44</v>
      </c>
      <c r="O98" s="76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14" t="s">
        <v>145</v>
      </c>
      <c r="AT98" s="14" t="s">
        <v>127</v>
      </c>
      <c r="AU98" s="14" t="s">
        <v>83</v>
      </c>
      <c r="AY98" s="14" t="s">
        <v>124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4" t="s">
        <v>81</v>
      </c>
      <c r="BK98" s="212">
        <f>ROUND(I98*H98,2)</f>
        <v>0</v>
      </c>
      <c r="BL98" s="14" t="s">
        <v>145</v>
      </c>
      <c r="BM98" s="14" t="s">
        <v>217</v>
      </c>
    </row>
    <row r="99" s="1" customFormat="1">
      <c r="B99" s="35"/>
      <c r="C99" s="36"/>
      <c r="D99" s="213" t="s">
        <v>133</v>
      </c>
      <c r="E99" s="36"/>
      <c r="F99" s="214" t="s">
        <v>218</v>
      </c>
      <c r="G99" s="36"/>
      <c r="H99" s="36"/>
      <c r="I99" s="127"/>
      <c r="J99" s="36"/>
      <c r="K99" s="36"/>
      <c r="L99" s="40"/>
      <c r="M99" s="215"/>
      <c r="N99" s="76"/>
      <c r="O99" s="76"/>
      <c r="P99" s="76"/>
      <c r="Q99" s="76"/>
      <c r="R99" s="76"/>
      <c r="S99" s="76"/>
      <c r="T99" s="77"/>
      <c r="AT99" s="14" t="s">
        <v>133</v>
      </c>
      <c r="AU99" s="14" t="s">
        <v>83</v>
      </c>
    </row>
    <row r="100" s="11" customFormat="1">
      <c r="B100" s="219"/>
      <c r="C100" s="220"/>
      <c r="D100" s="213" t="s">
        <v>208</v>
      </c>
      <c r="E100" s="221" t="s">
        <v>19</v>
      </c>
      <c r="F100" s="222" t="s">
        <v>219</v>
      </c>
      <c r="G100" s="220"/>
      <c r="H100" s="223">
        <v>55.439999999999998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208</v>
      </c>
      <c r="AU100" s="229" t="s">
        <v>83</v>
      </c>
      <c r="AV100" s="11" t="s">
        <v>83</v>
      </c>
      <c r="AW100" s="11" t="s">
        <v>35</v>
      </c>
      <c r="AX100" s="11" t="s">
        <v>73</v>
      </c>
      <c r="AY100" s="229" t="s">
        <v>124</v>
      </c>
    </row>
    <row r="101" s="1" customFormat="1" ht="22.5" customHeight="1">
      <c r="B101" s="35"/>
      <c r="C101" s="201" t="s">
        <v>154</v>
      </c>
      <c r="D101" s="201" t="s">
        <v>127</v>
      </c>
      <c r="E101" s="202" t="s">
        <v>220</v>
      </c>
      <c r="F101" s="203" t="s">
        <v>221</v>
      </c>
      <c r="G101" s="204" t="s">
        <v>206</v>
      </c>
      <c r="H101" s="205">
        <v>81.040000000000006</v>
      </c>
      <c r="I101" s="206"/>
      <c r="J101" s="207">
        <f>ROUND(I101*H101,2)</f>
        <v>0</v>
      </c>
      <c r="K101" s="203" t="s">
        <v>197</v>
      </c>
      <c r="L101" s="40"/>
      <c r="M101" s="208" t="s">
        <v>19</v>
      </c>
      <c r="N101" s="209" t="s">
        <v>44</v>
      </c>
      <c r="O101" s="76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14" t="s">
        <v>145</v>
      </c>
      <c r="AT101" s="14" t="s">
        <v>127</v>
      </c>
      <c r="AU101" s="14" t="s">
        <v>83</v>
      </c>
      <c r="AY101" s="14" t="s">
        <v>124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4" t="s">
        <v>81</v>
      </c>
      <c r="BK101" s="212">
        <f>ROUND(I101*H101,2)</f>
        <v>0</v>
      </c>
      <c r="BL101" s="14" t="s">
        <v>145</v>
      </c>
      <c r="BM101" s="14" t="s">
        <v>222</v>
      </c>
    </row>
    <row r="102" s="11" customFormat="1">
      <c r="B102" s="219"/>
      <c r="C102" s="220"/>
      <c r="D102" s="213" t="s">
        <v>208</v>
      </c>
      <c r="E102" s="221" t="s">
        <v>19</v>
      </c>
      <c r="F102" s="222" t="s">
        <v>223</v>
      </c>
      <c r="G102" s="220"/>
      <c r="H102" s="223">
        <v>81.040000000000006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208</v>
      </c>
      <c r="AU102" s="229" t="s">
        <v>83</v>
      </c>
      <c r="AV102" s="11" t="s">
        <v>83</v>
      </c>
      <c r="AW102" s="11" t="s">
        <v>35</v>
      </c>
      <c r="AX102" s="11" t="s">
        <v>73</v>
      </c>
      <c r="AY102" s="229" t="s">
        <v>124</v>
      </c>
    </row>
    <row r="103" s="1" customFormat="1" ht="22.5" customHeight="1">
      <c r="B103" s="35"/>
      <c r="C103" s="201" t="s">
        <v>161</v>
      </c>
      <c r="D103" s="201" t="s">
        <v>127</v>
      </c>
      <c r="E103" s="202" t="s">
        <v>224</v>
      </c>
      <c r="F103" s="203" t="s">
        <v>225</v>
      </c>
      <c r="G103" s="204" t="s">
        <v>196</v>
      </c>
      <c r="H103" s="205">
        <v>202.59999999999999</v>
      </c>
      <c r="I103" s="206"/>
      <c r="J103" s="207">
        <f>ROUND(I103*H103,2)</f>
        <v>0</v>
      </c>
      <c r="K103" s="203" t="s">
        <v>197</v>
      </c>
      <c r="L103" s="40"/>
      <c r="M103" s="208" t="s">
        <v>19</v>
      </c>
      <c r="N103" s="209" t="s">
        <v>44</v>
      </c>
      <c r="O103" s="76"/>
      <c r="P103" s="210">
        <f>O103*H103</f>
        <v>0</v>
      </c>
      <c r="Q103" s="210">
        <v>0.00084000000000000003</v>
      </c>
      <c r="R103" s="210">
        <f>Q103*H103</f>
        <v>0.170184</v>
      </c>
      <c r="S103" s="210">
        <v>0</v>
      </c>
      <c r="T103" s="211">
        <f>S103*H103</f>
        <v>0</v>
      </c>
      <c r="AR103" s="14" t="s">
        <v>145</v>
      </c>
      <c r="AT103" s="14" t="s">
        <v>127</v>
      </c>
      <c r="AU103" s="14" t="s">
        <v>83</v>
      </c>
      <c r="AY103" s="14" t="s">
        <v>124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4" t="s">
        <v>81</v>
      </c>
      <c r="BK103" s="212">
        <f>ROUND(I103*H103,2)</f>
        <v>0</v>
      </c>
      <c r="BL103" s="14" t="s">
        <v>145</v>
      </c>
      <c r="BM103" s="14" t="s">
        <v>226</v>
      </c>
    </row>
    <row r="104" s="11" customFormat="1">
      <c r="B104" s="219"/>
      <c r="C104" s="220"/>
      <c r="D104" s="213" t="s">
        <v>208</v>
      </c>
      <c r="E104" s="221" t="s">
        <v>19</v>
      </c>
      <c r="F104" s="222" t="s">
        <v>227</v>
      </c>
      <c r="G104" s="220"/>
      <c r="H104" s="223">
        <v>202.59999999999999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208</v>
      </c>
      <c r="AU104" s="229" t="s">
        <v>83</v>
      </c>
      <c r="AV104" s="11" t="s">
        <v>83</v>
      </c>
      <c r="AW104" s="11" t="s">
        <v>35</v>
      </c>
      <c r="AX104" s="11" t="s">
        <v>73</v>
      </c>
      <c r="AY104" s="229" t="s">
        <v>124</v>
      </c>
    </row>
    <row r="105" s="1" customFormat="1" ht="22.5" customHeight="1">
      <c r="B105" s="35"/>
      <c r="C105" s="201" t="s">
        <v>168</v>
      </c>
      <c r="D105" s="201" t="s">
        <v>127</v>
      </c>
      <c r="E105" s="202" t="s">
        <v>228</v>
      </c>
      <c r="F105" s="203" t="s">
        <v>229</v>
      </c>
      <c r="G105" s="204" t="s">
        <v>196</v>
      </c>
      <c r="H105" s="205">
        <v>202.59999999999999</v>
      </c>
      <c r="I105" s="206"/>
      <c r="J105" s="207">
        <f>ROUND(I105*H105,2)</f>
        <v>0</v>
      </c>
      <c r="K105" s="203" t="s">
        <v>197</v>
      </c>
      <c r="L105" s="40"/>
      <c r="M105" s="208" t="s">
        <v>19</v>
      </c>
      <c r="N105" s="209" t="s">
        <v>44</v>
      </c>
      <c r="O105" s="76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4" t="s">
        <v>145</v>
      </c>
      <c r="AT105" s="14" t="s">
        <v>127</v>
      </c>
      <c r="AU105" s="14" t="s">
        <v>83</v>
      </c>
      <c r="AY105" s="14" t="s">
        <v>124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4" t="s">
        <v>81</v>
      </c>
      <c r="BK105" s="212">
        <f>ROUND(I105*H105,2)</f>
        <v>0</v>
      </c>
      <c r="BL105" s="14" t="s">
        <v>145</v>
      </c>
      <c r="BM105" s="14" t="s">
        <v>230</v>
      </c>
    </row>
    <row r="106" s="11" customFormat="1">
      <c r="B106" s="219"/>
      <c r="C106" s="220"/>
      <c r="D106" s="213" t="s">
        <v>208</v>
      </c>
      <c r="E106" s="221" t="s">
        <v>19</v>
      </c>
      <c r="F106" s="222" t="s">
        <v>227</v>
      </c>
      <c r="G106" s="220"/>
      <c r="H106" s="223">
        <v>202.59999999999999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208</v>
      </c>
      <c r="AU106" s="229" t="s">
        <v>83</v>
      </c>
      <c r="AV106" s="11" t="s">
        <v>83</v>
      </c>
      <c r="AW106" s="11" t="s">
        <v>35</v>
      </c>
      <c r="AX106" s="11" t="s">
        <v>73</v>
      </c>
      <c r="AY106" s="229" t="s">
        <v>124</v>
      </c>
    </row>
    <row r="107" s="1" customFormat="1" ht="22.5" customHeight="1">
      <c r="B107" s="35"/>
      <c r="C107" s="201" t="s">
        <v>173</v>
      </c>
      <c r="D107" s="201" t="s">
        <v>127</v>
      </c>
      <c r="E107" s="202" t="s">
        <v>231</v>
      </c>
      <c r="F107" s="203" t="s">
        <v>232</v>
      </c>
      <c r="G107" s="204" t="s">
        <v>206</v>
      </c>
      <c r="H107" s="205">
        <v>1208.96</v>
      </c>
      <c r="I107" s="206"/>
      <c r="J107" s="207">
        <f>ROUND(I107*H107,2)</f>
        <v>0</v>
      </c>
      <c r="K107" s="203" t="s">
        <v>19</v>
      </c>
      <c r="L107" s="40"/>
      <c r="M107" s="208" t="s">
        <v>19</v>
      </c>
      <c r="N107" s="209" t="s">
        <v>44</v>
      </c>
      <c r="O107" s="76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4" t="s">
        <v>145</v>
      </c>
      <c r="AT107" s="14" t="s">
        <v>127</v>
      </c>
      <c r="AU107" s="14" t="s">
        <v>83</v>
      </c>
      <c r="AY107" s="14" t="s">
        <v>124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4" t="s">
        <v>81</v>
      </c>
      <c r="BK107" s="212">
        <f>ROUND(I107*H107,2)</f>
        <v>0</v>
      </c>
      <c r="BL107" s="14" t="s">
        <v>145</v>
      </c>
      <c r="BM107" s="14" t="s">
        <v>233</v>
      </c>
    </row>
    <row r="108" s="11" customFormat="1">
      <c r="B108" s="219"/>
      <c r="C108" s="220"/>
      <c r="D108" s="213" t="s">
        <v>208</v>
      </c>
      <c r="E108" s="221" t="s">
        <v>19</v>
      </c>
      <c r="F108" s="222" t="s">
        <v>234</v>
      </c>
      <c r="G108" s="220"/>
      <c r="H108" s="223">
        <v>1119.6800000000001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208</v>
      </c>
      <c r="AU108" s="229" t="s">
        <v>83</v>
      </c>
      <c r="AV108" s="11" t="s">
        <v>83</v>
      </c>
      <c r="AW108" s="11" t="s">
        <v>35</v>
      </c>
      <c r="AX108" s="11" t="s">
        <v>73</v>
      </c>
      <c r="AY108" s="229" t="s">
        <v>124</v>
      </c>
    </row>
    <row r="109" s="11" customFormat="1">
      <c r="B109" s="219"/>
      <c r="C109" s="220"/>
      <c r="D109" s="213" t="s">
        <v>208</v>
      </c>
      <c r="E109" s="221" t="s">
        <v>19</v>
      </c>
      <c r="F109" s="222" t="s">
        <v>235</v>
      </c>
      <c r="G109" s="220"/>
      <c r="H109" s="223">
        <v>33.840000000000003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208</v>
      </c>
      <c r="AU109" s="229" t="s">
        <v>83</v>
      </c>
      <c r="AV109" s="11" t="s">
        <v>83</v>
      </c>
      <c r="AW109" s="11" t="s">
        <v>35</v>
      </c>
      <c r="AX109" s="11" t="s">
        <v>73</v>
      </c>
      <c r="AY109" s="229" t="s">
        <v>124</v>
      </c>
    </row>
    <row r="110" s="11" customFormat="1">
      <c r="B110" s="219"/>
      <c r="C110" s="220"/>
      <c r="D110" s="213" t="s">
        <v>208</v>
      </c>
      <c r="E110" s="221" t="s">
        <v>19</v>
      </c>
      <c r="F110" s="222" t="s">
        <v>236</v>
      </c>
      <c r="G110" s="220"/>
      <c r="H110" s="223">
        <v>55.439999999999998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208</v>
      </c>
      <c r="AU110" s="229" t="s">
        <v>83</v>
      </c>
      <c r="AV110" s="11" t="s">
        <v>83</v>
      </c>
      <c r="AW110" s="11" t="s">
        <v>35</v>
      </c>
      <c r="AX110" s="11" t="s">
        <v>73</v>
      </c>
      <c r="AY110" s="229" t="s">
        <v>124</v>
      </c>
    </row>
    <row r="111" s="1" customFormat="1" ht="16.5" customHeight="1">
      <c r="B111" s="35"/>
      <c r="C111" s="201" t="s">
        <v>178</v>
      </c>
      <c r="D111" s="201" t="s">
        <v>127</v>
      </c>
      <c r="E111" s="202" t="s">
        <v>237</v>
      </c>
      <c r="F111" s="203" t="s">
        <v>238</v>
      </c>
      <c r="G111" s="204" t="s">
        <v>206</v>
      </c>
      <c r="H111" s="205">
        <v>1208.96</v>
      </c>
      <c r="I111" s="206"/>
      <c r="J111" s="207">
        <f>ROUND(I111*H111,2)</f>
        <v>0</v>
      </c>
      <c r="K111" s="203" t="s">
        <v>197</v>
      </c>
      <c r="L111" s="40"/>
      <c r="M111" s="208" t="s">
        <v>19</v>
      </c>
      <c r="N111" s="209" t="s">
        <v>44</v>
      </c>
      <c r="O111" s="76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14" t="s">
        <v>145</v>
      </c>
      <c r="AT111" s="14" t="s">
        <v>127</v>
      </c>
      <c r="AU111" s="14" t="s">
        <v>83</v>
      </c>
      <c r="AY111" s="14" t="s">
        <v>124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4" t="s">
        <v>81</v>
      </c>
      <c r="BK111" s="212">
        <f>ROUND(I111*H111,2)</f>
        <v>0</v>
      </c>
      <c r="BL111" s="14" t="s">
        <v>145</v>
      </c>
      <c r="BM111" s="14" t="s">
        <v>239</v>
      </c>
    </row>
    <row r="112" s="1" customFormat="1" ht="22.5" customHeight="1">
      <c r="B112" s="35"/>
      <c r="C112" s="201" t="s">
        <v>240</v>
      </c>
      <c r="D112" s="201" t="s">
        <v>127</v>
      </c>
      <c r="E112" s="202" t="s">
        <v>241</v>
      </c>
      <c r="F112" s="203" t="s">
        <v>242</v>
      </c>
      <c r="G112" s="204" t="s">
        <v>243</v>
      </c>
      <c r="H112" s="205">
        <v>2417.9200000000001</v>
      </c>
      <c r="I112" s="206"/>
      <c r="J112" s="207">
        <f>ROUND(I112*H112,2)</f>
        <v>0</v>
      </c>
      <c r="K112" s="203" t="s">
        <v>197</v>
      </c>
      <c r="L112" s="40"/>
      <c r="M112" s="208" t="s">
        <v>19</v>
      </c>
      <c r="N112" s="209" t="s">
        <v>44</v>
      </c>
      <c r="O112" s="76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14" t="s">
        <v>145</v>
      </c>
      <c r="AT112" s="14" t="s">
        <v>127</v>
      </c>
      <c r="AU112" s="14" t="s">
        <v>83</v>
      </c>
      <c r="AY112" s="14" t="s">
        <v>124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4" t="s">
        <v>81</v>
      </c>
      <c r="BK112" s="212">
        <f>ROUND(I112*H112,2)</f>
        <v>0</v>
      </c>
      <c r="BL112" s="14" t="s">
        <v>145</v>
      </c>
      <c r="BM112" s="14" t="s">
        <v>244</v>
      </c>
    </row>
    <row r="113" s="11" customFormat="1">
      <c r="B113" s="219"/>
      <c r="C113" s="220"/>
      <c r="D113" s="213" t="s">
        <v>208</v>
      </c>
      <c r="E113" s="221" t="s">
        <v>19</v>
      </c>
      <c r="F113" s="222" t="s">
        <v>245</v>
      </c>
      <c r="G113" s="220"/>
      <c r="H113" s="223">
        <v>2417.9200000000001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208</v>
      </c>
      <c r="AU113" s="229" t="s">
        <v>83</v>
      </c>
      <c r="AV113" s="11" t="s">
        <v>83</v>
      </c>
      <c r="AW113" s="11" t="s">
        <v>35</v>
      </c>
      <c r="AX113" s="11" t="s">
        <v>73</v>
      </c>
      <c r="AY113" s="229" t="s">
        <v>124</v>
      </c>
    </row>
    <row r="114" s="1" customFormat="1" ht="22.5" customHeight="1">
      <c r="B114" s="35"/>
      <c r="C114" s="201" t="s">
        <v>246</v>
      </c>
      <c r="D114" s="201" t="s">
        <v>127</v>
      </c>
      <c r="E114" s="202" t="s">
        <v>247</v>
      </c>
      <c r="F114" s="203" t="s">
        <v>248</v>
      </c>
      <c r="G114" s="204" t="s">
        <v>206</v>
      </c>
      <c r="H114" s="205">
        <v>47.200000000000003</v>
      </c>
      <c r="I114" s="206"/>
      <c r="J114" s="207">
        <f>ROUND(I114*H114,2)</f>
        <v>0</v>
      </c>
      <c r="K114" s="203" t="s">
        <v>197</v>
      </c>
      <c r="L114" s="40"/>
      <c r="M114" s="208" t="s">
        <v>19</v>
      </c>
      <c r="N114" s="209" t="s">
        <v>44</v>
      </c>
      <c r="O114" s="76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4" t="s">
        <v>145</v>
      </c>
      <c r="AT114" s="14" t="s">
        <v>127</v>
      </c>
      <c r="AU114" s="14" t="s">
        <v>83</v>
      </c>
      <c r="AY114" s="14" t="s">
        <v>124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4" t="s">
        <v>81</v>
      </c>
      <c r="BK114" s="212">
        <f>ROUND(I114*H114,2)</f>
        <v>0</v>
      </c>
      <c r="BL114" s="14" t="s">
        <v>145</v>
      </c>
      <c r="BM114" s="14" t="s">
        <v>249</v>
      </c>
    </row>
    <row r="115" s="11" customFormat="1">
      <c r="B115" s="219"/>
      <c r="C115" s="220"/>
      <c r="D115" s="213" t="s">
        <v>208</v>
      </c>
      <c r="E115" s="221" t="s">
        <v>19</v>
      </c>
      <c r="F115" s="222" t="s">
        <v>250</v>
      </c>
      <c r="G115" s="220"/>
      <c r="H115" s="223">
        <v>47.200000000000003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208</v>
      </c>
      <c r="AU115" s="229" t="s">
        <v>83</v>
      </c>
      <c r="AV115" s="11" t="s">
        <v>83</v>
      </c>
      <c r="AW115" s="11" t="s">
        <v>35</v>
      </c>
      <c r="AX115" s="11" t="s">
        <v>73</v>
      </c>
      <c r="AY115" s="229" t="s">
        <v>124</v>
      </c>
    </row>
    <row r="116" s="1" customFormat="1" ht="22.5" customHeight="1">
      <c r="B116" s="35"/>
      <c r="C116" s="201" t="s">
        <v>251</v>
      </c>
      <c r="D116" s="201" t="s">
        <v>127</v>
      </c>
      <c r="E116" s="202" t="s">
        <v>252</v>
      </c>
      <c r="F116" s="203" t="s">
        <v>253</v>
      </c>
      <c r="G116" s="204" t="s">
        <v>206</v>
      </c>
      <c r="H116" s="205">
        <v>18.879999999999999</v>
      </c>
      <c r="I116" s="206"/>
      <c r="J116" s="207">
        <f>ROUND(I116*H116,2)</f>
        <v>0</v>
      </c>
      <c r="K116" s="203" t="s">
        <v>197</v>
      </c>
      <c r="L116" s="40"/>
      <c r="M116" s="208" t="s">
        <v>19</v>
      </c>
      <c r="N116" s="209" t="s">
        <v>44</v>
      </c>
      <c r="O116" s="76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4" t="s">
        <v>145</v>
      </c>
      <c r="AT116" s="14" t="s">
        <v>127</v>
      </c>
      <c r="AU116" s="14" t="s">
        <v>83</v>
      </c>
      <c r="AY116" s="14" t="s">
        <v>124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4" t="s">
        <v>81</v>
      </c>
      <c r="BK116" s="212">
        <f>ROUND(I116*H116,2)</f>
        <v>0</v>
      </c>
      <c r="BL116" s="14" t="s">
        <v>145</v>
      </c>
      <c r="BM116" s="14" t="s">
        <v>254</v>
      </c>
    </row>
    <row r="117" s="11" customFormat="1">
      <c r="B117" s="219"/>
      <c r="C117" s="220"/>
      <c r="D117" s="213" t="s">
        <v>208</v>
      </c>
      <c r="E117" s="221" t="s">
        <v>19</v>
      </c>
      <c r="F117" s="222" t="s">
        <v>255</v>
      </c>
      <c r="G117" s="220"/>
      <c r="H117" s="223">
        <v>18.879999999999999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208</v>
      </c>
      <c r="AU117" s="229" t="s">
        <v>83</v>
      </c>
      <c r="AV117" s="11" t="s">
        <v>83</v>
      </c>
      <c r="AW117" s="11" t="s">
        <v>35</v>
      </c>
      <c r="AX117" s="11" t="s">
        <v>73</v>
      </c>
      <c r="AY117" s="229" t="s">
        <v>124</v>
      </c>
    </row>
    <row r="118" s="1" customFormat="1" ht="16.5" customHeight="1">
      <c r="B118" s="35"/>
      <c r="C118" s="230" t="s">
        <v>256</v>
      </c>
      <c r="D118" s="230" t="s">
        <v>257</v>
      </c>
      <c r="E118" s="231" t="s">
        <v>258</v>
      </c>
      <c r="F118" s="232" t="s">
        <v>259</v>
      </c>
      <c r="G118" s="233" t="s">
        <v>243</v>
      </c>
      <c r="H118" s="234">
        <v>37.759999999999998</v>
      </c>
      <c r="I118" s="235"/>
      <c r="J118" s="236">
        <f>ROUND(I118*H118,2)</f>
        <v>0</v>
      </c>
      <c r="K118" s="232" t="s">
        <v>197</v>
      </c>
      <c r="L118" s="237"/>
      <c r="M118" s="238" t="s">
        <v>19</v>
      </c>
      <c r="N118" s="239" t="s">
        <v>44</v>
      </c>
      <c r="O118" s="76"/>
      <c r="P118" s="210">
        <f>O118*H118</f>
        <v>0</v>
      </c>
      <c r="Q118" s="210">
        <v>1</v>
      </c>
      <c r="R118" s="210">
        <f>Q118*H118</f>
        <v>37.759999999999998</v>
      </c>
      <c r="S118" s="210">
        <v>0</v>
      </c>
      <c r="T118" s="211">
        <f>S118*H118</f>
        <v>0</v>
      </c>
      <c r="AR118" s="14" t="s">
        <v>168</v>
      </c>
      <c r="AT118" s="14" t="s">
        <v>257</v>
      </c>
      <c r="AU118" s="14" t="s">
        <v>83</v>
      </c>
      <c r="AY118" s="14" t="s">
        <v>124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4" t="s">
        <v>81</v>
      </c>
      <c r="BK118" s="212">
        <f>ROUND(I118*H118,2)</f>
        <v>0</v>
      </c>
      <c r="BL118" s="14" t="s">
        <v>145</v>
      </c>
      <c r="BM118" s="14" t="s">
        <v>260</v>
      </c>
    </row>
    <row r="119" s="11" customFormat="1">
      <c r="B119" s="219"/>
      <c r="C119" s="220"/>
      <c r="D119" s="213" t="s">
        <v>208</v>
      </c>
      <c r="E119" s="220"/>
      <c r="F119" s="222" t="s">
        <v>261</v>
      </c>
      <c r="G119" s="220"/>
      <c r="H119" s="223">
        <v>37.759999999999998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208</v>
      </c>
      <c r="AU119" s="229" t="s">
        <v>83</v>
      </c>
      <c r="AV119" s="11" t="s">
        <v>83</v>
      </c>
      <c r="AW119" s="11" t="s">
        <v>4</v>
      </c>
      <c r="AX119" s="11" t="s">
        <v>81</v>
      </c>
      <c r="AY119" s="229" t="s">
        <v>124</v>
      </c>
    </row>
    <row r="120" s="1" customFormat="1" ht="16.5" customHeight="1">
      <c r="B120" s="35"/>
      <c r="C120" s="201" t="s">
        <v>8</v>
      </c>
      <c r="D120" s="201" t="s">
        <v>127</v>
      </c>
      <c r="E120" s="202" t="s">
        <v>262</v>
      </c>
      <c r="F120" s="203" t="s">
        <v>263</v>
      </c>
      <c r="G120" s="204" t="s">
        <v>196</v>
      </c>
      <c r="H120" s="205">
        <v>2261.1999999999998</v>
      </c>
      <c r="I120" s="206"/>
      <c r="J120" s="207">
        <f>ROUND(I120*H120,2)</f>
        <v>0</v>
      </c>
      <c r="K120" s="203" t="s">
        <v>197</v>
      </c>
      <c r="L120" s="40"/>
      <c r="M120" s="208" t="s">
        <v>19</v>
      </c>
      <c r="N120" s="209" t="s">
        <v>44</v>
      </c>
      <c r="O120" s="76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14" t="s">
        <v>145</v>
      </c>
      <c r="AT120" s="14" t="s">
        <v>127</v>
      </c>
      <c r="AU120" s="14" t="s">
        <v>83</v>
      </c>
      <c r="AY120" s="14" t="s">
        <v>124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4" t="s">
        <v>81</v>
      </c>
      <c r="BK120" s="212">
        <f>ROUND(I120*H120,2)</f>
        <v>0</v>
      </c>
      <c r="BL120" s="14" t="s">
        <v>145</v>
      </c>
      <c r="BM120" s="14" t="s">
        <v>264</v>
      </c>
    </row>
    <row r="121" s="11" customFormat="1">
      <c r="B121" s="219"/>
      <c r="C121" s="220"/>
      <c r="D121" s="213" t="s">
        <v>208</v>
      </c>
      <c r="E121" s="221" t="s">
        <v>19</v>
      </c>
      <c r="F121" s="222" t="s">
        <v>265</v>
      </c>
      <c r="G121" s="220"/>
      <c r="H121" s="223">
        <v>2261.1999999999998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208</v>
      </c>
      <c r="AU121" s="229" t="s">
        <v>83</v>
      </c>
      <c r="AV121" s="11" t="s">
        <v>83</v>
      </c>
      <c r="AW121" s="11" t="s">
        <v>35</v>
      </c>
      <c r="AX121" s="11" t="s">
        <v>73</v>
      </c>
      <c r="AY121" s="229" t="s">
        <v>124</v>
      </c>
    </row>
    <row r="122" s="10" customFormat="1" ht="22.8" customHeight="1">
      <c r="B122" s="185"/>
      <c r="C122" s="186"/>
      <c r="D122" s="187" t="s">
        <v>72</v>
      </c>
      <c r="E122" s="199" t="s">
        <v>83</v>
      </c>
      <c r="F122" s="199" t="s">
        <v>266</v>
      </c>
      <c r="G122" s="186"/>
      <c r="H122" s="186"/>
      <c r="I122" s="189"/>
      <c r="J122" s="200">
        <f>BK122</f>
        <v>0</v>
      </c>
      <c r="K122" s="186"/>
      <c r="L122" s="191"/>
      <c r="M122" s="192"/>
      <c r="N122" s="193"/>
      <c r="O122" s="193"/>
      <c r="P122" s="194">
        <f>SUM(P123:P127)</f>
        <v>0</v>
      </c>
      <c r="Q122" s="193"/>
      <c r="R122" s="194">
        <f>SUM(R123:R127)</f>
        <v>142.34774400000001</v>
      </c>
      <c r="S122" s="193"/>
      <c r="T122" s="195">
        <f>SUM(T123:T127)</f>
        <v>0</v>
      </c>
      <c r="AR122" s="196" t="s">
        <v>81</v>
      </c>
      <c r="AT122" s="197" t="s">
        <v>72</v>
      </c>
      <c r="AU122" s="197" t="s">
        <v>81</v>
      </c>
      <c r="AY122" s="196" t="s">
        <v>124</v>
      </c>
      <c r="BK122" s="198">
        <f>SUM(BK123:BK127)</f>
        <v>0</v>
      </c>
    </row>
    <row r="123" s="1" customFormat="1" ht="22.5" customHeight="1">
      <c r="B123" s="35"/>
      <c r="C123" s="201" t="s">
        <v>267</v>
      </c>
      <c r="D123" s="201" t="s">
        <v>127</v>
      </c>
      <c r="E123" s="202" t="s">
        <v>268</v>
      </c>
      <c r="F123" s="203" t="s">
        <v>269</v>
      </c>
      <c r="G123" s="204" t="s">
        <v>196</v>
      </c>
      <c r="H123" s="205">
        <v>739.20000000000005</v>
      </c>
      <c r="I123" s="206"/>
      <c r="J123" s="207">
        <f>ROUND(I123*H123,2)</f>
        <v>0</v>
      </c>
      <c r="K123" s="203" t="s">
        <v>197</v>
      </c>
      <c r="L123" s="40"/>
      <c r="M123" s="208" t="s">
        <v>19</v>
      </c>
      <c r="N123" s="209" t="s">
        <v>44</v>
      </c>
      <c r="O123" s="76"/>
      <c r="P123" s="210">
        <f>O123*H123</f>
        <v>0</v>
      </c>
      <c r="Q123" s="210">
        <v>0.00017000000000000001</v>
      </c>
      <c r="R123" s="210">
        <f>Q123*H123</f>
        <v>0.12566400000000003</v>
      </c>
      <c r="S123" s="210">
        <v>0</v>
      </c>
      <c r="T123" s="211">
        <f>S123*H123</f>
        <v>0</v>
      </c>
      <c r="AR123" s="14" t="s">
        <v>145</v>
      </c>
      <c r="AT123" s="14" t="s">
        <v>127</v>
      </c>
      <c r="AU123" s="14" t="s">
        <v>83</v>
      </c>
      <c r="AY123" s="14" t="s">
        <v>124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4" t="s">
        <v>81</v>
      </c>
      <c r="BK123" s="212">
        <f>ROUND(I123*H123,2)</f>
        <v>0</v>
      </c>
      <c r="BL123" s="14" t="s">
        <v>145</v>
      </c>
      <c r="BM123" s="14" t="s">
        <v>270</v>
      </c>
    </row>
    <row r="124" s="11" customFormat="1">
      <c r="B124" s="219"/>
      <c r="C124" s="220"/>
      <c r="D124" s="213" t="s">
        <v>208</v>
      </c>
      <c r="E124" s="221" t="s">
        <v>19</v>
      </c>
      <c r="F124" s="222" t="s">
        <v>271</v>
      </c>
      <c r="G124" s="220"/>
      <c r="H124" s="223">
        <v>739.20000000000005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208</v>
      </c>
      <c r="AU124" s="229" t="s">
        <v>83</v>
      </c>
      <c r="AV124" s="11" t="s">
        <v>83</v>
      </c>
      <c r="AW124" s="11" t="s">
        <v>35</v>
      </c>
      <c r="AX124" s="11" t="s">
        <v>73</v>
      </c>
      <c r="AY124" s="229" t="s">
        <v>124</v>
      </c>
    </row>
    <row r="125" s="1" customFormat="1" ht="16.5" customHeight="1">
      <c r="B125" s="35"/>
      <c r="C125" s="230" t="s">
        <v>272</v>
      </c>
      <c r="D125" s="230" t="s">
        <v>257</v>
      </c>
      <c r="E125" s="231" t="s">
        <v>273</v>
      </c>
      <c r="F125" s="232" t="s">
        <v>274</v>
      </c>
      <c r="G125" s="233" t="s">
        <v>196</v>
      </c>
      <c r="H125" s="234">
        <v>739.20000000000005</v>
      </c>
      <c r="I125" s="235"/>
      <c r="J125" s="236">
        <f>ROUND(I125*H125,2)</f>
        <v>0</v>
      </c>
      <c r="K125" s="232" t="s">
        <v>197</v>
      </c>
      <c r="L125" s="237"/>
      <c r="M125" s="238" t="s">
        <v>19</v>
      </c>
      <c r="N125" s="239" t="s">
        <v>44</v>
      </c>
      <c r="O125" s="76"/>
      <c r="P125" s="210">
        <f>O125*H125</f>
        <v>0</v>
      </c>
      <c r="Q125" s="210">
        <v>0.00025000000000000001</v>
      </c>
      <c r="R125" s="210">
        <f>Q125*H125</f>
        <v>0.18480000000000002</v>
      </c>
      <c r="S125" s="210">
        <v>0</v>
      </c>
      <c r="T125" s="211">
        <f>S125*H125</f>
        <v>0</v>
      </c>
      <c r="AR125" s="14" t="s">
        <v>168</v>
      </c>
      <c r="AT125" s="14" t="s">
        <v>257</v>
      </c>
      <c r="AU125" s="14" t="s">
        <v>83</v>
      </c>
      <c r="AY125" s="14" t="s">
        <v>124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4" t="s">
        <v>81</v>
      </c>
      <c r="BK125" s="212">
        <f>ROUND(I125*H125,2)</f>
        <v>0</v>
      </c>
      <c r="BL125" s="14" t="s">
        <v>145</v>
      </c>
      <c r="BM125" s="14" t="s">
        <v>275</v>
      </c>
    </row>
    <row r="126" s="1" customFormat="1" ht="22.5" customHeight="1">
      <c r="B126" s="35"/>
      <c r="C126" s="201" t="s">
        <v>276</v>
      </c>
      <c r="D126" s="201" t="s">
        <v>127</v>
      </c>
      <c r="E126" s="202" t="s">
        <v>277</v>
      </c>
      <c r="F126" s="203" t="s">
        <v>278</v>
      </c>
      <c r="G126" s="204" t="s">
        <v>201</v>
      </c>
      <c r="H126" s="205">
        <v>616</v>
      </c>
      <c r="I126" s="206"/>
      <c r="J126" s="207">
        <f>ROUND(I126*H126,2)</f>
        <v>0</v>
      </c>
      <c r="K126" s="203" t="s">
        <v>197</v>
      </c>
      <c r="L126" s="40"/>
      <c r="M126" s="208" t="s">
        <v>19</v>
      </c>
      <c r="N126" s="209" t="s">
        <v>44</v>
      </c>
      <c r="O126" s="76"/>
      <c r="P126" s="210">
        <f>O126*H126</f>
        <v>0</v>
      </c>
      <c r="Q126" s="210">
        <v>0.23058000000000001</v>
      </c>
      <c r="R126" s="210">
        <f>Q126*H126</f>
        <v>142.03728000000001</v>
      </c>
      <c r="S126" s="210">
        <v>0</v>
      </c>
      <c r="T126" s="211">
        <f>S126*H126</f>
        <v>0</v>
      </c>
      <c r="AR126" s="14" t="s">
        <v>145</v>
      </c>
      <c r="AT126" s="14" t="s">
        <v>127</v>
      </c>
      <c r="AU126" s="14" t="s">
        <v>83</v>
      </c>
      <c r="AY126" s="14" t="s">
        <v>124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81</v>
      </c>
      <c r="BK126" s="212">
        <f>ROUND(I126*H126,2)</f>
        <v>0</v>
      </c>
      <c r="BL126" s="14" t="s">
        <v>145</v>
      </c>
      <c r="BM126" s="14" t="s">
        <v>279</v>
      </c>
    </row>
    <row r="127" s="11" customFormat="1">
      <c r="B127" s="219"/>
      <c r="C127" s="220"/>
      <c r="D127" s="213" t="s">
        <v>208</v>
      </c>
      <c r="E127" s="221" t="s">
        <v>19</v>
      </c>
      <c r="F127" s="222" t="s">
        <v>280</v>
      </c>
      <c r="G127" s="220"/>
      <c r="H127" s="223">
        <v>616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208</v>
      </c>
      <c r="AU127" s="229" t="s">
        <v>83</v>
      </c>
      <c r="AV127" s="11" t="s">
        <v>83</v>
      </c>
      <c r="AW127" s="11" t="s">
        <v>35</v>
      </c>
      <c r="AX127" s="11" t="s">
        <v>73</v>
      </c>
      <c r="AY127" s="229" t="s">
        <v>124</v>
      </c>
    </row>
    <row r="128" s="10" customFormat="1" ht="22.8" customHeight="1">
      <c r="B128" s="185"/>
      <c r="C128" s="186"/>
      <c r="D128" s="187" t="s">
        <v>72</v>
      </c>
      <c r="E128" s="199" t="s">
        <v>145</v>
      </c>
      <c r="F128" s="199" t="s">
        <v>281</v>
      </c>
      <c r="G128" s="186"/>
      <c r="H128" s="186"/>
      <c r="I128" s="189"/>
      <c r="J128" s="200">
        <f>BK128</f>
        <v>0</v>
      </c>
      <c r="K128" s="186"/>
      <c r="L128" s="191"/>
      <c r="M128" s="192"/>
      <c r="N128" s="193"/>
      <c r="O128" s="193"/>
      <c r="P128" s="194">
        <f>SUM(P129:P130)</f>
        <v>0</v>
      </c>
      <c r="Q128" s="193"/>
      <c r="R128" s="194">
        <f>SUM(R129:R130)</f>
        <v>0</v>
      </c>
      <c r="S128" s="193"/>
      <c r="T128" s="195">
        <f>SUM(T129:T130)</f>
        <v>0</v>
      </c>
      <c r="AR128" s="196" t="s">
        <v>81</v>
      </c>
      <c r="AT128" s="197" t="s">
        <v>72</v>
      </c>
      <c r="AU128" s="197" t="s">
        <v>81</v>
      </c>
      <c r="AY128" s="196" t="s">
        <v>124</v>
      </c>
      <c r="BK128" s="198">
        <f>SUM(BK129:BK130)</f>
        <v>0</v>
      </c>
    </row>
    <row r="129" s="1" customFormat="1" ht="16.5" customHeight="1">
      <c r="B129" s="35"/>
      <c r="C129" s="201" t="s">
        <v>282</v>
      </c>
      <c r="D129" s="201" t="s">
        <v>127</v>
      </c>
      <c r="E129" s="202" t="s">
        <v>283</v>
      </c>
      <c r="F129" s="203" t="s">
        <v>284</v>
      </c>
      <c r="G129" s="204" t="s">
        <v>206</v>
      </c>
      <c r="H129" s="205">
        <v>4.7199999999999998</v>
      </c>
      <c r="I129" s="206"/>
      <c r="J129" s="207">
        <f>ROUND(I129*H129,2)</f>
        <v>0</v>
      </c>
      <c r="K129" s="203" t="s">
        <v>197</v>
      </c>
      <c r="L129" s="40"/>
      <c r="M129" s="208" t="s">
        <v>19</v>
      </c>
      <c r="N129" s="209" t="s">
        <v>44</v>
      </c>
      <c r="O129" s="76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14" t="s">
        <v>145</v>
      </c>
      <c r="AT129" s="14" t="s">
        <v>127</v>
      </c>
      <c r="AU129" s="14" t="s">
        <v>83</v>
      </c>
      <c r="AY129" s="14" t="s">
        <v>124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4" t="s">
        <v>81</v>
      </c>
      <c r="BK129" s="212">
        <f>ROUND(I129*H129,2)</f>
        <v>0</v>
      </c>
      <c r="BL129" s="14" t="s">
        <v>145</v>
      </c>
      <c r="BM129" s="14" t="s">
        <v>285</v>
      </c>
    </row>
    <row r="130" s="11" customFormat="1">
      <c r="B130" s="219"/>
      <c r="C130" s="220"/>
      <c r="D130" s="213" t="s">
        <v>208</v>
      </c>
      <c r="E130" s="221" t="s">
        <v>19</v>
      </c>
      <c r="F130" s="222" t="s">
        <v>286</v>
      </c>
      <c r="G130" s="220"/>
      <c r="H130" s="223">
        <v>4.7199999999999998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208</v>
      </c>
      <c r="AU130" s="229" t="s">
        <v>83</v>
      </c>
      <c r="AV130" s="11" t="s">
        <v>83</v>
      </c>
      <c r="AW130" s="11" t="s">
        <v>35</v>
      </c>
      <c r="AX130" s="11" t="s">
        <v>73</v>
      </c>
      <c r="AY130" s="229" t="s">
        <v>124</v>
      </c>
    </row>
    <row r="131" s="10" customFormat="1" ht="22.8" customHeight="1">
      <c r="B131" s="185"/>
      <c r="C131" s="186"/>
      <c r="D131" s="187" t="s">
        <v>72</v>
      </c>
      <c r="E131" s="199" t="s">
        <v>123</v>
      </c>
      <c r="F131" s="199" t="s">
        <v>287</v>
      </c>
      <c r="G131" s="186"/>
      <c r="H131" s="186"/>
      <c r="I131" s="189"/>
      <c r="J131" s="200">
        <f>BK131</f>
        <v>0</v>
      </c>
      <c r="K131" s="186"/>
      <c r="L131" s="191"/>
      <c r="M131" s="192"/>
      <c r="N131" s="193"/>
      <c r="O131" s="193"/>
      <c r="P131" s="194">
        <f>SUM(P132:P156)</f>
        <v>0</v>
      </c>
      <c r="Q131" s="193"/>
      <c r="R131" s="194">
        <f>SUM(R132:R156)</f>
        <v>127.54373999999999</v>
      </c>
      <c r="S131" s="193"/>
      <c r="T131" s="195">
        <f>SUM(T132:T156)</f>
        <v>0</v>
      </c>
      <c r="AR131" s="196" t="s">
        <v>81</v>
      </c>
      <c r="AT131" s="197" t="s">
        <v>72</v>
      </c>
      <c r="AU131" s="197" t="s">
        <v>81</v>
      </c>
      <c r="AY131" s="196" t="s">
        <v>124</v>
      </c>
      <c r="BK131" s="198">
        <f>SUM(BK132:BK156)</f>
        <v>0</v>
      </c>
    </row>
    <row r="132" s="1" customFormat="1" ht="16.5" customHeight="1">
      <c r="B132" s="35"/>
      <c r="C132" s="201" t="s">
        <v>288</v>
      </c>
      <c r="D132" s="201" t="s">
        <v>127</v>
      </c>
      <c r="E132" s="202" t="s">
        <v>289</v>
      </c>
      <c r="F132" s="203" t="s">
        <v>290</v>
      </c>
      <c r="G132" s="204" t="s">
        <v>196</v>
      </c>
      <c r="H132" s="205">
        <v>1983.2000000000001</v>
      </c>
      <c r="I132" s="206"/>
      <c r="J132" s="207">
        <f>ROUND(I132*H132,2)</f>
        <v>0</v>
      </c>
      <c r="K132" s="203" t="s">
        <v>197</v>
      </c>
      <c r="L132" s="40"/>
      <c r="M132" s="208" t="s">
        <v>19</v>
      </c>
      <c r="N132" s="209" t="s">
        <v>44</v>
      </c>
      <c r="O132" s="76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14" t="s">
        <v>145</v>
      </c>
      <c r="AT132" s="14" t="s">
        <v>127</v>
      </c>
      <c r="AU132" s="14" t="s">
        <v>83</v>
      </c>
      <c r="AY132" s="14" t="s">
        <v>124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4" t="s">
        <v>81</v>
      </c>
      <c r="BK132" s="212">
        <f>ROUND(I132*H132,2)</f>
        <v>0</v>
      </c>
      <c r="BL132" s="14" t="s">
        <v>145</v>
      </c>
      <c r="BM132" s="14" t="s">
        <v>291</v>
      </c>
    </row>
    <row r="133" s="1" customFormat="1">
      <c r="B133" s="35"/>
      <c r="C133" s="36"/>
      <c r="D133" s="213" t="s">
        <v>133</v>
      </c>
      <c r="E133" s="36"/>
      <c r="F133" s="214" t="s">
        <v>292</v>
      </c>
      <c r="G133" s="36"/>
      <c r="H133" s="36"/>
      <c r="I133" s="127"/>
      <c r="J133" s="36"/>
      <c r="K133" s="36"/>
      <c r="L133" s="40"/>
      <c r="M133" s="215"/>
      <c r="N133" s="76"/>
      <c r="O133" s="76"/>
      <c r="P133" s="76"/>
      <c r="Q133" s="76"/>
      <c r="R133" s="76"/>
      <c r="S133" s="76"/>
      <c r="T133" s="77"/>
      <c r="AT133" s="14" t="s">
        <v>133</v>
      </c>
      <c r="AU133" s="14" t="s">
        <v>83</v>
      </c>
    </row>
    <row r="134" s="11" customFormat="1">
      <c r="B134" s="219"/>
      <c r="C134" s="220"/>
      <c r="D134" s="213" t="s">
        <v>208</v>
      </c>
      <c r="E134" s="221" t="s">
        <v>19</v>
      </c>
      <c r="F134" s="222" t="s">
        <v>293</v>
      </c>
      <c r="G134" s="220"/>
      <c r="H134" s="223">
        <v>1983.2000000000001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208</v>
      </c>
      <c r="AU134" s="229" t="s">
        <v>83</v>
      </c>
      <c r="AV134" s="11" t="s">
        <v>83</v>
      </c>
      <c r="AW134" s="11" t="s">
        <v>35</v>
      </c>
      <c r="AX134" s="11" t="s">
        <v>73</v>
      </c>
      <c r="AY134" s="229" t="s">
        <v>124</v>
      </c>
    </row>
    <row r="135" s="1" customFormat="1" ht="16.5" customHeight="1">
      <c r="B135" s="35"/>
      <c r="C135" s="201" t="s">
        <v>7</v>
      </c>
      <c r="D135" s="201" t="s">
        <v>127</v>
      </c>
      <c r="E135" s="202" t="s">
        <v>294</v>
      </c>
      <c r="F135" s="203" t="s">
        <v>295</v>
      </c>
      <c r="G135" s="204" t="s">
        <v>196</v>
      </c>
      <c r="H135" s="205">
        <v>300</v>
      </c>
      <c r="I135" s="206"/>
      <c r="J135" s="207">
        <f>ROUND(I135*H135,2)</f>
        <v>0</v>
      </c>
      <c r="K135" s="203" t="s">
        <v>197</v>
      </c>
      <c r="L135" s="40"/>
      <c r="M135" s="208" t="s">
        <v>19</v>
      </c>
      <c r="N135" s="209" t="s">
        <v>44</v>
      </c>
      <c r="O135" s="76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14" t="s">
        <v>145</v>
      </c>
      <c r="AT135" s="14" t="s">
        <v>127</v>
      </c>
      <c r="AU135" s="14" t="s">
        <v>83</v>
      </c>
      <c r="AY135" s="14" t="s">
        <v>124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4" t="s">
        <v>81</v>
      </c>
      <c r="BK135" s="212">
        <f>ROUND(I135*H135,2)</f>
        <v>0</v>
      </c>
      <c r="BL135" s="14" t="s">
        <v>145</v>
      </c>
      <c r="BM135" s="14" t="s">
        <v>296</v>
      </c>
    </row>
    <row r="136" s="1" customFormat="1">
      <c r="B136" s="35"/>
      <c r="C136" s="36"/>
      <c r="D136" s="213" t="s">
        <v>133</v>
      </c>
      <c r="E136" s="36"/>
      <c r="F136" s="214" t="s">
        <v>292</v>
      </c>
      <c r="G136" s="36"/>
      <c r="H136" s="36"/>
      <c r="I136" s="127"/>
      <c r="J136" s="36"/>
      <c r="K136" s="36"/>
      <c r="L136" s="40"/>
      <c r="M136" s="215"/>
      <c r="N136" s="76"/>
      <c r="O136" s="76"/>
      <c r="P136" s="76"/>
      <c r="Q136" s="76"/>
      <c r="R136" s="76"/>
      <c r="S136" s="76"/>
      <c r="T136" s="77"/>
      <c r="AT136" s="14" t="s">
        <v>133</v>
      </c>
      <c r="AU136" s="14" t="s">
        <v>83</v>
      </c>
    </row>
    <row r="137" s="1" customFormat="1" ht="16.5" customHeight="1">
      <c r="B137" s="35"/>
      <c r="C137" s="201" t="s">
        <v>297</v>
      </c>
      <c r="D137" s="201" t="s">
        <v>127</v>
      </c>
      <c r="E137" s="202" t="s">
        <v>298</v>
      </c>
      <c r="F137" s="203" t="s">
        <v>299</v>
      </c>
      <c r="G137" s="204" t="s">
        <v>196</v>
      </c>
      <c r="H137" s="205">
        <v>1983.2000000000001</v>
      </c>
      <c r="I137" s="206"/>
      <c r="J137" s="207">
        <f>ROUND(I137*H137,2)</f>
        <v>0</v>
      </c>
      <c r="K137" s="203" t="s">
        <v>197</v>
      </c>
      <c r="L137" s="40"/>
      <c r="M137" s="208" t="s">
        <v>19</v>
      </c>
      <c r="N137" s="209" t="s">
        <v>44</v>
      </c>
      <c r="O137" s="76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14" t="s">
        <v>145</v>
      </c>
      <c r="AT137" s="14" t="s">
        <v>127</v>
      </c>
      <c r="AU137" s="14" t="s">
        <v>83</v>
      </c>
      <c r="AY137" s="14" t="s">
        <v>124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4" t="s">
        <v>81</v>
      </c>
      <c r="BK137" s="212">
        <f>ROUND(I137*H137,2)</f>
        <v>0</v>
      </c>
      <c r="BL137" s="14" t="s">
        <v>145</v>
      </c>
      <c r="BM137" s="14" t="s">
        <v>300</v>
      </c>
    </row>
    <row r="138" s="11" customFormat="1">
      <c r="B138" s="219"/>
      <c r="C138" s="220"/>
      <c r="D138" s="213" t="s">
        <v>208</v>
      </c>
      <c r="E138" s="221" t="s">
        <v>19</v>
      </c>
      <c r="F138" s="222" t="s">
        <v>293</v>
      </c>
      <c r="G138" s="220"/>
      <c r="H138" s="223">
        <v>1983.2000000000001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208</v>
      </c>
      <c r="AU138" s="229" t="s">
        <v>83</v>
      </c>
      <c r="AV138" s="11" t="s">
        <v>83</v>
      </c>
      <c r="AW138" s="11" t="s">
        <v>35</v>
      </c>
      <c r="AX138" s="11" t="s">
        <v>73</v>
      </c>
      <c r="AY138" s="229" t="s">
        <v>124</v>
      </c>
    </row>
    <row r="139" s="1" customFormat="1" ht="16.5" customHeight="1">
      <c r="B139" s="35"/>
      <c r="C139" s="201" t="s">
        <v>301</v>
      </c>
      <c r="D139" s="201" t="s">
        <v>127</v>
      </c>
      <c r="E139" s="202" t="s">
        <v>302</v>
      </c>
      <c r="F139" s="203" t="s">
        <v>303</v>
      </c>
      <c r="G139" s="204" t="s">
        <v>196</v>
      </c>
      <c r="H139" s="205">
        <v>300</v>
      </c>
      <c r="I139" s="206"/>
      <c r="J139" s="207">
        <f>ROUND(I139*H139,2)</f>
        <v>0</v>
      </c>
      <c r="K139" s="203" t="s">
        <v>197</v>
      </c>
      <c r="L139" s="40"/>
      <c r="M139" s="208" t="s">
        <v>19</v>
      </c>
      <c r="N139" s="209" t="s">
        <v>44</v>
      </c>
      <c r="O139" s="76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14" t="s">
        <v>145</v>
      </c>
      <c r="AT139" s="14" t="s">
        <v>127</v>
      </c>
      <c r="AU139" s="14" t="s">
        <v>83</v>
      </c>
      <c r="AY139" s="14" t="s">
        <v>124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4" t="s">
        <v>81</v>
      </c>
      <c r="BK139" s="212">
        <f>ROUND(I139*H139,2)</f>
        <v>0</v>
      </c>
      <c r="BL139" s="14" t="s">
        <v>145</v>
      </c>
      <c r="BM139" s="14" t="s">
        <v>304</v>
      </c>
    </row>
    <row r="140" s="1" customFormat="1" ht="22.5" customHeight="1">
      <c r="B140" s="35"/>
      <c r="C140" s="201" t="s">
        <v>305</v>
      </c>
      <c r="D140" s="201" t="s">
        <v>127</v>
      </c>
      <c r="E140" s="202" t="s">
        <v>306</v>
      </c>
      <c r="F140" s="203" t="s">
        <v>307</v>
      </c>
      <c r="G140" s="204" t="s">
        <v>196</v>
      </c>
      <c r="H140" s="205">
        <v>1750</v>
      </c>
      <c r="I140" s="206"/>
      <c r="J140" s="207">
        <f>ROUND(I140*H140,2)</f>
        <v>0</v>
      </c>
      <c r="K140" s="203" t="s">
        <v>197</v>
      </c>
      <c r="L140" s="40"/>
      <c r="M140" s="208" t="s">
        <v>19</v>
      </c>
      <c r="N140" s="209" t="s">
        <v>44</v>
      </c>
      <c r="O140" s="76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14" t="s">
        <v>145</v>
      </c>
      <c r="AT140" s="14" t="s">
        <v>127</v>
      </c>
      <c r="AU140" s="14" t="s">
        <v>83</v>
      </c>
      <c r="AY140" s="14" t="s">
        <v>124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4" t="s">
        <v>81</v>
      </c>
      <c r="BK140" s="212">
        <f>ROUND(I140*H140,2)</f>
        <v>0</v>
      </c>
      <c r="BL140" s="14" t="s">
        <v>145</v>
      </c>
      <c r="BM140" s="14" t="s">
        <v>308</v>
      </c>
    </row>
    <row r="141" s="1" customFormat="1">
      <c r="B141" s="35"/>
      <c r="C141" s="36"/>
      <c r="D141" s="213" t="s">
        <v>133</v>
      </c>
      <c r="E141" s="36"/>
      <c r="F141" s="214" t="s">
        <v>309</v>
      </c>
      <c r="G141" s="36"/>
      <c r="H141" s="36"/>
      <c r="I141" s="127"/>
      <c r="J141" s="36"/>
      <c r="K141" s="36"/>
      <c r="L141" s="40"/>
      <c r="M141" s="215"/>
      <c r="N141" s="76"/>
      <c r="O141" s="76"/>
      <c r="P141" s="76"/>
      <c r="Q141" s="76"/>
      <c r="R141" s="76"/>
      <c r="S141" s="76"/>
      <c r="T141" s="77"/>
      <c r="AT141" s="14" t="s">
        <v>133</v>
      </c>
      <c r="AU141" s="14" t="s">
        <v>83</v>
      </c>
    </row>
    <row r="142" s="11" customFormat="1">
      <c r="B142" s="219"/>
      <c r="C142" s="220"/>
      <c r="D142" s="213" t="s">
        <v>208</v>
      </c>
      <c r="E142" s="221" t="s">
        <v>19</v>
      </c>
      <c r="F142" s="222" t="s">
        <v>310</v>
      </c>
      <c r="G142" s="220"/>
      <c r="H142" s="223">
        <v>1750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208</v>
      </c>
      <c r="AU142" s="229" t="s">
        <v>83</v>
      </c>
      <c r="AV142" s="11" t="s">
        <v>83</v>
      </c>
      <c r="AW142" s="11" t="s">
        <v>35</v>
      </c>
      <c r="AX142" s="11" t="s">
        <v>73</v>
      </c>
      <c r="AY142" s="229" t="s">
        <v>124</v>
      </c>
    </row>
    <row r="143" s="1" customFormat="1" ht="16.5" customHeight="1">
      <c r="B143" s="35"/>
      <c r="C143" s="201" t="s">
        <v>311</v>
      </c>
      <c r="D143" s="201" t="s">
        <v>127</v>
      </c>
      <c r="E143" s="202" t="s">
        <v>312</v>
      </c>
      <c r="F143" s="203" t="s">
        <v>313</v>
      </c>
      <c r="G143" s="204" t="s">
        <v>196</v>
      </c>
      <c r="H143" s="205">
        <v>1750</v>
      </c>
      <c r="I143" s="206"/>
      <c r="J143" s="207">
        <f>ROUND(I143*H143,2)</f>
        <v>0</v>
      </c>
      <c r="K143" s="203" t="s">
        <v>197</v>
      </c>
      <c r="L143" s="40"/>
      <c r="M143" s="208" t="s">
        <v>19</v>
      </c>
      <c r="N143" s="209" t="s">
        <v>44</v>
      </c>
      <c r="O143" s="76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14" t="s">
        <v>145</v>
      </c>
      <c r="AT143" s="14" t="s">
        <v>127</v>
      </c>
      <c r="AU143" s="14" t="s">
        <v>83</v>
      </c>
      <c r="AY143" s="14" t="s">
        <v>124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4" t="s">
        <v>81</v>
      </c>
      <c r="BK143" s="212">
        <f>ROUND(I143*H143,2)</f>
        <v>0</v>
      </c>
      <c r="BL143" s="14" t="s">
        <v>145</v>
      </c>
      <c r="BM143" s="14" t="s">
        <v>314</v>
      </c>
    </row>
    <row r="144" s="11" customFormat="1">
      <c r="B144" s="219"/>
      <c r="C144" s="220"/>
      <c r="D144" s="213" t="s">
        <v>208</v>
      </c>
      <c r="E144" s="221" t="s">
        <v>19</v>
      </c>
      <c r="F144" s="222" t="s">
        <v>310</v>
      </c>
      <c r="G144" s="220"/>
      <c r="H144" s="223">
        <v>1750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208</v>
      </c>
      <c r="AU144" s="229" t="s">
        <v>83</v>
      </c>
      <c r="AV144" s="11" t="s">
        <v>83</v>
      </c>
      <c r="AW144" s="11" t="s">
        <v>35</v>
      </c>
      <c r="AX144" s="11" t="s">
        <v>73</v>
      </c>
      <c r="AY144" s="229" t="s">
        <v>124</v>
      </c>
    </row>
    <row r="145" s="1" customFormat="1" ht="16.5" customHeight="1">
      <c r="B145" s="35"/>
      <c r="C145" s="201" t="s">
        <v>315</v>
      </c>
      <c r="D145" s="201" t="s">
        <v>127</v>
      </c>
      <c r="E145" s="202" t="s">
        <v>316</v>
      </c>
      <c r="F145" s="203" t="s">
        <v>317</v>
      </c>
      <c r="G145" s="204" t="s">
        <v>196</v>
      </c>
      <c r="H145" s="205">
        <v>1750</v>
      </c>
      <c r="I145" s="206"/>
      <c r="J145" s="207">
        <f>ROUND(I145*H145,2)</f>
        <v>0</v>
      </c>
      <c r="K145" s="203" t="s">
        <v>197</v>
      </c>
      <c r="L145" s="40"/>
      <c r="M145" s="208" t="s">
        <v>19</v>
      </c>
      <c r="N145" s="209" t="s">
        <v>44</v>
      </c>
      <c r="O145" s="76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14" t="s">
        <v>145</v>
      </c>
      <c r="AT145" s="14" t="s">
        <v>127</v>
      </c>
      <c r="AU145" s="14" t="s">
        <v>83</v>
      </c>
      <c r="AY145" s="14" t="s">
        <v>124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4" t="s">
        <v>81</v>
      </c>
      <c r="BK145" s="212">
        <f>ROUND(I145*H145,2)</f>
        <v>0</v>
      </c>
      <c r="BL145" s="14" t="s">
        <v>145</v>
      </c>
      <c r="BM145" s="14" t="s">
        <v>318</v>
      </c>
    </row>
    <row r="146" s="11" customFormat="1">
      <c r="B146" s="219"/>
      <c r="C146" s="220"/>
      <c r="D146" s="213" t="s">
        <v>208</v>
      </c>
      <c r="E146" s="221" t="s">
        <v>19</v>
      </c>
      <c r="F146" s="222" t="s">
        <v>310</v>
      </c>
      <c r="G146" s="220"/>
      <c r="H146" s="223">
        <v>1750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208</v>
      </c>
      <c r="AU146" s="229" t="s">
        <v>83</v>
      </c>
      <c r="AV146" s="11" t="s">
        <v>83</v>
      </c>
      <c r="AW146" s="11" t="s">
        <v>35</v>
      </c>
      <c r="AX146" s="11" t="s">
        <v>73</v>
      </c>
      <c r="AY146" s="229" t="s">
        <v>124</v>
      </c>
    </row>
    <row r="147" s="1" customFormat="1" ht="22.5" customHeight="1">
      <c r="B147" s="35"/>
      <c r="C147" s="201" t="s">
        <v>319</v>
      </c>
      <c r="D147" s="201" t="s">
        <v>127</v>
      </c>
      <c r="E147" s="202" t="s">
        <v>320</v>
      </c>
      <c r="F147" s="203" t="s">
        <v>321</v>
      </c>
      <c r="G147" s="204" t="s">
        <v>196</v>
      </c>
      <c r="H147" s="205">
        <v>1750</v>
      </c>
      <c r="I147" s="206"/>
      <c r="J147" s="207">
        <f>ROUND(I147*H147,2)</f>
        <v>0</v>
      </c>
      <c r="K147" s="203" t="s">
        <v>197</v>
      </c>
      <c r="L147" s="40"/>
      <c r="M147" s="208" t="s">
        <v>19</v>
      </c>
      <c r="N147" s="209" t="s">
        <v>44</v>
      </c>
      <c r="O147" s="76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14" t="s">
        <v>145</v>
      </c>
      <c r="AT147" s="14" t="s">
        <v>127</v>
      </c>
      <c r="AU147" s="14" t="s">
        <v>83</v>
      </c>
      <c r="AY147" s="14" t="s">
        <v>124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4" t="s">
        <v>81</v>
      </c>
      <c r="BK147" s="212">
        <f>ROUND(I147*H147,2)</f>
        <v>0</v>
      </c>
      <c r="BL147" s="14" t="s">
        <v>145</v>
      </c>
      <c r="BM147" s="14" t="s">
        <v>322</v>
      </c>
    </row>
    <row r="148" s="1" customFormat="1">
      <c r="B148" s="35"/>
      <c r="C148" s="36"/>
      <c r="D148" s="213" t="s">
        <v>133</v>
      </c>
      <c r="E148" s="36"/>
      <c r="F148" s="214" t="s">
        <v>323</v>
      </c>
      <c r="G148" s="36"/>
      <c r="H148" s="36"/>
      <c r="I148" s="127"/>
      <c r="J148" s="36"/>
      <c r="K148" s="36"/>
      <c r="L148" s="40"/>
      <c r="M148" s="215"/>
      <c r="N148" s="76"/>
      <c r="O148" s="76"/>
      <c r="P148" s="76"/>
      <c r="Q148" s="76"/>
      <c r="R148" s="76"/>
      <c r="S148" s="76"/>
      <c r="T148" s="77"/>
      <c r="AT148" s="14" t="s">
        <v>133</v>
      </c>
      <c r="AU148" s="14" t="s">
        <v>83</v>
      </c>
    </row>
    <row r="149" s="11" customFormat="1">
      <c r="B149" s="219"/>
      <c r="C149" s="220"/>
      <c r="D149" s="213" t="s">
        <v>208</v>
      </c>
      <c r="E149" s="221" t="s">
        <v>19</v>
      </c>
      <c r="F149" s="222" t="s">
        <v>310</v>
      </c>
      <c r="G149" s="220"/>
      <c r="H149" s="223">
        <v>1750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208</v>
      </c>
      <c r="AU149" s="229" t="s">
        <v>83</v>
      </c>
      <c r="AV149" s="11" t="s">
        <v>83</v>
      </c>
      <c r="AW149" s="11" t="s">
        <v>35</v>
      </c>
      <c r="AX149" s="11" t="s">
        <v>73</v>
      </c>
      <c r="AY149" s="229" t="s">
        <v>124</v>
      </c>
    </row>
    <row r="150" s="1" customFormat="1" ht="22.5" customHeight="1">
      <c r="B150" s="35"/>
      <c r="C150" s="201" t="s">
        <v>324</v>
      </c>
      <c r="D150" s="201" t="s">
        <v>127</v>
      </c>
      <c r="E150" s="202" t="s">
        <v>325</v>
      </c>
      <c r="F150" s="203" t="s">
        <v>326</v>
      </c>
      <c r="G150" s="204" t="s">
        <v>196</v>
      </c>
      <c r="H150" s="205">
        <v>300</v>
      </c>
      <c r="I150" s="206"/>
      <c r="J150" s="207">
        <f>ROUND(I150*H150,2)</f>
        <v>0</v>
      </c>
      <c r="K150" s="203" t="s">
        <v>197</v>
      </c>
      <c r="L150" s="40"/>
      <c r="M150" s="208" t="s">
        <v>19</v>
      </c>
      <c r="N150" s="209" t="s">
        <v>44</v>
      </c>
      <c r="O150" s="76"/>
      <c r="P150" s="210">
        <f>O150*H150</f>
        <v>0</v>
      </c>
      <c r="Q150" s="210">
        <v>0.1837</v>
      </c>
      <c r="R150" s="210">
        <f>Q150*H150</f>
        <v>55.109999999999999</v>
      </c>
      <c r="S150" s="210">
        <v>0</v>
      </c>
      <c r="T150" s="211">
        <f>S150*H150</f>
        <v>0</v>
      </c>
      <c r="AR150" s="14" t="s">
        <v>145</v>
      </c>
      <c r="AT150" s="14" t="s">
        <v>127</v>
      </c>
      <c r="AU150" s="14" t="s">
        <v>83</v>
      </c>
      <c r="AY150" s="14" t="s">
        <v>124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4" t="s">
        <v>81</v>
      </c>
      <c r="BK150" s="212">
        <f>ROUND(I150*H150,2)</f>
        <v>0</v>
      </c>
      <c r="BL150" s="14" t="s">
        <v>145</v>
      </c>
      <c r="BM150" s="14" t="s">
        <v>327</v>
      </c>
    </row>
    <row r="151" s="1" customFormat="1" ht="16.5" customHeight="1">
      <c r="B151" s="35"/>
      <c r="C151" s="230" t="s">
        <v>328</v>
      </c>
      <c r="D151" s="230" t="s">
        <v>257</v>
      </c>
      <c r="E151" s="231" t="s">
        <v>329</v>
      </c>
      <c r="F151" s="232" t="s">
        <v>330</v>
      </c>
      <c r="G151" s="233" t="s">
        <v>196</v>
      </c>
      <c r="H151" s="234">
        <v>300</v>
      </c>
      <c r="I151" s="235"/>
      <c r="J151" s="236">
        <f>ROUND(I151*H151,2)</f>
        <v>0</v>
      </c>
      <c r="K151" s="232" t="s">
        <v>197</v>
      </c>
      <c r="L151" s="237"/>
      <c r="M151" s="238" t="s">
        <v>19</v>
      </c>
      <c r="N151" s="239" t="s">
        <v>44</v>
      </c>
      <c r="O151" s="76"/>
      <c r="P151" s="210">
        <f>O151*H151</f>
        <v>0</v>
      </c>
      <c r="Q151" s="210">
        <v>0.222</v>
      </c>
      <c r="R151" s="210">
        <f>Q151*H151</f>
        <v>66.599999999999994</v>
      </c>
      <c r="S151" s="210">
        <v>0</v>
      </c>
      <c r="T151" s="211">
        <f>S151*H151</f>
        <v>0</v>
      </c>
      <c r="AR151" s="14" t="s">
        <v>168</v>
      </c>
      <c r="AT151" s="14" t="s">
        <v>257</v>
      </c>
      <c r="AU151" s="14" t="s">
        <v>83</v>
      </c>
      <c r="AY151" s="14" t="s">
        <v>124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4" t="s">
        <v>81</v>
      </c>
      <c r="BK151" s="212">
        <f>ROUND(I151*H151,2)</f>
        <v>0</v>
      </c>
      <c r="BL151" s="14" t="s">
        <v>145</v>
      </c>
      <c r="BM151" s="14" t="s">
        <v>331</v>
      </c>
    </row>
    <row r="152" s="11" customFormat="1">
      <c r="B152" s="219"/>
      <c r="C152" s="220"/>
      <c r="D152" s="213" t="s">
        <v>208</v>
      </c>
      <c r="E152" s="220"/>
      <c r="F152" s="222" t="s">
        <v>332</v>
      </c>
      <c r="G152" s="220"/>
      <c r="H152" s="223">
        <v>300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208</v>
      </c>
      <c r="AU152" s="229" t="s">
        <v>83</v>
      </c>
      <c r="AV152" s="11" t="s">
        <v>83</v>
      </c>
      <c r="AW152" s="11" t="s">
        <v>4</v>
      </c>
      <c r="AX152" s="11" t="s">
        <v>81</v>
      </c>
      <c r="AY152" s="229" t="s">
        <v>124</v>
      </c>
    </row>
    <row r="153" s="1" customFormat="1" ht="33.75" customHeight="1">
      <c r="B153" s="35"/>
      <c r="C153" s="201" t="s">
        <v>333</v>
      </c>
      <c r="D153" s="201" t="s">
        <v>127</v>
      </c>
      <c r="E153" s="202" t="s">
        <v>334</v>
      </c>
      <c r="F153" s="203" t="s">
        <v>335</v>
      </c>
      <c r="G153" s="204" t="s">
        <v>196</v>
      </c>
      <c r="H153" s="205">
        <v>22</v>
      </c>
      <c r="I153" s="206"/>
      <c r="J153" s="207">
        <f>ROUND(I153*H153,2)</f>
        <v>0</v>
      </c>
      <c r="K153" s="203" t="s">
        <v>197</v>
      </c>
      <c r="L153" s="40"/>
      <c r="M153" s="208" t="s">
        <v>19</v>
      </c>
      <c r="N153" s="209" t="s">
        <v>44</v>
      </c>
      <c r="O153" s="76"/>
      <c r="P153" s="210">
        <f>O153*H153</f>
        <v>0</v>
      </c>
      <c r="Q153" s="210">
        <v>0.085650000000000004</v>
      </c>
      <c r="R153" s="210">
        <f>Q153*H153</f>
        <v>1.8843000000000001</v>
      </c>
      <c r="S153" s="210">
        <v>0</v>
      </c>
      <c r="T153" s="211">
        <f>S153*H153</f>
        <v>0</v>
      </c>
      <c r="AR153" s="14" t="s">
        <v>145</v>
      </c>
      <c r="AT153" s="14" t="s">
        <v>127</v>
      </c>
      <c r="AU153" s="14" t="s">
        <v>83</v>
      </c>
      <c r="AY153" s="14" t="s">
        <v>124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4" t="s">
        <v>81</v>
      </c>
      <c r="BK153" s="212">
        <f>ROUND(I153*H153,2)</f>
        <v>0</v>
      </c>
      <c r="BL153" s="14" t="s">
        <v>145</v>
      </c>
      <c r="BM153" s="14" t="s">
        <v>336</v>
      </c>
    </row>
    <row r="154" s="1" customFormat="1" ht="16.5" customHeight="1">
      <c r="B154" s="35"/>
      <c r="C154" s="230" t="s">
        <v>337</v>
      </c>
      <c r="D154" s="230" t="s">
        <v>257</v>
      </c>
      <c r="E154" s="231" t="s">
        <v>338</v>
      </c>
      <c r="F154" s="232" t="s">
        <v>339</v>
      </c>
      <c r="G154" s="233" t="s">
        <v>196</v>
      </c>
      <c r="H154" s="234">
        <v>22.440000000000001</v>
      </c>
      <c r="I154" s="235"/>
      <c r="J154" s="236">
        <f>ROUND(I154*H154,2)</f>
        <v>0</v>
      </c>
      <c r="K154" s="232" t="s">
        <v>197</v>
      </c>
      <c r="L154" s="237"/>
      <c r="M154" s="238" t="s">
        <v>19</v>
      </c>
      <c r="N154" s="239" t="s">
        <v>44</v>
      </c>
      <c r="O154" s="76"/>
      <c r="P154" s="210">
        <f>O154*H154</f>
        <v>0</v>
      </c>
      <c r="Q154" s="210">
        <v>0.17599999999999999</v>
      </c>
      <c r="R154" s="210">
        <f>Q154*H154</f>
        <v>3.9494400000000001</v>
      </c>
      <c r="S154" s="210">
        <v>0</v>
      </c>
      <c r="T154" s="211">
        <f>S154*H154</f>
        <v>0</v>
      </c>
      <c r="AR154" s="14" t="s">
        <v>168</v>
      </c>
      <c r="AT154" s="14" t="s">
        <v>257</v>
      </c>
      <c r="AU154" s="14" t="s">
        <v>83</v>
      </c>
      <c r="AY154" s="14" t="s">
        <v>124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4" t="s">
        <v>81</v>
      </c>
      <c r="BK154" s="212">
        <f>ROUND(I154*H154,2)</f>
        <v>0</v>
      </c>
      <c r="BL154" s="14" t="s">
        <v>145</v>
      </c>
      <c r="BM154" s="14" t="s">
        <v>340</v>
      </c>
    </row>
    <row r="155" s="11" customFormat="1">
      <c r="B155" s="219"/>
      <c r="C155" s="220"/>
      <c r="D155" s="213" t="s">
        <v>208</v>
      </c>
      <c r="E155" s="221" t="s">
        <v>19</v>
      </c>
      <c r="F155" s="222" t="s">
        <v>297</v>
      </c>
      <c r="G155" s="220"/>
      <c r="H155" s="223">
        <v>22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208</v>
      </c>
      <c r="AU155" s="229" t="s">
        <v>83</v>
      </c>
      <c r="AV155" s="11" t="s">
        <v>83</v>
      </c>
      <c r="AW155" s="11" t="s">
        <v>35</v>
      </c>
      <c r="AX155" s="11" t="s">
        <v>73</v>
      </c>
      <c r="AY155" s="229" t="s">
        <v>124</v>
      </c>
    </row>
    <row r="156" s="11" customFormat="1">
      <c r="B156" s="219"/>
      <c r="C156" s="220"/>
      <c r="D156" s="213" t="s">
        <v>208</v>
      </c>
      <c r="E156" s="221" t="s">
        <v>19</v>
      </c>
      <c r="F156" s="222" t="s">
        <v>341</v>
      </c>
      <c r="G156" s="220"/>
      <c r="H156" s="223">
        <v>0.44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208</v>
      </c>
      <c r="AU156" s="229" t="s">
        <v>83</v>
      </c>
      <c r="AV156" s="11" t="s">
        <v>83</v>
      </c>
      <c r="AW156" s="11" t="s">
        <v>35</v>
      </c>
      <c r="AX156" s="11" t="s">
        <v>73</v>
      </c>
      <c r="AY156" s="229" t="s">
        <v>124</v>
      </c>
    </row>
    <row r="157" s="10" customFormat="1" ht="22.8" customHeight="1">
      <c r="B157" s="185"/>
      <c r="C157" s="186"/>
      <c r="D157" s="187" t="s">
        <v>72</v>
      </c>
      <c r="E157" s="199" t="s">
        <v>168</v>
      </c>
      <c r="F157" s="199" t="s">
        <v>342</v>
      </c>
      <c r="G157" s="186"/>
      <c r="H157" s="186"/>
      <c r="I157" s="189"/>
      <c r="J157" s="200">
        <f>BK157</f>
        <v>0</v>
      </c>
      <c r="K157" s="186"/>
      <c r="L157" s="191"/>
      <c r="M157" s="192"/>
      <c r="N157" s="193"/>
      <c r="O157" s="193"/>
      <c r="P157" s="194">
        <f>SUM(P158:P170)</f>
        <v>0</v>
      </c>
      <c r="Q157" s="193"/>
      <c r="R157" s="194">
        <f>SUM(R158:R170)</f>
        <v>20.636319999999998</v>
      </c>
      <c r="S157" s="193"/>
      <c r="T157" s="195">
        <f>SUM(T158:T170)</f>
        <v>0</v>
      </c>
      <c r="AR157" s="196" t="s">
        <v>81</v>
      </c>
      <c r="AT157" s="197" t="s">
        <v>72</v>
      </c>
      <c r="AU157" s="197" t="s">
        <v>81</v>
      </c>
      <c r="AY157" s="196" t="s">
        <v>124</v>
      </c>
      <c r="BK157" s="198">
        <f>SUM(BK158:BK170)</f>
        <v>0</v>
      </c>
    </row>
    <row r="158" s="1" customFormat="1" ht="22.5" customHeight="1">
      <c r="B158" s="35"/>
      <c r="C158" s="201" t="s">
        <v>343</v>
      </c>
      <c r="D158" s="201" t="s">
        <v>127</v>
      </c>
      <c r="E158" s="202" t="s">
        <v>344</v>
      </c>
      <c r="F158" s="203" t="s">
        <v>345</v>
      </c>
      <c r="G158" s="204" t="s">
        <v>201</v>
      </c>
      <c r="H158" s="205">
        <v>59</v>
      </c>
      <c r="I158" s="206"/>
      <c r="J158" s="207">
        <f>ROUND(I158*H158,2)</f>
        <v>0</v>
      </c>
      <c r="K158" s="203" t="s">
        <v>197</v>
      </c>
      <c r="L158" s="40"/>
      <c r="M158" s="208" t="s">
        <v>19</v>
      </c>
      <c r="N158" s="209" t="s">
        <v>44</v>
      </c>
      <c r="O158" s="76"/>
      <c r="P158" s="210">
        <f>O158*H158</f>
        <v>0</v>
      </c>
      <c r="Q158" s="210">
        <v>1.0000000000000001E-05</v>
      </c>
      <c r="R158" s="210">
        <f>Q158*H158</f>
        <v>0.00059000000000000003</v>
      </c>
      <c r="S158" s="210">
        <v>0</v>
      </c>
      <c r="T158" s="211">
        <f>S158*H158</f>
        <v>0</v>
      </c>
      <c r="AR158" s="14" t="s">
        <v>145</v>
      </c>
      <c r="AT158" s="14" t="s">
        <v>127</v>
      </c>
      <c r="AU158" s="14" t="s">
        <v>83</v>
      </c>
      <c r="AY158" s="14" t="s">
        <v>124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4" t="s">
        <v>81</v>
      </c>
      <c r="BK158" s="212">
        <f>ROUND(I158*H158,2)</f>
        <v>0</v>
      </c>
      <c r="BL158" s="14" t="s">
        <v>145</v>
      </c>
      <c r="BM158" s="14" t="s">
        <v>346</v>
      </c>
    </row>
    <row r="159" s="1" customFormat="1" ht="16.5" customHeight="1">
      <c r="B159" s="35"/>
      <c r="C159" s="230" t="s">
        <v>347</v>
      </c>
      <c r="D159" s="230" t="s">
        <v>257</v>
      </c>
      <c r="E159" s="231" t="s">
        <v>348</v>
      </c>
      <c r="F159" s="232" t="s">
        <v>349</v>
      </c>
      <c r="G159" s="233" t="s">
        <v>201</v>
      </c>
      <c r="H159" s="234">
        <v>59</v>
      </c>
      <c r="I159" s="235"/>
      <c r="J159" s="236">
        <f>ROUND(I159*H159,2)</f>
        <v>0</v>
      </c>
      <c r="K159" s="232" t="s">
        <v>197</v>
      </c>
      <c r="L159" s="237"/>
      <c r="M159" s="238" t="s">
        <v>19</v>
      </c>
      <c r="N159" s="239" t="s">
        <v>44</v>
      </c>
      <c r="O159" s="76"/>
      <c r="P159" s="210">
        <f>O159*H159</f>
        <v>0</v>
      </c>
      <c r="Q159" s="210">
        <v>0.0038300000000000001</v>
      </c>
      <c r="R159" s="210">
        <f>Q159*H159</f>
        <v>0.22597</v>
      </c>
      <c r="S159" s="210">
        <v>0</v>
      </c>
      <c r="T159" s="211">
        <f>S159*H159</f>
        <v>0</v>
      </c>
      <c r="AR159" s="14" t="s">
        <v>168</v>
      </c>
      <c r="AT159" s="14" t="s">
        <v>257</v>
      </c>
      <c r="AU159" s="14" t="s">
        <v>83</v>
      </c>
      <c r="AY159" s="14" t="s">
        <v>124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4" t="s">
        <v>81</v>
      </c>
      <c r="BK159" s="212">
        <f>ROUND(I159*H159,2)</f>
        <v>0</v>
      </c>
      <c r="BL159" s="14" t="s">
        <v>145</v>
      </c>
      <c r="BM159" s="14" t="s">
        <v>350</v>
      </c>
    </row>
    <row r="160" s="1" customFormat="1" ht="16.5" customHeight="1">
      <c r="B160" s="35"/>
      <c r="C160" s="201" t="s">
        <v>351</v>
      </c>
      <c r="D160" s="201" t="s">
        <v>127</v>
      </c>
      <c r="E160" s="202" t="s">
        <v>352</v>
      </c>
      <c r="F160" s="203" t="s">
        <v>353</v>
      </c>
      <c r="G160" s="204" t="s">
        <v>130</v>
      </c>
      <c r="H160" s="205">
        <v>16</v>
      </c>
      <c r="I160" s="206"/>
      <c r="J160" s="207">
        <f>ROUND(I160*H160,2)</f>
        <v>0</v>
      </c>
      <c r="K160" s="203" t="s">
        <v>19</v>
      </c>
      <c r="L160" s="40"/>
      <c r="M160" s="208" t="s">
        <v>19</v>
      </c>
      <c r="N160" s="209" t="s">
        <v>44</v>
      </c>
      <c r="O160" s="76"/>
      <c r="P160" s="210">
        <f>O160*H160</f>
        <v>0</v>
      </c>
      <c r="Q160" s="210">
        <v>6.9999999999999994E-05</v>
      </c>
      <c r="R160" s="210">
        <f>Q160*H160</f>
        <v>0.0011199999999999999</v>
      </c>
      <c r="S160" s="210">
        <v>0</v>
      </c>
      <c r="T160" s="211">
        <f>S160*H160</f>
        <v>0</v>
      </c>
      <c r="AR160" s="14" t="s">
        <v>145</v>
      </c>
      <c r="AT160" s="14" t="s">
        <v>127</v>
      </c>
      <c r="AU160" s="14" t="s">
        <v>83</v>
      </c>
      <c r="AY160" s="14" t="s">
        <v>124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4" t="s">
        <v>81</v>
      </c>
      <c r="BK160" s="212">
        <f>ROUND(I160*H160,2)</f>
        <v>0</v>
      </c>
      <c r="BL160" s="14" t="s">
        <v>145</v>
      </c>
      <c r="BM160" s="14" t="s">
        <v>354</v>
      </c>
    </row>
    <row r="161" s="1" customFormat="1">
      <c r="B161" s="35"/>
      <c r="C161" s="36"/>
      <c r="D161" s="213" t="s">
        <v>133</v>
      </c>
      <c r="E161" s="36"/>
      <c r="F161" s="214" t="s">
        <v>355</v>
      </c>
      <c r="G161" s="36"/>
      <c r="H161" s="36"/>
      <c r="I161" s="127"/>
      <c r="J161" s="36"/>
      <c r="K161" s="36"/>
      <c r="L161" s="40"/>
      <c r="M161" s="215"/>
      <c r="N161" s="76"/>
      <c r="O161" s="76"/>
      <c r="P161" s="76"/>
      <c r="Q161" s="76"/>
      <c r="R161" s="76"/>
      <c r="S161" s="76"/>
      <c r="T161" s="77"/>
      <c r="AT161" s="14" t="s">
        <v>133</v>
      </c>
      <c r="AU161" s="14" t="s">
        <v>83</v>
      </c>
    </row>
    <row r="162" s="1" customFormat="1" ht="16.5" customHeight="1">
      <c r="B162" s="35"/>
      <c r="C162" s="201" t="s">
        <v>356</v>
      </c>
      <c r="D162" s="201" t="s">
        <v>127</v>
      </c>
      <c r="E162" s="202" t="s">
        <v>357</v>
      </c>
      <c r="F162" s="203" t="s">
        <v>358</v>
      </c>
      <c r="G162" s="204" t="s">
        <v>359</v>
      </c>
      <c r="H162" s="205">
        <v>16</v>
      </c>
      <c r="I162" s="206"/>
      <c r="J162" s="207">
        <f>ROUND(I162*H162,2)</f>
        <v>0</v>
      </c>
      <c r="K162" s="203" t="s">
        <v>197</v>
      </c>
      <c r="L162" s="40"/>
      <c r="M162" s="208" t="s">
        <v>19</v>
      </c>
      <c r="N162" s="209" t="s">
        <v>44</v>
      </c>
      <c r="O162" s="76"/>
      <c r="P162" s="210">
        <f>O162*H162</f>
        <v>0</v>
      </c>
      <c r="Q162" s="210">
        <v>0.34089999999999998</v>
      </c>
      <c r="R162" s="210">
        <f>Q162*H162</f>
        <v>5.4543999999999997</v>
      </c>
      <c r="S162" s="210">
        <v>0</v>
      </c>
      <c r="T162" s="211">
        <f>S162*H162</f>
        <v>0</v>
      </c>
      <c r="AR162" s="14" t="s">
        <v>145</v>
      </c>
      <c r="AT162" s="14" t="s">
        <v>127</v>
      </c>
      <c r="AU162" s="14" t="s">
        <v>83</v>
      </c>
      <c r="AY162" s="14" t="s">
        <v>124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4" t="s">
        <v>81</v>
      </c>
      <c r="BK162" s="212">
        <f>ROUND(I162*H162,2)</f>
        <v>0</v>
      </c>
      <c r="BL162" s="14" t="s">
        <v>145</v>
      </c>
      <c r="BM162" s="14" t="s">
        <v>360</v>
      </c>
    </row>
    <row r="163" s="1" customFormat="1" ht="16.5" customHeight="1">
      <c r="B163" s="35"/>
      <c r="C163" s="230" t="s">
        <v>361</v>
      </c>
      <c r="D163" s="230" t="s">
        <v>257</v>
      </c>
      <c r="E163" s="231" t="s">
        <v>362</v>
      </c>
      <c r="F163" s="232" t="s">
        <v>363</v>
      </c>
      <c r="G163" s="233" t="s">
        <v>359</v>
      </c>
      <c r="H163" s="234">
        <v>16</v>
      </c>
      <c r="I163" s="235"/>
      <c r="J163" s="236">
        <f>ROUND(I163*H163,2)</f>
        <v>0</v>
      </c>
      <c r="K163" s="232" t="s">
        <v>197</v>
      </c>
      <c r="L163" s="237"/>
      <c r="M163" s="238" t="s">
        <v>19</v>
      </c>
      <c r="N163" s="239" t="s">
        <v>44</v>
      </c>
      <c r="O163" s="76"/>
      <c r="P163" s="210">
        <f>O163*H163</f>
        <v>0</v>
      </c>
      <c r="Q163" s="210">
        <v>0.071999999999999995</v>
      </c>
      <c r="R163" s="210">
        <f>Q163*H163</f>
        <v>1.1519999999999999</v>
      </c>
      <c r="S163" s="210">
        <v>0</v>
      </c>
      <c r="T163" s="211">
        <f>S163*H163</f>
        <v>0</v>
      </c>
      <c r="AR163" s="14" t="s">
        <v>168</v>
      </c>
      <c r="AT163" s="14" t="s">
        <v>257</v>
      </c>
      <c r="AU163" s="14" t="s">
        <v>83</v>
      </c>
      <c r="AY163" s="14" t="s">
        <v>124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4" t="s">
        <v>81</v>
      </c>
      <c r="BK163" s="212">
        <f>ROUND(I163*H163,2)</f>
        <v>0</v>
      </c>
      <c r="BL163" s="14" t="s">
        <v>145</v>
      </c>
      <c r="BM163" s="14" t="s">
        <v>364</v>
      </c>
    </row>
    <row r="164" s="1" customFormat="1" ht="16.5" customHeight="1">
      <c r="B164" s="35"/>
      <c r="C164" s="230" t="s">
        <v>365</v>
      </c>
      <c r="D164" s="230" t="s">
        <v>257</v>
      </c>
      <c r="E164" s="231" t="s">
        <v>366</v>
      </c>
      <c r="F164" s="232" t="s">
        <v>367</v>
      </c>
      <c r="G164" s="233" t="s">
        <v>359</v>
      </c>
      <c r="H164" s="234">
        <v>16</v>
      </c>
      <c r="I164" s="235"/>
      <c r="J164" s="236">
        <f>ROUND(I164*H164,2)</f>
        <v>0</v>
      </c>
      <c r="K164" s="232" t="s">
        <v>197</v>
      </c>
      <c r="L164" s="237"/>
      <c r="M164" s="238" t="s">
        <v>19</v>
      </c>
      <c r="N164" s="239" t="s">
        <v>44</v>
      </c>
      <c r="O164" s="76"/>
      <c r="P164" s="210">
        <f>O164*H164</f>
        <v>0</v>
      </c>
      <c r="Q164" s="210">
        <v>0.080000000000000002</v>
      </c>
      <c r="R164" s="210">
        <f>Q164*H164</f>
        <v>1.28</v>
      </c>
      <c r="S164" s="210">
        <v>0</v>
      </c>
      <c r="T164" s="211">
        <f>S164*H164</f>
        <v>0</v>
      </c>
      <c r="AR164" s="14" t="s">
        <v>168</v>
      </c>
      <c r="AT164" s="14" t="s">
        <v>257</v>
      </c>
      <c r="AU164" s="14" t="s">
        <v>83</v>
      </c>
      <c r="AY164" s="14" t="s">
        <v>124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4" t="s">
        <v>81</v>
      </c>
      <c r="BK164" s="212">
        <f>ROUND(I164*H164,2)</f>
        <v>0</v>
      </c>
      <c r="BL164" s="14" t="s">
        <v>145</v>
      </c>
      <c r="BM164" s="14" t="s">
        <v>368</v>
      </c>
    </row>
    <row r="165" s="1" customFormat="1" ht="16.5" customHeight="1">
      <c r="B165" s="35"/>
      <c r="C165" s="230" t="s">
        <v>369</v>
      </c>
      <c r="D165" s="230" t="s">
        <v>257</v>
      </c>
      <c r="E165" s="231" t="s">
        <v>370</v>
      </c>
      <c r="F165" s="232" t="s">
        <v>371</v>
      </c>
      <c r="G165" s="233" t="s">
        <v>359</v>
      </c>
      <c r="H165" s="234">
        <v>16</v>
      </c>
      <c r="I165" s="235"/>
      <c r="J165" s="236">
        <f>ROUND(I165*H165,2)</f>
        <v>0</v>
      </c>
      <c r="K165" s="232" t="s">
        <v>197</v>
      </c>
      <c r="L165" s="237"/>
      <c r="M165" s="238" t="s">
        <v>19</v>
      </c>
      <c r="N165" s="239" t="s">
        <v>44</v>
      </c>
      <c r="O165" s="76"/>
      <c r="P165" s="210">
        <f>O165*H165</f>
        <v>0</v>
      </c>
      <c r="Q165" s="210">
        <v>0.111</v>
      </c>
      <c r="R165" s="210">
        <f>Q165*H165</f>
        <v>1.776</v>
      </c>
      <c r="S165" s="210">
        <v>0</v>
      </c>
      <c r="T165" s="211">
        <f>S165*H165</f>
        <v>0</v>
      </c>
      <c r="AR165" s="14" t="s">
        <v>168</v>
      </c>
      <c r="AT165" s="14" t="s">
        <v>257</v>
      </c>
      <c r="AU165" s="14" t="s">
        <v>83</v>
      </c>
      <c r="AY165" s="14" t="s">
        <v>124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4" t="s">
        <v>81</v>
      </c>
      <c r="BK165" s="212">
        <f>ROUND(I165*H165,2)</f>
        <v>0</v>
      </c>
      <c r="BL165" s="14" t="s">
        <v>145</v>
      </c>
      <c r="BM165" s="14" t="s">
        <v>372</v>
      </c>
    </row>
    <row r="166" s="1" customFormat="1" ht="16.5" customHeight="1">
      <c r="B166" s="35"/>
      <c r="C166" s="230" t="s">
        <v>373</v>
      </c>
      <c r="D166" s="230" t="s">
        <v>257</v>
      </c>
      <c r="E166" s="231" t="s">
        <v>374</v>
      </c>
      <c r="F166" s="232" t="s">
        <v>375</v>
      </c>
      <c r="G166" s="233" t="s">
        <v>359</v>
      </c>
      <c r="H166" s="234">
        <v>16</v>
      </c>
      <c r="I166" s="235"/>
      <c r="J166" s="236">
        <f>ROUND(I166*H166,2)</f>
        <v>0</v>
      </c>
      <c r="K166" s="232" t="s">
        <v>197</v>
      </c>
      <c r="L166" s="237"/>
      <c r="M166" s="238" t="s">
        <v>19</v>
      </c>
      <c r="N166" s="239" t="s">
        <v>44</v>
      </c>
      <c r="O166" s="76"/>
      <c r="P166" s="210">
        <f>O166*H166</f>
        <v>0</v>
      </c>
      <c r="Q166" s="210">
        <v>0.027</v>
      </c>
      <c r="R166" s="210">
        <f>Q166*H166</f>
        <v>0.432</v>
      </c>
      <c r="S166" s="210">
        <v>0</v>
      </c>
      <c r="T166" s="211">
        <f>S166*H166</f>
        <v>0</v>
      </c>
      <c r="AR166" s="14" t="s">
        <v>168</v>
      </c>
      <c r="AT166" s="14" t="s">
        <v>257</v>
      </c>
      <c r="AU166" s="14" t="s">
        <v>83</v>
      </c>
      <c r="AY166" s="14" t="s">
        <v>124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4" t="s">
        <v>81</v>
      </c>
      <c r="BK166" s="212">
        <f>ROUND(I166*H166,2)</f>
        <v>0</v>
      </c>
      <c r="BL166" s="14" t="s">
        <v>145</v>
      </c>
      <c r="BM166" s="14" t="s">
        <v>376</v>
      </c>
    </row>
    <row r="167" s="1" customFormat="1" ht="16.5" customHeight="1">
      <c r="B167" s="35"/>
      <c r="C167" s="230" t="s">
        <v>377</v>
      </c>
      <c r="D167" s="230" t="s">
        <v>257</v>
      </c>
      <c r="E167" s="231" t="s">
        <v>378</v>
      </c>
      <c r="F167" s="232" t="s">
        <v>379</v>
      </c>
      <c r="G167" s="233" t="s">
        <v>359</v>
      </c>
      <c r="H167" s="234">
        <v>16</v>
      </c>
      <c r="I167" s="235"/>
      <c r="J167" s="236">
        <f>ROUND(I167*H167,2)</f>
        <v>0</v>
      </c>
      <c r="K167" s="232" t="s">
        <v>197</v>
      </c>
      <c r="L167" s="237"/>
      <c r="M167" s="238" t="s">
        <v>19</v>
      </c>
      <c r="N167" s="239" t="s">
        <v>44</v>
      </c>
      <c r="O167" s="76"/>
      <c r="P167" s="210">
        <f>O167*H167</f>
        <v>0</v>
      </c>
      <c r="Q167" s="210">
        <v>0.0085000000000000006</v>
      </c>
      <c r="R167" s="210">
        <f>Q167*H167</f>
        <v>0.13600000000000001</v>
      </c>
      <c r="S167" s="210">
        <v>0</v>
      </c>
      <c r="T167" s="211">
        <f>S167*H167</f>
        <v>0</v>
      </c>
      <c r="AR167" s="14" t="s">
        <v>168</v>
      </c>
      <c r="AT167" s="14" t="s">
        <v>257</v>
      </c>
      <c r="AU167" s="14" t="s">
        <v>83</v>
      </c>
      <c r="AY167" s="14" t="s">
        <v>124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4" t="s">
        <v>81</v>
      </c>
      <c r="BK167" s="212">
        <f>ROUND(I167*H167,2)</f>
        <v>0</v>
      </c>
      <c r="BL167" s="14" t="s">
        <v>145</v>
      </c>
      <c r="BM167" s="14" t="s">
        <v>380</v>
      </c>
    </row>
    <row r="168" s="1" customFormat="1" ht="16.5" customHeight="1">
      <c r="B168" s="35"/>
      <c r="C168" s="201" t="s">
        <v>381</v>
      </c>
      <c r="D168" s="201" t="s">
        <v>127</v>
      </c>
      <c r="E168" s="202" t="s">
        <v>382</v>
      </c>
      <c r="F168" s="203" t="s">
        <v>383</v>
      </c>
      <c r="G168" s="204" t="s">
        <v>359</v>
      </c>
      <c r="H168" s="205">
        <v>16</v>
      </c>
      <c r="I168" s="206"/>
      <c r="J168" s="207">
        <f>ROUND(I168*H168,2)</f>
        <v>0</v>
      </c>
      <c r="K168" s="203" t="s">
        <v>197</v>
      </c>
      <c r="L168" s="40"/>
      <c r="M168" s="208" t="s">
        <v>19</v>
      </c>
      <c r="N168" s="209" t="s">
        <v>44</v>
      </c>
      <c r="O168" s="76"/>
      <c r="P168" s="210">
        <f>O168*H168</f>
        <v>0</v>
      </c>
      <c r="Q168" s="210">
        <v>0.21734000000000001</v>
      </c>
      <c r="R168" s="210">
        <f>Q168*H168</f>
        <v>3.4774400000000001</v>
      </c>
      <c r="S168" s="210">
        <v>0</v>
      </c>
      <c r="T168" s="211">
        <f>S168*H168</f>
        <v>0</v>
      </c>
      <c r="AR168" s="14" t="s">
        <v>145</v>
      </c>
      <c r="AT168" s="14" t="s">
        <v>127</v>
      </c>
      <c r="AU168" s="14" t="s">
        <v>83</v>
      </c>
      <c r="AY168" s="14" t="s">
        <v>124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4" t="s">
        <v>81</v>
      </c>
      <c r="BK168" s="212">
        <f>ROUND(I168*H168,2)</f>
        <v>0</v>
      </c>
      <c r="BL168" s="14" t="s">
        <v>145</v>
      </c>
      <c r="BM168" s="14" t="s">
        <v>384</v>
      </c>
    </row>
    <row r="169" s="1" customFormat="1" ht="16.5" customHeight="1">
      <c r="B169" s="35"/>
      <c r="C169" s="230" t="s">
        <v>385</v>
      </c>
      <c r="D169" s="230" t="s">
        <v>257</v>
      </c>
      <c r="E169" s="231" t="s">
        <v>386</v>
      </c>
      <c r="F169" s="232" t="s">
        <v>387</v>
      </c>
      <c r="G169" s="233" t="s">
        <v>359</v>
      </c>
      <c r="H169" s="234">
        <v>16</v>
      </c>
      <c r="I169" s="235"/>
      <c r="J169" s="236">
        <f>ROUND(I169*H169,2)</f>
        <v>0</v>
      </c>
      <c r="K169" s="232" t="s">
        <v>197</v>
      </c>
      <c r="L169" s="237"/>
      <c r="M169" s="238" t="s">
        <v>19</v>
      </c>
      <c r="N169" s="239" t="s">
        <v>44</v>
      </c>
      <c r="O169" s="76"/>
      <c r="P169" s="210">
        <f>O169*H169</f>
        <v>0</v>
      </c>
      <c r="Q169" s="210">
        <v>0.050599999999999999</v>
      </c>
      <c r="R169" s="210">
        <f>Q169*H169</f>
        <v>0.80959999999999999</v>
      </c>
      <c r="S169" s="210">
        <v>0</v>
      </c>
      <c r="T169" s="211">
        <f>S169*H169</f>
        <v>0</v>
      </c>
      <c r="AR169" s="14" t="s">
        <v>168</v>
      </c>
      <c r="AT169" s="14" t="s">
        <v>257</v>
      </c>
      <c r="AU169" s="14" t="s">
        <v>83</v>
      </c>
      <c r="AY169" s="14" t="s">
        <v>124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4" t="s">
        <v>81</v>
      </c>
      <c r="BK169" s="212">
        <f>ROUND(I169*H169,2)</f>
        <v>0</v>
      </c>
      <c r="BL169" s="14" t="s">
        <v>145</v>
      </c>
      <c r="BM169" s="14" t="s">
        <v>388</v>
      </c>
    </row>
    <row r="170" s="1" customFormat="1" ht="16.5" customHeight="1">
      <c r="B170" s="35"/>
      <c r="C170" s="201" t="s">
        <v>389</v>
      </c>
      <c r="D170" s="201" t="s">
        <v>127</v>
      </c>
      <c r="E170" s="202" t="s">
        <v>390</v>
      </c>
      <c r="F170" s="203" t="s">
        <v>391</v>
      </c>
      <c r="G170" s="204" t="s">
        <v>359</v>
      </c>
      <c r="H170" s="205">
        <v>14</v>
      </c>
      <c r="I170" s="206"/>
      <c r="J170" s="207">
        <f>ROUND(I170*H170,2)</f>
        <v>0</v>
      </c>
      <c r="K170" s="203" t="s">
        <v>197</v>
      </c>
      <c r="L170" s="40"/>
      <c r="M170" s="208" t="s">
        <v>19</v>
      </c>
      <c r="N170" s="209" t="s">
        <v>44</v>
      </c>
      <c r="O170" s="76"/>
      <c r="P170" s="210">
        <f>O170*H170</f>
        <v>0</v>
      </c>
      <c r="Q170" s="210">
        <v>0.42080000000000001</v>
      </c>
      <c r="R170" s="210">
        <f>Q170*H170</f>
        <v>5.8912000000000004</v>
      </c>
      <c r="S170" s="210">
        <v>0</v>
      </c>
      <c r="T170" s="211">
        <f>S170*H170</f>
        <v>0</v>
      </c>
      <c r="AR170" s="14" t="s">
        <v>145</v>
      </c>
      <c r="AT170" s="14" t="s">
        <v>127</v>
      </c>
      <c r="AU170" s="14" t="s">
        <v>83</v>
      </c>
      <c r="AY170" s="14" t="s">
        <v>124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4" t="s">
        <v>81</v>
      </c>
      <c r="BK170" s="212">
        <f>ROUND(I170*H170,2)</f>
        <v>0</v>
      </c>
      <c r="BL170" s="14" t="s">
        <v>145</v>
      </c>
      <c r="BM170" s="14" t="s">
        <v>392</v>
      </c>
    </row>
    <row r="171" s="10" customFormat="1" ht="22.8" customHeight="1">
      <c r="B171" s="185"/>
      <c r="C171" s="186"/>
      <c r="D171" s="187" t="s">
        <v>72</v>
      </c>
      <c r="E171" s="199" t="s">
        <v>173</v>
      </c>
      <c r="F171" s="199" t="s">
        <v>393</v>
      </c>
      <c r="G171" s="186"/>
      <c r="H171" s="186"/>
      <c r="I171" s="189"/>
      <c r="J171" s="200">
        <f>BK171</f>
        <v>0</v>
      </c>
      <c r="K171" s="186"/>
      <c r="L171" s="191"/>
      <c r="M171" s="192"/>
      <c r="N171" s="193"/>
      <c r="O171" s="193"/>
      <c r="P171" s="194">
        <f>SUM(P172:P203)</f>
        <v>0</v>
      </c>
      <c r="Q171" s="193"/>
      <c r="R171" s="194">
        <f>SUM(R172:R203)</f>
        <v>179.89041</v>
      </c>
      <c r="S171" s="193"/>
      <c r="T171" s="195">
        <f>SUM(T172:T203)</f>
        <v>0</v>
      </c>
      <c r="AR171" s="196" t="s">
        <v>81</v>
      </c>
      <c r="AT171" s="197" t="s">
        <v>72</v>
      </c>
      <c r="AU171" s="197" t="s">
        <v>81</v>
      </c>
      <c r="AY171" s="196" t="s">
        <v>124</v>
      </c>
      <c r="BK171" s="198">
        <f>SUM(BK172:BK203)</f>
        <v>0</v>
      </c>
    </row>
    <row r="172" s="1" customFormat="1" ht="16.5" customHeight="1">
      <c r="B172" s="35"/>
      <c r="C172" s="201" t="s">
        <v>394</v>
      </c>
      <c r="D172" s="201" t="s">
        <v>127</v>
      </c>
      <c r="E172" s="202" t="s">
        <v>395</v>
      </c>
      <c r="F172" s="203" t="s">
        <v>396</v>
      </c>
      <c r="G172" s="204" t="s">
        <v>359</v>
      </c>
      <c r="H172" s="205">
        <v>6</v>
      </c>
      <c r="I172" s="206"/>
      <c r="J172" s="207">
        <f>ROUND(I172*H172,2)</f>
        <v>0</v>
      </c>
      <c r="K172" s="203" t="s">
        <v>397</v>
      </c>
      <c r="L172" s="40"/>
      <c r="M172" s="208" t="s">
        <v>19</v>
      </c>
      <c r="N172" s="209" t="s">
        <v>44</v>
      </c>
      <c r="O172" s="76"/>
      <c r="P172" s="210">
        <f>O172*H172</f>
        <v>0</v>
      </c>
      <c r="Q172" s="210">
        <v>0.00069999999999999999</v>
      </c>
      <c r="R172" s="210">
        <f>Q172*H172</f>
        <v>0.0041999999999999997</v>
      </c>
      <c r="S172" s="210">
        <v>0</v>
      </c>
      <c r="T172" s="211">
        <f>S172*H172</f>
        <v>0</v>
      </c>
      <c r="AR172" s="14" t="s">
        <v>145</v>
      </c>
      <c r="AT172" s="14" t="s">
        <v>127</v>
      </c>
      <c r="AU172" s="14" t="s">
        <v>83</v>
      </c>
      <c r="AY172" s="14" t="s">
        <v>124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4" t="s">
        <v>81</v>
      </c>
      <c r="BK172" s="212">
        <f>ROUND(I172*H172,2)</f>
        <v>0</v>
      </c>
      <c r="BL172" s="14" t="s">
        <v>145</v>
      </c>
      <c r="BM172" s="14" t="s">
        <v>398</v>
      </c>
    </row>
    <row r="173" s="1" customFormat="1" ht="16.5" customHeight="1">
      <c r="B173" s="35"/>
      <c r="C173" s="230" t="s">
        <v>399</v>
      </c>
      <c r="D173" s="230" t="s">
        <v>257</v>
      </c>
      <c r="E173" s="231" t="s">
        <v>400</v>
      </c>
      <c r="F173" s="232" t="s">
        <v>401</v>
      </c>
      <c r="G173" s="233" t="s">
        <v>359</v>
      </c>
      <c r="H173" s="234">
        <v>4</v>
      </c>
      <c r="I173" s="235"/>
      <c r="J173" s="236">
        <f>ROUND(I173*H173,2)</f>
        <v>0</v>
      </c>
      <c r="K173" s="232" t="s">
        <v>197</v>
      </c>
      <c r="L173" s="237"/>
      <c r="M173" s="238" t="s">
        <v>19</v>
      </c>
      <c r="N173" s="239" t="s">
        <v>44</v>
      </c>
      <c r="O173" s="76"/>
      <c r="P173" s="210">
        <f>O173*H173</f>
        <v>0</v>
      </c>
      <c r="Q173" s="210">
        <v>0.0077000000000000002</v>
      </c>
      <c r="R173" s="210">
        <f>Q173*H173</f>
        <v>0.030800000000000001</v>
      </c>
      <c r="S173" s="210">
        <v>0</v>
      </c>
      <c r="T173" s="211">
        <f>S173*H173</f>
        <v>0</v>
      </c>
      <c r="AR173" s="14" t="s">
        <v>168</v>
      </c>
      <c r="AT173" s="14" t="s">
        <v>257</v>
      </c>
      <c r="AU173" s="14" t="s">
        <v>83</v>
      </c>
      <c r="AY173" s="14" t="s">
        <v>124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4" t="s">
        <v>81</v>
      </c>
      <c r="BK173" s="212">
        <f>ROUND(I173*H173,2)</f>
        <v>0</v>
      </c>
      <c r="BL173" s="14" t="s">
        <v>145</v>
      </c>
      <c r="BM173" s="14" t="s">
        <v>402</v>
      </c>
    </row>
    <row r="174" s="11" customFormat="1">
      <c r="B174" s="219"/>
      <c r="C174" s="220"/>
      <c r="D174" s="213" t="s">
        <v>208</v>
      </c>
      <c r="E174" s="221" t="s">
        <v>19</v>
      </c>
      <c r="F174" s="222" t="s">
        <v>403</v>
      </c>
      <c r="G174" s="220"/>
      <c r="H174" s="223">
        <v>2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208</v>
      </c>
      <c r="AU174" s="229" t="s">
        <v>83</v>
      </c>
      <c r="AV174" s="11" t="s">
        <v>83</v>
      </c>
      <c r="AW174" s="11" t="s">
        <v>35</v>
      </c>
      <c r="AX174" s="11" t="s">
        <v>73</v>
      </c>
      <c r="AY174" s="229" t="s">
        <v>124</v>
      </c>
    </row>
    <row r="175" s="11" customFormat="1">
      <c r="B175" s="219"/>
      <c r="C175" s="220"/>
      <c r="D175" s="213" t="s">
        <v>208</v>
      </c>
      <c r="E175" s="221" t="s">
        <v>19</v>
      </c>
      <c r="F175" s="222" t="s">
        <v>404</v>
      </c>
      <c r="G175" s="220"/>
      <c r="H175" s="223">
        <v>2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208</v>
      </c>
      <c r="AU175" s="229" t="s">
        <v>83</v>
      </c>
      <c r="AV175" s="11" t="s">
        <v>83</v>
      </c>
      <c r="AW175" s="11" t="s">
        <v>35</v>
      </c>
      <c r="AX175" s="11" t="s">
        <v>73</v>
      </c>
      <c r="AY175" s="229" t="s">
        <v>124</v>
      </c>
    </row>
    <row r="176" s="1" customFormat="1" ht="16.5" customHeight="1">
      <c r="B176" s="35"/>
      <c r="C176" s="230" t="s">
        <v>405</v>
      </c>
      <c r="D176" s="230" t="s">
        <v>257</v>
      </c>
      <c r="E176" s="231" t="s">
        <v>406</v>
      </c>
      <c r="F176" s="232" t="s">
        <v>407</v>
      </c>
      <c r="G176" s="233" t="s">
        <v>359</v>
      </c>
      <c r="H176" s="234">
        <v>1</v>
      </c>
      <c r="I176" s="235"/>
      <c r="J176" s="236">
        <f>ROUND(I176*H176,2)</f>
        <v>0</v>
      </c>
      <c r="K176" s="232" t="s">
        <v>197</v>
      </c>
      <c r="L176" s="237"/>
      <c r="M176" s="238" t="s">
        <v>19</v>
      </c>
      <c r="N176" s="239" t="s">
        <v>44</v>
      </c>
      <c r="O176" s="76"/>
      <c r="P176" s="210">
        <f>O176*H176</f>
        <v>0</v>
      </c>
      <c r="Q176" s="210">
        <v>0.0035000000000000001</v>
      </c>
      <c r="R176" s="210">
        <f>Q176*H176</f>
        <v>0.0035000000000000001</v>
      </c>
      <c r="S176" s="210">
        <v>0</v>
      </c>
      <c r="T176" s="211">
        <f>S176*H176</f>
        <v>0</v>
      </c>
      <c r="AR176" s="14" t="s">
        <v>168</v>
      </c>
      <c r="AT176" s="14" t="s">
        <v>257</v>
      </c>
      <c r="AU176" s="14" t="s">
        <v>83</v>
      </c>
      <c r="AY176" s="14" t="s">
        <v>124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4" t="s">
        <v>81</v>
      </c>
      <c r="BK176" s="212">
        <f>ROUND(I176*H176,2)</f>
        <v>0</v>
      </c>
      <c r="BL176" s="14" t="s">
        <v>145</v>
      </c>
      <c r="BM176" s="14" t="s">
        <v>408</v>
      </c>
    </row>
    <row r="177" s="11" customFormat="1">
      <c r="B177" s="219"/>
      <c r="C177" s="220"/>
      <c r="D177" s="213" t="s">
        <v>208</v>
      </c>
      <c r="E177" s="221" t="s">
        <v>19</v>
      </c>
      <c r="F177" s="222" t="s">
        <v>409</v>
      </c>
      <c r="G177" s="220"/>
      <c r="H177" s="223">
        <v>1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208</v>
      </c>
      <c r="AU177" s="229" t="s">
        <v>83</v>
      </c>
      <c r="AV177" s="11" t="s">
        <v>83</v>
      </c>
      <c r="AW177" s="11" t="s">
        <v>35</v>
      </c>
      <c r="AX177" s="11" t="s">
        <v>73</v>
      </c>
      <c r="AY177" s="229" t="s">
        <v>124</v>
      </c>
    </row>
    <row r="178" s="1" customFormat="1" ht="16.5" customHeight="1">
      <c r="B178" s="35"/>
      <c r="C178" s="230" t="s">
        <v>410</v>
      </c>
      <c r="D178" s="230" t="s">
        <v>257</v>
      </c>
      <c r="E178" s="231" t="s">
        <v>411</v>
      </c>
      <c r="F178" s="232" t="s">
        <v>412</v>
      </c>
      <c r="G178" s="233" t="s">
        <v>359</v>
      </c>
      <c r="H178" s="234">
        <v>1</v>
      </c>
      <c r="I178" s="235"/>
      <c r="J178" s="236">
        <f>ROUND(I178*H178,2)</f>
        <v>0</v>
      </c>
      <c r="K178" s="232" t="s">
        <v>197</v>
      </c>
      <c r="L178" s="237"/>
      <c r="M178" s="238" t="s">
        <v>19</v>
      </c>
      <c r="N178" s="239" t="s">
        <v>44</v>
      </c>
      <c r="O178" s="76"/>
      <c r="P178" s="210">
        <f>O178*H178</f>
        <v>0</v>
      </c>
      <c r="Q178" s="210">
        <v>0.0023999999999999998</v>
      </c>
      <c r="R178" s="210">
        <f>Q178*H178</f>
        <v>0.0023999999999999998</v>
      </c>
      <c r="S178" s="210">
        <v>0</v>
      </c>
      <c r="T178" s="211">
        <f>S178*H178</f>
        <v>0</v>
      </c>
      <c r="AR178" s="14" t="s">
        <v>168</v>
      </c>
      <c r="AT178" s="14" t="s">
        <v>257</v>
      </c>
      <c r="AU178" s="14" t="s">
        <v>83</v>
      </c>
      <c r="AY178" s="14" t="s">
        <v>124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4" t="s">
        <v>81</v>
      </c>
      <c r="BK178" s="212">
        <f>ROUND(I178*H178,2)</f>
        <v>0</v>
      </c>
      <c r="BL178" s="14" t="s">
        <v>145</v>
      </c>
      <c r="BM178" s="14" t="s">
        <v>413</v>
      </c>
    </row>
    <row r="179" s="1" customFormat="1" ht="16.5" customHeight="1">
      <c r="B179" s="35"/>
      <c r="C179" s="201" t="s">
        <v>414</v>
      </c>
      <c r="D179" s="201" t="s">
        <v>127</v>
      </c>
      <c r="E179" s="202" t="s">
        <v>415</v>
      </c>
      <c r="F179" s="203" t="s">
        <v>416</v>
      </c>
      <c r="G179" s="204" t="s">
        <v>359</v>
      </c>
      <c r="H179" s="205">
        <v>6</v>
      </c>
      <c r="I179" s="206"/>
      <c r="J179" s="207">
        <f>ROUND(I179*H179,2)</f>
        <v>0</v>
      </c>
      <c r="K179" s="203" t="s">
        <v>397</v>
      </c>
      <c r="L179" s="40"/>
      <c r="M179" s="208" t="s">
        <v>19</v>
      </c>
      <c r="N179" s="209" t="s">
        <v>44</v>
      </c>
      <c r="O179" s="76"/>
      <c r="P179" s="210">
        <f>O179*H179</f>
        <v>0</v>
      </c>
      <c r="Q179" s="210">
        <v>0.11241</v>
      </c>
      <c r="R179" s="210">
        <f>Q179*H179</f>
        <v>0.67445999999999995</v>
      </c>
      <c r="S179" s="210">
        <v>0</v>
      </c>
      <c r="T179" s="211">
        <f>S179*H179</f>
        <v>0</v>
      </c>
      <c r="AR179" s="14" t="s">
        <v>145</v>
      </c>
      <c r="AT179" s="14" t="s">
        <v>127</v>
      </c>
      <c r="AU179" s="14" t="s">
        <v>83</v>
      </c>
      <c r="AY179" s="14" t="s">
        <v>124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4" t="s">
        <v>81</v>
      </c>
      <c r="BK179" s="212">
        <f>ROUND(I179*H179,2)</f>
        <v>0</v>
      </c>
      <c r="BL179" s="14" t="s">
        <v>145</v>
      </c>
      <c r="BM179" s="14" t="s">
        <v>417</v>
      </c>
    </row>
    <row r="180" s="1" customFormat="1" ht="16.5" customHeight="1">
      <c r="B180" s="35"/>
      <c r="C180" s="230" t="s">
        <v>418</v>
      </c>
      <c r="D180" s="230" t="s">
        <v>257</v>
      </c>
      <c r="E180" s="231" t="s">
        <v>419</v>
      </c>
      <c r="F180" s="232" t="s">
        <v>420</v>
      </c>
      <c r="G180" s="233" t="s">
        <v>359</v>
      </c>
      <c r="H180" s="234">
        <v>6</v>
      </c>
      <c r="I180" s="235"/>
      <c r="J180" s="236">
        <f>ROUND(I180*H180,2)</f>
        <v>0</v>
      </c>
      <c r="K180" s="232" t="s">
        <v>397</v>
      </c>
      <c r="L180" s="237"/>
      <c r="M180" s="238" t="s">
        <v>19</v>
      </c>
      <c r="N180" s="239" t="s">
        <v>44</v>
      </c>
      <c r="O180" s="76"/>
      <c r="P180" s="210">
        <f>O180*H180</f>
        <v>0</v>
      </c>
      <c r="Q180" s="210">
        <v>0.0061000000000000004</v>
      </c>
      <c r="R180" s="210">
        <f>Q180*H180</f>
        <v>0.036600000000000001</v>
      </c>
      <c r="S180" s="210">
        <v>0</v>
      </c>
      <c r="T180" s="211">
        <f>S180*H180</f>
        <v>0</v>
      </c>
      <c r="AR180" s="14" t="s">
        <v>168</v>
      </c>
      <c r="AT180" s="14" t="s">
        <v>257</v>
      </c>
      <c r="AU180" s="14" t="s">
        <v>83</v>
      </c>
      <c r="AY180" s="14" t="s">
        <v>124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4" t="s">
        <v>81</v>
      </c>
      <c r="BK180" s="212">
        <f>ROUND(I180*H180,2)</f>
        <v>0</v>
      </c>
      <c r="BL180" s="14" t="s">
        <v>145</v>
      </c>
      <c r="BM180" s="14" t="s">
        <v>421</v>
      </c>
    </row>
    <row r="181" s="1" customFormat="1" ht="16.5" customHeight="1">
      <c r="B181" s="35"/>
      <c r="C181" s="230" t="s">
        <v>422</v>
      </c>
      <c r="D181" s="230" t="s">
        <v>257</v>
      </c>
      <c r="E181" s="231" t="s">
        <v>423</v>
      </c>
      <c r="F181" s="232" t="s">
        <v>424</v>
      </c>
      <c r="G181" s="233" t="s">
        <v>359</v>
      </c>
      <c r="H181" s="234">
        <v>6</v>
      </c>
      <c r="I181" s="235"/>
      <c r="J181" s="236">
        <f>ROUND(I181*H181,2)</f>
        <v>0</v>
      </c>
      <c r="K181" s="232" t="s">
        <v>397</v>
      </c>
      <c r="L181" s="237"/>
      <c r="M181" s="238" t="s">
        <v>19</v>
      </c>
      <c r="N181" s="239" t="s">
        <v>44</v>
      </c>
      <c r="O181" s="76"/>
      <c r="P181" s="210">
        <f>O181*H181</f>
        <v>0</v>
      </c>
      <c r="Q181" s="210">
        <v>0.0030000000000000001</v>
      </c>
      <c r="R181" s="210">
        <f>Q181*H181</f>
        <v>0.018000000000000002</v>
      </c>
      <c r="S181" s="210">
        <v>0</v>
      </c>
      <c r="T181" s="211">
        <f>S181*H181</f>
        <v>0</v>
      </c>
      <c r="AR181" s="14" t="s">
        <v>168</v>
      </c>
      <c r="AT181" s="14" t="s">
        <v>257</v>
      </c>
      <c r="AU181" s="14" t="s">
        <v>83</v>
      </c>
      <c r="AY181" s="14" t="s">
        <v>124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4" t="s">
        <v>81</v>
      </c>
      <c r="BK181" s="212">
        <f>ROUND(I181*H181,2)</f>
        <v>0</v>
      </c>
      <c r="BL181" s="14" t="s">
        <v>145</v>
      </c>
      <c r="BM181" s="14" t="s">
        <v>425</v>
      </c>
    </row>
    <row r="182" s="1" customFormat="1" ht="22.5" customHeight="1">
      <c r="B182" s="35"/>
      <c r="C182" s="230" t="s">
        <v>426</v>
      </c>
      <c r="D182" s="230" t="s">
        <v>257</v>
      </c>
      <c r="E182" s="231" t="s">
        <v>427</v>
      </c>
      <c r="F182" s="232" t="s">
        <v>428</v>
      </c>
      <c r="G182" s="233" t="s">
        <v>359</v>
      </c>
      <c r="H182" s="234">
        <v>6</v>
      </c>
      <c r="I182" s="235"/>
      <c r="J182" s="236">
        <f>ROUND(I182*H182,2)</f>
        <v>0</v>
      </c>
      <c r="K182" s="232" t="s">
        <v>397</v>
      </c>
      <c r="L182" s="237"/>
      <c r="M182" s="238" t="s">
        <v>19</v>
      </c>
      <c r="N182" s="239" t="s">
        <v>44</v>
      </c>
      <c r="O182" s="76"/>
      <c r="P182" s="210">
        <f>O182*H182</f>
        <v>0</v>
      </c>
      <c r="Q182" s="210">
        <v>0.00010000000000000001</v>
      </c>
      <c r="R182" s="210">
        <f>Q182*H182</f>
        <v>0.00060000000000000006</v>
      </c>
      <c r="S182" s="210">
        <v>0</v>
      </c>
      <c r="T182" s="211">
        <f>S182*H182</f>
        <v>0</v>
      </c>
      <c r="AR182" s="14" t="s">
        <v>168</v>
      </c>
      <c r="AT182" s="14" t="s">
        <v>257</v>
      </c>
      <c r="AU182" s="14" t="s">
        <v>83</v>
      </c>
      <c r="AY182" s="14" t="s">
        <v>124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4" t="s">
        <v>81</v>
      </c>
      <c r="BK182" s="212">
        <f>ROUND(I182*H182,2)</f>
        <v>0</v>
      </c>
      <c r="BL182" s="14" t="s">
        <v>145</v>
      </c>
      <c r="BM182" s="14" t="s">
        <v>429</v>
      </c>
    </row>
    <row r="183" s="1" customFormat="1" ht="16.5" customHeight="1">
      <c r="B183" s="35"/>
      <c r="C183" s="201" t="s">
        <v>430</v>
      </c>
      <c r="D183" s="201" t="s">
        <v>127</v>
      </c>
      <c r="E183" s="202" t="s">
        <v>431</v>
      </c>
      <c r="F183" s="203" t="s">
        <v>432</v>
      </c>
      <c r="G183" s="204" t="s">
        <v>201</v>
      </c>
      <c r="H183" s="205">
        <v>2</v>
      </c>
      <c r="I183" s="206"/>
      <c r="J183" s="207">
        <f>ROUND(I183*H183,2)</f>
        <v>0</v>
      </c>
      <c r="K183" s="203" t="s">
        <v>197</v>
      </c>
      <c r="L183" s="40"/>
      <c r="M183" s="208" t="s">
        <v>19</v>
      </c>
      <c r="N183" s="209" t="s">
        <v>44</v>
      </c>
      <c r="O183" s="76"/>
      <c r="P183" s="210">
        <f>O183*H183</f>
        <v>0</v>
      </c>
      <c r="Q183" s="210">
        <v>0.00020000000000000001</v>
      </c>
      <c r="R183" s="210">
        <f>Q183*H183</f>
        <v>0.00040000000000000002</v>
      </c>
      <c r="S183" s="210">
        <v>0</v>
      </c>
      <c r="T183" s="211">
        <f>S183*H183</f>
        <v>0</v>
      </c>
      <c r="AR183" s="14" t="s">
        <v>145</v>
      </c>
      <c r="AT183" s="14" t="s">
        <v>127</v>
      </c>
      <c r="AU183" s="14" t="s">
        <v>83</v>
      </c>
      <c r="AY183" s="14" t="s">
        <v>124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4" t="s">
        <v>81</v>
      </c>
      <c r="BK183" s="212">
        <f>ROUND(I183*H183,2)</f>
        <v>0</v>
      </c>
      <c r="BL183" s="14" t="s">
        <v>145</v>
      </c>
      <c r="BM183" s="14" t="s">
        <v>433</v>
      </c>
    </row>
    <row r="184" s="1" customFormat="1" ht="16.5" customHeight="1">
      <c r="B184" s="35"/>
      <c r="C184" s="201" t="s">
        <v>434</v>
      </c>
      <c r="D184" s="201" t="s">
        <v>127</v>
      </c>
      <c r="E184" s="202" t="s">
        <v>435</v>
      </c>
      <c r="F184" s="203" t="s">
        <v>436</v>
      </c>
      <c r="G184" s="204" t="s">
        <v>196</v>
      </c>
      <c r="H184" s="205">
        <v>6</v>
      </c>
      <c r="I184" s="206"/>
      <c r="J184" s="207">
        <f>ROUND(I184*H184,2)</f>
        <v>0</v>
      </c>
      <c r="K184" s="203" t="s">
        <v>197</v>
      </c>
      <c r="L184" s="40"/>
      <c r="M184" s="208" t="s">
        <v>19</v>
      </c>
      <c r="N184" s="209" t="s">
        <v>44</v>
      </c>
      <c r="O184" s="76"/>
      <c r="P184" s="210">
        <f>O184*H184</f>
        <v>0</v>
      </c>
      <c r="Q184" s="210">
        <v>0.0016000000000000001</v>
      </c>
      <c r="R184" s="210">
        <f>Q184*H184</f>
        <v>0.0096000000000000009</v>
      </c>
      <c r="S184" s="210">
        <v>0</v>
      </c>
      <c r="T184" s="211">
        <f>S184*H184</f>
        <v>0</v>
      </c>
      <c r="AR184" s="14" t="s">
        <v>145</v>
      </c>
      <c r="AT184" s="14" t="s">
        <v>127</v>
      </c>
      <c r="AU184" s="14" t="s">
        <v>83</v>
      </c>
      <c r="AY184" s="14" t="s">
        <v>124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4" t="s">
        <v>81</v>
      </c>
      <c r="BK184" s="212">
        <f>ROUND(I184*H184,2)</f>
        <v>0</v>
      </c>
      <c r="BL184" s="14" t="s">
        <v>145</v>
      </c>
      <c r="BM184" s="14" t="s">
        <v>437</v>
      </c>
    </row>
    <row r="185" s="11" customFormat="1">
      <c r="B185" s="219"/>
      <c r="C185" s="220"/>
      <c r="D185" s="213" t="s">
        <v>208</v>
      </c>
      <c r="E185" s="221" t="s">
        <v>19</v>
      </c>
      <c r="F185" s="222" t="s">
        <v>438</v>
      </c>
      <c r="G185" s="220"/>
      <c r="H185" s="223">
        <v>6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208</v>
      </c>
      <c r="AU185" s="229" t="s">
        <v>83</v>
      </c>
      <c r="AV185" s="11" t="s">
        <v>83</v>
      </c>
      <c r="AW185" s="11" t="s">
        <v>35</v>
      </c>
      <c r="AX185" s="11" t="s">
        <v>73</v>
      </c>
      <c r="AY185" s="229" t="s">
        <v>124</v>
      </c>
    </row>
    <row r="186" s="1" customFormat="1" ht="22.5" customHeight="1">
      <c r="B186" s="35"/>
      <c r="C186" s="201" t="s">
        <v>439</v>
      </c>
      <c r="D186" s="201" t="s">
        <v>127</v>
      </c>
      <c r="E186" s="202" t="s">
        <v>440</v>
      </c>
      <c r="F186" s="203" t="s">
        <v>441</v>
      </c>
      <c r="G186" s="204" t="s">
        <v>201</v>
      </c>
      <c r="H186" s="205">
        <v>772</v>
      </c>
      <c r="I186" s="206"/>
      <c r="J186" s="207">
        <f>ROUND(I186*H186,2)</f>
        <v>0</v>
      </c>
      <c r="K186" s="203" t="s">
        <v>197</v>
      </c>
      <c r="L186" s="40"/>
      <c r="M186" s="208" t="s">
        <v>19</v>
      </c>
      <c r="N186" s="209" t="s">
        <v>44</v>
      </c>
      <c r="O186" s="76"/>
      <c r="P186" s="210">
        <f>O186*H186</f>
        <v>0</v>
      </c>
      <c r="Q186" s="210">
        <v>0.15540000000000001</v>
      </c>
      <c r="R186" s="210">
        <f>Q186*H186</f>
        <v>119.9688</v>
      </c>
      <c r="S186" s="210">
        <v>0</v>
      </c>
      <c r="T186" s="211">
        <f>S186*H186</f>
        <v>0</v>
      </c>
      <c r="AR186" s="14" t="s">
        <v>145</v>
      </c>
      <c r="AT186" s="14" t="s">
        <v>127</v>
      </c>
      <c r="AU186" s="14" t="s">
        <v>83</v>
      </c>
      <c r="AY186" s="14" t="s">
        <v>124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4" t="s">
        <v>81</v>
      </c>
      <c r="BK186" s="212">
        <f>ROUND(I186*H186,2)</f>
        <v>0</v>
      </c>
      <c r="BL186" s="14" t="s">
        <v>145</v>
      </c>
      <c r="BM186" s="14" t="s">
        <v>442</v>
      </c>
    </row>
    <row r="187" s="11" customFormat="1">
      <c r="B187" s="219"/>
      <c r="C187" s="220"/>
      <c r="D187" s="213" t="s">
        <v>208</v>
      </c>
      <c r="E187" s="221" t="s">
        <v>19</v>
      </c>
      <c r="F187" s="222" t="s">
        <v>443</v>
      </c>
      <c r="G187" s="220"/>
      <c r="H187" s="223">
        <v>252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208</v>
      </c>
      <c r="AU187" s="229" t="s">
        <v>83</v>
      </c>
      <c r="AV187" s="11" t="s">
        <v>83</v>
      </c>
      <c r="AW187" s="11" t="s">
        <v>35</v>
      </c>
      <c r="AX187" s="11" t="s">
        <v>73</v>
      </c>
      <c r="AY187" s="229" t="s">
        <v>124</v>
      </c>
    </row>
    <row r="188" s="11" customFormat="1">
      <c r="B188" s="219"/>
      <c r="C188" s="220"/>
      <c r="D188" s="213" t="s">
        <v>208</v>
      </c>
      <c r="E188" s="221" t="s">
        <v>19</v>
      </c>
      <c r="F188" s="222" t="s">
        <v>444</v>
      </c>
      <c r="G188" s="220"/>
      <c r="H188" s="223">
        <v>56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208</v>
      </c>
      <c r="AU188" s="229" t="s">
        <v>83</v>
      </c>
      <c r="AV188" s="11" t="s">
        <v>83</v>
      </c>
      <c r="AW188" s="11" t="s">
        <v>35</v>
      </c>
      <c r="AX188" s="11" t="s">
        <v>73</v>
      </c>
      <c r="AY188" s="229" t="s">
        <v>124</v>
      </c>
    </row>
    <row r="189" s="11" customFormat="1">
      <c r="B189" s="219"/>
      <c r="C189" s="220"/>
      <c r="D189" s="213" t="s">
        <v>208</v>
      </c>
      <c r="E189" s="221" t="s">
        <v>19</v>
      </c>
      <c r="F189" s="222" t="s">
        <v>445</v>
      </c>
      <c r="G189" s="220"/>
      <c r="H189" s="223">
        <v>464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208</v>
      </c>
      <c r="AU189" s="229" t="s">
        <v>83</v>
      </c>
      <c r="AV189" s="11" t="s">
        <v>83</v>
      </c>
      <c r="AW189" s="11" t="s">
        <v>35</v>
      </c>
      <c r="AX189" s="11" t="s">
        <v>73</v>
      </c>
      <c r="AY189" s="229" t="s">
        <v>124</v>
      </c>
    </row>
    <row r="190" s="1" customFormat="1" ht="16.5" customHeight="1">
      <c r="B190" s="35"/>
      <c r="C190" s="230" t="s">
        <v>446</v>
      </c>
      <c r="D190" s="230" t="s">
        <v>257</v>
      </c>
      <c r="E190" s="231" t="s">
        <v>447</v>
      </c>
      <c r="F190" s="232" t="s">
        <v>448</v>
      </c>
      <c r="G190" s="233" t="s">
        <v>201</v>
      </c>
      <c r="H190" s="234">
        <v>468.63999999999999</v>
      </c>
      <c r="I190" s="235"/>
      <c r="J190" s="236">
        <f>ROUND(I190*H190,2)</f>
        <v>0</v>
      </c>
      <c r="K190" s="232" t="s">
        <v>197</v>
      </c>
      <c r="L190" s="237"/>
      <c r="M190" s="238" t="s">
        <v>19</v>
      </c>
      <c r="N190" s="239" t="s">
        <v>44</v>
      </c>
      <c r="O190" s="76"/>
      <c r="P190" s="210">
        <f>O190*H190</f>
        <v>0</v>
      </c>
      <c r="Q190" s="210">
        <v>0.081000000000000003</v>
      </c>
      <c r="R190" s="210">
        <f>Q190*H190</f>
        <v>37.95984</v>
      </c>
      <c r="S190" s="210">
        <v>0</v>
      </c>
      <c r="T190" s="211">
        <f>S190*H190</f>
        <v>0</v>
      </c>
      <c r="AR190" s="14" t="s">
        <v>168</v>
      </c>
      <c r="AT190" s="14" t="s">
        <v>257</v>
      </c>
      <c r="AU190" s="14" t="s">
        <v>83</v>
      </c>
      <c r="AY190" s="14" t="s">
        <v>124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4" t="s">
        <v>81</v>
      </c>
      <c r="BK190" s="212">
        <f>ROUND(I190*H190,2)</f>
        <v>0</v>
      </c>
      <c r="BL190" s="14" t="s">
        <v>145</v>
      </c>
      <c r="BM190" s="14" t="s">
        <v>449</v>
      </c>
    </row>
    <row r="191" s="11" customFormat="1">
      <c r="B191" s="219"/>
      <c r="C191" s="220"/>
      <c r="D191" s="213" t="s">
        <v>208</v>
      </c>
      <c r="E191" s="221" t="s">
        <v>19</v>
      </c>
      <c r="F191" s="222" t="s">
        <v>450</v>
      </c>
      <c r="G191" s="220"/>
      <c r="H191" s="223">
        <v>464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208</v>
      </c>
      <c r="AU191" s="229" t="s">
        <v>83</v>
      </c>
      <c r="AV191" s="11" t="s">
        <v>83</v>
      </c>
      <c r="AW191" s="11" t="s">
        <v>35</v>
      </c>
      <c r="AX191" s="11" t="s">
        <v>73</v>
      </c>
      <c r="AY191" s="229" t="s">
        <v>124</v>
      </c>
    </row>
    <row r="192" s="11" customFormat="1">
      <c r="B192" s="219"/>
      <c r="C192" s="220"/>
      <c r="D192" s="213" t="s">
        <v>208</v>
      </c>
      <c r="E192" s="221" t="s">
        <v>19</v>
      </c>
      <c r="F192" s="222" t="s">
        <v>451</v>
      </c>
      <c r="G192" s="220"/>
      <c r="H192" s="223">
        <v>4.6399999999999997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208</v>
      </c>
      <c r="AU192" s="229" t="s">
        <v>83</v>
      </c>
      <c r="AV192" s="11" t="s">
        <v>83</v>
      </c>
      <c r="AW192" s="11" t="s">
        <v>35</v>
      </c>
      <c r="AX192" s="11" t="s">
        <v>73</v>
      </c>
      <c r="AY192" s="229" t="s">
        <v>124</v>
      </c>
    </row>
    <row r="193" s="1" customFormat="1" ht="16.5" customHeight="1">
      <c r="B193" s="35"/>
      <c r="C193" s="230" t="s">
        <v>444</v>
      </c>
      <c r="D193" s="230" t="s">
        <v>257</v>
      </c>
      <c r="E193" s="231" t="s">
        <v>452</v>
      </c>
      <c r="F193" s="232" t="s">
        <v>453</v>
      </c>
      <c r="G193" s="233" t="s">
        <v>201</v>
      </c>
      <c r="H193" s="234">
        <v>254.52000000000001</v>
      </c>
      <c r="I193" s="235"/>
      <c r="J193" s="236">
        <f>ROUND(I193*H193,2)</f>
        <v>0</v>
      </c>
      <c r="K193" s="232" t="s">
        <v>197</v>
      </c>
      <c r="L193" s="237"/>
      <c r="M193" s="238" t="s">
        <v>19</v>
      </c>
      <c r="N193" s="239" t="s">
        <v>44</v>
      </c>
      <c r="O193" s="76"/>
      <c r="P193" s="210">
        <f>O193*H193</f>
        <v>0</v>
      </c>
      <c r="Q193" s="210">
        <v>0.055</v>
      </c>
      <c r="R193" s="210">
        <f>Q193*H193</f>
        <v>13.998600000000002</v>
      </c>
      <c r="S193" s="210">
        <v>0</v>
      </c>
      <c r="T193" s="211">
        <f>S193*H193</f>
        <v>0</v>
      </c>
      <c r="AR193" s="14" t="s">
        <v>168</v>
      </c>
      <c r="AT193" s="14" t="s">
        <v>257</v>
      </c>
      <c r="AU193" s="14" t="s">
        <v>83</v>
      </c>
      <c r="AY193" s="14" t="s">
        <v>124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4" t="s">
        <v>81</v>
      </c>
      <c r="BK193" s="212">
        <f>ROUND(I193*H193,2)</f>
        <v>0</v>
      </c>
      <c r="BL193" s="14" t="s">
        <v>145</v>
      </c>
      <c r="BM193" s="14" t="s">
        <v>454</v>
      </c>
    </row>
    <row r="194" s="11" customFormat="1">
      <c r="B194" s="219"/>
      <c r="C194" s="220"/>
      <c r="D194" s="213" t="s">
        <v>208</v>
      </c>
      <c r="E194" s="221" t="s">
        <v>19</v>
      </c>
      <c r="F194" s="222" t="s">
        <v>455</v>
      </c>
      <c r="G194" s="220"/>
      <c r="H194" s="223">
        <v>252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208</v>
      </c>
      <c r="AU194" s="229" t="s">
        <v>83</v>
      </c>
      <c r="AV194" s="11" t="s">
        <v>83</v>
      </c>
      <c r="AW194" s="11" t="s">
        <v>35</v>
      </c>
      <c r="AX194" s="11" t="s">
        <v>73</v>
      </c>
      <c r="AY194" s="229" t="s">
        <v>124</v>
      </c>
    </row>
    <row r="195" s="11" customFormat="1">
      <c r="B195" s="219"/>
      <c r="C195" s="220"/>
      <c r="D195" s="213" t="s">
        <v>208</v>
      </c>
      <c r="E195" s="221" t="s">
        <v>19</v>
      </c>
      <c r="F195" s="222" t="s">
        <v>456</v>
      </c>
      <c r="G195" s="220"/>
      <c r="H195" s="223">
        <v>2.52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208</v>
      </c>
      <c r="AU195" s="229" t="s">
        <v>83</v>
      </c>
      <c r="AV195" s="11" t="s">
        <v>83</v>
      </c>
      <c r="AW195" s="11" t="s">
        <v>35</v>
      </c>
      <c r="AX195" s="11" t="s">
        <v>73</v>
      </c>
      <c r="AY195" s="229" t="s">
        <v>124</v>
      </c>
    </row>
    <row r="196" s="1" customFormat="1" ht="16.5" customHeight="1">
      <c r="B196" s="35"/>
      <c r="C196" s="230" t="s">
        <v>457</v>
      </c>
      <c r="D196" s="230" t="s">
        <v>257</v>
      </c>
      <c r="E196" s="231" t="s">
        <v>458</v>
      </c>
      <c r="F196" s="232" t="s">
        <v>459</v>
      </c>
      <c r="G196" s="233" t="s">
        <v>201</v>
      </c>
      <c r="H196" s="234">
        <v>56</v>
      </c>
      <c r="I196" s="235"/>
      <c r="J196" s="236">
        <f>ROUND(I196*H196,2)</f>
        <v>0</v>
      </c>
      <c r="K196" s="232" t="s">
        <v>197</v>
      </c>
      <c r="L196" s="237"/>
      <c r="M196" s="238" t="s">
        <v>19</v>
      </c>
      <c r="N196" s="239" t="s">
        <v>44</v>
      </c>
      <c r="O196" s="76"/>
      <c r="P196" s="210">
        <f>O196*H196</f>
        <v>0</v>
      </c>
      <c r="Q196" s="210">
        <v>0.064000000000000001</v>
      </c>
      <c r="R196" s="210">
        <f>Q196*H196</f>
        <v>3.5840000000000001</v>
      </c>
      <c r="S196" s="210">
        <v>0</v>
      </c>
      <c r="T196" s="211">
        <f>S196*H196</f>
        <v>0</v>
      </c>
      <c r="AR196" s="14" t="s">
        <v>168</v>
      </c>
      <c r="AT196" s="14" t="s">
        <v>257</v>
      </c>
      <c r="AU196" s="14" t="s">
        <v>83</v>
      </c>
      <c r="AY196" s="14" t="s">
        <v>124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4" t="s">
        <v>81</v>
      </c>
      <c r="BK196" s="212">
        <f>ROUND(I196*H196,2)</f>
        <v>0</v>
      </c>
      <c r="BL196" s="14" t="s">
        <v>145</v>
      </c>
      <c r="BM196" s="14" t="s">
        <v>460</v>
      </c>
    </row>
    <row r="197" s="11" customFormat="1">
      <c r="B197" s="219"/>
      <c r="C197" s="220"/>
      <c r="D197" s="213" t="s">
        <v>208</v>
      </c>
      <c r="E197" s="221" t="s">
        <v>19</v>
      </c>
      <c r="F197" s="222" t="s">
        <v>444</v>
      </c>
      <c r="G197" s="220"/>
      <c r="H197" s="223">
        <v>56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208</v>
      </c>
      <c r="AU197" s="229" t="s">
        <v>83</v>
      </c>
      <c r="AV197" s="11" t="s">
        <v>83</v>
      </c>
      <c r="AW197" s="11" t="s">
        <v>35</v>
      </c>
      <c r="AX197" s="11" t="s">
        <v>73</v>
      </c>
      <c r="AY197" s="229" t="s">
        <v>124</v>
      </c>
    </row>
    <row r="198" s="1" customFormat="1" ht="22.5" customHeight="1">
      <c r="B198" s="35"/>
      <c r="C198" s="201" t="s">
        <v>461</v>
      </c>
      <c r="D198" s="201" t="s">
        <v>127</v>
      </c>
      <c r="E198" s="202" t="s">
        <v>462</v>
      </c>
      <c r="F198" s="203" t="s">
        <v>463</v>
      </c>
      <c r="G198" s="204" t="s">
        <v>201</v>
      </c>
      <c r="H198" s="205">
        <v>45</v>
      </c>
      <c r="I198" s="206"/>
      <c r="J198" s="207">
        <f>ROUND(I198*H198,2)</f>
        <v>0</v>
      </c>
      <c r="K198" s="203" t="s">
        <v>197</v>
      </c>
      <c r="L198" s="40"/>
      <c r="M198" s="208" t="s">
        <v>19</v>
      </c>
      <c r="N198" s="209" t="s">
        <v>44</v>
      </c>
      <c r="O198" s="76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14" t="s">
        <v>145</v>
      </c>
      <c r="AT198" s="14" t="s">
        <v>127</v>
      </c>
      <c r="AU198" s="14" t="s">
        <v>83</v>
      </c>
      <c r="AY198" s="14" t="s">
        <v>124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4" t="s">
        <v>81</v>
      </c>
      <c r="BK198" s="212">
        <f>ROUND(I198*H198,2)</f>
        <v>0</v>
      </c>
      <c r="BL198" s="14" t="s">
        <v>145</v>
      </c>
      <c r="BM198" s="14" t="s">
        <v>464</v>
      </c>
    </row>
    <row r="199" s="1" customFormat="1" ht="22.5" customHeight="1">
      <c r="B199" s="35"/>
      <c r="C199" s="201" t="s">
        <v>465</v>
      </c>
      <c r="D199" s="201" t="s">
        <v>127</v>
      </c>
      <c r="E199" s="202" t="s">
        <v>466</v>
      </c>
      <c r="F199" s="203" t="s">
        <v>467</v>
      </c>
      <c r="G199" s="204" t="s">
        <v>201</v>
      </c>
      <c r="H199" s="205">
        <v>45</v>
      </c>
      <c r="I199" s="206"/>
      <c r="J199" s="207">
        <f>ROUND(I199*H199,2)</f>
        <v>0</v>
      </c>
      <c r="K199" s="203" t="s">
        <v>197</v>
      </c>
      <c r="L199" s="40"/>
      <c r="M199" s="208" t="s">
        <v>19</v>
      </c>
      <c r="N199" s="209" t="s">
        <v>44</v>
      </c>
      <c r="O199" s="76"/>
      <c r="P199" s="210">
        <f>O199*H199</f>
        <v>0</v>
      </c>
      <c r="Q199" s="210">
        <v>0.00060999999999999997</v>
      </c>
      <c r="R199" s="210">
        <f>Q199*H199</f>
        <v>0.027449999999999999</v>
      </c>
      <c r="S199" s="210">
        <v>0</v>
      </c>
      <c r="T199" s="211">
        <f>S199*H199</f>
        <v>0</v>
      </c>
      <c r="AR199" s="14" t="s">
        <v>145</v>
      </c>
      <c r="AT199" s="14" t="s">
        <v>127</v>
      </c>
      <c r="AU199" s="14" t="s">
        <v>83</v>
      </c>
      <c r="AY199" s="14" t="s">
        <v>124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4" t="s">
        <v>81</v>
      </c>
      <c r="BK199" s="212">
        <f>ROUND(I199*H199,2)</f>
        <v>0</v>
      </c>
      <c r="BL199" s="14" t="s">
        <v>145</v>
      </c>
      <c r="BM199" s="14" t="s">
        <v>468</v>
      </c>
    </row>
    <row r="200" s="1" customFormat="1" ht="16.5" customHeight="1">
      <c r="B200" s="35"/>
      <c r="C200" s="201" t="s">
        <v>469</v>
      </c>
      <c r="D200" s="201" t="s">
        <v>127</v>
      </c>
      <c r="E200" s="202" t="s">
        <v>470</v>
      </c>
      <c r="F200" s="203" t="s">
        <v>471</v>
      </c>
      <c r="G200" s="204" t="s">
        <v>201</v>
      </c>
      <c r="H200" s="205">
        <v>45</v>
      </c>
      <c r="I200" s="206"/>
      <c r="J200" s="207">
        <f>ROUND(I200*H200,2)</f>
        <v>0</v>
      </c>
      <c r="K200" s="203" t="s">
        <v>197</v>
      </c>
      <c r="L200" s="40"/>
      <c r="M200" s="208" t="s">
        <v>19</v>
      </c>
      <c r="N200" s="209" t="s">
        <v>44</v>
      </c>
      <c r="O200" s="76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14" t="s">
        <v>145</v>
      </c>
      <c r="AT200" s="14" t="s">
        <v>127</v>
      </c>
      <c r="AU200" s="14" t="s">
        <v>83</v>
      </c>
      <c r="AY200" s="14" t="s">
        <v>124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4" t="s">
        <v>81</v>
      </c>
      <c r="BK200" s="212">
        <f>ROUND(I200*H200,2)</f>
        <v>0</v>
      </c>
      <c r="BL200" s="14" t="s">
        <v>145</v>
      </c>
      <c r="BM200" s="14" t="s">
        <v>472</v>
      </c>
    </row>
    <row r="201" s="1" customFormat="1" ht="16.5" customHeight="1">
      <c r="B201" s="35"/>
      <c r="C201" s="201" t="s">
        <v>473</v>
      </c>
      <c r="D201" s="201" t="s">
        <v>127</v>
      </c>
      <c r="E201" s="202" t="s">
        <v>474</v>
      </c>
      <c r="F201" s="203" t="s">
        <v>475</v>
      </c>
      <c r="G201" s="204" t="s">
        <v>201</v>
      </c>
      <c r="H201" s="205">
        <v>7</v>
      </c>
      <c r="I201" s="206"/>
      <c r="J201" s="207">
        <f>ROUND(I201*H201,2)</f>
        <v>0</v>
      </c>
      <c r="K201" s="203" t="s">
        <v>19</v>
      </c>
      <c r="L201" s="40"/>
      <c r="M201" s="208" t="s">
        <v>19</v>
      </c>
      <c r="N201" s="209" t="s">
        <v>44</v>
      </c>
      <c r="O201" s="76"/>
      <c r="P201" s="210">
        <f>O201*H201</f>
        <v>0</v>
      </c>
      <c r="Q201" s="210">
        <v>0.43540000000000001</v>
      </c>
      <c r="R201" s="210">
        <f>Q201*H201</f>
        <v>3.0478000000000001</v>
      </c>
      <c r="S201" s="210">
        <v>0</v>
      </c>
      <c r="T201" s="211">
        <f>S201*H201</f>
        <v>0</v>
      </c>
      <c r="AR201" s="14" t="s">
        <v>145</v>
      </c>
      <c r="AT201" s="14" t="s">
        <v>127</v>
      </c>
      <c r="AU201" s="14" t="s">
        <v>83</v>
      </c>
      <c r="AY201" s="14" t="s">
        <v>124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4" t="s">
        <v>81</v>
      </c>
      <c r="BK201" s="212">
        <f>ROUND(I201*H201,2)</f>
        <v>0</v>
      </c>
      <c r="BL201" s="14" t="s">
        <v>145</v>
      </c>
      <c r="BM201" s="14" t="s">
        <v>476</v>
      </c>
    </row>
    <row r="202" s="11" customFormat="1">
      <c r="B202" s="219"/>
      <c r="C202" s="220"/>
      <c r="D202" s="213" t="s">
        <v>208</v>
      </c>
      <c r="E202" s="221" t="s">
        <v>19</v>
      </c>
      <c r="F202" s="222" t="s">
        <v>477</v>
      </c>
      <c r="G202" s="220"/>
      <c r="H202" s="223">
        <v>7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208</v>
      </c>
      <c r="AU202" s="229" t="s">
        <v>83</v>
      </c>
      <c r="AV202" s="11" t="s">
        <v>83</v>
      </c>
      <c r="AW202" s="11" t="s">
        <v>35</v>
      </c>
      <c r="AX202" s="11" t="s">
        <v>73</v>
      </c>
      <c r="AY202" s="229" t="s">
        <v>124</v>
      </c>
    </row>
    <row r="203" s="1" customFormat="1" ht="16.5" customHeight="1">
      <c r="B203" s="35"/>
      <c r="C203" s="201" t="s">
        <v>478</v>
      </c>
      <c r="D203" s="201" t="s">
        <v>127</v>
      </c>
      <c r="E203" s="202" t="s">
        <v>479</v>
      </c>
      <c r="F203" s="203" t="s">
        <v>480</v>
      </c>
      <c r="G203" s="204" t="s">
        <v>359</v>
      </c>
      <c r="H203" s="205">
        <v>2</v>
      </c>
      <c r="I203" s="206"/>
      <c r="J203" s="207">
        <f>ROUND(I203*H203,2)</f>
        <v>0</v>
      </c>
      <c r="K203" s="203" t="s">
        <v>19</v>
      </c>
      <c r="L203" s="40"/>
      <c r="M203" s="208" t="s">
        <v>19</v>
      </c>
      <c r="N203" s="209" t="s">
        <v>44</v>
      </c>
      <c r="O203" s="76"/>
      <c r="P203" s="210">
        <f>O203*H203</f>
        <v>0</v>
      </c>
      <c r="Q203" s="210">
        <v>0.26168000000000002</v>
      </c>
      <c r="R203" s="210">
        <f>Q203*H203</f>
        <v>0.52336000000000005</v>
      </c>
      <c r="S203" s="210">
        <v>0</v>
      </c>
      <c r="T203" s="211">
        <f>S203*H203</f>
        <v>0</v>
      </c>
      <c r="AR203" s="14" t="s">
        <v>145</v>
      </c>
      <c r="AT203" s="14" t="s">
        <v>127</v>
      </c>
      <c r="AU203" s="14" t="s">
        <v>83</v>
      </c>
      <c r="AY203" s="14" t="s">
        <v>124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4" t="s">
        <v>81</v>
      </c>
      <c r="BK203" s="212">
        <f>ROUND(I203*H203,2)</f>
        <v>0</v>
      </c>
      <c r="BL203" s="14" t="s">
        <v>145</v>
      </c>
      <c r="BM203" s="14" t="s">
        <v>481</v>
      </c>
    </row>
    <row r="204" s="10" customFormat="1" ht="22.8" customHeight="1">
      <c r="B204" s="185"/>
      <c r="C204" s="186"/>
      <c r="D204" s="187" t="s">
        <v>72</v>
      </c>
      <c r="E204" s="199" t="s">
        <v>482</v>
      </c>
      <c r="F204" s="199" t="s">
        <v>483</v>
      </c>
      <c r="G204" s="186"/>
      <c r="H204" s="186"/>
      <c r="I204" s="189"/>
      <c r="J204" s="200">
        <f>BK204</f>
        <v>0</v>
      </c>
      <c r="K204" s="186"/>
      <c r="L204" s="191"/>
      <c r="M204" s="192"/>
      <c r="N204" s="193"/>
      <c r="O204" s="193"/>
      <c r="P204" s="194">
        <f>SUM(P205:P209)</f>
        <v>0</v>
      </c>
      <c r="Q204" s="193"/>
      <c r="R204" s="194">
        <f>SUM(R205:R209)</f>
        <v>0</v>
      </c>
      <c r="S204" s="193"/>
      <c r="T204" s="195">
        <f>SUM(T205:T209)</f>
        <v>0</v>
      </c>
      <c r="AR204" s="196" t="s">
        <v>81</v>
      </c>
      <c r="AT204" s="197" t="s">
        <v>72</v>
      </c>
      <c r="AU204" s="197" t="s">
        <v>81</v>
      </c>
      <c r="AY204" s="196" t="s">
        <v>124</v>
      </c>
      <c r="BK204" s="198">
        <f>SUM(BK205:BK209)</f>
        <v>0</v>
      </c>
    </row>
    <row r="205" s="1" customFormat="1" ht="16.5" customHeight="1">
      <c r="B205" s="35"/>
      <c r="C205" s="201" t="s">
        <v>484</v>
      </c>
      <c r="D205" s="201" t="s">
        <v>127</v>
      </c>
      <c r="E205" s="202" t="s">
        <v>485</v>
      </c>
      <c r="F205" s="203" t="s">
        <v>486</v>
      </c>
      <c r="G205" s="204" t="s">
        <v>243</v>
      </c>
      <c r="H205" s="205">
        <v>604.87900000000002</v>
      </c>
      <c r="I205" s="206"/>
      <c r="J205" s="207">
        <f>ROUND(I205*H205,2)</f>
        <v>0</v>
      </c>
      <c r="K205" s="203" t="s">
        <v>397</v>
      </c>
      <c r="L205" s="40"/>
      <c r="M205" s="208" t="s">
        <v>19</v>
      </c>
      <c r="N205" s="209" t="s">
        <v>44</v>
      </c>
      <c r="O205" s="76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AR205" s="14" t="s">
        <v>145</v>
      </c>
      <c r="AT205" s="14" t="s">
        <v>127</v>
      </c>
      <c r="AU205" s="14" t="s">
        <v>83</v>
      </c>
      <c r="AY205" s="14" t="s">
        <v>124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4" t="s">
        <v>81</v>
      </c>
      <c r="BK205" s="212">
        <f>ROUND(I205*H205,2)</f>
        <v>0</v>
      </c>
      <c r="BL205" s="14" t="s">
        <v>145</v>
      </c>
      <c r="BM205" s="14" t="s">
        <v>487</v>
      </c>
    </row>
    <row r="206" s="1" customFormat="1" ht="16.5" customHeight="1">
      <c r="B206" s="35"/>
      <c r="C206" s="201" t="s">
        <v>488</v>
      </c>
      <c r="D206" s="201" t="s">
        <v>127</v>
      </c>
      <c r="E206" s="202" t="s">
        <v>489</v>
      </c>
      <c r="F206" s="203" t="s">
        <v>490</v>
      </c>
      <c r="G206" s="204" t="s">
        <v>243</v>
      </c>
      <c r="H206" s="205">
        <v>149.03899999999999</v>
      </c>
      <c r="I206" s="206"/>
      <c r="J206" s="207">
        <f>ROUND(I206*H206,2)</f>
        <v>0</v>
      </c>
      <c r="K206" s="203" t="s">
        <v>491</v>
      </c>
      <c r="L206" s="40"/>
      <c r="M206" s="208" t="s">
        <v>19</v>
      </c>
      <c r="N206" s="209" t="s">
        <v>44</v>
      </c>
      <c r="O206" s="76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AR206" s="14" t="s">
        <v>145</v>
      </c>
      <c r="AT206" s="14" t="s">
        <v>127</v>
      </c>
      <c r="AU206" s="14" t="s">
        <v>83</v>
      </c>
      <c r="AY206" s="14" t="s">
        <v>124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4" t="s">
        <v>81</v>
      </c>
      <c r="BK206" s="212">
        <f>ROUND(I206*H206,2)</f>
        <v>0</v>
      </c>
      <c r="BL206" s="14" t="s">
        <v>145</v>
      </c>
      <c r="BM206" s="14" t="s">
        <v>492</v>
      </c>
    </row>
    <row r="207" s="11" customFormat="1">
      <c r="B207" s="219"/>
      <c r="C207" s="220"/>
      <c r="D207" s="213" t="s">
        <v>208</v>
      </c>
      <c r="E207" s="221" t="s">
        <v>19</v>
      </c>
      <c r="F207" s="222" t="s">
        <v>493</v>
      </c>
      <c r="G207" s="220"/>
      <c r="H207" s="223">
        <v>149.03899999999999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208</v>
      </c>
      <c r="AU207" s="229" t="s">
        <v>83</v>
      </c>
      <c r="AV207" s="11" t="s">
        <v>83</v>
      </c>
      <c r="AW207" s="11" t="s">
        <v>35</v>
      </c>
      <c r="AX207" s="11" t="s">
        <v>81</v>
      </c>
      <c r="AY207" s="229" t="s">
        <v>124</v>
      </c>
    </row>
    <row r="208" s="1" customFormat="1" ht="16.5" customHeight="1">
      <c r="B208" s="35"/>
      <c r="C208" s="201" t="s">
        <v>494</v>
      </c>
      <c r="D208" s="201" t="s">
        <v>127</v>
      </c>
      <c r="E208" s="202" t="s">
        <v>495</v>
      </c>
      <c r="F208" s="203" t="s">
        <v>496</v>
      </c>
      <c r="G208" s="204" t="s">
        <v>243</v>
      </c>
      <c r="H208" s="205">
        <v>455.83999999999998</v>
      </c>
      <c r="I208" s="206"/>
      <c r="J208" s="207">
        <f>ROUND(I208*H208,2)</f>
        <v>0</v>
      </c>
      <c r="K208" s="203" t="s">
        <v>397</v>
      </c>
      <c r="L208" s="40"/>
      <c r="M208" s="208" t="s">
        <v>19</v>
      </c>
      <c r="N208" s="209" t="s">
        <v>44</v>
      </c>
      <c r="O208" s="76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14" t="s">
        <v>145</v>
      </c>
      <c r="AT208" s="14" t="s">
        <v>127</v>
      </c>
      <c r="AU208" s="14" t="s">
        <v>83</v>
      </c>
      <c r="AY208" s="14" t="s">
        <v>124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4" t="s">
        <v>81</v>
      </c>
      <c r="BK208" s="212">
        <f>ROUND(I208*H208,2)</f>
        <v>0</v>
      </c>
      <c r="BL208" s="14" t="s">
        <v>145</v>
      </c>
      <c r="BM208" s="14" t="s">
        <v>497</v>
      </c>
    </row>
    <row r="209" s="11" customFormat="1">
      <c r="B209" s="219"/>
      <c r="C209" s="220"/>
      <c r="D209" s="213" t="s">
        <v>208</v>
      </c>
      <c r="E209" s="221" t="s">
        <v>19</v>
      </c>
      <c r="F209" s="222" t="s">
        <v>498</v>
      </c>
      <c r="G209" s="220"/>
      <c r="H209" s="223">
        <v>455.83999999999998</v>
      </c>
      <c r="I209" s="224"/>
      <c r="J209" s="220"/>
      <c r="K209" s="220"/>
      <c r="L209" s="225"/>
      <c r="M209" s="240"/>
      <c r="N209" s="241"/>
      <c r="O209" s="241"/>
      <c r="P209" s="241"/>
      <c r="Q209" s="241"/>
      <c r="R209" s="241"/>
      <c r="S209" s="241"/>
      <c r="T209" s="242"/>
      <c r="AT209" s="229" t="s">
        <v>208</v>
      </c>
      <c r="AU209" s="229" t="s">
        <v>83</v>
      </c>
      <c r="AV209" s="11" t="s">
        <v>83</v>
      </c>
      <c r="AW209" s="11" t="s">
        <v>35</v>
      </c>
      <c r="AX209" s="11" t="s">
        <v>81</v>
      </c>
      <c r="AY209" s="229" t="s">
        <v>124</v>
      </c>
    </row>
    <row r="210" s="1" customFormat="1" ht="6.96" customHeight="1">
      <c r="B210" s="54"/>
      <c r="C210" s="55"/>
      <c r="D210" s="55"/>
      <c r="E210" s="55"/>
      <c r="F210" s="55"/>
      <c r="G210" s="55"/>
      <c r="H210" s="55"/>
      <c r="I210" s="151"/>
      <c r="J210" s="55"/>
      <c r="K210" s="55"/>
      <c r="L210" s="40"/>
    </row>
  </sheetData>
  <sheetProtection sheet="1" autoFilter="0" formatColumns="0" formatRows="0" objects="1" scenarios="1" spinCount="100000" saltValue="sU25ZLhHClmRf4ounO7y3MMgBuBeGwxavzJlVXbL1Dw4R7me5+KJOHURvYV6DnNz4Yd5CCPyD3SYFUeUgOdaHQ==" hashValue="P16pat2wI/4tMP2N21XhcnhQEzzPIW1rp0kDiiuDGyOYqdzO5GG85Bl6BqlLSbZuC941u5gkRUDjU7lPpRzOVQ==" algorithmName="SHA-512" password="99B0"/>
  <autoFilter ref="C86:K20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89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7"/>
      <c r="AT3" s="14" t="s">
        <v>83</v>
      </c>
    </row>
    <row r="4" ht="24.96" customHeight="1">
      <c r="B4" s="17"/>
      <c r="D4" s="124" t="s">
        <v>96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5" t="s">
        <v>16</v>
      </c>
      <c r="L6" s="17"/>
    </row>
    <row r="7" ht="16.5" customHeight="1">
      <c r="B7" s="17"/>
      <c r="E7" s="126" t="str">
        <f>'Rekapitulace stavby'!K6</f>
        <v>Rekonstrukce komunikací a chodníků v lokalitě U škol, Okříšky</v>
      </c>
      <c r="F7" s="125"/>
      <c r="G7" s="125"/>
      <c r="H7" s="125"/>
      <c r="L7" s="17"/>
    </row>
    <row r="8" s="1" customFormat="1" ht="12" customHeight="1">
      <c r="B8" s="40"/>
      <c r="D8" s="125" t="s">
        <v>97</v>
      </c>
      <c r="I8" s="127"/>
      <c r="L8" s="40"/>
    </row>
    <row r="9" s="1" customFormat="1" ht="36.96" customHeight="1">
      <c r="B9" s="40"/>
      <c r="E9" s="128" t="s">
        <v>499</v>
      </c>
      <c r="F9" s="1"/>
      <c r="G9" s="1"/>
      <c r="H9" s="1"/>
      <c r="I9" s="127"/>
      <c r="L9" s="40"/>
    </row>
    <row r="10" s="1" customFormat="1">
      <c r="B10" s="40"/>
      <c r="I10" s="127"/>
      <c r="L10" s="40"/>
    </row>
    <row r="11" s="1" customFormat="1" ht="12" customHeight="1">
      <c r="B11" s="40"/>
      <c r="D11" s="125" t="s">
        <v>18</v>
      </c>
      <c r="F11" s="14" t="s">
        <v>19</v>
      </c>
      <c r="I11" s="129" t="s">
        <v>20</v>
      </c>
      <c r="J11" s="14" t="s">
        <v>19</v>
      </c>
      <c r="L11" s="40"/>
    </row>
    <row r="12" s="1" customFormat="1" ht="12" customHeight="1">
      <c r="B12" s="40"/>
      <c r="D12" s="125" t="s">
        <v>21</v>
      </c>
      <c r="F12" s="14" t="s">
        <v>22</v>
      </c>
      <c r="I12" s="129" t="s">
        <v>23</v>
      </c>
      <c r="J12" s="130" t="str">
        <f>'Rekapitulace stavby'!AN8</f>
        <v>14. 2. 2019</v>
      </c>
      <c r="L12" s="40"/>
    </row>
    <row r="13" s="1" customFormat="1" ht="10.8" customHeight="1">
      <c r="B13" s="40"/>
      <c r="I13" s="127"/>
      <c r="L13" s="40"/>
    </row>
    <row r="14" s="1" customFormat="1" ht="12" customHeight="1">
      <c r="B14" s="40"/>
      <c r="D14" s="125" t="s">
        <v>25</v>
      </c>
      <c r="I14" s="129" t="s">
        <v>26</v>
      </c>
      <c r="J14" s="14" t="s">
        <v>19</v>
      </c>
      <c r="L14" s="40"/>
    </row>
    <row r="15" s="1" customFormat="1" ht="18" customHeight="1">
      <c r="B15" s="40"/>
      <c r="E15" s="14" t="s">
        <v>27</v>
      </c>
      <c r="I15" s="129" t="s">
        <v>28</v>
      </c>
      <c r="J15" s="14" t="s">
        <v>19</v>
      </c>
      <c r="L15" s="40"/>
    </row>
    <row r="16" s="1" customFormat="1" ht="6.96" customHeight="1">
      <c r="B16" s="40"/>
      <c r="I16" s="127"/>
      <c r="L16" s="40"/>
    </row>
    <row r="17" s="1" customFormat="1" ht="12" customHeight="1">
      <c r="B17" s="40"/>
      <c r="D17" s="125" t="s">
        <v>29</v>
      </c>
      <c r="I17" s="129" t="s">
        <v>26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9" t="s">
        <v>28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7"/>
      <c r="L19" s="40"/>
    </row>
    <row r="20" s="1" customFormat="1" ht="12" customHeight="1">
      <c r="B20" s="40"/>
      <c r="D20" s="125" t="s">
        <v>31</v>
      </c>
      <c r="I20" s="129" t="s">
        <v>26</v>
      </c>
      <c r="J20" s="14" t="s">
        <v>32</v>
      </c>
      <c r="L20" s="40"/>
    </row>
    <row r="21" s="1" customFormat="1" ht="18" customHeight="1">
      <c r="B21" s="40"/>
      <c r="E21" s="14" t="s">
        <v>33</v>
      </c>
      <c r="I21" s="129" t="s">
        <v>28</v>
      </c>
      <c r="J21" s="14" t="s">
        <v>34</v>
      </c>
      <c r="L21" s="40"/>
    </row>
    <row r="22" s="1" customFormat="1" ht="6.96" customHeight="1">
      <c r="B22" s="40"/>
      <c r="I22" s="127"/>
      <c r="L22" s="40"/>
    </row>
    <row r="23" s="1" customFormat="1" ht="12" customHeight="1">
      <c r="B23" s="40"/>
      <c r="D23" s="125" t="s">
        <v>36</v>
      </c>
      <c r="I23" s="129" t="s">
        <v>26</v>
      </c>
      <c r="J23" s="14" t="s">
        <v>32</v>
      </c>
      <c r="L23" s="40"/>
    </row>
    <row r="24" s="1" customFormat="1" ht="18" customHeight="1">
      <c r="B24" s="40"/>
      <c r="E24" s="14" t="s">
        <v>33</v>
      </c>
      <c r="I24" s="129" t="s">
        <v>28</v>
      </c>
      <c r="J24" s="14" t="s">
        <v>34</v>
      </c>
      <c r="L24" s="40"/>
    </row>
    <row r="25" s="1" customFormat="1" ht="6.96" customHeight="1">
      <c r="B25" s="40"/>
      <c r="I25" s="127"/>
      <c r="L25" s="40"/>
    </row>
    <row r="26" s="1" customFormat="1" ht="12" customHeight="1">
      <c r="B26" s="40"/>
      <c r="D26" s="125" t="s">
        <v>37</v>
      </c>
      <c r="I26" s="127"/>
      <c r="L26" s="40"/>
    </row>
    <row r="27" s="6" customFormat="1" ht="16.5" customHeight="1">
      <c r="B27" s="131"/>
      <c r="E27" s="132" t="s">
        <v>19</v>
      </c>
      <c r="F27" s="132"/>
      <c r="G27" s="132"/>
      <c r="H27" s="132"/>
      <c r="I27" s="133"/>
      <c r="L27" s="131"/>
    </row>
    <row r="28" s="1" customFormat="1" ht="6.96" customHeight="1">
      <c r="B28" s="40"/>
      <c r="I28" s="127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4"/>
      <c r="J29" s="68"/>
      <c r="K29" s="68"/>
      <c r="L29" s="40"/>
    </row>
    <row r="30" s="1" customFormat="1" ht="25.44" customHeight="1">
      <c r="B30" s="40"/>
      <c r="D30" s="135" t="s">
        <v>39</v>
      </c>
      <c r="I30" s="127"/>
      <c r="J30" s="136">
        <f>ROUND(J84, 2)</f>
        <v>0</v>
      </c>
      <c r="L30" s="40"/>
    </row>
    <row r="31" s="1" customFormat="1" ht="6.96" customHeight="1">
      <c r="B31" s="40"/>
      <c r="D31" s="68"/>
      <c r="E31" s="68"/>
      <c r="F31" s="68"/>
      <c r="G31" s="68"/>
      <c r="H31" s="68"/>
      <c r="I31" s="134"/>
      <c r="J31" s="68"/>
      <c r="K31" s="68"/>
      <c r="L31" s="40"/>
    </row>
    <row r="32" s="1" customFormat="1" ht="14.4" customHeight="1">
      <c r="B32" s="40"/>
      <c r="F32" s="137" t="s">
        <v>41</v>
      </c>
      <c r="I32" s="138" t="s">
        <v>40</v>
      </c>
      <c r="J32" s="137" t="s">
        <v>42</v>
      </c>
      <c r="L32" s="40"/>
    </row>
    <row r="33" s="1" customFormat="1" ht="14.4" customHeight="1">
      <c r="B33" s="40"/>
      <c r="D33" s="125" t="s">
        <v>43</v>
      </c>
      <c r="E33" s="125" t="s">
        <v>44</v>
      </c>
      <c r="F33" s="139">
        <f>ROUND((SUM(BE84:BE131)),  2)</f>
        <v>0</v>
      </c>
      <c r="I33" s="140">
        <v>0.20999999999999999</v>
      </c>
      <c r="J33" s="139">
        <f>ROUND(((SUM(BE84:BE131))*I33),  2)</f>
        <v>0</v>
      </c>
      <c r="L33" s="40"/>
    </row>
    <row r="34" s="1" customFormat="1" ht="14.4" customHeight="1">
      <c r="B34" s="40"/>
      <c r="E34" s="125" t="s">
        <v>45</v>
      </c>
      <c r="F34" s="139">
        <f>ROUND((SUM(BF84:BF131)),  2)</f>
        <v>0</v>
      </c>
      <c r="I34" s="140">
        <v>0.14999999999999999</v>
      </c>
      <c r="J34" s="139">
        <f>ROUND(((SUM(BF84:BF131))*I34),  2)</f>
        <v>0</v>
      </c>
      <c r="L34" s="40"/>
    </row>
    <row r="35" hidden="1" s="1" customFormat="1" ht="14.4" customHeight="1">
      <c r="B35" s="40"/>
      <c r="E35" s="125" t="s">
        <v>46</v>
      </c>
      <c r="F35" s="139">
        <f>ROUND((SUM(BG84:BG131)),  2)</f>
        <v>0</v>
      </c>
      <c r="I35" s="140">
        <v>0.20999999999999999</v>
      </c>
      <c r="J35" s="139">
        <f>0</f>
        <v>0</v>
      </c>
      <c r="L35" s="40"/>
    </row>
    <row r="36" hidden="1" s="1" customFormat="1" ht="14.4" customHeight="1">
      <c r="B36" s="40"/>
      <c r="E36" s="125" t="s">
        <v>47</v>
      </c>
      <c r="F36" s="139">
        <f>ROUND((SUM(BH84:BH131)),  2)</f>
        <v>0</v>
      </c>
      <c r="I36" s="140">
        <v>0.14999999999999999</v>
      </c>
      <c r="J36" s="139">
        <f>0</f>
        <v>0</v>
      </c>
      <c r="L36" s="40"/>
    </row>
    <row r="37" hidden="1" s="1" customFormat="1" ht="14.4" customHeight="1">
      <c r="B37" s="40"/>
      <c r="E37" s="125" t="s">
        <v>48</v>
      </c>
      <c r="F37" s="139">
        <f>ROUND((SUM(BI84:BI131)),  2)</f>
        <v>0</v>
      </c>
      <c r="I37" s="140">
        <v>0</v>
      </c>
      <c r="J37" s="139">
        <f>0</f>
        <v>0</v>
      </c>
      <c r="L37" s="40"/>
    </row>
    <row r="38" s="1" customFormat="1" ht="6.96" customHeight="1">
      <c r="B38" s="40"/>
      <c r="I38" s="127"/>
      <c r="L38" s="40"/>
    </row>
    <row r="39" s="1" customFormat="1" ht="25.44" customHeight="1">
      <c r="B39" s="40"/>
      <c r="C39" s="141"/>
      <c r="D39" s="142" t="s">
        <v>49</v>
      </c>
      <c r="E39" s="143"/>
      <c r="F39" s="143"/>
      <c r="G39" s="144" t="s">
        <v>50</v>
      </c>
      <c r="H39" s="145" t="s">
        <v>51</v>
      </c>
      <c r="I39" s="146"/>
      <c r="J39" s="147">
        <f>SUM(J30:J37)</f>
        <v>0</v>
      </c>
      <c r="K39" s="148"/>
      <c r="L39" s="40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40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40"/>
    </row>
    <row r="45" s="1" customFormat="1" ht="24.96" customHeight="1">
      <c r="B45" s="35"/>
      <c r="C45" s="20" t="s">
        <v>99</v>
      </c>
      <c r="D45" s="36"/>
      <c r="E45" s="36"/>
      <c r="F45" s="36"/>
      <c r="G45" s="36"/>
      <c r="H45" s="36"/>
      <c r="I45" s="127"/>
      <c r="J45" s="36"/>
      <c r="K45" s="36"/>
      <c r="L45" s="40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127"/>
      <c r="J46" s="36"/>
      <c r="K46" s="36"/>
      <c r="L46" s="40"/>
    </row>
    <row r="47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7"/>
      <c r="J47" s="36"/>
      <c r="K47" s="36"/>
      <c r="L47" s="40"/>
    </row>
    <row r="48" s="1" customFormat="1" ht="16.5" customHeight="1">
      <c r="B48" s="35"/>
      <c r="C48" s="36"/>
      <c r="D48" s="36"/>
      <c r="E48" s="155" t="str">
        <f>E7</f>
        <v>Rekonstrukce komunikací a chodníků v lokalitě U škol, Okříšky</v>
      </c>
      <c r="F48" s="29"/>
      <c r="G48" s="29"/>
      <c r="H48" s="29"/>
      <c r="I48" s="127"/>
      <c r="J48" s="36"/>
      <c r="K48" s="36"/>
      <c r="L48" s="40"/>
    </row>
    <row r="49" s="1" customFormat="1" ht="12" customHeight="1">
      <c r="B49" s="35"/>
      <c r="C49" s="29" t="s">
        <v>97</v>
      </c>
      <c r="D49" s="36"/>
      <c r="E49" s="36"/>
      <c r="F49" s="36"/>
      <c r="G49" s="36"/>
      <c r="H49" s="36"/>
      <c r="I49" s="127"/>
      <c r="J49" s="36"/>
      <c r="K49" s="36"/>
      <c r="L49" s="40"/>
    </row>
    <row r="50" s="1" customFormat="1" ht="16.5" customHeight="1">
      <c r="B50" s="35"/>
      <c r="C50" s="36"/>
      <c r="D50" s="36"/>
      <c r="E50" s="61" t="str">
        <f>E9</f>
        <v>SO 102.2 - Rekonstrukce ulice V zahradách_chodník</v>
      </c>
      <c r="F50" s="36"/>
      <c r="G50" s="36"/>
      <c r="H50" s="36"/>
      <c r="I50" s="127"/>
      <c r="J50" s="36"/>
      <c r="K50" s="36"/>
      <c r="L50" s="40"/>
    </row>
    <row r="51" s="1" customFormat="1" ht="6.96" customHeight="1">
      <c r="B51" s="35"/>
      <c r="C51" s="36"/>
      <c r="D51" s="36"/>
      <c r="E51" s="36"/>
      <c r="F51" s="36"/>
      <c r="G51" s="36"/>
      <c r="H51" s="36"/>
      <c r="I51" s="127"/>
      <c r="J51" s="36"/>
      <c r="K51" s="36"/>
      <c r="L51" s="40"/>
    </row>
    <row r="52" s="1" customFormat="1" ht="12" customHeight="1">
      <c r="B52" s="35"/>
      <c r="C52" s="29" t="s">
        <v>21</v>
      </c>
      <c r="D52" s="36"/>
      <c r="E52" s="36"/>
      <c r="F52" s="24" t="str">
        <f>F12</f>
        <v>Okříšky</v>
      </c>
      <c r="G52" s="36"/>
      <c r="H52" s="36"/>
      <c r="I52" s="129" t="s">
        <v>23</v>
      </c>
      <c r="J52" s="64" t="str">
        <f>IF(J12="","",J12)</f>
        <v>14. 2. 2019</v>
      </c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7"/>
      <c r="J53" s="36"/>
      <c r="K53" s="36"/>
      <c r="L53" s="40"/>
    </row>
    <row r="54" s="1" customFormat="1" ht="13.65" customHeight="1">
      <c r="B54" s="35"/>
      <c r="C54" s="29" t="s">
        <v>25</v>
      </c>
      <c r="D54" s="36"/>
      <c r="E54" s="36"/>
      <c r="F54" s="24" t="str">
        <f>E15</f>
        <v>Městys Okříšky</v>
      </c>
      <c r="G54" s="36"/>
      <c r="H54" s="36"/>
      <c r="I54" s="129" t="s">
        <v>31</v>
      </c>
      <c r="J54" s="33" t="str">
        <f>E21</f>
        <v>PROfi Jihlava spol. s r.o.</v>
      </c>
      <c r="K54" s="36"/>
      <c r="L54" s="40"/>
    </row>
    <row r="55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9" t="s">
        <v>36</v>
      </c>
      <c r="J55" s="33" t="str">
        <f>E24</f>
        <v>PROfi Jihlava spol. s r.o.</v>
      </c>
      <c r="K55" s="36"/>
      <c r="L55" s="40"/>
    </row>
    <row r="56" s="1" customFormat="1" ht="10.32" customHeight="1">
      <c r="B56" s="35"/>
      <c r="C56" s="36"/>
      <c r="D56" s="36"/>
      <c r="E56" s="36"/>
      <c r="F56" s="36"/>
      <c r="G56" s="36"/>
      <c r="H56" s="36"/>
      <c r="I56" s="127"/>
      <c r="J56" s="36"/>
      <c r="K56" s="36"/>
      <c r="L56" s="40"/>
    </row>
    <row r="57" s="1" customFormat="1" ht="29.28" customHeight="1">
      <c r="B57" s="35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7"/>
      <c r="J58" s="36"/>
      <c r="K58" s="36"/>
      <c r="L58" s="40"/>
    </row>
    <row r="59" s="1" customFormat="1" ht="22.8" customHeight="1">
      <c r="B59" s="35"/>
      <c r="C59" s="160" t="s">
        <v>71</v>
      </c>
      <c r="D59" s="36"/>
      <c r="E59" s="36"/>
      <c r="F59" s="36"/>
      <c r="G59" s="36"/>
      <c r="H59" s="36"/>
      <c r="I59" s="127"/>
      <c r="J59" s="94">
        <f>J84</f>
        <v>0</v>
      </c>
      <c r="K59" s="36"/>
      <c r="L59" s="40"/>
      <c r="AU59" s="14" t="s">
        <v>102</v>
      </c>
    </row>
    <row r="60" s="7" customFormat="1" ht="24.96" customHeight="1">
      <c r="B60" s="161"/>
      <c r="C60" s="162"/>
      <c r="D60" s="163" t="s">
        <v>183</v>
      </c>
      <c r="E60" s="164"/>
      <c r="F60" s="164"/>
      <c r="G60" s="164"/>
      <c r="H60" s="164"/>
      <c r="I60" s="165"/>
      <c r="J60" s="166">
        <f>J85</f>
        <v>0</v>
      </c>
      <c r="K60" s="162"/>
      <c r="L60" s="167"/>
    </row>
    <row r="61" s="8" customFormat="1" ht="19.92" customHeight="1">
      <c r="B61" s="168"/>
      <c r="C61" s="169"/>
      <c r="D61" s="170" t="s">
        <v>184</v>
      </c>
      <c r="E61" s="171"/>
      <c r="F61" s="171"/>
      <c r="G61" s="171"/>
      <c r="H61" s="171"/>
      <c r="I61" s="172"/>
      <c r="J61" s="173">
        <f>J86</f>
        <v>0</v>
      </c>
      <c r="K61" s="169"/>
      <c r="L61" s="174"/>
    </row>
    <row r="62" s="8" customFormat="1" ht="19.92" customHeight="1">
      <c r="B62" s="168"/>
      <c r="C62" s="169"/>
      <c r="D62" s="170" t="s">
        <v>187</v>
      </c>
      <c r="E62" s="171"/>
      <c r="F62" s="171"/>
      <c r="G62" s="171"/>
      <c r="H62" s="171"/>
      <c r="I62" s="172"/>
      <c r="J62" s="173">
        <f>J106</f>
        <v>0</v>
      </c>
      <c r="K62" s="169"/>
      <c r="L62" s="174"/>
    </row>
    <row r="63" s="8" customFormat="1" ht="19.92" customHeight="1">
      <c r="B63" s="168"/>
      <c r="C63" s="169"/>
      <c r="D63" s="170" t="s">
        <v>189</v>
      </c>
      <c r="E63" s="171"/>
      <c r="F63" s="171"/>
      <c r="G63" s="171"/>
      <c r="H63" s="171"/>
      <c r="I63" s="172"/>
      <c r="J63" s="173">
        <f>J122</f>
        <v>0</v>
      </c>
      <c r="K63" s="169"/>
      <c r="L63" s="174"/>
    </row>
    <row r="64" s="8" customFormat="1" ht="19.92" customHeight="1">
      <c r="B64" s="168"/>
      <c r="C64" s="169"/>
      <c r="D64" s="170" t="s">
        <v>190</v>
      </c>
      <c r="E64" s="171"/>
      <c r="F64" s="171"/>
      <c r="G64" s="171"/>
      <c r="H64" s="171"/>
      <c r="I64" s="172"/>
      <c r="J64" s="173">
        <f>J127</f>
        <v>0</v>
      </c>
      <c r="K64" s="169"/>
      <c r="L64" s="174"/>
    </row>
    <row r="65" s="1" customFormat="1" ht="21.84" customHeight="1">
      <c r="B65" s="35"/>
      <c r="C65" s="36"/>
      <c r="D65" s="36"/>
      <c r="E65" s="36"/>
      <c r="F65" s="36"/>
      <c r="G65" s="36"/>
      <c r="H65" s="36"/>
      <c r="I65" s="127"/>
      <c r="J65" s="36"/>
      <c r="K65" s="36"/>
      <c r="L65" s="40"/>
    </row>
    <row r="66" s="1" customFormat="1" ht="6.96" customHeight="1">
      <c r="B66" s="54"/>
      <c r="C66" s="55"/>
      <c r="D66" s="55"/>
      <c r="E66" s="55"/>
      <c r="F66" s="55"/>
      <c r="G66" s="55"/>
      <c r="H66" s="55"/>
      <c r="I66" s="151"/>
      <c r="J66" s="55"/>
      <c r="K66" s="55"/>
      <c r="L66" s="40"/>
    </row>
    <row r="70" s="1" customFormat="1" ht="6.96" customHeight="1">
      <c r="B70" s="56"/>
      <c r="C70" s="57"/>
      <c r="D70" s="57"/>
      <c r="E70" s="57"/>
      <c r="F70" s="57"/>
      <c r="G70" s="57"/>
      <c r="H70" s="57"/>
      <c r="I70" s="154"/>
      <c r="J70" s="57"/>
      <c r="K70" s="57"/>
      <c r="L70" s="40"/>
    </row>
    <row r="71" s="1" customFormat="1" ht="24.96" customHeight="1">
      <c r="B71" s="35"/>
      <c r="C71" s="20" t="s">
        <v>108</v>
      </c>
      <c r="D71" s="36"/>
      <c r="E71" s="36"/>
      <c r="F71" s="36"/>
      <c r="G71" s="36"/>
      <c r="H71" s="36"/>
      <c r="I71" s="127"/>
      <c r="J71" s="36"/>
      <c r="K71" s="36"/>
      <c r="L71" s="40"/>
    </row>
    <row r="72" s="1" customFormat="1" ht="6.96" customHeight="1">
      <c r="B72" s="35"/>
      <c r="C72" s="36"/>
      <c r="D72" s="36"/>
      <c r="E72" s="36"/>
      <c r="F72" s="36"/>
      <c r="G72" s="36"/>
      <c r="H72" s="36"/>
      <c r="I72" s="127"/>
      <c r="J72" s="36"/>
      <c r="K72" s="36"/>
      <c r="L72" s="40"/>
    </row>
    <row r="73" s="1" customFormat="1" ht="12" customHeight="1">
      <c r="B73" s="35"/>
      <c r="C73" s="29" t="s">
        <v>16</v>
      </c>
      <c r="D73" s="36"/>
      <c r="E73" s="36"/>
      <c r="F73" s="36"/>
      <c r="G73" s="36"/>
      <c r="H73" s="36"/>
      <c r="I73" s="127"/>
      <c r="J73" s="36"/>
      <c r="K73" s="36"/>
      <c r="L73" s="40"/>
    </row>
    <row r="74" s="1" customFormat="1" ht="16.5" customHeight="1">
      <c r="B74" s="35"/>
      <c r="C74" s="36"/>
      <c r="D74" s="36"/>
      <c r="E74" s="155" t="str">
        <f>E7</f>
        <v>Rekonstrukce komunikací a chodníků v lokalitě U škol, Okříšky</v>
      </c>
      <c r="F74" s="29"/>
      <c r="G74" s="29"/>
      <c r="H74" s="29"/>
      <c r="I74" s="127"/>
      <c r="J74" s="36"/>
      <c r="K74" s="36"/>
      <c r="L74" s="40"/>
    </row>
    <row r="75" s="1" customFormat="1" ht="12" customHeight="1">
      <c r="B75" s="35"/>
      <c r="C75" s="29" t="s">
        <v>97</v>
      </c>
      <c r="D75" s="36"/>
      <c r="E75" s="36"/>
      <c r="F75" s="36"/>
      <c r="G75" s="36"/>
      <c r="H75" s="36"/>
      <c r="I75" s="127"/>
      <c r="J75" s="36"/>
      <c r="K75" s="36"/>
      <c r="L75" s="40"/>
    </row>
    <row r="76" s="1" customFormat="1" ht="16.5" customHeight="1">
      <c r="B76" s="35"/>
      <c r="C76" s="36"/>
      <c r="D76" s="36"/>
      <c r="E76" s="61" t="str">
        <f>E9</f>
        <v>SO 102.2 - Rekonstrukce ulice V zahradách_chodník</v>
      </c>
      <c r="F76" s="36"/>
      <c r="G76" s="36"/>
      <c r="H76" s="36"/>
      <c r="I76" s="127"/>
      <c r="J76" s="36"/>
      <c r="K76" s="36"/>
      <c r="L76" s="40"/>
    </row>
    <row r="77" s="1" customFormat="1" ht="6.96" customHeight="1">
      <c r="B77" s="35"/>
      <c r="C77" s="36"/>
      <c r="D77" s="36"/>
      <c r="E77" s="36"/>
      <c r="F77" s="36"/>
      <c r="G77" s="36"/>
      <c r="H77" s="36"/>
      <c r="I77" s="127"/>
      <c r="J77" s="36"/>
      <c r="K77" s="36"/>
      <c r="L77" s="40"/>
    </row>
    <row r="78" s="1" customFormat="1" ht="12" customHeight="1">
      <c r="B78" s="35"/>
      <c r="C78" s="29" t="s">
        <v>21</v>
      </c>
      <c r="D78" s="36"/>
      <c r="E78" s="36"/>
      <c r="F78" s="24" t="str">
        <f>F12</f>
        <v>Okříšky</v>
      </c>
      <c r="G78" s="36"/>
      <c r="H78" s="36"/>
      <c r="I78" s="129" t="s">
        <v>23</v>
      </c>
      <c r="J78" s="64" t="str">
        <f>IF(J12="","",J12)</f>
        <v>14. 2. 2019</v>
      </c>
      <c r="K78" s="36"/>
      <c r="L78" s="40"/>
    </row>
    <row r="79" s="1" customFormat="1" ht="6.96" customHeight="1">
      <c r="B79" s="35"/>
      <c r="C79" s="36"/>
      <c r="D79" s="36"/>
      <c r="E79" s="36"/>
      <c r="F79" s="36"/>
      <c r="G79" s="36"/>
      <c r="H79" s="36"/>
      <c r="I79" s="127"/>
      <c r="J79" s="36"/>
      <c r="K79" s="36"/>
      <c r="L79" s="40"/>
    </row>
    <row r="80" s="1" customFormat="1" ht="13.65" customHeight="1">
      <c r="B80" s="35"/>
      <c r="C80" s="29" t="s">
        <v>25</v>
      </c>
      <c r="D80" s="36"/>
      <c r="E80" s="36"/>
      <c r="F80" s="24" t="str">
        <f>E15</f>
        <v>Městys Okříšky</v>
      </c>
      <c r="G80" s="36"/>
      <c r="H80" s="36"/>
      <c r="I80" s="129" t="s">
        <v>31</v>
      </c>
      <c r="J80" s="33" t="str">
        <f>E21</f>
        <v>PROfi Jihlava spol. s r.o.</v>
      </c>
      <c r="K80" s="36"/>
      <c r="L80" s="40"/>
    </row>
    <row r="81" s="1" customFormat="1" ht="13.65" customHeight="1">
      <c r="B81" s="35"/>
      <c r="C81" s="29" t="s">
        <v>29</v>
      </c>
      <c r="D81" s="36"/>
      <c r="E81" s="36"/>
      <c r="F81" s="24" t="str">
        <f>IF(E18="","",E18)</f>
        <v>Vyplň údaj</v>
      </c>
      <c r="G81" s="36"/>
      <c r="H81" s="36"/>
      <c r="I81" s="129" t="s">
        <v>36</v>
      </c>
      <c r="J81" s="33" t="str">
        <f>E24</f>
        <v>PROfi Jihlava spol. s r.o.</v>
      </c>
      <c r="K81" s="36"/>
      <c r="L81" s="40"/>
    </row>
    <row r="82" s="1" customFormat="1" ht="10.32" customHeight="1">
      <c r="B82" s="35"/>
      <c r="C82" s="36"/>
      <c r="D82" s="36"/>
      <c r="E82" s="36"/>
      <c r="F82" s="36"/>
      <c r="G82" s="36"/>
      <c r="H82" s="36"/>
      <c r="I82" s="127"/>
      <c r="J82" s="36"/>
      <c r="K82" s="36"/>
      <c r="L82" s="40"/>
    </row>
    <row r="83" s="9" customFormat="1" ht="29.28" customHeight="1">
      <c r="B83" s="175"/>
      <c r="C83" s="176" t="s">
        <v>109</v>
      </c>
      <c r="D83" s="177" t="s">
        <v>58</v>
      </c>
      <c r="E83" s="177" t="s">
        <v>54</v>
      </c>
      <c r="F83" s="177" t="s">
        <v>55</v>
      </c>
      <c r="G83" s="177" t="s">
        <v>110</v>
      </c>
      <c r="H83" s="177" t="s">
        <v>111</v>
      </c>
      <c r="I83" s="178" t="s">
        <v>112</v>
      </c>
      <c r="J83" s="177" t="s">
        <v>101</v>
      </c>
      <c r="K83" s="179" t="s">
        <v>113</v>
      </c>
      <c r="L83" s="180"/>
      <c r="M83" s="84" t="s">
        <v>19</v>
      </c>
      <c r="N83" s="85" t="s">
        <v>43</v>
      </c>
      <c r="O83" s="85" t="s">
        <v>114</v>
      </c>
      <c r="P83" s="85" t="s">
        <v>115</v>
      </c>
      <c r="Q83" s="85" t="s">
        <v>116</v>
      </c>
      <c r="R83" s="85" t="s">
        <v>117</v>
      </c>
      <c r="S83" s="85" t="s">
        <v>118</v>
      </c>
      <c r="T83" s="86" t="s">
        <v>119</v>
      </c>
    </row>
    <row r="84" s="1" customFormat="1" ht="22.8" customHeight="1">
      <c r="B84" s="35"/>
      <c r="C84" s="91" t="s">
        <v>120</v>
      </c>
      <c r="D84" s="36"/>
      <c r="E84" s="36"/>
      <c r="F84" s="36"/>
      <c r="G84" s="36"/>
      <c r="H84" s="36"/>
      <c r="I84" s="127"/>
      <c r="J84" s="181">
        <f>BK84</f>
        <v>0</v>
      </c>
      <c r="K84" s="36"/>
      <c r="L84" s="40"/>
      <c r="M84" s="87"/>
      <c r="N84" s="88"/>
      <c r="O84" s="88"/>
      <c r="P84" s="182">
        <f>P85</f>
        <v>0</v>
      </c>
      <c r="Q84" s="88"/>
      <c r="R84" s="182">
        <f>R85</f>
        <v>240.49837500000001</v>
      </c>
      <c r="S84" s="88"/>
      <c r="T84" s="183">
        <f>T85</f>
        <v>258.10499999999996</v>
      </c>
      <c r="AT84" s="14" t="s">
        <v>72</v>
      </c>
      <c r="AU84" s="14" t="s">
        <v>102</v>
      </c>
      <c r="BK84" s="184">
        <f>BK85</f>
        <v>0</v>
      </c>
    </row>
    <row r="85" s="10" customFormat="1" ht="25.92" customHeight="1">
      <c r="B85" s="185"/>
      <c r="C85" s="186"/>
      <c r="D85" s="187" t="s">
        <v>72</v>
      </c>
      <c r="E85" s="188" t="s">
        <v>191</v>
      </c>
      <c r="F85" s="188" t="s">
        <v>192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P86+P106+P122+P127</f>
        <v>0</v>
      </c>
      <c r="Q85" s="193"/>
      <c r="R85" s="194">
        <f>R86+R106+R122+R127</f>
        <v>240.49837500000001</v>
      </c>
      <c r="S85" s="193"/>
      <c r="T85" s="195">
        <f>T86+T106+T122+T127</f>
        <v>258.10499999999996</v>
      </c>
      <c r="AR85" s="196" t="s">
        <v>81</v>
      </c>
      <c r="AT85" s="197" t="s">
        <v>72</v>
      </c>
      <c r="AU85" s="197" t="s">
        <v>73</v>
      </c>
      <c r="AY85" s="196" t="s">
        <v>124</v>
      </c>
      <c r="BK85" s="198">
        <f>BK86+BK106+BK122+BK127</f>
        <v>0</v>
      </c>
    </row>
    <row r="86" s="10" customFormat="1" ht="22.8" customHeight="1">
      <c r="B86" s="185"/>
      <c r="C86" s="186"/>
      <c r="D86" s="187" t="s">
        <v>72</v>
      </c>
      <c r="E86" s="199" t="s">
        <v>81</v>
      </c>
      <c r="F86" s="199" t="s">
        <v>193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SUM(P87:P105)</f>
        <v>0</v>
      </c>
      <c r="Q86" s="193"/>
      <c r="R86" s="194">
        <f>SUM(R87:R105)</f>
        <v>0.0012749999999999999</v>
      </c>
      <c r="S86" s="193"/>
      <c r="T86" s="195">
        <f>SUM(T87:T105)</f>
        <v>258.10499999999996</v>
      </c>
      <c r="AR86" s="196" t="s">
        <v>81</v>
      </c>
      <c r="AT86" s="197" t="s">
        <v>72</v>
      </c>
      <c r="AU86" s="197" t="s">
        <v>81</v>
      </c>
      <c r="AY86" s="196" t="s">
        <v>124</v>
      </c>
      <c r="BK86" s="198">
        <f>SUM(BK87:BK105)</f>
        <v>0</v>
      </c>
    </row>
    <row r="87" s="1" customFormat="1" ht="33.75" customHeight="1">
      <c r="B87" s="35"/>
      <c r="C87" s="201" t="s">
        <v>81</v>
      </c>
      <c r="D87" s="201" t="s">
        <v>127</v>
      </c>
      <c r="E87" s="202" t="s">
        <v>500</v>
      </c>
      <c r="F87" s="203" t="s">
        <v>501</v>
      </c>
      <c r="G87" s="204" t="s">
        <v>196</v>
      </c>
      <c r="H87" s="205">
        <v>645</v>
      </c>
      <c r="I87" s="206"/>
      <c r="J87" s="207">
        <f>ROUND(I87*H87,2)</f>
        <v>0</v>
      </c>
      <c r="K87" s="203" t="s">
        <v>197</v>
      </c>
      <c r="L87" s="40"/>
      <c r="M87" s="208" t="s">
        <v>19</v>
      </c>
      <c r="N87" s="209" t="s">
        <v>44</v>
      </c>
      <c r="O87" s="76"/>
      <c r="P87" s="210">
        <f>O87*H87</f>
        <v>0</v>
      </c>
      <c r="Q87" s="210">
        <v>0</v>
      </c>
      <c r="R87" s="210">
        <f>Q87*H87</f>
        <v>0</v>
      </c>
      <c r="S87" s="210">
        <v>0.255</v>
      </c>
      <c r="T87" s="211">
        <f>S87*H87</f>
        <v>164.47499999999999</v>
      </c>
      <c r="AR87" s="14" t="s">
        <v>145</v>
      </c>
      <c r="AT87" s="14" t="s">
        <v>127</v>
      </c>
      <c r="AU87" s="14" t="s">
        <v>83</v>
      </c>
      <c r="AY87" s="14" t="s">
        <v>124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4" t="s">
        <v>81</v>
      </c>
      <c r="BK87" s="212">
        <f>ROUND(I87*H87,2)</f>
        <v>0</v>
      </c>
      <c r="BL87" s="14" t="s">
        <v>145</v>
      </c>
      <c r="BM87" s="14" t="s">
        <v>502</v>
      </c>
    </row>
    <row r="88" s="11" customFormat="1">
      <c r="B88" s="219"/>
      <c r="C88" s="220"/>
      <c r="D88" s="213" t="s">
        <v>208</v>
      </c>
      <c r="E88" s="221" t="s">
        <v>19</v>
      </c>
      <c r="F88" s="222" t="s">
        <v>503</v>
      </c>
      <c r="G88" s="220"/>
      <c r="H88" s="223">
        <v>645</v>
      </c>
      <c r="I88" s="224"/>
      <c r="J88" s="220"/>
      <c r="K88" s="220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208</v>
      </c>
      <c r="AU88" s="229" t="s">
        <v>83</v>
      </c>
      <c r="AV88" s="11" t="s">
        <v>83</v>
      </c>
      <c r="AW88" s="11" t="s">
        <v>35</v>
      </c>
      <c r="AX88" s="11" t="s">
        <v>73</v>
      </c>
      <c r="AY88" s="229" t="s">
        <v>124</v>
      </c>
    </row>
    <row r="89" s="1" customFormat="1" ht="22.5" customHeight="1">
      <c r="B89" s="35"/>
      <c r="C89" s="201" t="s">
        <v>83</v>
      </c>
      <c r="D89" s="201" t="s">
        <v>127</v>
      </c>
      <c r="E89" s="202" t="s">
        <v>194</v>
      </c>
      <c r="F89" s="203" t="s">
        <v>195</v>
      </c>
      <c r="G89" s="204" t="s">
        <v>196</v>
      </c>
      <c r="H89" s="205">
        <v>215</v>
      </c>
      <c r="I89" s="206"/>
      <c r="J89" s="207">
        <f>ROUND(I89*H89,2)</f>
        <v>0</v>
      </c>
      <c r="K89" s="203" t="s">
        <v>197</v>
      </c>
      <c r="L89" s="40"/>
      <c r="M89" s="208" t="s">
        <v>19</v>
      </c>
      <c r="N89" s="209" t="s">
        <v>44</v>
      </c>
      <c r="O89" s="76"/>
      <c r="P89" s="210">
        <f>O89*H89</f>
        <v>0</v>
      </c>
      <c r="Q89" s="210">
        <v>0</v>
      </c>
      <c r="R89" s="210">
        <f>Q89*H89</f>
        <v>0</v>
      </c>
      <c r="S89" s="210">
        <v>0.22</v>
      </c>
      <c r="T89" s="211">
        <f>S89*H89</f>
        <v>47.299999999999997</v>
      </c>
      <c r="AR89" s="14" t="s">
        <v>145</v>
      </c>
      <c r="AT89" s="14" t="s">
        <v>127</v>
      </c>
      <c r="AU89" s="14" t="s">
        <v>83</v>
      </c>
      <c r="AY89" s="14" t="s">
        <v>124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4" t="s">
        <v>81</v>
      </c>
      <c r="BK89" s="212">
        <f>ROUND(I89*H89,2)</f>
        <v>0</v>
      </c>
      <c r="BL89" s="14" t="s">
        <v>145</v>
      </c>
      <c r="BM89" s="14" t="s">
        <v>504</v>
      </c>
    </row>
    <row r="90" s="11" customFormat="1">
      <c r="B90" s="219"/>
      <c r="C90" s="220"/>
      <c r="D90" s="213" t="s">
        <v>208</v>
      </c>
      <c r="E90" s="221" t="s">
        <v>19</v>
      </c>
      <c r="F90" s="222" t="s">
        <v>505</v>
      </c>
      <c r="G90" s="220"/>
      <c r="H90" s="223">
        <v>215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208</v>
      </c>
      <c r="AU90" s="229" t="s">
        <v>83</v>
      </c>
      <c r="AV90" s="11" t="s">
        <v>83</v>
      </c>
      <c r="AW90" s="11" t="s">
        <v>35</v>
      </c>
      <c r="AX90" s="11" t="s">
        <v>73</v>
      </c>
      <c r="AY90" s="229" t="s">
        <v>124</v>
      </c>
    </row>
    <row r="91" s="1" customFormat="1" ht="22.5" customHeight="1">
      <c r="B91" s="35"/>
      <c r="C91" s="201" t="s">
        <v>141</v>
      </c>
      <c r="D91" s="201" t="s">
        <v>127</v>
      </c>
      <c r="E91" s="202" t="s">
        <v>199</v>
      </c>
      <c r="F91" s="203" t="s">
        <v>200</v>
      </c>
      <c r="G91" s="204" t="s">
        <v>201</v>
      </c>
      <c r="H91" s="205">
        <v>226</v>
      </c>
      <c r="I91" s="206"/>
      <c r="J91" s="207">
        <f>ROUND(I91*H91,2)</f>
        <v>0</v>
      </c>
      <c r="K91" s="203" t="s">
        <v>197</v>
      </c>
      <c r="L91" s="40"/>
      <c r="M91" s="208" t="s">
        <v>19</v>
      </c>
      <c r="N91" s="209" t="s">
        <v>44</v>
      </c>
      <c r="O91" s="76"/>
      <c r="P91" s="210">
        <f>O91*H91</f>
        <v>0</v>
      </c>
      <c r="Q91" s="210">
        <v>0</v>
      </c>
      <c r="R91" s="210">
        <f>Q91*H91</f>
        <v>0</v>
      </c>
      <c r="S91" s="210">
        <v>0.20499999999999999</v>
      </c>
      <c r="T91" s="211">
        <f>S91*H91</f>
        <v>46.329999999999998</v>
      </c>
      <c r="AR91" s="14" t="s">
        <v>145</v>
      </c>
      <c r="AT91" s="14" t="s">
        <v>127</v>
      </c>
      <c r="AU91" s="14" t="s">
        <v>83</v>
      </c>
      <c r="AY91" s="14" t="s">
        <v>124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4" t="s">
        <v>81</v>
      </c>
      <c r="BK91" s="212">
        <f>ROUND(I91*H91,2)</f>
        <v>0</v>
      </c>
      <c r="BL91" s="14" t="s">
        <v>145</v>
      </c>
      <c r="BM91" s="14" t="s">
        <v>506</v>
      </c>
    </row>
    <row r="92" s="1" customFormat="1">
      <c r="B92" s="35"/>
      <c r="C92" s="36"/>
      <c r="D92" s="213" t="s">
        <v>133</v>
      </c>
      <c r="E92" s="36"/>
      <c r="F92" s="214" t="s">
        <v>203</v>
      </c>
      <c r="G92" s="36"/>
      <c r="H92" s="36"/>
      <c r="I92" s="127"/>
      <c r="J92" s="36"/>
      <c r="K92" s="36"/>
      <c r="L92" s="40"/>
      <c r="M92" s="215"/>
      <c r="N92" s="76"/>
      <c r="O92" s="76"/>
      <c r="P92" s="76"/>
      <c r="Q92" s="76"/>
      <c r="R92" s="76"/>
      <c r="S92" s="76"/>
      <c r="T92" s="77"/>
      <c r="AT92" s="14" t="s">
        <v>133</v>
      </c>
      <c r="AU92" s="14" t="s">
        <v>83</v>
      </c>
    </row>
    <row r="93" s="1" customFormat="1" ht="22.5" customHeight="1">
      <c r="B93" s="35"/>
      <c r="C93" s="201" t="s">
        <v>145</v>
      </c>
      <c r="D93" s="201" t="s">
        <v>127</v>
      </c>
      <c r="E93" s="202" t="s">
        <v>507</v>
      </c>
      <c r="F93" s="203" t="s">
        <v>508</v>
      </c>
      <c r="G93" s="204" t="s">
        <v>206</v>
      </c>
      <c r="H93" s="205">
        <v>265.19999999999999</v>
      </c>
      <c r="I93" s="206"/>
      <c r="J93" s="207">
        <f>ROUND(I93*H93,2)</f>
        <v>0</v>
      </c>
      <c r="K93" s="203" t="s">
        <v>197</v>
      </c>
      <c r="L93" s="40"/>
      <c r="M93" s="208" t="s">
        <v>19</v>
      </c>
      <c r="N93" s="209" t="s">
        <v>44</v>
      </c>
      <c r="O93" s="76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14" t="s">
        <v>145</v>
      </c>
      <c r="AT93" s="14" t="s">
        <v>127</v>
      </c>
      <c r="AU93" s="14" t="s">
        <v>83</v>
      </c>
      <c r="AY93" s="14" t="s">
        <v>124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4" t="s">
        <v>81</v>
      </c>
      <c r="BK93" s="212">
        <f>ROUND(I93*H93,2)</f>
        <v>0</v>
      </c>
      <c r="BL93" s="14" t="s">
        <v>145</v>
      </c>
      <c r="BM93" s="14" t="s">
        <v>509</v>
      </c>
    </row>
    <row r="94" s="11" customFormat="1">
      <c r="B94" s="219"/>
      <c r="C94" s="220"/>
      <c r="D94" s="213" t="s">
        <v>208</v>
      </c>
      <c r="E94" s="221" t="s">
        <v>19</v>
      </c>
      <c r="F94" s="222" t="s">
        <v>510</v>
      </c>
      <c r="G94" s="220"/>
      <c r="H94" s="223">
        <v>265.19999999999999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208</v>
      </c>
      <c r="AU94" s="229" t="s">
        <v>83</v>
      </c>
      <c r="AV94" s="11" t="s">
        <v>83</v>
      </c>
      <c r="AW94" s="11" t="s">
        <v>35</v>
      </c>
      <c r="AX94" s="11" t="s">
        <v>73</v>
      </c>
      <c r="AY94" s="229" t="s">
        <v>124</v>
      </c>
    </row>
    <row r="95" s="1" customFormat="1" ht="22.5" customHeight="1">
      <c r="B95" s="35"/>
      <c r="C95" s="201" t="s">
        <v>123</v>
      </c>
      <c r="D95" s="201" t="s">
        <v>127</v>
      </c>
      <c r="E95" s="202" t="s">
        <v>231</v>
      </c>
      <c r="F95" s="203" t="s">
        <v>232</v>
      </c>
      <c r="G95" s="204" t="s">
        <v>206</v>
      </c>
      <c r="H95" s="205">
        <v>265.19999999999999</v>
      </c>
      <c r="I95" s="206"/>
      <c r="J95" s="207">
        <f>ROUND(I95*H95,2)</f>
        <v>0</v>
      </c>
      <c r="K95" s="203" t="s">
        <v>19</v>
      </c>
      <c r="L95" s="40"/>
      <c r="M95" s="208" t="s">
        <v>19</v>
      </c>
      <c r="N95" s="209" t="s">
        <v>44</v>
      </c>
      <c r="O95" s="76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4" t="s">
        <v>145</v>
      </c>
      <c r="AT95" s="14" t="s">
        <v>127</v>
      </c>
      <c r="AU95" s="14" t="s">
        <v>83</v>
      </c>
      <c r="AY95" s="14" t="s">
        <v>124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4" t="s">
        <v>81</v>
      </c>
      <c r="BK95" s="212">
        <f>ROUND(I95*H95,2)</f>
        <v>0</v>
      </c>
      <c r="BL95" s="14" t="s">
        <v>145</v>
      </c>
      <c r="BM95" s="14" t="s">
        <v>511</v>
      </c>
    </row>
    <row r="96" s="11" customFormat="1">
      <c r="B96" s="219"/>
      <c r="C96" s="220"/>
      <c r="D96" s="213" t="s">
        <v>208</v>
      </c>
      <c r="E96" s="221" t="s">
        <v>19</v>
      </c>
      <c r="F96" s="222" t="s">
        <v>512</v>
      </c>
      <c r="G96" s="220"/>
      <c r="H96" s="223">
        <v>265.19999999999999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208</v>
      </c>
      <c r="AU96" s="229" t="s">
        <v>83</v>
      </c>
      <c r="AV96" s="11" t="s">
        <v>83</v>
      </c>
      <c r="AW96" s="11" t="s">
        <v>35</v>
      </c>
      <c r="AX96" s="11" t="s">
        <v>73</v>
      </c>
      <c r="AY96" s="229" t="s">
        <v>124</v>
      </c>
    </row>
    <row r="97" s="1" customFormat="1" ht="16.5" customHeight="1">
      <c r="B97" s="35"/>
      <c r="C97" s="201" t="s">
        <v>154</v>
      </c>
      <c r="D97" s="201" t="s">
        <v>127</v>
      </c>
      <c r="E97" s="202" t="s">
        <v>237</v>
      </c>
      <c r="F97" s="203" t="s">
        <v>238</v>
      </c>
      <c r="G97" s="204" t="s">
        <v>206</v>
      </c>
      <c r="H97" s="205">
        <v>265.19999999999999</v>
      </c>
      <c r="I97" s="206"/>
      <c r="J97" s="207">
        <f>ROUND(I97*H97,2)</f>
        <v>0</v>
      </c>
      <c r="K97" s="203" t="s">
        <v>197</v>
      </c>
      <c r="L97" s="40"/>
      <c r="M97" s="208" t="s">
        <v>19</v>
      </c>
      <c r="N97" s="209" t="s">
        <v>44</v>
      </c>
      <c r="O97" s="76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4" t="s">
        <v>145</v>
      </c>
      <c r="AT97" s="14" t="s">
        <v>127</v>
      </c>
      <c r="AU97" s="14" t="s">
        <v>83</v>
      </c>
      <c r="AY97" s="14" t="s">
        <v>124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4" t="s">
        <v>81</v>
      </c>
      <c r="BK97" s="212">
        <f>ROUND(I97*H97,2)</f>
        <v>0</v>
      </c>
      <c r="BL97" s="14" t="s">
        <v>145</v>
      </c>
      <c r="BM97" s="14" t="s">
        <v>513</v>
      </c>
    </row>
    <row r="98" s="1" customFormat="1" ht="22.5" customHeight="1">
      <c r="B98" s="35"/>
      <c r="C98" s="201" t="s">
        <v>161</v>
      </c>
      <c r="D98" s="201" t="s">
        <v>127</v>
      </c>
      <c r="E98" s="202" t="s">
        <v>241</v>
      </c>
      <c r="F98" s="203" t="s">
        <v>242</v>
      </c>
      <c r="G98" s="204" t="s">
        <v>243</v>
      </c>
      <c r="H98" s="205">
        <v>530.39999999999998</v>
      </c>
      <c r="I98" s="206"/>
      <c r="J98" s="207">
        <f>ROUND(I98*H98,2)</f>
        <v>0</v>
      </c>
      <c r="K98" s="203" t="s">
        <v>197</v>
      </c>
      <c r="L98" s="40"/>
      <c r="M98" s="208" t="s">
        <v>19</v>
      </c>
      <c r="N98" s="209" t="s">
        <v>44</v>
      </c>
      <c r="O98" s="76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14" t="s">
        <v>145</v>
      </c>
      <c r="AT98" s="14" t="s">
        <v>127</v>
      </c>
      <c r="AU98" s="14" t="s">
        <v>83</v>
      </c>
      <c r="AY98" s="14" t="s">
        <v>124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4" t="s">
        <v>81</v>
      </c>
      <c r="BK98" s="212">
        <f>ROUND(I98*H98,2)</f>
        <v>0</v>
      </c>
      <c r="BL98" s="14" t="s">
        <v>145</v>
      </c>
      <c r="BM98" s="14" t="s">
        <v>514</v>
      </c>
    </row>
    <row r="99" s="11" customFormat="1">
      <c r="B99" s="219"/>
      <c r="C99" s="220"/>
      <c r="D99" s="213" t="s">
        <v>208</v>
      </c>
      <c r="E99" s="221" t="s">
        <v>19</v>
      </c>
      <c r="F99" s="222" t="s">
        <v>515</v>
      </c>
      <c r="G99" s="220"/>
      <c r="H99" s="223">
        <v>530.39999999999998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208</v>
      </c>
      <c r="AU99" s="229" t="s">
        <v>83</v>
      </c>
      <c r="AV99" s="11" t="s">
        <v>83</v>
      </c>
      <c r="AW99" s="11" t="s">
        <v>35</v>
      </c>
      <c r="AX99" s="11" t="s">
        <v>73</v>
      </c>
      <c r="AY99" s="229" t="s">
        <v>124</v>
      </c>
    </row>
    <row r="100" s="1" customFormat="1" ht="22.5" customHeight="1">
      <c r="B100" s="35"/>
      <c r="C100" s="201" t="s">
        <v>168</v>
      </c>
      <c r="D100" s="201" t="s">
        <v>127</v>
      </c>
      <c r="E100" s="202" t="s">
        <v>516</v>
      </c>
      <c r="F100" s="203" t="s">
        <v>517</v>
      </c>
      <c r="G100" s="204" t="s">
        <v>196</v>
      </c>
      <c r="H100" s="205">
        <v>85</v>
      </c>
      <c r="I100" s="206"/>
      <c r="J100" s="207">
        <f>ROUND(I100*H100,2)</f>
        <v>0</v>
      </c>
      <c r="K100" s="203" t="s">
        <v>197</v>
      </c>
      <c r="L100" s="40"/>
      <c r="M100" s="208" t="s">
        <v>19</v>
      </c>
      <c r="N100" s="209" t="s">
        <v>44</v>
      </c>
      <c r="O100" s="76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4" t="s">
        <v>145</v>
      </c>
      <c r="AT100" s="14" t="s">
        <v>127</v>
      </c>
      <c r="AU100" s="14" t="s">
        <v>83</v>
      </c>
      <c r="AY100" s="14" t="s">
        <v>124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4" t="s">
        <v>81</v>
      </c>
      <c r="BK100" s="212">
        <f>ROUND(I100*H100,2)</f>
        <v>0</v>
      </c>
      <c r="BL100" s="14" t="s">
        <v>145</v>
      </c>
      <c r="BM100" s="14" t="s">
        <v>518</v>
      </c>
    </row>
    <row r="101" s="1" customFormat="1" ht="22.5" customHeight="1">
      <c r="B101" s="35"/>
      <c r="C101" s="201" t="s">
        <v>173</v>
      </c>
      <c r="D101" s="201" t="s">
        <v>127</v>
      </c>
      <c r="E101" s="202" t="s">
        <v>519</v>
      </c>
      <c r="F101" s="203" t="s">
        <v>520</v>
      </c>
      <c r="G101" s="204" t="s">
        <v>196</v>
      </c>
      <c r="H101" s="205">
        <v>85</v>
      </c>
      <c r="I101" s="206"/>
      <c r="J101" s="207">
        <f>ROUND(I101*H101,2)</f>
        <v>0</v>
      </c>
      <c r="K101" s="203" t="s">
        <v>197</v>
      </c>
      <c r="L101" s="40"/>
      <c r="M101" s="208" t="s">
        <v>19</v>
      </c>
      <c r="N101" s="209" t="s">
        <v>44</v>
      </c>
      <c r="O101" s="76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14" t="s">
        <v>145</v>
      </c>
      <c r="AT101" s="14" t="s">
        <v>127</v>
      </c>
      <c r="AU101" s="14" t="s">
        <v>83</v>
      </c>
      <c r="AY101" s="14" t="s">
        <v>124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4" t="s">
        <v>81</v>
      </c>
      <c r="BK101" s="212">
        <f>ROUND(I101*H101,2)</f>
        <v>0</v>
      </c>
      <c r="BL101" s="14" t="s">
        <v>145</v>
      </c>
      <c r="BM101" s="14" t="s">
        <v>521</v>
      </c>
    </row>
    <row r="102" s="1" customFormat="1" ht="16.5" customHeight="1">
      <c r="B102" s="35"/>
      <c r="C102" s="230" t="s">
        <v>178</v>
      </c>
      <c r="D102" s="230" t="s">
        <v>257</v>
      </c>
      <c r="E102" s="231" t="s">
        <v>522</v>
      </c>
      <c r="F102" s="232" t="s">
        <v>523</v>
      </c>
      <c r="G102" s="233" t="s">
        <v>524</v>
      </c>
      <c r="H102" s="234">
        <v>1.2749999999999999</v>
      </c>
      <c r="I102" s="235"/>
      <c r="J102" s="236">
        <f>ROUND(I102*H102,2)</f>
        <v>0</v>
      </c>
      <c r="K102" s="232" t="s">
        <v>197</v>
      </c>
      <c r="L102" s="237"/>
      <c r="M102" s="238" t="s">
        <v>19</v>
      </c>
      <c r="N102" s="239" t="s">
        <v>44</v>
      </c>
      <c r="O102" s="76"/>
      <c r="P102" s="210">
        <f>O102*H102</f>
        <v>0</v>
      </c>
      <c r="Q102" s="210">
        <v>0.001</v>
      </c>
      <c r="R102" s="210">
        <f>Q102*H102</f>
        <v>0.0012749999999999999</v>
      </c>
      <c r="S102" s="210">
        <v>0</v>
      </c>
      <c r="T102" s="211">
        <f>S102*H102</f>
        <v>0</v>
      </c>
      <c r="AR102" s="14" t="s">
        <v>168</v>
      </c>
      <c r="AT102" s="14" t="s">
        <v>257</v>
      </c>
      <c r="AU102" s="14" t="s">
        <v>83</v>
      </c>
      <c r="AY102" s="14" t="s">
        <v>124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4" t="s">
        <v>81</v>
      </c>
      <c r="BK102" s="212">
        <f>ROUND(I102*H102,2)</f>
        <v>0</v>
      </c>
      <c r="BL102" s="14" t="s">
        <v>145</v>
      </c>
      <c r="BM102" s="14" t="s">
        <v>525</v>
      </c>
    </row>
    <row r="103" s="11" customFormat="1">
      <c r="B103" s="219"/>
      <c r="C103" s="220"/>
      <c r="D103" s="213" t="s">
        <v>208</v>
      </c>
      <c r="E103" s="220"/>
      <c r="F103" s="222" t="s">
        <v>526</v>
      </c>
      <c r="G103" s="220"/>
      <c r="H103" s="223">
        <v>1.2749999999999999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208</v>
      </c>
      <c r="AU103" s="229" t="s">
        <v>83</v>
      </c>
      <c r="AV103" s="11" t="s">
        <v>83</v>
      </c>
      <c r="AW103" s="11" t="s">
        <v>4</v>
      </c>
      <c r="AX103" s="11" t="s">
        <v>81</v>
      </c>
      <c r="AY103" s="229" t="s">
        <v>124</v>
      </c>
    </row>
    <row r="104" s="1" customFormat="1" ht="16.5" customHeight="1">
      <c r="B104" s="35"/>
      <c r="C104" s="201" t="s">
        <v>240</v>
      </c>
      <c r="D104" s="201" t="s">
        <v>127</v>
      </c>
      <c r="E104" s="202" t="s">
        <v>262</v>
      </c>
      <c r="F104" s="203" t="s">
        <v>263</v>
      </c>
      <c r="G104" s="204" t="s">
        <v>196</v>
      </c>
      <c r="H104" s="205">
        <v>810</v>
      </c>
      <c r="I104" s="206"/>
      <c r="J104" s="207">
        <f>ROUND(I104*H104,2)</f>
        <v>0</v>
      </c>
      <c r="K104" s="203" t="s">
        <v>197</v>
      </c>
      <c r="L104" s="40"/>
      <c r="M104" s="208" t="s">
        <v>19</v>
      </c>
      <c r="N104" s="209" t="s">
        <v>44</v>
      </c>
      <c r="O104" s="76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4" t="s">
        <v>145</v>
      </c>
      <c r="AT104" s="14" t="s">
        <v>127</v>
      </c>
      <c r="AU104" s="14" t="s">
        <v>83</v>
      </c>
      <c r="AY104" s="14" t="s">
        <v>124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4" t="s">
        <v>81</v>
      </c>
      <c r="BK104" s="212">
        <f>ROUND(I104*H104,2)</f>
        <v>0</v>
      </c>
      <c r="BL104" s="14" t="s">
        <v>145</v>
      </c>
      <c r="BM104" s="14" t="s">
        <v>527</v>
      </c>
    </row>
    <row r="105" s="11" customFormat="1">
      <c r="B105" s="219"/>
      <c r="C105" s="220"/>
      <c r="D105" s="213" t="s">
        <v>208</v>
      </c>
      <c r="E105" s="221" t="s">
        <v>19</v>
      </c>
      <c r="F105" s="222" t="s">
        <v>528</v>
      </c>
      <c r="G105" s="220"/>
      <c r="H105" s="223">
        <v>810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208</v>
      </c>
      <c r="AU105" s="229" t="s">
        <v>83</v>
      </c>
      <c r="AV105" s="11" t="s">
        <v>83</v>
      </c>
      <c r="AW105" s="11" t="s">
        <v>35</v>
      </c>
      <c r="AX105" s="11" t="s">
        <v>73</v>
      </c>
      <c r="AY105" s="229" t="s">
        <v>124</v>
      </c>
    </row>
    <row r="106" s="10" customFormat="1" ht="22.8" customHeight="1">
      <c r="B106" s="185"/>
      <c r="C106" s="186"/>
      <c r="D106" s="187" t="s">
        <v>72</v>
      </c>
      <c r="E106" s="199" t="s">
        <v>123</v>
      </c>
      <c r="F106" s="199" t="s">
        <v>287</v>
      </c>
      <c r="G106" s="186"/>
      <c r="H106" s="186"/>
      <c r="I106" s="189"/>
      <c r="J106" s="200">
        <f>BK106</f>
        <v>0</v>
      </c>
      <c r="K106" s="186"/>
      <c r="L106" s="191"/>
      <c r="M106" s="192"/>
      <c r="N106" s="193"/>
      <c r="O106" s="193"/>
      <c r="P106" s="194">
        <f>SUM(P107:P121)</f>
        <v>0</v>
      </c>
      <c r="Q106" s="193"/>
      <c r="R106" s="194">
        <f>SUM(R107:R121)</f>
        <v>184.04270000000003</v>
      </c>
      <c r="S106" s="193"/>
      <c r="T106" s="195">
        <f>SUM(T107:T121)</f>
        <v>0</v>
      </c>
      <c r="AR106" s="196" t="s">
        <v>81</v>
      </c>
      <c r="AT106" s="197" t="s">
        <v>72</v>
      </c>
      <c r="AU106" s="197" t="s">
        <v>81</v>
      </c>
      <c r="AY106" s="196" t="s">
        <v>124</v>
      </c>
      <c r="BK106" s="198">
        <f>SUM(BK107:BK121)</f>
        <v>0</v>
      </c>
    </row>
    <row r="107" s="1" customFormat="1" ht="16.5" customHeight="1">
      <c r="B107" s="35"/>
      <c r="C107" s="201" t="s">
        <v>246</v>
      </c>
      <c r="D107" s="201" t="s">
        <v>127</v>
      </c>
      <c r="E107" s="202" t="s">
        <v>289</v>
      </c>
      <c r="F107" s="203" t="s">
        <v>290</v>
      </c>
      <c r="G107" s="204" t="s">
        <v>196</v>
      </c>
      <c r="H107" s="205">
        <v>160</v>
      </c>
      <c r="I107" s="206"/>
      <c r="J107" s="207">
        <f>ROUND(I107*H107,2)</f>
        <v>0</v>
      </c>
      <c r="K107" s="203" t="s">
        <v>197</v>
      </c>
      <c r="L107" s="40"/>
      <c r="M107" s="208" t="s">
        <v>19</v>
      </c>
      <c r="N107" s="209" t="s">
        <v>44</v>
      </c>
      <c r="O107" s="76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4" t="s">
        <v>145</v>
      </c>
      <c r="AT107" s="14" t="s">
        <v>127</v>
      </c>
      <c r="AU107" s="14" t="s">
        <v>83</v>
      </c>
      <c r="AY107" s="14" t="s">
        <v>124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4" t="s">
        <v>81</v>
      </c>
      <c r="BK107" s="212">
        <f>ROUND(I107*H107,2)</f>
        <v>0</v>
      </c>
      <c r="BL107" s="14" t="s">
        <v>145</v>
      </c>
      <c r="BM107" s="14" t="s">
        <v>529</v>
      </c>
    </row>
    <row r="108" s="1" customFormat="1">
      <c r="B108" s="35"/>
      <c r="C108" s="36"/>
      <c r="D108" s="213" t="s">
        <v>133</v>
      </c>
      <c r="E108" s="36"/>
      <c r="F108" s="214" t="s">
        <v>292</v>
      </c>
      <c r="G108" s="36"/>
      <c r="H108" s="36"/>
      <c r="I108" s="127"/>
      <c r="J108" s="36"/>
      <c r="K108" s="36"/>
      <c r="L108" s="40"/>
      <c r="M108" s="215"/>
      <c r="N108" s="76"/>
      <c r="O108" s="76"/>
      <c r="P108" s="76"/>
      <c r="Q108" s="76"/>
      <c r="R108" s="76"/>
      <c r="S108" s="76"/>
      <c r="T108" s="77"/>
      <c r="AT108" s="14" t="s">
        <v>133</v>
      </c>
      <c r="AU108" s="14" t="s">
        <v>83</v>
      </c>
    </row>
    <row r="109" s="1" customFormat="1" ht="16.5" customHeight="1">
      <c r="B109" s="35"/>
      <c r="C109" s="201" t="s">
        <v>251</v>
      </c>
      <c r="D109" s="201" t="s">
        <v>127</v>
      </c>
      <c r="E109" s="202" t="s">
        <v>298</v>
      </c>
      <c r="F109" s="203" t="s">
        <v>299</v>
      </c>
      <c r="G109" s="204" t="s">
        <v>196</v>
      </c>
      <c r="H109" s="205">
        <v>160</v>
      </c>
      <c r="I109" s="206"/>
      <c r="J109" s="207">
        <f>ROUND(I109*H109,2)</f>
        <v>0</v>
      </c>
      <c r="K109" s="203" t="s">
        <v>197</v>
      </c>
      <c r="L109" s="40"/>
      <c r="M109" s="208" t="s">
        <v>19</v>
      </c>
      <c r="N109" s="209" t="s">
        <v>44</v>
      </c>
      <c r="O109" s="76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14" t="s">
        <v>145</v>
      </c>
      <c r="AT109" s="14" t="s">
        <v>127</v>
      </c>
      <c r="AU109" s="14" t="s">
        <v>83</v>
      </c>
      <c r="AY109" s="14" t="s">
        <v>124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4" t="s">
        <v>81</v>
      </c>
      <c r="BK109" s="212">
        <f>ROUND(I109*H109,2)</f>
        <v>0</v>
      </c>
      <c r="BL109" s="14" t="s">
        <v>145</v>
      </c>
      <c r="BM109" s="14" t="s">
        <v>530</v>
      </c>
    </row>
    <row r="110" s="1" customFormat="1" ht="33.75" customHeight="1">
      <c r="B110" s="35"/>
      <c r="C110" s="201" t="s">
        <v>256</v>
      </c>
      <c r="D110" s="201" t="s">
        <v>127</v>
      </c>
      <c r="E110" s="202" t="s">
        <v>531</v>
      </c>
      <c r="F110" s="203" t="s">
        <v>532</v>
      </c>
      <c r="G110" s="204" t="s">
        <v>196</v>
      </c>
      <c r="H110" s="205">
        <v>650</v>
      </c>
      <c r="I110" s="206"/>
      <c r="J110" s="207">
        <f>ROUND(I110*H110,2)</f>
        <v>0</v>
      </c>
      <c r="K110" s="203" t="s">
        <v>197</v>
      </c>
      <c r="L110" s="40"/>
      <c r="M110" s="208" t="s">
        <v>19</v>
      </c>
      <c r="N110" s="209" t="s">
        <v>44</v>
      </c>
      <c r="O110" s="76"/>
      <c r="P110" s="210">
        <f>O110*H110</f>
        <v>0</v>
      </c>
      <c r="Q110" s="210">
        <v>0.084250000000000005</v>
      </c>
      <c r="R110" s="210">
        <f>Q110*H110</f>
        <v>54.762500000000003</v>
      </c>
      <c r="S110" s="210">
        <v>0</v>
      </c>
      <c r="T110" s="211">
        <f>S110*H110</f>
        <v>0</v>
      </c>
      <c r="AR110" s="14" t="s">
        <v>145</v>
      </c>
      <c r="AT110" s="14" t="s">
        <v>127</v>
      </c>
      <c r="AU110" s="14" t="s">
        <v>83</v>
      </c>
      <c r="AY110" s="14" t="s">
        <v>124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4" t="s">
        <v>81</v>
      </c>
      <c r="BK110" s="212">
        <f>ROUND(I110*H110,2)</f>
        <v>0</v>
      </c>
      <c r="BL110" s="14" t="s">
        <v>145</v>
      </c>
      <c r="BM110" s="14" t="s">
        <v>533</v>
      </c>
    </row>
    <row r="111" s="1" customFormat="1" ht="16.5" customHeight="1">
      <c r="B111" s="35"/>
      <c r="C111" s="230" t="s">
        <v>8</v>
      </c>
      <c r="D111" s="230" t="s">
        <v>257</v>
      </c>
      <c r="E111" s="231" t="s">
        <v>534</v>
      </c>
      <c r="F111" s="232" t="s">
        <v>535</v>
      </c>
      <c r="G111" s="233" t="s">
        <v>196</v>
      </c>
      <c r="H111" s="234">
        <v>642.60000000000002</v>
      </c>
      <c r="I111" s="235"/>
      <c r="J111" s="236">
        <f>ROUND(I111*H111,2)</f>
        <v>0</v>
      </c>
      <c r="K111" s="232" t="s">
        <v>197</v>
      </c>
      <c r="L111" s="237"/>
      <c r="M111" s="238" t="s">
        <v>19</v>
      </c>
      <c r="N111" s="239" t="s">
        <v>44</v>
      </c>
      <c r="O111" s="76"/>
      <c r="P111" s="210">
        <f>O111*H111</f>
        <v>0</v>
      </c>
      <c r="Q111" s="210">
        <v>0.13100000000000001</v>
      </c>
      <c r="R111" s="210">
        <f>Q111*H111</f>
        <v>84.180600000000013</v>
      </c>
      <c r="S111" s="210">
        <v>0</v>
      </c>
      <c r="T111" s="211">
        <f>S111*H111</f>
        <v>0</v>
      </c>
      <c r="AR111" s="14" t="s">
        <v>168</v>
      </c>
      <c r="AT111" s="14" t="s">
        <v>257</v>
      </c>
      <c r="AU111" s="14" t="s">
        <v>83</v>
      </c>
      <c r="AY111" s="14" t="s">
        <v>124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4" t="s">
        <v>81</v>
      </c>
      <c r="BK111" s="212">
        <f>ROUND(I111*H111,2)</f>
        <v>0</v>
      </c>
      <c r="BL111" s="14" t="s">
        <v>145</v>
      </c>
      <c r="BM111" s="14" t="s">
        <v>536</v>
      </c>
    </row>
    <row r="112" s="11" customFormat="1">
      <c r="B112" s="219"/>
      <c r="C112" s="220"/>
      <c r="D112" s="213" t="s">
        <v>208</v>
      </c>
      <c r="E112" s="221" t="s">
        <v>19</v>
      </c>
      <c r="F112" s="222" t="s">
        <v>537</v>
      </c>
      <c r="G112" s="220"/>
      <c r="H112" s="223">
        <v>630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208</v>
      </c>
      <c r="AU112" s="229" t="s">
        <v>83</v>
      </c>
      <c r="AV112" s="11" t="s">
        <v>83</v>
      </c>
      <c r="AW112" s="11" t="s">
        <v>35</v>
      </c>
      <c r="AX112" s="11" t="s">
        <v>73</v>
      </c>
      <c r="AY112" s="229" t="s">
        <v>124</v>
      </c>
    </row>
    <row r="113" s="11" customFormat="1">
      <c r="B113" s="219"/>
      <c r="C113" s="220"/>
      <c r="D113" s="213" t="s">
        <v>208</v>
      </c>
      <c r="E113" s="221" t="s">
        <v>19</v>
      </c>
      <c r="F113" s="222" t="s">
        <v>538</v>
      </c>
      <c r="G113" s="220"/>
      <c r="H113" s="223">
        <v>12.6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208</v>
      </c>
      <c r="AU113" s="229" t="s">
        <v>83</v>
      </c>
      <c r="AV113" s="11" t="s">
        <v>83</v>
      </c>
      <c r="AW113" s="11" t="s">
        <v>35</v>
      </c>
      <c r="AX113" s="11" t="s">
        <v>73</v>
      </c>
      <c r="AY113" s="229" t="s">
        <v>124</v>
      </c>
    </row>
    <row r="114" s="1" customFormat="1" ht="33.75" customHeight="1">
      <c r="B114" s="35"/>
      <c r="C114" s="201" t="s">
        <v>267</v>
      </c>
      <c r="D114" s="201" t="s">
        <v>127</v>
      </c>
      <c r="E114" s="202" t="s">
        <v>334</v>
      </c>
      <c r="F114" s="203" t="s">
        <v>335</v>
      </c>
      <c r="G114" s="204" t="s">
        <v>196</v>
      </c>
      <c r="H114" s="205">
        <v>160</v>
      </c>
      <c r="I114" s="206"/>
      <c r="J114" s="207">
        <f>ROUND(I114*H114,2)</f>
        <v>0</v>
      </c>
      <c r="K114" s="203" t="s">
        <v>197</v>
      </c>
      <c r="L114" s="40"/>
      <c r="M114" s="208" t="s">
        <v>19</v>
      </c>
      <c r="N114" s="209" t="s">
        <v>44</v>
      </c>
      <c r="O114" s="76"/>
      <c r="P114" s="210">
        <f>O114*H114</f>
        <v>0</v>
      </c>
      <c r="Q114" s="210">
        <v>0.085650000000000004</v>
      </c>
      <c r="R114" s="210">
        <f>Q114*H114</f>
        <v>13.704000000000001</v>
      </c>
      <c r="S114" s="210">
        <v>0</v>
      </c>
      <c r="T114" s="211">
        <f>S114*H114</f>
        <v>0</v>
      </c>
      <c r="AR114" s="14" t="s">
        <v>145</v>
      </c>
      <c r="AT114" s="14" t="s">
        <v>127</v>
      </c>
      <c r="AU114" s="14" t="s">
        <v>83</v>
      </c>
      <c r="AY114" s="14" t="s">
        <v>124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4" t="s">
        <v>81</v>
      </c>
      <c r="BK114" s="212">
        <f>ROUND(I114*H114,2)</f>
        <v>0</v>
      </c>
      <c r="BL114" s="14" t="s">
        <v>145</v>
      </c>
      <c r="BM114" s="14" t="s">
        <v>539</v>
      </c>
    </row>
    <row r="115" s="1" customFormat="1" ht="16.5" customHeight="1">
      <c r="B115" s="35"/>
      <c r="C115" s="230" t="s">
        <v>272</v>
      </c>
      <c r="D115" s="230" t="s">
        <v>257</v>
      </c>
      <c r="E115" s="231" t="s">
        <v>338</v>
      </c>
      <c r="F115" s="232" t="s">
        <v>339</v>
      </c>
      <c r="G115" s="233" t="s">
        <v>196</v>
      </c>
      <c r="H115" s="234">
        <v>163.19999999999999</v>
      </c>
      <c r="I115" s="235"/>
      <c r="J115" s="236">
        <f>ROUND(I115*H115,2)</f>
        <v>0</v>
      </c>
      <c r="K115" s="232" t="s">
        <v>197</v>
      </c>
      <c r="L115" s="237"/>
      <c r="M115" s="238" t="s">
        <v>19</v>
      </c>
      <c r="N115" s="239" t="s">
        <v>44</v>
      </c>
      <c r="O115" s="76"/>
      <c r="P115" s="210">
        <f>O115*H115</f>
        <v>0</v>
      </c>
      <c r="Q115" s="210">
        <v>0.17599999999999999</v>
      </c>
      <c r="R115" s="210">
        <f>Q115*H115</f>
        <v>28.723199999999995</v>
      </c>
      <c r="S115" s="210">
        <v>0</v>
      </c>
      <c r="T115" s="211">
        <f>S115*H115</f>
        <v>0</v>
      </c>
      <c r="AR115" s="14" t="s">
        <v>168</v>
      </c>
      <c r="AT115" s="14" t="s">
        <v>257</v>
      </c>
      <c r="AU115" s="14" t="s">
        <v>83</v>
      </c>
      <c r="AY115" s="14" t="s">
        <v>124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4" t="s">
        <v>81</v>
      </c>
      <c r="BK115" s="212">
        <f>ROUND(I115*H115,2)</f>
        <v>0</v>
      </c>
      <c r="BL115" s="14" t="s">
        <v>145</v>
      </c>
      <c r="BM115" s="14" t="s">
        <v>540</v>
      </c>
    </row>
    <row r="116" s="11" customFormat="1">
      <c r="B116" s="219"/>
      <c r="C116" s="220"/>
      <c r="D116" s="213" t="s">
        <v>208</v>
      </c>
      <c r="E116" s="221" t="s">
        <v>19</v>
      </c>
      <c r="F116" s="222" t="s">
        <v>541</v>
      </c>
      <c r="G116" s="220"/>
      <c r="H116" s="223">
        <v>160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208</v>
      </c>
      <c r="AU116" s="229" t="s">
        <v>83</v>
      </c>
      <c r="AV116" s="11" t="s">
        <v>83</v>
      </c>
      <c r="AW116" s="11" t="s">
        <v>35</v>
      </c>
      <c r="AX116" s="11" t="s">
        <v>73</v>
      </c>
      <c r="AY116" s="229" t="s">
        <v>124</v>
      </c>
    </row>
    <row r="117" s="11" customFormat="1">
      <c r="B117" s="219"/>
      <c r="C117" s="220"/>
      <c r="D117" s="213" t="s">
        <v>208</v>
      </c>
      <c r="E117" s="221" t="s">
        <v>19</v>
      </c>
      <c r="F117" s="222" t="s">
        <v>542</v>
      </c>
      <c r="G117" s="220"/>
      <c r="H117" s="223">
        <v>3.2000000000000002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208</v>
      </c>
      <c r="AU117" s="229" t="s">
        <v>83</v>
      </c>
      <c r="AV117" s="11" t="s">
        <v>83</v>
      </c>
      <c r="AW117" s="11" t="s">
        <v>35</v>
      </c>
      <c r="AX117" s="11" t="s">
        <v>73</v>
      </c>
      <c r="AY117" s="229" t="s">
        <v>124</v>
      </c>
    </row>
    <row r="118" s="1" customFormat="1" ht="16.5" customHeight="1">
      <c r="B118" s="35"/>
      <c r="C118" s="230" t="s">
        <v>276</v>
      </c>
      <c r="D118" s="230" t="s">
        <v>257</v>
      </c>
      <c r="E118" s="231" t="s">
        <v>543</v>
      </c>
      <c r="F118" s="232" t="s">
        <v>544</v>
      </c>
      <c r="G118" s="233" t="s">
        <v>196</v>
      </c>
      <c r="H118" s="234">
        <v>20.399999999999999</v>
      </c>
      <c r="I118" s="235"/>
      <c r="J118" s="236">
        <f>ROUND(I118*H118,2)</f>
        <v>0</v>
      </c>
      <c r="K118" s="232" t="s">
        <v>197</v>
      </c>
      <c r="L118" s="237"/>
      <c r="M118" s="238" t="s">
        <v>19</v>
      </c>
      <c r="N118" s="239" t="s">
        <v>44</v>
      </c>
      <c r="O118" s="76"/>
      <c r="P118" s="210">
        <f>O118*H118</f>
        <v>0</v>
      </c>
      <c r="Q118" s="210">
        <v>0.13100000000000001</v>
      </c>
      <c r="R118" s="210">
        <f>Q118*H118</f>
        <v>2.6724000000000001</v>
      </c>
      <c r="S118" s="210">
        <v>0</v>
      </c>
      <c r="T118" s="211">
        <f>S118*H118</f>
        <v>0</v>
      </c>
      <c r="AR118" s="14" t="s">
        <v>168</v>
      </c>
      <c r="AT118" s="14" t="s">
        <v>257</v>
      </c>
      <c r="AU118" s="14" t="s">
        <v>83</v>
      </c>
      <c r="AY118" s="14" t="s">
        <v>124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4" t="s">
        <v>81</v>
      </c>
      <c r="BK118" s="212">
        <f>ROUND(I118*H118,2)</f>
        <v>0</v>
      </c>
      <c r="BL118" s="14" t="s">
        <v>145</v>
      </c>
      <c r="BM118" s="14" t="s">
        <v>545</v>
      </c>
    </row>
    <row r="119" s="1" customFormat="1">
      <c r="B119" s="35"/>
      <c r="C119" s="36"/>
      <c r="D119" s="213" t="s">
        <v>133</v>
      </c>
      <c r="E119" s="36"/>
      <c r="F119" s="214" t="s">
        <v>546</v>
      </c>
      <c r="G119" s="36"/>
      <c r="H119" s="36"/>
      <c r="I119" s="127"/>
      <c r="J119" s="36"/>
      <c r="K119" s="36"/>
      <c r="L119" s="40"/>
      <c r="M119" s="215"/>
      <c r="N119" s="76"/>
      <c r="O119" s="76"/>
      <c r="P119" s="76"/>
      <c r="Q119" s="76"/>
      <c r="R119" s="76"/>
      <c r="S119" s="76"/>
      <c r="T119" s="77"/>
      <c r="AT119" s="14" t="s">
        <v>133</v>
      </c>
      <c r="AU119" s="14" t="s">
        <v>83</v>
      </c>
    </row>
    <row r="120" s="11" customFormat="1">
      <c r="B120" s="219"/>
      <c r="C120" s="220"/>
      <c r="D120" s="213" t="s">
        <v>208</v>
      </c>
      <c r="E120" s="221" t="s">
        <v>19</v>
      </c>
      <c r="F120" s="222" t="s">
        <v>288</v>
      </c>
      <c r="G120" s="220"/>
      <c r="H120" s="223">
        <v>20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208</v>
      </c>
      <c r="AU120" s="229" t="s">
        <v>83</v>
      </c>
      <c r="AV120" s="11" t="s">
        <v>83</v>
      </c>
      <c r="AW120" s="11" t="s">
        <v>35</v>
      </c>
      <c r="AX120" s="11" t="s">
        <v>73</v>
      </c>
      <c r="AY120" s="229" t="s">
        <v>124</v>
      </c>
    </row>
    <row r="121" s="11" customFormat="1">
      <c r="B121" s="219"/>
      <c r="C121" s="220"/>
      <c r="D121" s="213" t="s">
        <v>208</v>
      </c>
      <c r="E121" s="221" t="s">
        <v>19</v>
      </c>
      <c r="F121" s="222" t="s">
        <v>547</v>
      </c>
      <c r="G121" s="220"/>
      <c r="H121" s="223">
        <v>0.40000000000000002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208</v>
      </c>
      <c r="AU121" s="229" t="s">
        <v>83</v>
      </c>
      <c r="AV121" s="11" t="s">
        <v>83</v>
      </c>
      <c r="AW121" s="11" t="s">
        <v>35</v>
      </c>
      <c r="AX121" s="11" t="s">
        <v>73</v>
      </c>
      <c r="AY121" s="229" t="s">
        <v>124</v>
      </c>
    </row>
    <row r="122" s="10" customFormat="1" ht="22.8" customHeight="1">
      <c r="B122" s="185"/>
      <c r="C122" s="186"/>
      <c r="D122" s="187" t="s">
        <v>72</v>
      </c>
      <c r="E122" s="199" t="s">
        <v>173</v>
      </c>
      <c r="F122" s="199" t="s">
        <v>393</v>
      </c>
      <c r="G122" s="186"/>
      <c r="H122" s="186"/>
      <c r="I122" s="189"/>
      <c r="J122" s="200">
        <f>BK122</f>
        <v>0</v>
      </c>
      <c r="K122" s="186"/>
      <c r="L122" s="191"/>
      <c r="M122" s="192"/>
      <c r="N122" s="193"/>
      <c r="O122" s="193"/>
      <c r="P122" s="194">
        <f>SUM(P123:P126)</f>
        <v>0</v>
      </c>
      <c r="Q122" s="193"/>
      <c r="R122" s="194">
        <f>SUM(R123:R126)</f>
        <v>56.454399999999993</v>
      </c>
      <c r="S122" s="193"/>
      <c r="T122" s="195">
        <f>SUM(T123:T126)</f>
        <v>0</v>
      </c>
      <c r="AR122" s="196" t="s">
        <v>81</v>
      </c>
      <c r="AT122" s="197" t="s">
        <v>72</v>
      </c>
      <c r="AU122" s="197" t="s">
        <v>81</v>
      </c>
      <c r="AY122" s="196" t="s">
        <v>124</v>
      </c>
      <c r="BK122" s="198">
        <f>SUM(BK123:BK126)</f>
        <v>0</v>
      </c>
    </row>
    <row r="123" s="1" customFormat="1" ht="22.5" customHeight="1">
      <c r="B123" s="35"/>
      <c r="C123" s="201" t="s">
        <v>282</v>
      </c>
      <c r="D123" s="201" t="s">
        <v>127</v>
      </c>
      <c r="E123" s="202" t="s">
        <v>548</v>
      </c>
      <c r="F123" s="203" t="s">
        <v>549</v>
      </c>
      <c r="G123" s="204" t="s">
        <v>201</v>
      </c>
      <c r="H123" s="205">
        <v>320</v>
      </c>
      <c r="I123" s="206"/>
      <c r="J123" s="207">
        <f>ROUND(I123*H123,2)</f>
        <v>0</v>
      </c>
      <c r="K123" s="203" t="s">
        <v>197</v>
      </c>
      <c r="L123" s="40"/>
      <c r="M123" s="208" t="s">
        <v>19</v>
      </c>
      <c r="N123" s="209" t="s">
        <v>44</v>
      </c>
      <c r="O123" s="76"/>
      <c r="P123" s="210">
        <f>O123*H123</f>
        <v>0</v>
      </c>
      <c r="Q123" s="210">
        <v>0.1295</v>
      </c>
      <c r="R123" s="210">
        <f>Q123*H123</f>
        <v>41.439999999999998</v>
      </c>
      <c r="S123" s="210">
        <v>0</v>
      </c>
      <c r="T123" s="211">
        <f>S123*H123</f>
        <v>0</v>
      </c>
      <c r="AR123" s="14" t="s">
        <v>145</v>
      </c>
      <c r="AT123" s="14" t="s">
        <v>127</v>
      </c>
      <c r="AU123" s="14" t="s">
        <v>83</v>
      </c>
      <c r="AY123" s="14" t="s">
        <v>124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4" t="s">
        <v>81</v>
      </c>
      <c r="BK123" s="212">
        <f>ROUND(I123*H123,2)</f>
        <v>0</v>
      </c>
      <c r="BL123" s="14" t="s">
        <v>145</v>
      </c>
      <c r="BM123" s="14" t="s">
        <v>550</v>
      </c>
    </row>
    <row r="124" s="1" customFormat="1" ht="16.5" customHeight="1">
      <c r="B124" s="35"/>
      <c r="C124" s="230" t="s">
        <v>288</v>
      </c>
      <c r="D124" s="230" t="s">
        <v>257</v>
      </c>
      <c r="E124" s="231" t="s">
        <v>551</v>
      </c>
      <c r="F124" s="232" t="s">
        <v>552</v>
      </c>
      <c r="G124" s="233" t="s">
        <v>201</v>
      </c>
      <c r="H124" s="234">
        <v>326.39999999999998</v>
      </c>
      <c r="I124" s="235"/>
      <c r="J124" s="236">
        <f>ROUND(I124*H124,2)</f>
        <v>0</v>
      </c>
      <c r="K124" s="232" t="s">
        <v>197</v>
      </c>
      <c r="L124" s="237"/>
      <c r="M124" s="238" t="s">
        <v>19</v>
      </c>
      <c r="N124" s="239" t="s">
        <v>44</v>
      </c>
      <c r="O124" s="76"/>
      <c r="P124" s="210">
        <f>O124*H124</f>
        <v>0</v>
      </c>
      <c r="Q124" s="210">
        <v>0.045999999999999999</v>
      </c>
      <c r="R124" s="210">
        <f>Q124*H124</f>
        <v>15.014399999999998</v>
      </c>
      <c r="S124" s="210">
        <v>0</v>
      </c>
      <c r="T124" s="211">
        <f>S124*H124</f>
        <v>0</v>
      </c>
      <c r="AR124" s="14" t="s">
        <v>168</v>
      </c>
      <c r="AT124" s="14" t="s">
        <v>257</v>
      </c>
      <c r="AU124" s="14" t="s">
        <v>83</v>
      </c>
      <c r="AY124" s="14" t="s">
        <v>124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4" t="s">
        <v>81</v>
      </c>
      <c r="BK124" s="212">
        <f>ROUND(I124*H124,2)</f>
        <v>0</v>
      </c>
      <c r="BL124" s="14" t="s">
        <v>145</v>
      </c>
      <c r="BM124" s="14" t="s">
        <v>553</v>
      </c>
    </row>
    <row r="125" s="11" customFormat="1">
      <c r="B125" s="219"/>
      <c r="C125" s="220"/>
      <c r="D125" s="213" t="s">
        <v>208</v>
      </c>
      <c r="E125" s="221" t="s">
        <v>19</v>
      </c>
      <c r="F125" s="222" t="s">
        <v>554</v>
      </c>
      <c r="G125" s="220"/>
      <c r="H125" s="223">
        <v>320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208</v>
      </c>
      <c r="AU125" s="229" t="s">
        <v>83</v>
      </c>
      <c r="AV125" s="11" t="s">
        <v>83</v>
      </c>
      <c r="AW125" s="11" t="s">
        <v>35</v>
      </c>
      <c r="AX125" s="11" t="s">
        <v>73</v>
      </c>
      <c r="AY125" s="229" t="s">
        <v>124</v>
      </c>
    </row>
    <row r="126" s="11" customFormat="1">
      <c r="B126" s="219"/>
      <c r="C126" s="220"/>
      <c r="D126" s="213" t="s">
        <v>208</v>
      </c>
      <c r="E126" s="221" t="s">
        <v>19</v>
      </c>
      <c r="F126" s="222" t="s">
        <v>555</v>
      </c>
      <c r="G126" s="220"/>
      <c r="H126" s="223">
        <v>6.4000000000000004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208</v>
      </c>
      <c r="AU126" s="229" t="s">
        <v>83</v>
      </c>
      <c r="AV126" s="11" t="s">
        <v>83</v>
      </c>
      <c r="AW126" s="11" t="s">
        <v>35</v>
      </c>
      <c r="AX126" s="11" t="s">
        <v>73</v>
      </c>
      <c r="AY126" s="229" t="s">
        <v>124</v>
      </c>
    </row>
    <row r="127" s="10" customFormat="1" ht="22.8" customHeight="1">
      <c r="B127" s="185"/>
      <c r="C127" s="186"/>
      <c r="D127" s="187" t="s">
        <v>72</v>
      </c>
      <c r="E127" s="199" t="s">
        <v>482</v>
      </c>
      <c r="F127" s="199" t="s">
        <v>483</v>
      </c>
      <c r="G127" s="186"/>
      <c r="H127" s="186"/>
      <c r="I127" s="189"/>
      <c r="J127" s="200">
        <f>BK127</f>
        <v>0</v>
      </c>
      <c r="K127" s="186"/>
      <c r="L127" s="191"/>
      <c r="M127" s="192"/>
      <c r="N127" s="193"/>
      <c r="O127" s="193"/>
      <c r="P127" s="194">
        <f>SUM(P128:P131)</f>
        <v>0</v>
      </c>
      <c r="Q127" s="193"/>
      <c r="R127" s="194">
        <f>SUM(R128:R131)</f>
        <v>0</v>
      </c>
      <c r="S127" s="193"/>
      <c r="T127" s="195">
        <f>SUM(T128:T131)</f>
        <v>0</v>
      </c>
      <c r="AR127" s="196" t="s">
        <v>81</v>
      </c>
      <c r="AT127" s="197" t="s">
        <v>72</v>
      </c>
      <c r="AU127" s="197" t="s">
        <v>81</v>
      </c>
      <c r="AY127" s="196" t="s">
        <v>124</v>
      </c>
      <c r="BK127" s="198">
        <f>SUM(BK128:BK131)</f>
        <v>0</v>
      </c>
    </row>
    <row r="128" s="1" customFormat="1" ht="16.5" customHeight="1">
      <c r="B128" s="35"/>
      <c r="C128" s="201" t="s">
        <v>7</v>
      </c>
      <c r="D128" s="201" t="s">
        <v>127</v>
      </c>
      <c r="E128" s="202" t="s">
        <v>556</v>
      </c>
      <c r="F128" s="203" t="s">
        <v>557</v>
      </c>
      <c r="G128" s="204" t="s">
        <v>243</v>
      </c>
      <c r="H128" s="205">
        <v>258.10500000000002</v>
      </c>
      <c r="I128" s="206"/>
      <c r="J128" s="207">
        <f>ROUND(I128*H128,2)</f>
        <v>0</v>
      </c>
      <c r="K128" s="203" t="s">
        <v>19</v>
      </c>
      <c r="L128" s="40"/>
      <c r="M128" s="208" t="s">
        <v>19</v>
      </c>
      <c r="N128" s="209" t="s">
        <v>44</v>
      </c>
      <c r="O128" s="76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14" t="s">
        <v>145</v>
      </c>
      <c r="AT128" s="14" t="s">
        <v>127</v>
      </c>
      <c r="AU128" s="14" t="s">
        <v>83</v>
      </c>
      <c r="AY128" s="14" t="s">
        <v>124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4" t="s">
        <v>81</v>
      </c>
      <c r="BK128" s="212">
        <f>ROUND(I128*H128,2)</f>
        <v>0</v>
      </c>
      <c r="BL128" s="14" t="s">
        <v>145</v>
      </c>
      <c r="BM128" s="14" t="s">
        <v>558</v>
      </c>
    </row>
    <row r="129" s="1" customFormat="1" ht="22.5" customHeight="1">
      <c r="B129" s="35"/>
      <c r="C129" s="201" t="s">
        <v>297</v>
      </c>
      <c r="D129" s="201" t="s">
        <v>127</v>
      </c>
      <c r="E129" s="202" t="s">
        <v>559</v>
      </c>
      <c r="F129" s="203" t="s">
        <v>560</v>
      </c>
      <c r="G129" s="204" t="s">
        <v>243</v>
      </c>
      <c r="H129" s="205">
        <v>210.80500000000001</v>
      </c>
      <c r="I129" s="206"/>
      <c r="J129" s="207">
        <f>ROUND(I129*H129,2)</f>
        <v>0</v>
      </c>
      <c r="K129" s="203" t="s">
        <v>197</v>
      </c>
      <c r="L129" s="40"/>
      <c r="M129" s="208" t="s">
        <v>19</v>
      </c>
      <c r="N129" s="209" t="s">
        <v>44</v>
      </c>
      <c r="O129" s="76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14" t="s">
        <v>145</v>
      </c>
      <c r="AT129" s="14" t="s">
        <v>127</v>
      </c>
      <c r="AU129" s="14" t="s">
        <v>83</v>
      </c>
      <c r="AY129" s="14" t="s">
        <v>124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4" t="s">
        <v>81</v>
      </c>
      <c r="BK129" s="212">
        <f>ROUND(I129*H129,2)</f>
        <v>0</v>
      </c>
      <c r="BL129" s="14" t="s">
        <v>145</v>
      </c>
      <c r="BM129" s="14" t="s">
        <v>561</v>
      </c>
    </row>
    <row r="130" s="11" customFormat="1">
      <c r="B130" s="219"/>
      <c r="C130" s="220"/>
      <c r="D130" s="213" t="s">
        <v>208</v>
      </c>
      <c r="E130" s="221" t="s">
        <v>19</v>
      </c>
      <c r="F130" s="222" t="s">
        <v>562</v>
      </c>
      <c r="G130" s="220"/>
      <c r="H130" s="223">
        <v>210.80500000000001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208</v>
      </c>
      <c r="AU130" s="229" t="s">
        <v>83</v>
      </c>
      <c r="AV130" s="11" t="s">
        <v>83</v>
      </c>
      <c r="AW130" s="11" t="s">
        <v>35</v>
      </c>
      <c r="AX130" s="11" t="s">
        <v>81</v>
      </c>
      <c r="AY130" s="229" t="s">
        <v>124</v>
      </c>
    </row>
    <row r="131" s="1" customFormat="1" ht="22.5" customHeight="1">
      <c r="B131" s="35"/>
      <c r="C131" s="201" t="s">
        <v>301</v>
      </c>
      <c r="D131" s="201" t="s">
        <v>127</v>
      </c>
      <c r="E131" s="202" t="s">
        <v>495</v>
      </c>
      <c r="F131" s="203" t="s">
        <v>563</v>
      </c>
      <c r="G131" s="204" t="s">
        <v>243</v>
      </c>
      <c r="H131" s="205">
        <v>47.299999999999997</v>
      </c>
      <c r="I131" s="206"/>
      <c r="J131" s="207">
        <f>ROUND(I131*H131,2)</f>
        <v>0</v>
      </c>
      <c r="K131" s="203" t="s">
        <v>197</v>
      </c>
      <c r="L131" s="40"/>
      <c r="M131" s="243" t="s">
        <v>19</v>
      </c>
      <c r="N131" s="244" t="s">
        <v>44</v>
      </c>
      <c r="O131" s="217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14" t="s">
        <v>145</v>
      </c>
      <c r="AT131" s="14" t="s">
        <v>127</v>
      </c>
      <c r="AU131" s="14" t="s">
        <v>83</v>
      </c>
      <c r="AY131" s="14" t="s">
        <v>124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4" t="s">
        <v>81</v>
      </c>
      <c r="BK131" s="212">
        <f>ROUND(I131*H131,2)</f>
        <v>0</v>
      </c>
      <c r="BL131" s="14" t="s">
        <v>145</v>
      </c>
      <c r="BM131" s="14" t="s">
        <v>564</v>
      </c>
    </row>
    <row r="132" s="1" customFormat="1" ht="6.96" customHeight="1">
      <c r="B132" s="54"/>
      <c r="C132" s="55"/>
      <c r="D132" s="55"/>
      <c r="E132" s="55"/>
      <c r="F132" s="55"/>
      <c r="G132" s="55"/>
      <c r="H132" s="55"/>
      <c r="I132" s="151"/>
      <c r="J132" s="55"/>
      <c r="K132" s="55"/>
      <c r="L132" s="40"/>
    </row>
  </sheetData>
  <sheetProtection sheet="1" autoFilter="0" formatColumns="0" formatRows="0" objects="1" scenarios="1" spinCount="100000" saltValue="lT9/0PbkeX/iRahR0A8gpJsXV3ff2v21OjEdsxtR/AryQdt0WikxPM834Olidl1n2eRk1azzVPUnwBW20KK5wA==" hashValue="1QxDP0q0Oy4euyuMXBm+lkNxnT+ZifCNzo4QNyp4CUadnOZun0LJ/lKy1EH/efWYgsb/jmH5oxv7QhSQOdw8Xg==" algorithmName="SHA-512" password="99B0"/>
  <autoFilter ref="C83:K13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92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7"/>
      <c r="AT3" s="14" t="s">
        <v>83</v>
      </c>
    </row>
    <row r="4" ht="24.96" customHeight="1">
      <c r="B4" s="17"/>
      <c r="D4" s="124" t="s">
        <v>96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5" t="s">
        <v>16</v>
      </c>
      <c r="L6" s="17"/>
    </row>
    <row r="7" ht="16.5" customHeight="1">
      <c r="B7" s="17"/>
      <c r="E7" s="126" t="str">
        <f>'Rekapitulace stavby'!K6</f>
        <v>Rekonstrukce komunikací a chodníků v lokalitě U škol, Okříšky</v>
      </c>
      <c r="F7" s="125"/>
      <c r="G7" s="125"/>
      <c r="H7" s="125"/>
      <c r="L7" s="17"/>
    </row>
    <row r="8" s="1" customFormat="1" ht="12" customHeight="1">
      <c r="B8" s="40"/>
      <c r="D8" s="125" t="s">
        <v>97</v>
      </c>
      <c r="I8" s="127"/>
      <c r="L8" s="40"/>
    </row>
    <row r="9" s="1" customFormat="1" ht="36.96" customHeight="1">
      <c r="B9" s="40"/>
      <c r="E9" s="128" t="s">
        <v>565</v>
      </c>
      <c r="F9" s="1"/>
      <c r="G9" s="1"/>
      <c r="H9" s="1"/>
      <c r="I9" s="127"/>
      <c r="L9" s="40"/>
    </row>
    <row r="10" s="1" customFormat="1">
      <c r="B10" s="40"/>
      <c r="I10" s="127"/>
      <c r="L10" s="40"/>
    </row>
    <row r="11" s="1" customFormat="1" ht="12" customHeight="1">
      <c r="B11" s="40"/>
      <c r="D11" s="125" t="s">
        <v>18</v>
      </c>
      <c r="F11" s="14" t="s">
        <v>19</v>
      </c>
      <c r="I11" s="129" t="s">
        <v>20</v>
      </c>
      <c r="J11" s="14" t="s">
        <v>19</v>
      </c>
      <c r="L11" s="40"/>
    </row>
    <row r="12" s="1" customFormat="1" ht="12" customHeight="1">
      <c r="B12" s="40"/>
      <c r="D12" s="125" t="s">
        <v>21</v>
      </c>
      <c r="F12" s="14" t="s">
        <v>22</v>
      </c>
      <c r="I12" s="129" t="s">
        <v>23</v>
      </c>
      <c r="J12" s="130" t="str">
        <f>'Rekapitulace stavby'!AN8</f>
        <v>14. 2. 2019</v>
      </c>
      <c r="L12" s="40"/>
    </row>
    <row r="13" s="1" customFormat="1" ht="10.8" customHeight="1">
      <c r="B13" s="40"/>
      <c r="I13" s="127"/>
      <c r="L13" s="40"/>
    </row>
    <row r="14" s="1" customFormat="1" ht="12" customHeight="1">
      <c r="B14" s="40"/>
      <c r="D14" s="125" t="s">
        <v>25</v>
      </c>
      <c r="I14" s="129" t="s">
        <v>26</v>
      </c>
      <c r="J14" s="14" t="s">
        <v>19</v>
      </c>
      <c r="L14" s="40"/>
    </row>
    <row r="15" s="1" customFormat="1" ht="18" customHeight="1">
      <c r="B15" s="40"/>
      <c r="E15" s="14" t="s">
        <v>27</v>
      </c>
      <c r="I15" s="129" t="s">
        <v>28</v>
      </c>
      <c r="J15" s="14" t="s">
        <v>19</v>
      </c>
      <c r="L15" s="40"/>
    </row>
    <row r="16" s="1" customFormat="1" ht="6.96" customHeight="1">
      <c r="B16" s="40"/>
      <c r="I16" s="127"/>
      <c r="L16" s="40"/>
    </row>
    <row r="17" s="1" customFormat="1" ht="12" customHeight="1">
      <c r="B17" s="40"/>
      <c r="D17" s="125" t="s">
        <v>29</v>
      </c>
      <c r="I17" s="129" t="s">
        <v>26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9" t="s">
        <v>28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7"/>
      <c r="L19" s="40"/>
    </row>
    <row r="20" s="1" customFormat="1" ht="12" customHeight="1">
      <c r="B20" s="40"/>
      <c r="D20" s="125" t="s">
        <v>31</v>
      </c>
      <c r="I20" s="129" t="s">
        <v>26</v>
      </c>
      <c r="J20" s="14" t="s">
        <v>32</v>
      </c>
      <c r="L20" s="40"/>
    </row>
    <row r="21" s="1" customFormat="1" ht="18" customHeight="1">
      <c r="B21" s="40"/>
      <c r="E21" s="14" t="s">
        <v>33</v>
      </c>
      <c r="I21" s="129" t="s">
        <v>28</v>
      </c>
      <c r="J21" s="14" t="s">
        <v>34</v>
      </c>
      <c r="L21" s="40"/>
    </row>
    <row r="22" s="1" customFormat="1" ht="6.96" customHeight="1">
      <c r="B22" s="40"/>
      <c r="I22" s="127"/>
      <c r="L22" s="40"/>
    </row>
    <row r="23" s="1" customFormat="1" ht="12" customHeight="1">
      <c r="B23" s="40"/>
      <c r="D23" s="125" t="s">
        <v>36</v>
      </c>
      <c r="I23" s="129" t="s">
        <v>26</v>
      </c>
      <c r="J23" s="14" t="s">
        <v>32</v>
      </c>
      <c r="L23" s="40"/>
    </row>
    <row r="24" s="1" customFormat="1" ht="18" customHeight="1">
      <c r="B24" s="40"/>
      <c r="E24" s="14" t="s">
        <v>33</v>
      </c>
      <c r="I24" s="129" t="s">
        <v>28</v>
      </c>
      <c r="J24" s="14" t="s">
        <v>34</v>
      </c>
      <c r="L24" s="40"/>
    </row>
    <row r="25" s="1" customFormat="1" ht="6.96" customHeight="1">
      <c r="B25" s="40"/>
      <c r="I25" s="127"/>
      <c r="L25" s="40"/>
    </row>
    <row r="26" s="1" customFormat="1" ht="12" customHeight="1">
      <c r="B26" s="40"/>
      <c r="D26" s="125" t="s">
        <v>37</v>
      </c>
      <c r="I26" s="127"/>
      <c r="L26" s="40"/>
    </row>
    <row r="27" s="6" customFormat="1" ht="16.5" customHeight="1">
      <c r="B27" s="131"/>
      <c r="E27" s="132" t="s">
        <v>19</v>
      </c>
      <c r="F27" s="132"/>
      <c r="G27" s="132"/>
      <c r="H27" s="132"/>
      <c r="I27" s="133"/>
      <c r="L27" s="131"/>
    </row>
    <row r="28" s="1" customFormat="1" ht="6.96" customHeight="1">
      <c r="B28" s="40"/>
      <c r="I28" s="127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4"/>
      <c r="J29" s="68"/>
      <c r="K29" s="68"/>
      <c r="L29" s="40"/>
    </row>
    <row r="30" s="1" customFormat="1" ht="25.44" customHeight="1">
      <c r="B30" s="40"/>
      <c r="D30" s="135" t="s">
        <v>39</v>
      </c>
      <c r="I30" s="127"/>
      <c r="J30" s="136">
        <f>ROUND(J89, 2)</f>
        <v>0</v>
      </c>
      <c r="L30" s="40"/>
    </row>
    <row r="31" s="1" customFormat="1" ht="6.96" customHeight="1">
      <c r="B31" s="40"/>
      <c r="D31" s="68"/>
      <c r="E31" s="68"/>
      <c r="F31" s="68"/>
      <c r="G31" s="68"/>
      <c r="H31" s="68"/>
      <c r="I31" s="134"/>
      <c r="J31" s="68"/>
      <c r="K31" s="68"/>
      <c r="L31" s="40"/>
    </row>
    <row r="32" s="1" customFormat="1" ht="14.4" customHeight="1">
      <c r="B32" s="40"/>
      <c r="F32" s="137" t="s">
        <v>41</v>
      </c>
      <c r="I32" s="138" t="s">
        <v>40</v>
      </c>
      <c r="J32" s="137" t="s">
        <v>42</v>
      </c>
      <c r="L32" s="40"/>
    </row>
    <row r="33" s="1" customFormat="1" ht="14.4" customHeight="1">
      <c r="B33" s="40"/>
      <c r="D33" s="125" t="s">
        <v>43</v>
      </c>
      <c r="E33" s="125" t="s">
        <v>44</v>
      </c>
      <c r="F33" s="139">
        <f>ROUND((SUM(BE89:BE201)),  2)</f>
        <v>0</v>
      </c>
      <c r="I33" s="140">
        <v>0.20999999999999999</v>
      </c>
      <c r="J33" s="139">
        <f>ROUND(((SUM(BE89:BE201))*I33),  2)</f>
        <v>0</v>
      </c>
      <c r="L33" s="40"/>
    </row>
    <row r="34" s="1" customFormat="1" ht="14.4" customHeight="1">
      <c r="B34" s="40"/>
      <c r="E34" s="125" t="s">
        <v>45</v>
      </c>
      <c r="F34" s="139">
        <f>ROUND((SUM(BF89:BF201)),  2)</f>
        <v>0</v>
      </c>
      <c r="I34" s="140">
        <v>0.14999999999999999</v>
      </c>
      <c r="J34" s="139">
        <f>ROUND(((SUM(BF89:BF201))*I34),  2)</f>
        <v>0</v>
      </c>
      <c r="L34" s="40"/>
    </row>
    <row r="35" hidden="1" s="1" customFormat="1" ht="14.4" customHeight="1">
      <c r="B35" s="40"/>
      <c r="E35" s="125" t="s">
        <v>46</v>
      </c>
      <c r="F35" s="139">
        <f>ROUND((SUM(BG89:BG201)),  2)</f>
        <v>0</v>
      </c>
      <c r="I35" s="140">
        <v>0.20999999999999999</v>
      </c>
      <c r="J35" s="139">
        <f>0</f>
        <v>0</v>
      </c>
      <c r="L35" s="40"/>
    </row>
    <row r="36" hidden="1" s="1" customFormat="1" ht="14.4" customHeight="1">
      <c r="B36" s="40"/>
      <c r="E36" s="125" t="s">
        <v>47</v>
      </c>
      <c r="F36" s="139">
        <f>ROUND((SUM(BH89:BH201)),  2)</f>
        <v>0</v>
      </c>
      <c r="I36" s="140">
        <v>0.14999999999999999</v>
      </c>
      <c r="J36" s="139">
        <f>0</f>
        <v>0</v>
      </c>
      <c r="L36" s="40"/>
    </row>
    <row r="37" hidden="1" s="1" customFormat="1" ht="14.4" customHeight="1">
      <c r="B37" s="40"/>
      <c r="E37" s="125" t="s">
        <v>48</v>
      </c>
      <c r="F37" s="139">
        <f>ROUND((SUM(BI89:BI201)),  2)</f>
        <v>0</v>
      </c>
      <c r="I37" s="140">
        <v>0</v>
      </c>
      <c r="J37" s="139">
        <f>0</f>
        <v>0</v>
      </c>
      <c r="L37" s="40"/>
    </row>
    <row r="38" s="1" customFormat="1" ht="6.96" customHeight="1">
      <c r="B38" s="40"/>
      <c r="I38" s="127"/>
      <c r="L38" s="40"/>
    </row>
    <row r="39" s="1" customFormat="1" ht="25.44" customHeight="1">
      <c r="B39" s="40"/>
      <c r="C39" s="141"/>
      <c r="D39" s="142" t="s">
        <v>49</v>
      </c>
      <c r="E39" s="143"/>
      <c r="F39" s="143"/>
      <c r="G39" s="144" t="s">
        <v>50</v>
      </c>
      <c r="H39" s="145" t="s">
        <v>51</v>
      </c>
      <c r="I39" s="146"/>
      <c r="J39" s="147">
        <f>SUM(J30:J37)</f>
        <v>0</v>
      </c>
      <c r="K39" s="148"/>
      <c r="L39" s="40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40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40"/>
    </row>
    <row r="45" s="1" customFormat="1" ht="24.96" customHeight="1">
      <c r="B45" s="35"/>
      <c r="C45" s="20" t="s">
        <v>99</v>
      </c>
      <c r="D45" s="36"/>
      <c r="E45" s="36"/>
      <c r="F45" s="36"/>
      <c r="G45" s="36"/>
      <c r="H45" s="36"/>
      <c r="I45" s="127"/>
      <c r="J45" s="36"/>
      <c r="K45" s="36"/>
      <c r="L45" s="40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127"/>
      <c r="J46" s="36"/>
      <c r="K46" s="36"/>
      <c r="L46" s="40"/>
    </row>
    <row r="47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7"/>
      <c r="J47" s="36"/>
      <c r="K47" s="36"/>
      <c r="L47" s="40"/>
    </row>
    <row r="48" s="1" customFormat="1" ht="16.5" customHeight="1">
      <c r="B48" s="35"/>
      <c r="C48" s="36"/>
      <c r="D48" s="36"/>
      <c r="E48" s="155" t="str">
        <f>E7</f>
        <v>Rekonstrukce komunikací a chodníků v lokalitě U škol, Okříšky</v>
      </c>
      <c r="F48" s="29"/>
      <c r="G48" s="29"/>
      <c r="H48" s="29"/>
      <c r="I48" s="127"/>
      <c r="J48" s="36"/>
      <c r="K48" s="36"/>
      <c r="L48" s="40"/>
    </row>
    <row r="49" s="1" customFormat="1" ht="12" customHeight="1">
      <c r="B49" s="35"/>
      <c r="C49" s="29" t="s">
        <v>97</v>
      </c>
      <c r="D49" s="36"/>
      <c r="E49" s="36"/>
      <c r="F49" s="36"/>
      <c r="G49" s="36"/>
      <c r="H49" s="36"/>
      <c r="I49" s="127"/>
      <c r="J49" s="36"/>
      <c r="K49" s="36"/>
      <c r="L49" s="40"/>
    </row>
    <row r="50" s="1" customFormat="1" ht="16.5" customHeight="1">
      <c r="B50" s="35"/>
      <c r="C50" s="36"/>
      <c r="D50" s="36"/>
      <c r="E50" s="61" t="str">
        <f>E9</f>
        <v>SO 107.1 - Rekonstrukce velkého parkoviště na ulici U Stadionu_komunikace+parkoviště</v>
      </c>
      <c r="F50" s="36"/>
      <c r="G50" s="36"/>
      <c r="H50" s="36"/>
      <c r="I50" s="127"/>
      <c r="J50" s="36"/>
      <c r="K50" s="36"/>
      <c r="L50" s="40"/>
    </row>
    <row r="51" s="1" customFormat="1" ht="6.96" customHeight="1">
      <c r="B51" s="35"/>
      <c r="C51" s="36"/>
      <c r="D51" s="36"/>
      <c r="E51" s="36"/>
      <c r="F51" s="36"/>
      <c r="G51" s="36"/>
      <c r="H51" s="36"/>
      <c r="I51" s="127"/>
      <c r="J51" s="36"/>
      <c r="K51" s="36"/>
      <c r="L51" s="40"/>
    </row>
    <row r="52" s="1" customFormat="1" ht="12" customHeight="1">
      <c r="B52" s="35"/>
      <c r="C52" s="29" t="s">
        <v>21</v>
      </c>
      <c r="D52" s="36"/>
      <c r="E52" s="36"/>
      <c r="F52" s="24" t="str">
        <f>F12</f>
        <v>Okříšky</v>
      </c>
      <c r="G52" s="36"/>
      <c r="H52" s="36"/>
      <c r="I52" s="129" t="s">
        <v>23</v>
      </c>
      <c r="J52" s="64" t="str">
        <f>IF(J12="","",J12)</f>
        <v>14. 2. 2019</v>
      </c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7"/>
      <c r="J53" s="36"/>
      <c r="K53" s="36"/>
      <c r="L53" s="40"/>
    </row>
    <row r="54" s="1" customFormat="1" ht="13.65" customHeight="1">
      <c r="B54" s="35"/>
      <c r="C54" s="29" t="s">
        <v>25</v>
      </c>
      <c r="D54" s="36"/>
      <c r="E54" s="36"/>
      <c r="F54" s="24" t="str">
        <f>E15</f>
        <v>Městys Okříšky</v>
      </c>
      <c r="G54" s="36"/>
      <c r="H54" s="36"/>
      <c r="I54" s="129" t="s">
        <v>31</v>
      </c>
      <c r="J54" s="33" t="str">
        <f>E21</f>
        <v>PROfi Jihlava spol. s r.o.</v>
      </c>
      <c r="K54" s="36"/>
      <c r="L54" s="40"/>
    </row>
    <row r="55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9" t="s">
        <v>36</v>
      </c>
      <c r="J55" s="33" t="str">
        <f>E24</f>
        <v>PROfi Jihlava spol. s r.o.</v>
      </c>
      <c r="K55" s="36"/>
      <c r="L55" s="40"/>
    </row>
    <row r="56" s="1" customFormat="1" ht="10.32" customHeight="1">
      <c r="B56" s="35"/>
      <c r="C56" s="36"/>
      <c r="D56" s="36"/>
      <c r="E56" s="36"/>
      <c r="F56" s="36"/>
      <c r="G56" s="36"/>
      <c r="H56" s="36"/>
      <c r="I56" s="127"/>
      <c r="J56" s="36"/>
      <c r="K56" s="36"/>
      <c r="L56" s="40"/>
    </row>
    <row r="57" s="1" customFormat="1" ht="29.28" customHeight="1">
      <c r="B57" s="35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7"/>
      <c r="J58" s="36"/>
      <c r="K58" s="36"/>
      <c r="L58" s="40"/>
    </row>
    <row r="59" s="1" customFormat="1" ht="22.8" customHeight="1">
      <c r="B59" s="35"/>
      <c r="C59" s="160" t="s">
        <v>71</v>
      </c>
      <c r="D59" s="36"/>
      <c r="E59" s="36"/>
      <c r="F59" s="36"/>
      <c r="G59" s="36"/>
      <c r="H59" s="36"/>
      <c r="I59" s="127"/>
      <c r="J59" s="94">
        <f>J89</f>
        <v>0</v>
      </c>
      <c r="K59" s="36"/>
      <c r="L59" s="40"/>
      <c r="AU59" s="14" t="s">
        <v>102</v>
      </c>
    </row>
    <row r="60" s="7" customFormat="1" ht="24.96" customHeight="1">
      <c r="B60" s="161"/>
      <c r="C60" s="162"/>
      <c r="D60" s="163" t="s">
        <v>183</v>
      </c>
      <c r="E60" s="164"/>
      <c r="F60" s="164"/>
      <c r="G60" s="164"/>
      <c r="H60" s="164"/>
      <c r="I60" s="165"/>
      <c r="J60" s="166">
        <f>J90</f>
        <v>0</v>
      </c>
      <c r="K60" s="162"/>
      <c r="L60" s="167"/>
    </row>
    <row r="61" s="8" customFormat="1" ht="19.92" customHeight="1">
      <c r="B61" s="168"/>
      <c r="C61" s="169"/>
      <c r="D61" s="170" t="s">
        <v>184</v>
      </c>
      <c r="E61" s="171"/>
      <c r="F61" s="171"/>
      <c r="G61" s="171"/>
      <c r="H61" s="171"/>
      <c r="I61" s="172"/>
      <c r="J61" s="173">
        <f>J91</f>
        <v>0</v>
      </c>
      <c r="K61" s="169"/>
      <c r="L61" s="174"/>
    </row>
    <row r="62" s="8" customFormat="1" ht="19.92" customHeight="1">
      <c r="B62" s="168"/>
      <c r="C62" s="169"/>
      <c r="D62" s="170" t="s">
        <v>185</v>
      </c>
      <c r="E62" s="171"/>
      <c r="F62" s="171"/>
      <c r="G62" s="171"/>
      <c r="H62" s="171"/>
      <c r="I62" s="172"/>
      <c r="J62" s="173">
        <f>J121</f>
        <v>0</v>
      </c>
      <c r="K62" s="169"/>
      <c r="L62" s="174"/>
    </row>
    <row r="63" s="8" customFormat="1" ht="19.92" customHeight="1">
      <c r="B63" s="168"/>
      <c r="C63" s="169"/>
      <c r="D63" s="170" t="s">
        <v>186</v>
      </c>
      <c r="E63" s="171"/>
      <c r="F63" s="171"/>
      <c r="G63" s="171"/>
      <c r="H63" s="171"/>
      <c r="I63" s="172"/>
      <c r="J63" s="173">
        <f>J127</f>
        <v>0</v>
      </c>
      <c r="K63" s="169"/>
      <c r="L63" s="174"/>
    </row>
    <row r="64" s="8" customFormat="1" ht="19.92" customHeight="1">
      <c r="B64" s="168"/>
      <c r="C64" s="169"/>
      <c r="D64" s="170" t="s">
        <v>187</v>
      </c>
      <c r="E64" s="171"/>
      <c r="F64" s="171"/>
      <c r="G64" s="171"/>
      <c r="H64" s="171"/>
      <c r="I64" s="172"/>
      <c r="J64" s="173">
        <f>J130</f>
        <v>0</v>
      </c>
      <c r="K64" s="169"/>
      <c r="L64" s="174"/>
    </row>
    <row r="65" s="8" customFormat="1" ht="19.92" customHeight="1">
      <c r="B65" s="168"/>
      <c r="C65" s="169"/>
      <c r="D65" s="170" t="s">
        <v>188</v>
      </c>
      <c r="E65" s="171"/>
      <c r="F65" s="171"/>
      <c r="G65" s="171"/>
      <c r="H65" s="171"/>
      <c r="I65" s="172"/>
      <c r="J65" s="173">
        <f>J150</f>
        <v>0</v>
      </c>
      <c r="K65" s="169"/>
      <c r="L65" s="174"/>
    </row>
    <row r="66" s="8" customFormat="1" ht="19.92" customHeight="1">
      <c r="B66" s="168"/>
      <c r="C66" s="169"/>
      <c r="D66" s="170" t="s">
        <v>189</v>
      </c>
      <c r="E66" s="171"/>
      <c r="F66" s="171"/>
      <c r="G66" s="171"/>
      <c r="H66" s="171"/>
      <c r="I66" s="172"/>
      <c r="J66" s="173">
        <f>J164</f>
        <v>0</v>
      </c>
      <c r="K66" s="169"/>
      <c r="L66" s="174"/>
    </row>
    <row r="67" s="8" customFormat="1" ht="19.92" customHeight="1">
      <c r="B67" s="168"/>
      <c r="C67" s="169"/>
      <c r="D67" s="170" t="s">
        <v>190</v>
      </c>
      <c r="E67" s="171"/>
      <c r="F67" s="171"/>
      <c r="G67" s="171"/>
      <c r="H67" s="171"/>
      <c r="I67" s="172"/>
      <c r="J67" s="173">
        <f>J192</f>
        <v>0</v>
      </c>
      <c r="K67" s="169"/>
      <c r="L67" s="174"/>
    </row>
    <row r="68" s="7" customFormat="1" ht="24.96" customHeight="1">
      <c r="B68" s="161"/>
      <c r="C68" s="162"/>
      <c r="D68" s="163" t="s">
        <v>566</v>
      </c>
      <c r="E68" s="164"/>
      <c r="F68" s="164"/>
      <c r="G68" s="164"/>
      <c r="H68" s="164"/>
      <c r="I68" s="165"/>
      <c r="J68" s="166">
        <f>J198</f>
        <v>0</v>
      </c>
      <c r="K68" s="162"/>
      <c r="L68" s="167"/>
    </row>
    <row r="69" s="8" customFormat="1" ht="19.92" customHeight="1">
      <c r="B69" s="168"/>
      <c r="C69" s="169"/>
      <c r="D69" s="170" t="s">
        <v>567</v>
      </c>
      <c r="E69" s="171"/>
      <c r="F69" s="171"/>
      <c r="G69" s="171"/>
      <c r="H69" s="171"/>
      <c r="I69" s="172"/>
      <c r="J69" s="173">
        <f>J199</f>
        <v>0</v>
      </c>
      <c r="K69" s="169"/>
      <c r="L69" s="174"/>
    </row>
    <row r="70" s="1" customFormat="1" ht="21.84" customHeight="1">
      <c r="B70" s="35"/>
      <c r="C70" s="36"/>
      <c r="D70" s="36"/>
      <c r="E70" s="36"/>
      <c r="F70" s="36"/>
      <c r="G70" s="36"/>
      <c r="H70" s="36"/>
      <c r="I70" s="127"/>
      <c r="J70" s="36"/>
      <c r="K70" s="36"/>
      <c r="L70" s="40"/>
    </row>
    <row r="71" s="1" customFormat="1" ht="6.96" customHeight="1">
      <c r="B71" s="54"/>
      <c r="C71" s="55"/>
      <c r="D71" s="55"/>
      <c r="E71" s="55"/>
      <c r="F71" s="55"/>
      <c r="G71" s="55"/>
      <c r="H71" s="55"/>
      <c r="I71" s="151"/>
      <c r="J71" s="55"/>
      <c r="K71" s="55"/>
      <c r="L71" s="40"/>
    </row>
    <row r="75" s="1" customFormat="1" ht="6.96" customHeight="1">
      <c r="B75" s="56"/>
      <c r="C75" s="57"/>
      <c r="D75" s="57"/>
      <c r="E75" s="57"/>
      <c r="F75" s="57"/>
      <c r="G75" s="57"/>
      <c r="H75" s="57"/>
      <c r="I75" s="154"/>
      <c r="J75" s="57"/>
      <c r="K75" s="57"/>
      <c r="L75" s="40"/>
    </row>
    <row r="76" s="1" customFormat="1" ht="24.96" customHeight="1">
      <c r="B76" s="35"/>
      <c r="C76" s="20" t="s">
        <v>108</v>
      </c>
      <c r="D76" s="36"/>
      <c r="E76" s="36"/>
      <c r="F76" s="36"/>
      <c r="G76" s="36"/>
      <c r="H76" s="36"/>
      <c r="I76" s="127"/>
      <c r="J76" s="36"/>
      <c r="K76" s="36"/>
      <c r="L76" s="40"/>
    </row>
    <row r="77" s="1" customFormat="1" ht="6.96" customHeight="1">
      <c r="B77" s="35"/>
      <c r="C77" s="36"/>
      <c r="D77" s="36"/>
      <c r="E77" s="36"/>
      <c r="F77" s="36"/>
      <c r="G77" s="36"/>
      <c r="H77" s="36"/>
      <c r="I77" s="127"/>
      <c r="J77" s="36"/>
      <c r="K77" s="36"/>
      <c r="L77" s="40"/>
    </row>
    <row r="78" s="1" customFormat="1" ht="12" customHeight="1">
      <c r="B78" s="35"/>
      <c r="C78" s="29" t="s">
        <v>16</v>
      </c>
      <c r="D78" s="36"/>
      <c r="E78" s="36"/>
      <c r="F78" s="36"/>
      <c r="G78" s="36"/>
      <c r="H78" s="36"/>
      <c r="I78" s="127"/>
      <c r="J78" s="36"/>
      <c r="K78" s="36"/>
      <c r="L78" s="40"/>
    </row>
    <row r="79" s="1" customFormat="1" ht="16.5" customHeight="1">
      <c r="B79" s="35"/>
      <c r="C79" s="36"/>
      <c r="D79" s="36"/>
      <c r="E79" s="155" t="str">
        <f>E7</f>
        <v>Rekonstrukce komunikací a chodníků v lokalitě U škol, Okříšky</v>
      </c>
      <c r="F79" s="29"/>
      <c r="G79" s="29"/>
      <c r="H79" s="29"/>
      <c r="I79" s="127"/>
      <c r="J79" s="36"/>
      <c r="K79" s="36"/>
      <c r="L79" s="40"/>
    </row>
    <row r="80" s="1" customFormat="1" ht="12" customHeight="1">
      <c r="B80" s="35"/>
      <c r="C80" s="29" t="s">
        <v>97</v>
      </c>
      <c r="D80" s="36"/>
      <c r="E80" s="36"/>
      <c r="F80" s="36"/>
      <c r="G80" s="36"/>
      <c r="H80" s="36"/>
      <c r="I80" s="127"/>
      <c r="J80" s="36"/>
      <c r="K80" s="36"/>
      <c r="L80" s="40"/>
    </row>
    <row r="81" s="1" customFormat="1" ht="16.5" customHeight="1">
      <c r="B81" s="35"/>
      <c r="C81" s="36"/>
      <c r="D81" s="36"/>
      <c r="E81" s="61" t="str">
        <f>E9</f>
        <v>SO 107.1 - Rekonstrukce velkého parkoviště na ulici U Stadionu_komunikace+parkoviště</v>
      </c>
      <c r="F81" s="36"/>
      <c r="G81" s="36"/>
      <c r="H81" s="36"/>
      <c r="I81" s="127"/>
      <c r="J81" s="36"/>
      <c r="K81" s="36"/>
      <c r="L81" s="40"/>
    </row>
    <row r="82" s="1" customFormat="1" ht="6.96" customHeight="1">
      <c r="B82" s="35"/>
      <c r="C82" s="36"/>
      <c r="D82" s="36"/>
      <c r="E82" s="36"/>
      <c r="F82" s="36"/>
      <c r="G82" s="36"/>
      <c r="H82" s="36"/>
      <c r="I82" s="127"/>
      <c r="J82" s="36"/>
      <c r="K82" s="36"/>
      <c r="L82" s="40"/>
    </row>
    <row r="83" s="1" customFormat="1" ht="12" customHeight="1">
      <c r="B83" s="35"/>
      <c r="C83" s="29" t="s">
        <v>21</v>
      </c>
      <c r="D83" s="36"/>
      <c r="E83" s="36"/>
      <c r="F83" s="24" t="str">
        <f>F12</f>
        <v>Okříšky</v>
      </c>
      <c r="G83" s="36"/>
      <c r="H83" s="36"/>
      <c r="I83" s="129" t="s">
        <v>23</v>
      </c>
      <c r="J83" s="64" t="str">
        <f>IF(J12="","",J12)</f>
        <v>14. 2. 2019</v>
      </c>
      <c r="K83" s="36"/>
      <c r="L83" s="40"/>
    </row>
    <row r="84" s="1" customFormat="1" ht="6.96" customHeight="1">
      <c r="B84" s="35"/>
      <c r="C84" s="36"/>
      <c r="D84" s="36"/>
      <c r="E84" s="36"/>
      <c r="F84" s="36"/>
      <c r="G84" s="36"/>
      <c r="H84" s="36"/>
      <c r="I84" s="127"/>
      <c r="J84" s="36"/>
      <c r="K84" s="36"/>
      <c r="L84" s="40"/>
    </row>
    <row r="85" s="1" customFormat="1" ht="13.65" customHeight="1">
      <c r="B85" s="35"/>
      <c r="C85" s="29" t="s">
        <v>25</v>
      </c>
      <c r="D85" s="36"/>
      <c r="E85" s="36"/>
      <c r="F85" s="24" t="str">
        <f>E15</f>
        <v>Městys Okříšky</v>
      </c>
      <c r="G85" s="36"/>
      <c r="H85" s="36"/>
      <c r="I85" s="129" t="s">
        <v>31</v>
      </c>
      <c r="J85" s="33" t="str">
        <f>E21</f>
        <v>PROfi Jihlava spol. s r.o.</v>
      </c>
      <c r="K85" s="36"/>
      <c r="L85" s="40"/>
    </row>
    <row r="86" s="1" customFormat="1" ht="13.65" customHeight="1">
      <c r="B86" s="35"/>
      <c r="C86" s="29" t="s">
        <v>29</v>
      </c>
      <c r="D86" s="36"/>
      <c r="E86" s="36"/>
      <c r="F86" s="24" t="str">
        <f>IF(E18="","",E18)</f>
        <v>Vyplň údaj</v>
      </c>
      <c r="G86" s="36"/>
      <c r="H86" s="36"/>
      <c r="I86" s="129" t="s">
        <v>36</v>
      </c>
      <c r="J86" s="33" t="str">
        <f>E24</f>
        <v>PROfi Jihlava spol. s r.o.</v>
      </c>
      <c r="K86" s="36"/>
      <c r="L86" s="40"/>
    </row>
    <row r="87" s="1" customFormat="1" ht="10.32" customHeight="1">
      <c r="B87" s="35"/>
      <c r="C87" s="36"/>
      <c r="D87" s="36"/>
      <c r="E87" s="36"/>
      <c r="F87" s="36"/>
      <c r="G87" s="36"/>
      <c r="H87" s="36"/>
      <c r="I87" s="127"/>
      <c r="J87" s="36"/>
      <c r="K87" s="36"/>
      <c r="L87" s="40"/>
    </row>
    <row r="88" s="9" customFormat="1" ht="29.28" customHeight="1">
      <c r="B88" s="175"/>
      <c r="C88" s="176" t="s">
        <v>109</v>
      </c>
      <c r="D88" s="177" t="s">
        <v>58</v>
      </c>
      <c r="E88" s="177" t="s">
        <v>54</v>
      </c>
      <c r="F88" s="177" t="s">
        <v>55</v>
      </c>
      <c r="G88" s="177" t="s">
        <v>110</v>
      </c>
      <c r="H88" s="177" t="s">
        <v>111</v>
      </c>
      <c r="I88" s="178" t="s">
        <v>112</v>
      </c>
      <c r="J88" s="177" t="s">
        <v>101</v>
      </c>
      <c r="K88" s="179" t="s">
        <v>113</v>
      </c>
      <c r="L88" s="180"/>
      <c r="M88" s="84" t="s">
        <v>19</v>
      </c>
      <c r="N88" s="85" t="s">
        <v>43</v>
      </c>
      <c r="O88" s="85" t="s">
        <v>114</v>
      </c>
      <c r="P88" s="85" t="s">
        <v>115</v>
      </c>
      <c r="Q88" s="85" t="s">
        <v>116</v>
      </c>
      <c r="R88" s="85" t="s">
        <v>117</v>
      </c>
      <c r="S88" s="85" t="s">
        <v>118</v>
      </c>
      <c r="T88" s="86" t="s">
        <v>119</v>
      </c>
    </row>
    <row r="89" s="1" customFormat="1" ht="22.8" customHeight="1">
      <c r="B89" s="35"/>
      <c r="C89" s="91" t="s">
        <v>120</v>
      </c>
      <c r="D89" s="36"/>
      <c r="E89" s="36"/>
      <c r="F89" s="36"/>
      <c r="G89" s="36"/>
      <c r="H89" s="36"/>
      <c r="I89" s="127"/>
      <c r="J89" s="181">
        <f>BK89</f>
        <v>0</v>
      </c>
      <c r="K89" s="36"/>
      <c r="L89" s="40"/>
      <c r="M89" s="87"/>
      <c r="N89" s="88"/>
      <c r="O89" s="88"/>
      <c r="P89" s="182">
        <f>P90+P198</f>
        <v>0</v>
      </c>
      <c r="Q89" s="88"/>
      <c r="R89" s="182">
        <f>R90+R198</f>
        <v>266.13742120000006</v>
      </c>
      <c r="S89" s="88"/>
      <c r="T89" s="183">
        <f>T90+T198</f>
        <v>398.02500000000003</v>
      </c>
      <c r="AT89" s="14" t="s">
        <v>72</v>
      </c>
      <c r="AU89" s="14" t="s">
        <v>102</v>
      </c>
      <c r="BK89" s="184">
        <f>BK90+BK198</f>
        <v>0</v>
      </c>
    </row>
    <row r="90" s="10" customFormat="1" ht="25.92" customHeight="1">
      <c r="B90" s="185"/>
      <c r="C90" s="186"/>
      <c r="D90" s="187" t="s">
        <v>72</v>
      </c>
      <c r="E90" s="188" t="s">
        <v>191</v>
      </c>
      <c r="F90" s="188" t="s">
        <v>192</v>
      </c>
      <c r="G90" s="186"/>
      <c r="H90" s="186"/>
      <c r="I90" s="189"/>
      <c r="J90" s="190">
        <f>BK90</f>
        <v>0</v>
      </c>
      <c r="K90" s="186"/>
      <c r="L90" s="191"/>
      <c r="M90" s="192"/>
      <c r="N90" s="193"/>
      <c r="O90" s="193"/>
      <c r="P90" s="194">
        <f>P91+P121+P127+P130+P150+P164+P192</f>
        <v>0</v>
      </c>
      <c r="Q90" s="193"/>
      <c r="R90" s="194">
        <f>R91+R121+R127+R130+R150+R164+R192</f>
        <v>266.13742120000006</v>
      </c>
      <c r="S90" s="193"/>
      <c r="T90" s="195">
        <f>T91+T121+T127+T130+T150+T164+T192</f>
        <v>398.02500000000003</v>
      </c>
      <c r="AR90" s="196" t="s">
        <v>81</v>
      </c>
      <c r="AT90" s="197" t="s">
        <v>72</v>
      </c>
      <c r="AU90" s="197" t="s">
        <v>73</v>
      </c>
      <c r="AY90" s="196" t="s">
        <v>124</v>
      </c>
      <c r="BK90" s="198">
        <f>BK91+BK121+BK127+BK130+BK150+BK164+BK192</f>
        <v>0</v>
      </c>
    </row>
    <row r="91" s="10" customFormat="1" ht="22.8" customHeight="1">
      <c r="B91" s="185"/>
      <c r="C91" s="186"/>
      <c r="D91" s="187" t="s">
        <v>72</v>
      </c>
      <c r="E91" s="199" t="s">
        <v>81</v>
      </c>
      <c r="F91" s="199" t="s">
        <v>193</v>
      </c>
      <c r="G91" s="186"/>
      <c r="H91" s="186"/>
      <c r="I91" s="189"/>
      <c r="J91" s="200">
        <f>BK91</f>
        <v>0</v>
      </c>
      <c r="K91" s="186"/>
      <c r="L91" s="191"/>
      <c r="M91" s="192"/>
      <c r="N91" s="193"/>
      <c r="O91" s="193"/>
      <c r="P91" s="194">
        <f>SUM(P92:P120)</f>
        <v>0</v>
      </c>
      <c r="Q91" s="193"/>
      <c r="R91" s="194">
        <f>SUM(R92:R120)</f>
        <v>3.8578079999999999</v>
      </c>
      <c r="S91" s="193"/>
      <c r="T91" s="195">
        <f>SUM(T92:T120)</f>
        <v>398.02500000000003</v>
      </c>
      <c r="AR91" s="196" t="s">
        <v>81</v>
      </c>
      <c r="AT91" s="197" t="s">
        <v>72</v>
      </c>
      <c r="AU91" s="197" t="s">
        <v>81</v>
      </c>
      <c r="AY91" s="196" t="s">
        <v>124</v>
      </c>
      <c r="BK91" s="198">
        <f>SUM(BK92:BK120)</f>
        <v>0</v>
      </c>
    </row>
    <row r="92" s="1" customFormat="1" ht="22.5" customHeight="1">
      <c r="B92" s="35"/>
      <c r="C92" s="201" t="s">
        <v>81</v>
      </c>
      <c r="D92" s="201" t="s">
        <v>127</v>
      </c>
      <c r="E92" s="202" t="s">
        <v>194</v>
      </c>
      <c r="F92" s="203" t="s">
        <v>195</v>
      </c>
      <c r="G92" s="204" t="s">
        <v>196</v>
      </c>
      <c r="H92" s="205">
        <v>1730</v>
      </c>
      <c r="I92" s="206"/>
      <c r="J92" s="207">
        <f>ROUND(I92*H92,2)</f>
        <v>0</v>
      </c>
      <c r="K92" s="203" t="s">
        <v>197</v>
      </c>
      <c r="L92" s="40"/>
      <c r="M92" s="208" t="s">
        <v>19</v>
      </c>
      <c r="N92" s="209" t="s">
        <v>44</v>
      </c>
      <c r="O92" s="76"/>
      <c r="P92" s="210">
        <f>O92*H92</f>
        <v>0</v>
      </c>
      <c r="Q92" s="210">
        <v>0</v>
      </c>
      <c r="R92" s="210">
        <f>Q92*H92</f>
        <v>0</v>
      </c>
      <c r="S92" s="210">
        <v>0.22</v>
      </c>
      <c r="T92" s="211">
        <f>S92*H92</f>
        <v>380.60000000000002</v>
      </c>
      <c r="AR92" s="14" t="s">
        <v>145</v>
      </c>
      <c r="AT92" s="14" t="s">
        <v>127</v>
      </c>
      <c r="AU92" s="14" t="s">
        <v>83</v>
      </c>
      <c r="AY92" s="14" t="s">
        <v>124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4" t="s">
        <v>81</v>
      </c>
      <c r="BK92" s="212">
        <f>ROUND(I92*H92,2)</f>
        <v>0</v>
      </c>
      <c r="BL92" s="14" t="s">
        <v>145</v>
      </c>
      <c r="BM92" s="14" t="s">
        <v>198</v>
      </c>
    </row>
    <row r="93" s="1" customFormat="1" ht="22.5" customHeight="1">
      <c r="B93" s="35"/>
      <c r="C93" s="201" t="s">
        <v>83</v>
      </c>
      <c r="D93" s="201" t="s">
        <v>127</v>
      </c>
      <c r="E93" s="202" t="s">
        <v>199</v>
      </c>
      <c r="F93" s="203" t="s">
        <v>200</v>
      </c>
      <c r="G93" s="204" t="s">
        <v>201</v>
      </c>
      <c r="H93" s="205">
        <v>85</v>
      </c>
      <c r="I93" s="206"/>
      <c r="J93" s="207">
        <f>ROUND(I93*H93,2)</f>
        <v>0</v>
      </c>
      <c r="K93" s="203" t="s">
        <v>197</v>
      </c>
      <c r="L93" s="40"/>
      <c r="M93" s="208" t="s">
        <v>19</v>
      </c>
      <c r="N93" s="209" t="s">
        <v>44</v>
      </c>
      <c r="O93" s="76"/>
      <c r="P93" s="210">
        <f>O93*H93</f>
        <v>0</v>
      </c>
      <c r="Q93" s="210">
        <v>0</v>
      </c>
      <c r="R93" s="210">
        <f>Q93*H93</f>
        <v>0</v>
      </c>
      <c r="S93" s="210">
        <v>0.20499999999999999</v>
      </c>
      <c r="T93" s="211">
        <f>S93*H93</f>
        <v>17.425000000000001</v>
      </c>
      <c r="AR93" s="14" t="s">
        <v>145</v>
      </c>
      <c r="AT93" s="14" t="s">
        <v>127</v>
      </c>
      <c r="AU93" s="14" t="s">
        <v>83</v>
      </c>
      <c r="AY93" s="14" t="s">
        <v>124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4" t="s">
        <v>81</v>
      </c>
      <c r="BK93" s="212">
        <f>ROUND(I93*H93,2)</f>
        <v>0</v>
      </c>
      <c r="BL93" s="14" t="s">
        <v>145</v>
      </c>
      <c r="BM93" s="14" t="s">
        <v>202</v>
      </c>
    </row>
    <row r="94" s="1" customFormat="1">
      <c r="B94" s="35"/>
      <c r="C94" s="36"/>
      <c r="D94" s="213" t="s">
        <v>133</v>
      </c>
      <c r="E94" s="36"/>
      <c r="F94" s="214" t="s">
        <v>203</v>
      </c>
      <c r="G94" s="36"/>
      <c r="H94" s="36"/>
      <c r="I94" s="127"/>
      <c r="J94" s="36"/>
      <c r="K94" s="36"/>
      <c r="L94" s="40"/>
      <c r="M94" s="215"/>
      <c r="N94" s="76"/>
      <c r="O94" s="76"/>
      <c r="P94" s="76"/>
      <c r="Q94" s="76"/>
      <c r="R94" s="76"/>
      <c r="S94" s="76"/>
      <c r="T94" s="77"/>
      <c r="AT94" s="14" t="s">
        <v>133</v>
      </c>
      <c r="AU94" s="14" t="s">
        <v>83</v>
      </c>
    </row>
    <row r="95" s="1" customFormat="1" ht="22.5" customHeight="1">
      <c r="B95" s="35"/>
      <c r="C95" s="201" t="s">
        <v>141</v>
      </c>
      <c r="D95" s="201" t="s">
        <v>127</v>
      </c>
      <c r="E95" s="202" t="s">
        <v>204</v>
      </c>
      <c r="F95" s="203" t="s">
        <v>205</v>
      </c>
      <c r="G95" s="204" t="s">
        <v>206</v>
      </c>
      <c r="H95" s="205">
        <v>625.45600000000002</v>
      </c>
      <c r="I95" s="206"/>
      <c r="J95" s="207">
        <f>ROUND(I95*H95,2)</f>
        <v>0</v>
      </c>
      <c r="K95" s="203" t="s">
        <v>197</v>
      </c>
      <c r="L95" s="40"/>
      <c r="M95" s="208" t="s">
        <v>19</v>
      </c>
      <c r="N95" s="209" t="s">
        <v>44</v>
      </c>
      <c r="O95" s="76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4" t="s">
        <v>145</v>
      </c>
      <c r="AT95" s="14" t="s">
        <v>127</v>
      </c>
      <c r="AU95" s="14" t="s">
        <v>83</v>
      </c>
      <c r="AY95" s="14" t="s">
        <v>124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4" t="s">
        <v>81</v>
      </c>
      <c r="BK95" s="212">
        <f>ROUND(I95*H95,2)</f>
        <v>0</v>
      </c>
      <c r="BL95" s="14" t="s">
        <v>145</v>
      </c>
      <c r="BM95" s="14" t="s">
        <v>207</v>
      </c>
    </row>
    <row r="96" s="11" customFormat="1">
      <c r="B96" s="219"/>
      <c r="C96" s="220"/>
      <c r="D96" s="213" t="s">
        <v>208</v>
      </c>
      <c r="E96" s="221" t="s">
        <v>19</v>
      </c>
      <c r="F96" s="222" t="s">
        <v>568</v>
      </c>
      <c r="G96" s="220"/>
      <c r="H96" s="223">
        <v>625.45600000000002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208</v>
      </c>
      <c r="AU96" s="229" t="s">
        <v>83</v>
      </c>
      <c r="AV96" s="11" t="s">
        <v>83</v>
      </c>
      <c r="AW96" s="11" t="s">
        <v>35</v>
      </c>
      <c r="AX96" s="11" t="s">
        <v>73</v>
      </c>
      <c r="AY96" s="229" t="s">
        <v>124</v>
      </c>
    </row>
    <row r="97" s="1" customFormat="1" ht="22.5" customHeight="1">
      <c r="B97" s="35"/>
      <c r="C97" s="201" t="s">
        <v>145</v>
      </c>
      <c r="D97" s="201" t="s">
        <v>127</v>
      </c>
      <c r="E97" s="202" t="s">
        <v>215</v>
      </c>
      <c r="F97" s="203" t="s">
        <v>216</v>
      </c>
      <c r="G97" s="204" t="s">
        <v>206</v>
      </c>
      <c r="H97" s="205">
        <v>14.4</v>
      </c>
      <c r="I97" s="206"/>
      <c r="J97" s="207">
        <f>ROUND(I97*H97,2)</f>
        <v>0</v>
      </c>
      <c r="K97" s="203" t="s">
        <v>197</v>
      </c>
      <c r="L97" s="40"/>
      <c r="M97" s="208" t="s">
        <v>19</v>
      </c>
      <c r="N97" s="209" t="s">
        <v>44</v>
      </c>
      <c r="O97" s="76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4" t="s">
        <v>145</v>
      </c>
      <c r="AT97" s="14" t="s">
        <v>127</v>
      </c>
      <c r="AU97" s="14" t="s">
        <v>83</v>
      </c>
      <c r="AY97" s="14" t="s">
        <v>124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4" t="s">
        <v>81</v>
      </c>
      <c r="BK97" s="212">
        <f>ROUND(I97*H97,2)</f>
        <v>0</v>
      </c>
      <c r="BL97" s="14" t="s">
        <v>145</v>
      </c>
      <c r="BM97" s="14" t="s">
        <v>217</v>
      </c>
    </row>
    <row r="98" s="1" customFormat="1">
      <c r="B98" s="35"/>
      <c r="C98" s="36"/>
      <c r="D98" s="213" t="s">
        <v>133</v>
      </c>
      <c r="E98" s="36"/>
      <c r="F98" s="214" t="s">
        <v>218</v>
      </c>
      <c r="G98" s="36"/>
      <c r="H98" s="36"/>
      <c r="I98" s="127"/>
      <c r="J98" s="36"/>
      <c r="K98" s="36"/>
      <c r="L98" s="40"/>
      <c r="M98" s="215"/>
      <c r="N98" s="76"/>
      <c r="O98" s="76"/>
      <c r="P98" s="76"/>
      <c r="Q98" s="76"/>
      <c r="R98" s="76"/>
      <c r="S98" s="76"/>
      <c r="T98" s="77"/>
      <c r="AT98" s="14" t="s">
        <v>133</v>
      </c>
      <c r="AU98" s="14" t="s">
        <v>83</v>
      </c>
    </row>
    <row r="99" s="11" customFormat="1">
      <c r="B99" s="219"/>
      <c r="C99" s="220"/>
      <c r="D99" s="213" t="s">
        <v>208</v>
      </c>
      <c r="E99" s="221" t="s">
        <v>19</v>
      </c>
      <c r="F99" s="222" t="s">
        <v>569</v>
      </c>
      <c r="G99" s="220"/>
      <c r="H99" s="223">
        <v>14.4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208</v>
      </c>
      <c r="AU99" s="229" t="s">
        <v>83</v>
      </c>
      <c r="AV99" s="11" t="s">
        <v>83</v>
      </c>
      <c r="AW99" s="11" t="s">
        <v>35</v>
      </c>
      <c r="AX99" s="11" t="s">
        <v>73</v>
      </c>
      <c r="AY99" s="229" t="s">
        <v>124</v>
      </c>
    </row>
    <row r="100" s="1" customFormat="1" ht="22.5" customHeight="1">
      <c r="B100" s="35"/>
      <c r="C100" s="201" t="s">
        <v>123</v>
      </c>
      <c r="D100" s="201" t="s">
        <v>127</v>
      </c>
      <c r="E100" s="202" t="s">
        <v>220</v>
      </c>
      <c r="F100" s="203" t="s">
        <v>221</v>
      </c>
      <c r="G100" s="204" t="s">
        <v>206</v>
      </c>
      <c r="H100" s="205">
        <v>8.4800000000000004</v>
      </c>
      <c r="I100" s="206"/>
      <c r="J100" s="207">
        <f>ROUND(I100*H100,2)</f>
        <v>0</v>
      </c>
      <c r="K100" s="203" t="s">
        <v>197</v>
      </c>
      <c r="L100" s="40"/>
      <c r="M100" s="208" t="s">
        <v>19</v>
      </c>
      <c r="N100" s="209" t="s">
        <v>44</v>
      </c>
      <c r="O100" s="76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4" t="s">
        <v>145</v>
      </c>
      <c r="AT100" s="14" t="s">
        <v>127</v>
      </c>
      <c r="AU100" s="14" t="s">
        <v>83</v>
      </c>
      <c r="AY100" s="14" t="s">
        <v>124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4" t="s">
        <v>81</v>
      </c>
      <c r="BK100" s="212">
        <f>ROUND(I100*H100,2)</f>
        <v>0</v>
      </c>
      <c r="BL100" s="14" t="s">
        <v>145</v>
      </c>
      <c r="BM100" s="14" t="s">
        <v>222</v>
      </c>
    </row>
    <row r="101" s="11" customFormat="1">
      <c r="B101" s="219"/>
      <c r="C101" s="220"/>
      <c r="D101" s="213" t="s">
        <v>208</v>
      </c>
      <c r="E101" s="221" t="s">
        <v>19</v>
      </c>
      <c r="F101" s="222" t="s">
        <v>570</v>
      </c>
      <c r="G101" s="220"/>
      <c r="H101" s="223">
        <v>8.4800000000000004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208</v>
      </c>
      <c r="AU101" s="229" t="s">
        <v>83</v>
      </c>
      <c r="AV101" s="11" t="s">
        <v>83</v>
      </c>
      <c r="AW101" s="11" t="s">
        <v>35</v>
      </c>
      <c r="AX101" s="11" t="s">
        <v>73</v>
      </c>
      <c r="AY101" s="229" t="s">
        <v>124</v>
      </c>
    </row>
    <row r="102" s="1" customFormat="1" ht="22.5" customHeight="1">
      <c r="B102" s="35"/>
      <c r="C102" s="201" t="s">
        <v>154</v>
      </c>
      <c r="D102" s="201" t="s">
        <v>127</v>
      </c>
      <c r="E102" s="202" t="s">
        <v>224</v>
      </c>
      <c r="F102" s="203" t="s">
        <v>225</v>
      </c>
      <c r="G102" s="204" t="s">
        <v>196</v>
      </c>
      <c r="H102" s="205">
        <v>21.199999999999999</v>
      </c>
      <c r="I102" s="206"/>
      <c r="J102" s="207">
        <f>ROUND(I102*H102,2)</f>
        <v>0</v>
      </c>
      <c r="K102" s="203" t="s">
        <v>197</v>
      </c>
      <c r="L102" s="40"/>
      <c r="M102" s="208" t="s">
        <v>19</v>
      </c>
      <c r="N102" s="209" t="s">
        <v>44</v>
      </c>
      <c r="O102" s="76"/>
      <c r="P102" s="210">
        <f>O102*H102</f>
        <v>0</v>
      </c>
      <c r="Q102" s="210">
        <v>0.00084000000000000003</v>
      </c>
      <c r="R102" s="210">
        <f>Q102*H102</f>
        <v>0.017808000000000001</v>
      </c>
      <c r="S102" s="210">
        <v>0</v>
      </c>
      <c r="T102" s="211">
        <f>S102*H102</f>
        <v>0</v>
      </c>
      <c r="AR102" s="14" t="s">
        <v>145</v>
      </c>
      <c r="AT102" s="14" t="s">
        <v>127</v>
      </c>
      <c r="AU102" s="14" t="s">
        <v>83</v>
      </c>
      <c r="AY102" s="14" t="s">
        <v>124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4" t="s">
        <v>81</v>
      </c>
      <c r="BK102" s="212">
        <f>ROUND(I102*H102,2)</f>
        <v>0</v>
      </c>
      <c r="BL102" s="14" t="s">
        <v>145</v>
      </c>
      <c r="BM102" s="14" t="s">
        <v>226</v>
      </c>
    </row>
    <row r="103" s="11" customFormat="1">
      <c r="B103" s="219"/>
      <c r="C103" s="220"/>
      <c r="D103" s="213" t="s">
        <v>208</v>
      </c>
      <c r="E103" s="221" t="s">
        <v>19</v>
      </c>
      <c r="F103" s="222" t="s">
        <v>571</v>
      </c>
      <c r="G103" s="220"/>
      <c r="H103" s="223">
        <v>21.199999999999999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208</v>
      </c>
      <c r="AU103" s="229" t="s">
        <v>83</v>
      </c>
      <c r="AV103" s="11" t="s">
        <v>83</v>
      </c>
      <c r="AW103" s="11" t="s">
        <v>35</v>
      </c>
      <c r="AX103" s="11" t="s">
        <v>73</v>
      </c>
      <c r="AY103" s="229" t="s">
        <v>124</v>
      </c>
    </row>
    <row r="104" s="1" customFormat="1" ht="22.5" customHeight="1">
      <c r="B104" s="35"/>
      <c r="C104" s="201" t="s">
        <v>161</v>
      </c>
      <c r="D104" s="201" t="s">
        <v>127</v>
      </c>
      <c r="E104" s="202" t="s">
        <v>228</v>
      </c>
      <c r="F104" s="203" t="s">
        <v>229</v>
      </c>
      <c r="G104" s="204" t="s">
        <v>196</v>
      </c>
      <c r="H104" s="205">
        <v>21.199999999999999</v>
      </c>
      <c r="I104" s="206"/>
      <c r="J104" s="207">
        <f>ROUND(I104*H104,2)</f>
        <v>0</v>
      </c>
      <c r="K104" s="203" t="s">
        <v>197</v>
      </c>
      <c r="L104" s="40"/>
      <c r="M104" s="208" t="s">
        <v>19</v>
      </c>
      <c r="N104" s="209" t="s">
        <v>44</v>
      </c>
      <c r="O104" s="76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4" t="s">
        <v>145</v>
      </c>
      <c r="AT104" s="14" t="s">
        <v>127</v>
      </c>
      <c r="AU104" s="14" t="s">
        <v>83</v>
      </c>
      <c r="AY104" s="14" t="s">
        <v>124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4" t="s">
        <v>81</v>
      </c>
      <c r="BK104" s="212">
        <f>ROUND(I104*H104,2)</f>
        <v>0</v>
      </c>
      <c r="BL104" s="14" t="s">
        <v>145</v>
      </c>
      <c r="BM104" s="14" t="s">
        <v>230</v>
      </c>
    </row>
    <row r="105" s="11" customFormat="1">
      <c r="B105" s="219"/>
      <c r="C105" s="220"/>
      <c r="D105" s="213" t="s">
        <v>208</v>
      </c>
      <c r="E105" s="221" t="s">
        <v>19</v>
      </c>
      <c r="F105" s="222" t="s">
        <v>571</v>
      </c>
      <c r="G105" s="220"/>
      <c r="H105" s="223">
        <v>21.199999999999999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208</v>
      </c>
      <c r="AU105" s="229" t="s">
        <v>83</v>
      </c>
      <c r="AV105" s="11" t="s">
        <v>83</v>
      </c>
      <c r="AW105" s="11" t="s">
        <v>35</v>
      </c>
      <c r="AX105" s="11" t="s">
        <v>73</v>
      </c>
      <c r="AY105" s="229" t="s">
        <v>124</v>
      </c>
    </row>
    <row r="106" s="1" customFormat="1" ht="22.5" customHeight="1">
      <c r="B106" s="35"/>
      <c r="C106" s="201" t="s">
        <v>168</v>
      </c>
      <c r="D106" s="201" t="s">
        <v>127</v>
      </c>
      <c r="E106" s="202" t="s">
        <v>231</v>
      </c>
      <c r="F106" s="203" t="s">
        <v>232</v>
      </c>
      <c r="G106" s="204" t="s">
        <v>206</v>
      </c>
      <c r="H106" s="205">
        <v>643.53599999999994</v>
      </c>
      <c r="I106" s="206"/>
      <c r="J106" s="207">
        <f>ROUND(I106*H106,2)</f>
        <v>0</v>
      </c>
      <c r="K106" s="203" t="s">
        <v>19</v>
      </c>
      <c r="L106" s="40"/>
      <c r="M106" s="208" t="s">
        <v>19</v>
      </c>
      <c r="N106" s="209" t="s">
        <v>44</v>
      </c>
      <c r="O106" s="76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14" t="s">
        <v>145</v>
      </c>
      <c r="AT106" s="14" t="s">
        <v>127</v>
      </c>
      <c r="AU106" s="14" t="s">
        <v>83</v>
      </c>
      <c r="AY106" s="14" t="s">
        <v>124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4" t="s">
        <v>81</v>
      </c>
      <c r="BK106" s="212">
        <f>ROUND(I106*H106,2)</f>
        <v>0</v>
      </c>
      <c r="BL106" s="14" t="s">
        <v>145</v>
      </c>
      <c r="BM106" s="14" t="s">
        <v>233</v>
      </c>
    </row>
    <row r="107" s="11" customFormat="1">
      <c r="B107" s="219"/>
      <c r="C107" s="220"/>
      <c r="D107" s="213" t="s">
        <v>208</v>
      </c>
      <c r="E107" s="221" t="s">
        <v>19</v>
      </c>
      <c r="F107" s="222" t="s">
        <v>572</v>
      </c>
      <c r="G107" s="220"/>
      <c r="H107" s="223">
        <v>625.45600000000002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208</v>
      </c>
      <c r="AU107" s="229" t="s">
        <v>83</v>
      </c>
      <c r="AV107" s="11" t="s">
        <v>83</v>
      </c>
      <c r="AW107" s="11" t="s">
        <v>35</v>
      </c>
      <c r="AX107" s="11" t="s">
        <v>73</v>
      </c>
      <c r="AY107" s="229" t="s">
        <v>124</v>
      </c>
    </row>
    <row r="108" s="11" customFormat="1">
      <c r="B108" s="219"/>
      <c r="C108" s="220"/>
      <c r="D108" s="213" t="s">
        <v>208</v>
      </c>
      <c r="E108" s="221" t="s">
        <v>19</v>
      </c>
      <c r="F108" s="222" t="s">
        <v>573</v>
      </c>
      <c r="G108" s="220"/>
      <c r="H108" s="223">
        <v>3.6800000000000002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208</v>
      </c>
      <c r="AU108" s="229" t="s">
        <v>83</v>
      </c>
      <c r="AV108" s="11" t="s">
        <v>83</v>
      </c>
      <c r="AW108" s="11" t="s">
        <v>35</v>
      </c>
      <c r="AX108" s="11" t="s">
        <v>73</v>
      </c>
      <c r="AY108" s="229" t="s">
        <v>124</v>
      </c>
    </row>
    <row r="109" s="11" customFormat="1">
      <c r="B109" s="219"/>
      <c r="C109" s="220"/>
      <c r="D109" s="213" t="s">
        <v>208</v>
      </c>
      <c r="E109" s="221" t="s">
        <v>19</v>
      </c>
      <c r="F109" s="222" t="s">
        <v>574</v>
      </c>
      <c r="G109" s="220"/>
      <c r="H109" s="223">
        <v>14.4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208</v>
      </c>
      <c r="AU109" s="229" t="s">
        <v>83</v>
      </c>
      <c r="AV109" s="11" t="s">
        <v>83</v>
      </c>
      <c r="AW109" s="11" t="s">
        <v>35</v>
      </c>
      <c r="AX109" s="11" t="s">
        <v>73</v>
      </c>
      <c r="AY109" s="229" t="s">
        <v>124</v>
      </c>
    </row>
    <row r="110" s="1" customFormat="1" ht="16.5" customHeight="1">
      <c r="B110" s="35"/>
      <c r="C110" s="201" t="s">
        <v>173</v>
      </c>
      <c r="D110" s="201" t="s">
        <v>127</v>
      </c>
      <c r="E110" s="202" t="s">
        <v>237</v>
      </c>
      <c r="F110" s="203" t="s">
        <v>238</v>
      </c>
      <c r="G110" s="204" t="s">
        <v>206</v>
      </c>
      <c r="H110" s="205">
        <v>643.53599999999994</v>
      </c>
      <c r="I110" s="206"/>
      <c r="J110" s="207">
        <f>ROUND(I110*H110,2)</f>
        <v>0</v>
      </c>
      <c r="K110" s="203" t="s">
        <v>197</v>
      </c>
      <c r="L110" s="40"/>
      <c r="M110" s="208" t="s">
        <v>19</v>
      </c>
      <c r="N110" s="209" t="s">
        <v>44</v>
      </c>
      <c r="O110" s="76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14" t="s">
        <v>145</v>
      </c>
      <c r="AT110" s="14" t="s">
        <v>127</v>
      </c>
      <c r="AU110" s="14" t="s">
        <v>83</v>
      </c>
      <c r="AY110" s="14" t="s">
        <v>124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4" t="s">
        <v>81</v>
      </c>
      <c r="BK110" s="212">
        <f>ROUND(I110*H110,2)</f>
        <v>0</v>
      </c>
      <c r="BL110" s="14" t="s">
        <v>145</v>
      </c>
      <c r="BM110" s="14" t="s">
        <v>239</v>
      </c>
    </row>
    <row r="111" s="1" customFormat="1" ht="22.5" customHeight="1">
      <c r="B111" s="35"/>
      <c r="C111" s="201" t="s">
        <v>178</v>
      </c>
      <c r="D111" s="201" t="s">
        <v>127</v>
      </c>
      <c r="E111" s="202" t="s">
        <v>241</v>
      </c>
      <c r="F111" s="203" t="s">
        <v>242</v>
      </c>
      <c r="G111" s="204" t="s">
        <v>243</v>
      </c>
      <c r="H111" s="205">
        <v>1287.0719999999999</v>
      </c>
      <c r="I111" s="206"/>
      <c r="J111" s="207">
        <f>ROUND(I111*H111,2)</f>
        <v>0</v>
      </c>
      <c r="K111" s="203" t="s">
        <v>197</v>
      </c>
      <c r="L111" s="40"/>
      <c r="M111" s="208" t="s">
        <v>19</v>
      </c>
      <c r="N111" s="209" t="s">
        <v>44</v>
      </c>
      <c r="O111" s="76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14" t="s">
        <v>145</v>
      </c>
      <c r="AT111" s="14" t="s">
        <v>127</v>
      </c>
      <c r="AU111" s="14" t="s">
        <v>83</v>
      </c>
      <c r="AY111" s="14" t="s">
        <v>124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4" t="s">
        <v>81</v>
      </c>
      <c r="BK111" s="212">
        <f>ROUND(I111*H111,2)</f>
        <v>0</v>
      </c>
      <c r="BL111" s="14" t="s">
        <v>145</v>
      </c>
      <c r="BM111" s="14" t="s">
        <v>244</v>
      </c>
    </row>
    <row r="112" s="11" customFormat="1">
      <c r="B112" s="219"/>
      <c r="C112" s="220"/>
      <c r="D112" s="213" t="s">
        <v>208</v>
      </c>
      <c r="E112" s="221" t="s">
        <v>19</v>
      </c>
      <c r="F112" s="222" t="s">
        <v>575</v>
      </c>
      <c r="G112" s="220"/>
      <c r="H112" s="223">
        <v>1287.0719999999999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208</v>
      </c>
      <c r="AU112" s="229" t="s">
        <v>83</v>
      </c>
      <c r="AV112" s="11" t="s">
        <v>83</v>
      </c>
      <c r="AW112" s="11" t="s">
        <v>35</v>
      </c>
      <c r="AX112" s="11" t="s">
        <v>73</v>
      </c>
      <c r="AY112" s="229" t="s">
        <v>124</v>
      </c>
    </row>
    <row r="113" s="1" customFormat="1" ht="22.5" customHeight="1">
      <c r="B113" s="35"/>
      <c r="C113" s="201" t="s">
        <v>240</v>
      </c>
      <c r="D113" s="201" t="s">
        <v>127</v>
      </c>
      <c r="E113" s="202" t="s">
        <v>247</v>
      </c>
      <c r="F113" s="203" t="s">
        <v>248</v>
      </c>
      <c r="G113" s="204" t="s">
        <v>206</v>
      </c>
      <c r="H113" s="205">
        <v>4.7999999999999998</v>
      </c>
      <c r="I113" s="206"/>
      <c r="J113" s="207">
        <f>ROUND(I113*H113,2)</f>
        <v>0</v>
      </c>
      <c r="K113" s="203" t="s">
        <v>197</v>
      </c>
      <c r="L113" s="40"/>
      <c r="M113" s="208" t="s">
        <v>19</v>
      </c>
      <c r="N113" s="209" t="s">
        <v>44</v>
      </c>
      <c r="O113" s="76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14" t="s">
        <v>145</v>
      </c>
      <c r="AT113" s="14" t="s">
        <v>127</v>
      </c>
      <c r="AU113" s="14" t="s">
        <v>83</v>
      </c>
      <c r="AY113" s="14" t="s">
        <v>124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4" t="s">
        <v>81</v>
      </c>
      <c r="BK113" s="212">
        <f>ROUND(I113*H113,2)</f>
        <v>0</v>
      </c>
      <c r="BL113" s="14" t="s">
        <v>145</v>
      </c>
      <c r="BM113" s="14" t="s">
        <v>249</v>
      </c>
    </row>
    <row r="114" s="11" customFormat="1">
      <c r="B114" s="219"/>
      <c r="C114" s="220"/>
      <c r="D114" s="213" t="s">
        <v>208</v>
      </c>
      <c r="E114" s="221" t="s">
        <v>19</v>
      </c>
      <c r="F114" s="222" t="s">
        <v>576</v>
      </c>
      <c r="G114" s="220"/>
      <c r="H114" s="223">
        <v>4.7999999999999998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208</v>
      </c>
      <c r="AU114" s="229" t="s">
        <v>83</v>
      </c>
      <c r="AV114" s="11" t="s">
        <v>83</v>
      </c>
      <c r="AW114" s="11" t="s">
        <v>35</v>
      </c>
      <c r="AX114" s="11" t="s">
        <v>73</v>
      </c>
      <c r="AY114" s="229" t="s">
        <v>124</v>
      </c>
    </row>
    <row r="115" s="1" customFormat="1" ht="22.5" customHeight="1">
      <c r="B115" s="35"/>
      <c r="C115" s="201" t="s">
        <v>246</v>
      </c>
      <c r="D115" s="201" t="s">
        <v>127</v>
      </c>
      <c r="E115" s="202" t="s">
        <v>252</v>
      </c>
      <c r="F115" s="203" t="s">
        <v>253</v>
      </c>
      <c r="G115" s="204" t="s">
        <v>206</v>
      </c>
      <c r="H115" s="205">
        <v>1.9199999999999999</v>
      </c>
      <c r="I115" s="206"/>
      <c r="J115" s="207">
        <f>ROUND(I115*H115,2)</f>
        <v>0</v>
      </c>
      <c r="K115" s="203" t="s">
        <v>197</v>
      </c>
      <c r="L115" s="40"/>
      <c r="M115" s="208" t="s">
        <v>19</v>
      </c>
      <c r="N115" s="209" t="s">
        <v>44</v>
      </c>
      <c r="O115" s="76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14" t="s">
        <v>145</v>
      </c>
      <c r="AT115" s="14" t="s">
        <v>127</v>
      </c>
      <c r="AU115" s="14" t="s">
        <v>83</v>
      </c>
      <c r="AY115" s="14" t="s">
        <v>124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4" t="s">
        <v>81</v>
      </c>
      <c r="BK115" s="212">
        <f>ROUND(I115*H115,2)</f>
        <v>0</v>
      </c>
      <c r="BL115" s="14" t="s">
        <v>145</v>
      </c>
      <c r="BM115" s="14" t="s">
        <v>254</v>
      </c>
    </row>
    <row r="116" s="11" customFormat="1">
      <c r="B116" s="219"/>
      <c r="C116" s="220"/>
      <c r="D116" s="213" t="s">
        <v>208</v>
      </c>
      <c r="E116" s="221" t="s">
        <v>19</v>
      </c>
      <c r="F116" s="222" t="s">
        <v>577</v>
      </c>
      <c r="G116" s="220"/>
      <c r="H116" s="223">
        <v>1.9199999999999999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208</v>
      </c>
      <c r="AU116" s="229" t="s">
        <v>83</v>
      </c>
      <c r="AV116" s="11" t="s">
        <v>83</v>
      </c>
      <c r="AW116" s="11" t="s">
        <v>35</v>
      </c>
      <c r="AX116" s="11" t="s">
        <v>73</v>
      </c>
      <c r="AY116" s="229" t="s">
        <v>124</v>
      </c>
    </row>
    <row r="117" s="1" customFormat="1" ht="16.5" customHeight="1">
      <c r="B117" s="35"/>
      <c r="C117" s="230" t="s">
        <v>251</v>
      </c>
      <c r="D117" s="230" t="s">
        <v>257</v>
      </c>
      <c r="E117" s="231" t="s">
        <v>258</v>
      </c>
      <c r="F117" s="232" t="s">
        <v>259</v>
      </c>
      <c r="G117" s="233" t="s">
        <v>243</v>
      </c>
      <c r="H117" s="234">
        <v>3.8399999999999999</v>
      </c>
      <c r="I117" s="235"/>
      <c r="J117" s="236">
        <f>ROUND(I117*H117,2)</f>
        <v>0</v>
      </c>
      <c r="K117" s="232" t="s">
        <v>197</v>
      </c>
      <c r="L117" s="237"/>
      <c r="M117" s="238" t="s">
        <v>19</v>
      </c>
      <c r="N117" s="239" t="s">
        <v>44</v>
      </c>
      <c r="O117" s="76"/>
      <c r="P117" s="210">
        <f>O117*H117</f>
        <v>0</v>
      </c>
      <c r="Q117" s="210">
        <v>1</v>
      </c>
      <c r="R117" s="210">
        <f>Q117*H117</f>
        <v>3.8399999999999999</v>
      </c>
      <c r="S117" s="210">
        <v>0</v>
      </c>
      <c r="T117" s="211">
        <f>S117*H117</f>
        <v>0</v>
      </c>
      <c r="AR117" s="14" t="s">
        <v>168</v>
      </c>
      <c r="AT117" s="14" t="s">
        <v>257</v>
      </c>
      <c r="AU117" s="14" t="s">
        <v>83</v>
      </c>
      <c r="AY117" s="14" t="s">
        <v>124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4" t="s">
        <v>81</v>
      </c>
      <c r="BK117" s="212">
        <f>ROUND(I117*H117,2)</f>
        <v>0</v>
      </c>
      <c r="BL117" s="14" t="s">
        <v>145</v>
      </c>
      <c r="BM117" s="14" t="s">
        <v>260</v>
      </c>
    </row>
    <row r="118" s="11" customFormat="1">
      <c r="B118" s="219"/>
      <c r="C118" s="220"/>
      <c r="D118" s="213" t="s">
        <v>208</v>
      </c>
      <c r="E118" s="220"/>
      <c r="F118" s="222" t="s">
        <v>578</v>
      </c>
      <c r="G118" s="220"/>
      <c r="H118" s="223">
        <v>3.8399999999999999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208</v>
      </c>
      <c r="AU118" s="229" t="s">
        <v>83</v>
      </c>
      <c r="AV118" s="11" t="s">
        <v>83</v>
      </c>
      <c r="AW118" s="11" t="s">
        <v>4</v>
      </c>
      <c r="AX118" s="11" t="s">
        <v>81</v>
      </c>
      <c r="AY118" s="229" t="s">
        <v>124</v>
      </c>
    </row>
    <row r="119" s="1" customFormat="1" ht="16.5" customHeight="1">
      <c r="B119" s="35"/>
      <c r="C119" s="201" t="s">
        <v>256</v>
      </c>
      <c r="D119" s="201" t="s">
        <v>127</v>
      </c>
      <c r="E119" s="202" t="s">
        <v>262</v>
      </c>
      <c r="F119" s="203" t="s">
        <v>263</v>
      </c>
      <c r="G119" s="204" t="s">
        <v>196</v>
      </c>
      <c r="H119" s="205">
        <v>1202.8</v>
      </c>
      <c r="I119" s="206"/>
      <c r="J119" s="207">
        <f>ROUND(I119*H119,2)</f>
        <v>0</v>
      </c>
      <c r="K119" s="203" t="s">
        <v>197</v>
      </c>
      <c r="L119" s="40"/>
      <c r="M119" s="208" t="s">
        <v>19</v>
      </c>
      <c r="N119" s="209" t="s">
        <v>44</v>
      </c>
      <c r="O119" s="76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14" t="s">
        <v>145</v>
      </c>
      <c r="AT119" s="14" t="s">
        <v>127</v>
      </c>
      <c r="AU119" s="14" t="s">
        <v>83</v>
      </c>
      <c r="AY119" s="14" t="s">
        <v>124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4" t="s">
        <v>81</v>
      </c>
      <c r="BK119" s="212">
        <f>ROUND(I119*H119,2)</f>
        <v>0</v>
      </c>
      <c r="BL119" s="14" t="s">
        <v>145</v>
      </c>
      <c r="BM119" s="14" t="s">
        <v>264</v>
      </c>
    </row>
    <row r="120" s="11" customFormat="1">
      <c r="B120" s="219"/>
      <c r="C120" s="220"/>
      <c r="D120" s="213" t="s">
        <v>208</v>
      </c>
      <c r="E120" s="221" t="s">
        <v>19</v>
      </c>
      <c r="F120" s="222" t="s">
        <v>579</v>
      </c>
      <c r="G120" s="220"/>
      <c r="H120" s="223">
        <v>1202.8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208</v>
      </c>
      <c r="AU120" s="229" t="s">
        <v>83</v>
      </c>
      <c r="AV120" s="11" t="s">
        <v>83</v>
      </c>
      <c r="AW120" s="11" t="s">
        <v>35</v>
      </c>
      <c r="AX120" s="11" t="s">
        <v>73</v>
      </c>
      <c r="AY120" s="229" t="s">
        <v>124</v>
      </c>
    </row>
    <row r="121" s="10" customFormat="1" ht="22.8" customHeight="1">
      <c r="B121" s="185"/>
      <c r="C121" s="186"/>
      <c r="D121" s="187" t="s">
        <v>72</v>
      </c>
      <c r="E121" s="199" t="s">
        <v>83</v>
      </c>
      <c r="F121" s="199" t="s">
        <v>266</v>
      </c>
      <c r="G121" s="186"/>
      <c r="H121" s="186"/>
      <c r="I121" s="189"/>
      <c r="J121" s="200">
        <f>BK121</f>
        <v>0</v>
      </c>
      <c r="K121" s="186"/>
      <c r="L121" s="191"/>
      <c r="M121" s="192"/>
      <c r="N121" s="193"/>
      <c r="O121" s="193"/>
      <c r="P121" s="194">
        <f>SUM(P122:P126)</f>
        <v>0</v>
      </c>
      <c r="Q121" s="193"/>
      <c r="R121" s="194">
        <f>SUM(R122:R126)</f>
        <v>36.973440000000004</v>
      </c>
      <c r="S121" s="193"/>
      <c r="T121" s="195">
        <f>SUM(T122:T126)</f>
        <v>0</v>
      </c>
      <c r="AR121" s="196" t="s">
        <v>81</v>
      </c>
      <c r="AT121" s="197" t="s">
        <v>72</v>
      </c>
      <c r="AU121" s="197" t="s">
        <v>81</v>
      </c>
      <c r="AY121" s="196" t="s">
        <v>124</v>
      </c>
      <c r="BK121" s="198">
        <f>SUM(BK122:BK126)</f>
        <v>0</v>
      </c>
    </row>
    <row r="122" s="1" customFormat="1" ht="22.5" customHeight="1">
      <c r="B122" s="35"/>
      <c r="C122" s="201" t="s">
        <v>8</v>
      </c>
      <c r="D122" s="201" t="s">
        <v>127</v>
      </c>
      <c r="E122" s="202" t="s">
        <v>268</v>
      </c>
      <c r="F122" s="203" t="s">
        <v>269</v>
      </c>
      <c r="G122" s="204" t="s">
        <v>196</v>
      </c>
      <c r="H122" s="205">
        <v>192</v>
      </c>
      <c r="I122" s="206"/>
      <c r="J122" s="207">
        <f>ROUND(I122*H122,2)</f>
        <v>0</v>
      </c>
      <c r="K122" s="203" t="s">
        <v>197</v>
      </c>
      <c r="L122" s="40"/>
      <c r="M122" s="208" t="s">
        <v>19</v>
      </c>
      <c r="N122" s="209" t="s">
        <v>44</v>
      </c>
      <c r="O122" s="76"/>
      <c r="P122" s="210">
        <f>O122*H122</f>
        <v>0</v>
      </c>
      <c r="Q122" s="210">
        <v>0.00017000000000000001</v>
      </c>
      <c r="R122" s="210">
        <f>Q122*H122</f>
        <v>0.032640000000000002</v>
      </c>
      <c r="S122" s="210">
        <v>0</v>
      </c>
      <c r="T122" s="211">
        <f>S122*H122</f>
        <v>0</v>
      </c>
      <c r="AR122" s="14" t="s">
        <v>145</v>
      </c>
      <c r="AT122" s="14" t="s">
        <v>127</v>
      </c>
      <c r="AU122" s="14" t="s">
        <v>83</v>
      </c>
      <c r="AY122" s="14" t="s">
        <v>124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4" t="s">
        <v>81</v>
      </c>
      <c r="BK122" s="212">
        <f>ROUND(I122*H122,2)</f>
        <v>0</v>
      </c>
      <c r="BL122" s="14" t="s">
        <v>145</v>
      </c>
      <c r="BM122" s="14" t="s">
        <v>270</v>
      </c>
    </row>
    <row r="123" s="11" customFormat="1">
      <c r="B123" s="219"/>
      <c r="C123" s="220"/>
      <c r="D123" s="213" t="s">
        <v>208</v>
      </c>
      <c r="E123" s="221" t="s">
        <v>19</v>
      </c>
      <c r="F123" s="222" t="s">
        <v>580</v>
      </c>
      <c r="G123" s="220"/>
      <c r="H123" s="223">
        <v>192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208</v>
      </c>
      <c r="AU123" s="229" t="s">
        <v>83</v>
      </c>
      <c r="AV123" s="11" t="s">
        <v>83</v>
      </c>
      <c r="AW123" s="11" t="s">
        <v>35</v>
      </c>
      <c r="AX123" s="11" t="s">
        <v>73</v>
      </c>
      <c r="AY123" s="229" t="s">
        <v>124</v>
      </c>
    </row>
    <row r="124" s="1" customFormat="1" ht="16.5" customHeight="1">
      <c r="B124" s="35"/>
      <c r="C124" s="230" t="s">
        <v>267</v>
      </c>
      <c r="D124" s="230" t="s">
        <v>257</v>
      </c>
      <c r="E124" s="231" t="s">
        <v>273</v>
      </c>
      <c r="F124" s="232" t="s">
        <v>274</v>
      </c>
      <c r="G124" s="233" t="s">
        <v>196</v>
      </c>
      <c r="H124" s="234">
        <v>192</v>
      </c>
      <c r="I124" s="235"/>
      <c r="J124" s="236">
        <f>ROUND(I124*H124,2)</f>
        <v>0</v>
      </c>
      <c r="K124" s="232" t="s">
        <v>197</v>
      </c>
      <c r="L124" s="237"/>
      <c r="M124" s="238" t="s">
        <v>19</v>
      </c>
      <c r="N124" s="239" t="s">
        <v>44</v>
      </c>
      <c r="O124" s="76"/>
      <c r="P124" s="210">
        <f>O124*H124</f>
        <v>0</v>
      </c>
      <c r="Q124" s="210">
        <v>0.00025000000000000001</v>
      </c>
      <c r="R124" s="210">
        <f>Q124*H124</f>
        <v>0.048000000000000001</v>
      </c>
      <c r="S124" s="210">
        <v>0</v>
      </c>
      <c r="T124" s="211">
        <f>S124*H124</f>
        <v>0</v>
      </c>
      <c r="AR124" s="14" t="s">
        <v>168</v>
      </c>
      <c r="AT124" s="14" t="s">
        <v>257</v>
      </c>
      <c r="AU124" s="14" t="s">
        <v>83</v>
      </c>
      <c r="AY124" s="14" t="s">
        <v>124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4" t="s">
        <v>81</v>
      </c>
      <c r="BK124" s="212">
        <f>ROUND(I124*H124,2)</f>
        <v>0</v>
      </c>
      <c r="BL124" s="14" t="s">
        <v>145</v>
      </c>
      <c r="BM124" s="14" t="s">
        <v>275</v>
      </c>
    </row>
    <row r="125" s="1" customFormat="1" ht="22.5" customHeight="1">
      <c r="B125" s="35"/>
      <c r="C125" s="201" t="s">
        <v>272</v>
      </c>
      <c r="D125" s="201" t="s">
        <v>127</v>
      </c>
      <c r="E125" s="202" t="s">
        <v>277</v>
      </c>
      <c r="F125" s="203" t="s">
        <v>278</v>
      </c>
      <c r="G125" s="204" t="s">
        <v>201</v>
      </c>
      <c r="H125" s="205">
        <v>160</v>
      </c>
      <c r="I125" s="206"/>
      <c r="J125" s="207">
        <f>ROUND(I125*H125,2)</f>
        <v>0</v>
      </c>
      <c r="K125" s="203" t="s">
        <v>197</v>
      </c>
      <c r="L125" s="40"/>
      <c r="M125" s="208" t="s">
        <v>19</v>
      </c>
      <c r="N125" s="209" t="s">
        <v>44</v>
      </c>
      <c r="O125" s="76"/>
      <c r="P125" s="210">
        <f>O125*H125</f>
        <v>0</v>
      </c>
      <c r="Q125" s="210">
        <v>0.23058000000000001</v>
      </c>
      <c r="R125" s="210">
        <f>Q125*H125</f>
        <v>36.892800000000001</v>
      </c>
      <c r="S125" s="210">
        <v>0</v>
      </c>
      <c r="T125" s="211">
        <f>S125*H125</f>
        <v>0</v>
      </c>
      <c r="AR125" s="14" t="s">
        <v>145</v>
      </c>
      <c r="AT125" s="14" t="s">
        <v>127</v>
      </c>
      <c r="AU125" s="14" t="s">
        <v>83</v>
      </c>
      <c r="AY125" s="14" t="s">
        <v>124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4" t="s">
        <v>81</v>
      </c>
      <c r="BK125" s="212">
        <f>ROUND(I125*H125,2)</f>
        <v>0</v>
      </c>
      <c r="BL125" s="14" t="s">
        <v>145</v>
      </c>
      <c r="BM125" s="14" t="s">
        <v>279</v>
      </c>
    </row>
    <row r="126" s="11" customFormat="1">
      <c r="B126" s="219"/>
      <c r="C126" s="220"/>
      <c r="D126" s="213" t="s">
        <v>208</v>
      </c>
      <c r="E126" s="221" t="s">
        <v>19</v>
      </c>
      <c r="F126" s="222" t="s">
        <v>541</v>
      </c>
      <c r="G126" s="220"/>
      <c r="H126" s="223">
        <v>160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208</v>
      </c>
      <c r="AU126" s="229" t="s">
        <v>83</v>
      </c>
      <c r="AV126" s="11" t="s">
        <v>83</v>
      </c>
      <c r="AW126" s="11" t="s">
        <v>35</v>
      </c>
      <c r="AX126" s="11" t="s">
        <v>73</v>
      </c>
      <c r="AY126" s="229" t="s">
        <v>124</v>
      </c>
    </row>
    <row r="127" s="10" customFormat="1" ht="22.8" customHeight="1">
      <c r="B127" s="185"/>
      <c r="C127" s="186"/>
      <c r="D127" s="187" t="s">
        <v>72</v>
      </c>
      <c r="E127" s="199" t="s">
        <v>145</v>
      </c>
      <c r="F127" s="199" t="s">
        <v>281</v>
      </c>
      <c r="G127" s="186"/>
      <c r="H127" s="186"/>
      <c r="I127" s="189"/>
      <c r="J127" s="200">
        <f>BK127</f>
        <v>0</v>
      </c>
      <c r="K127" s="186"/>
      <c r="L127" s="191"/>
      <c r="M127" s="192"/>
      <c r="N127" s="193"/>
      <c r="O127" s="193"/>
      <c r="P127" s="194">
        <f>SUM(P128:P129)</f>
        <v>0</v>
      </c>
      <c r="Q127" s="193"/>
      <c r="R127" s="194">
        <f>SUM(R128:R129)</f>
        <v>0</v>
      </c>
      <c r="S127" s="193"/>
      <c r="T127" s="195">
        <f>SUM(T128:T129)</f>
        <v>0</v>
      </c>
      <c r="AR127" s="196" t="s">
        <v>81</v>
      </c>
      <c r="AT127" s="197" t="s">
        <v>72</v>
      </c>
      <c r="AU127" s="197" t="s">
        <v>81</v>
      </c>
      <c r="AY127" s="196" t="s">
        <v>124</v>
      </c>
      <c r="BK127" s="198">
        <f>SUM(BK128:BK129)</f>
        <v>0</v>
      </c>
    </row>
    <row r="128" s="1" customFormat="1" ht="16.5" customHeight="1">
      <c r="B128" s="35"/>
      <c r="C128" s="201" t="s">
        <v>276</v>
      </c>
      <c r="D128" s="201" t="s">
        <v>127</v>
      </c>
      <c r="E128" s="202" t="s">
        <v>283</v>
      </c>
      <c r="F128" s="203" t="s">
        <v>284</v>
      </c>
      <c r="G128" s="204" t="s">
        <v>206</v>
      </c>
      <c r="H128" s="205">
        <v>0.47999999999999998</v>
      </c>
      <c r="I128" s="206"/>
      <c r="J128" s="207">
        <f>ROUND(I128*H128,2)</f>
        <v>0</v>
      </c>
      <c r="K128" s="203" t="s">
        <v>197</v>
      </c>
      <c r="L128" s="40"/>
      <c r="M128" s="208" t="s">
        <v>19</v>
      </c>
      <c r="N128" s="209" t="s">
        <v>44</v>
      </c>
      <c r="O128" s="76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14" t="s">
        <v>145</v>
      </c>
      <c r="AT128" s="14" t="s">
        <v>127</v>
      </c>
      <c r="AU128" s="14" t="s">
        <v>83</v>
      </c>
      <c r="AY128" s="14" t="s">
        <v>124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4" t="s">
        <v>81</v>
      </c>
      <c r="BK128" s="212">
        <f>ROUND(I128*H128,2)</f>
        <v>0</v>
      </c>
      <c r="BL128" s="14" t="s">
        <v>145</v>
      </c>
      <c r="BM128" s="14" t="s">
        <v>285</v>
      </c>
    </row>
    <row r="129" s="11" customFormat="1">
      <c r="B129" s="219"/>
      <c r="C129" s="220"/>
      <c r="D129" s="213" t="s">
        <v>208</v>
      </c>
      <c r="E129" s="221" t="s">
        <v>19</v>
      </c>
      <c r="F129" s="222" t="s">
        <v>581</v>
      </c>
      <c r="G129" s="220"/>
      <c r="H129" s="223">
        <v>0.47999999999999998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208</v>
      </c>
      <c r="AU129" s="229" t="s">
        <v>83</v>
      </c>
      <c r="AV129" s="11" t="s">
        <v>83</v>
      </c>
      <c r="AW129" s="11" t="s">
        <v>35</v>
      </c>
      <c r="AX129" s="11" t="s">
        <v>73</v>
      </c>
      <c r="AY129" s="229" t="s">
        <v>124</v>
      </c>
    </row>
    <row r="130" s="10" customFormat="1" ht="22.8" customHeight="1">
      <c r="B130" s="185"/>
      <c r="C130" s="186"/>
      <c r="D130" s="187" t="s">
        <v>72</v>
      </c>
      <c r="E130" s="199" t="s">
        <v>123</v>
      </c>
      <c r="F130" s="199" t="s">
        <v>287</v>
      </c>
      <c r="G130" s="186"/>
      <c r="H130" s="186"/>
      <c r="I130" s="189"/>
      <c r="J130" s="200">
        <f>BK130</f>
        <v>0</v>
      </c>
      <c r="K130" s="186"/>
      <c r="L130" s="191"/>
      <c r="M130" s="192"/>
      <c r="N130" s="193"/>
      <c r="O130" s="193"/>
      <c r="P130" s="194">
        <f>SUM(P131:P149)</f>
        <v>0</v>
      </c>
      <c r="Q130" s="193"/>
      <c r="R130" s="194">
        <f>SUM(R131:R149)</f>
        <v>137.26120320000001</v>
      </c>
      <c r="S130" s="193"/>
      <c r="T130" s="195">
        <f>SUM(T131:T149)</f>
        <v>0</v>
      </c>
      <c r="AR130" s="196" t="s">
        <v>81</v>
      </c>
      <c r="AT130" s="197" t="s">
        <v>72</v>
      </c>
      <c r="AU130" s="197" t="s">
        <v>81</v>
      </c>
      <c r="AY130" s="196" t="s">
        <v>124</v>
      </c>
      <c r="BK130" s="198">
        <f>SUM(BK131:BK149)</f>
        <v>0</v>
      </c>
    </row>
    <row r="131" s="1" customFormat="1" ht="16.5" customHeight="1">
      <c r="B131" s="35"/>
      <c r="C131" s="201" t="s">
        <v>282</v>
      </c>
      <c r="D131" s="201" t="s">
        <v>127</v>
      </c>
      <c r="E131" s="202" t="s">
        <v>289</v>
      </c>
      <c r="F131" s="203" t="s">
        <v>290</v>
      </c>
      <c r="G131" s="204" t="s">
        <v>196</v>
      </c>
      <c r="H131" s="205">
        <v>1202.8</v>
      </c>
      <c r="I131" s="206"/>
      <c r="J131" s="207">
        <f>ROUND(I131*H131,2)</f>
        <v>0</v>
      </c>
      <c r="K131" s="203" t="s">
        <v>197</v>
      </c>
      <c r="L131" s="40"/>
      <c r="M131" s="208" t="s">
        <v>19</v>
      </c>
      <c r="N131" s="209" t="s">
        <v>44</v>
      </c>
      <c r="O131" s="76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14" t="s">
        <v>145</v>
      </c>
      <c r="AT131" s="14" t="s">
        <v>127</v>
      </c>
      <c r="AU131" s="14" t="s">
        <v>83</v>
      </c>
      <c r="AY131" s="14" t="s">
        <v>124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4" t="s">
        <v>81</v>
      </c>
      <c r="BK131" s="212">
        <f>ROUND(I131*H131,2)</f>
        <v>0</v>
      </c>
      <c r="BL131" s="14" t="s">
        <v>145</v>
      </c>
      <c r="BM131" s="14" t="s">
        <v>291</v>
      </c>
    </row>
    <row r="132" s="1" customFormat="1">
      <c r="B132" s="35"/>
      <c r="C132" s="36"/>
      <c r="D132" s="213" t="s">
        <v>133</v>
      </c>
      <c r="E132" s="36"/>
      <c r="F132" s="214" t="s">
        <v>292</v>
      </c>
      <c r="G132" s="36"/>
      <c r="H132" s="36"/>
      <c r="I132" s="127"/>
      <c r="J132" s="36"/>
      <c r="K132" s="36"/>
      <c r="L132" s="40"/>
      <c r="M132" s="215"/>
      <c r="N132" s="76"/>
      <c r="O132" s="76"/>
      <c r="P132" s="76"/>
      <c r="Q132" s="76"/>
      <c r="R132" s="76"/>
      <c r="S132" s="76"/>
      <c r="T132" s="77"/>
      <c r="AT132" s="14" t="s">
        <v>133</v>
      </c>
      <c r="AU132" s="14" t="s">
        <v>83</v>
      </c>
    </row>
    <row r="133" s="11" customFormat="1">
      <c r="B133" s="219"/>
      <c r="C133" s="220"/>
      <c r="D133" s="213" t="s">
        <v>208</v>
      </c>
      <c r="E133" s="221" t="s">
        <v>19</v>
      </c>
      <c r="F133" s="222" t="s">
        <v>579</v>
      </c>
      <c r="G133" s="220"/>
      <c r="H133" s="223">
        <v>1202.8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208</v>
      </c>
      <c r="AU133" s="229" t="s">
        <v>83</v>
      </c>
      <c r="AV133" s="11" t="s">
        <v>83</v>
      </c>
      <c r="AW133" s="11" t="s">
        <v>35</v>
      </c>
      <c r="AX133" s="11" t="s">
        <v>73</v>
      </c>
      <c r="AY133" s="229" t="s">
        <v>124</v>
      </c>
    </row>
    <row r="134" s="1" customFormat="1" ht="16.5" customHeight="1">
      <c r="B134" s="35"/>
      <c r="C134" s="201" t="s">
        <v>288</v>
      </c>
      <c r="D134" s="201" t="s">
        <v>127</v>
      </c>
      <c r="E134" s="202" t="s">
        <v>298</v>
      </c>
      <c r="F134" s="203" t="s">
        <v>299</v>
      </c>
      <c r="G134" s="204" t="s">
        <v>196</v>
      </c>
      <c r="H134" s="205">
        <v>1202.8</v>
      </c>
      <c r="I134" s="206"/>
      <c r="J134" s="207">
        <f>ROUND(I134*H134,2)</f>
        <v>0</v>
      </c>
      <c r="K134" s="203" t="s">
        <v>197</v>
      </c>
      <c r="L134" s="40"/>
      <c r="M134" s="208" t="s">
        <v>19</v>
      </c>
      <c r="N134" s="209" t="s">
        <v>44</v>
      </c>
      <c r="O134" s="76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AR134" s="14" t="s">
        <v>145</v>
      </c>
      <c r="AT134" s="14" t="s">
        <v>127</v>
      </c>
      <c r="AU134" s="14" t="s">
        <v>83</v>
      </c>
      <c r="AY134" s="14" t="s">
        <v>124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4" t="s">
        <v>81</v>
      </c>
      <c r="BK134" s="212">
        <f>ROUND(I134*H134,2)</f>
        <v>0</v>
      </c>
      <c r="BL134" s="14" t="s">
        <v>145</v>
      </c>
      <c r="BM134" s="14" t="s">
        <v>300</v>
      </c>
    </row>
    <row r="135" s="11" customFormat="1">
      <c r="B135" s="219"/>
      <c r="C135" s="220"/>
      <c r="D135" s="213" t="s">
        <v>208</v>
      </c>
      <c r="E135" s="221" t="s">
        <v>19</v>
      </c>
      <c r="F135" s="222" t="s">
        <v>579</v>
      </c>
      <c r="G135" s="220"/>
      <c r="H135" s="223">
        <v>1202.8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208</v>
      </c>
      <c r="AU135" s="229" t="s">
        <v>83</v>
      </c>
      <c r="AV135" s="11" t="s">
        <v>83</v>
      </c>
      <c r="AW135" s="11" t="s">
        <v>35</v>
      </c>
      <c r="AX135" s="11" t="s">
        <v>73</v>
      </c>
      <c r="AY135" s="229" t="s">
        <v>124</v>
      </c>
    </row>
    <row r="136" s="1" customFormat="1" ht="22.5" customHeight="1">
      <c r="B136" s="35"/>
      <c r="C136" s="201" t="s">
        <v>7</v>
      </c>
      <c r="D136" s="201" t="s">
        <v>127</v>
      </c>
      <c r="E136" s="202" t="s">
        <v>306</v>
      </c>
      <c r="F136" s="203" t="s">
        <v>307</v>
      </c>
      <c r="G136" s="204" t="s">
        <v>196</v>
      </c>
      <c r="H136" s="205">
        <v>510</v>
      </c>
      <c r="I136" s="206"/>
      <c r="J136" s="207">
        <f>ROUND(I136*H136,2)</f>
        <v>0</v>
      </c>
      <c r="K136" s="203" t="s">
        <v>197</v>
      </c>
      <c r="L136" s="40"/>
      <c r="M136" s="208" t="s">
        <v>19</v>
      </c>
      <c r="N136" s="209" t="s">
        <v>44</v>
      </c>
      <c r="O136" s="76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AR136" s="14" t="s">
        <v>145</v>
      </c>
      <c r="AT136" s="14" t="s">
        <v>127</v>
      </c>
      <c r="AU136" s="14" t="s">
        <v>83</v>
      </c>
      <c r="AY136" s="14" t="s">
        <v>124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4" t="s">
        <v>81</v>
      </c>
      <c r="BK136" s="212">
        <f>ROUND(I136*H136,2)</f>
        <v>0</v>
      </c>
      <c r="BL136" s="14" t="s">
        <v>145</v>
      </c>
      <c r="BM136" s="14" t="s">
        <v>308</v>
      </c>
    </row>
    <row r="137" s="1" customFormat="1">
      <c r="B137" s="35"/>
      <c r="C137" s="36"/>
      <c r="D137" s="213" t="s">
        <v>133</v>
      </c>
      <c r="E137" s="36"/>
      <c r="F137" s="214" t="s">
        <v>309</v>
      </c>
      <c r="G137" s="36"/>
      <c r="H137" s="36"/>
      <c r="I137" s="127"/>
      <c r="J137" s="36"/>
      <c r="K137" s="36"/>
      <c r="L137" s="40"/>
      <c r="M137" s="215"/>
      <c r="N137" s="76"/>
      <c r="O137" s="76"/>
      <c r="P137" s="76"/>
      <c r="Q137" s="76"/>
      <c r="R137" s="76"/>
      <c r="S137" s="76"/>
      <c r="T137" s="77"/>
      <c r="AT137" s="14" t="s">
        <v>133</v>
      </c>
      <c r="AU137" s="14" t="s">
        <v>83</v>
      </c>
    </row>
    <row r="138" s="1" customFormat="1" ht="16.5" customHeight="1">
      <c r="B138" s="35"/>
      <c r="C138" s="201" t="s">
        <v>297</v>
      </c>
      <c r="D138" s="201" t="s">
        <v>127</v>
      </c>
      <c r="E138" s="202" t="s">
        <v>312</v>
      </c>
      <c r="F138" s="203" t="s">
        <v>313</v>
      </c>
      <c r="G138" s="204" t="s">
        <v>196</v>
      </c>
      <c r="H138" s="205">
        <v>510</v>
      </c>
      <c r="I138" s="206"/>
      <c r="J138" s="207">
        <f>ROUND(I138*H138,2)</f>
        <v>0</v>
      </c>
      <c r="K138" s="203" t="s">
        <v>197</v>
      </c>
      <c r="L138" s="40"/>
      <c r="M138" s="208" t="s">
        <v>19</v>
      </c>
      <c r="N138" s="209" t="s">
        <v>44</v>
      </c>
      <c r="O138" s="76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14" t="s">
        <v>145</v>
      </c>
      <c r="AT138" s="14" t="s">
        <v>127</v>
      </c>
      <c r="AU138" s="14" t="s">
        <v>83</v>
      </c>
      <c r="AY138" s="14" t="s">
        <v>124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4" t="s">
        <v>81</v>
      </c>
      <c r="BK138" s="212">
        <f>ROUND(I138*H138,2)</f>
        <v>0</v>
      </c>
      <c r="BL138" s="14" t="s">
        <v>145</v>
      </c>
      <c r="BM138" s="14" t="s">
        <v>314</v>
      </c>
    </row>
    <row r="139" s="1" customFormat="1" ht="16.5" customHeight="1">
      <c r="B139" s="35"/>
      <c r="C139" s="201" t="s">
        <v>301</v>
      </c>
      <c r="D139" s="201" t="s">
        <v>127</v>
      </c>
      <c r="E139" s="202" t="s">
        <v>316</v>
      </c>
      <c r="F139" s="203" t="s">
        <v>317</v>
      </c>
      <c r="G139" s="204" t="s">
        <v>196</v>
      </c>
      <c r="H139" s="205">
        <v>510</v>
      </c>
      <c r="I139" s="206"/>
      <c r="J139" s="207">
        <f>ROUND(I139*H139,2)</f>
        <v>0</v>
      </c>
      <c r="K139" s="203" t="s">
        <v>197</v>
      </c>
      <c r="L139" s="40"/>
      <c r="M139" s="208" t="s">
        <v>19</v>
      </c>
      <c r="N139" s="209" t="s">
        <v>44</v>
      </c>
      <c r="O139" s="76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14" t="s">
        <v>145</v>
      </c>
      <c r="AT139" s="14" t="s">
        <v>127</v>
      </c>
      <c r="AU139" s="14" t="s">
        <v>83</v>
      </c>
      <c r="AY139" s="14" t="s">
        <v>124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4" t="s">
        <v>81</v>
      </c>
      <c r="BK139" s="212">
        <f>ROUND(I139*H139,2)</f>
        <v>0</v>
      </c>
      <c r="BL139" s="14" t="s">
        <v>145</v>
      </c>
      <c r="BM139" s="14" t="s">
        <v>318</v>
      </c>
    </row>
    <row r="140" s="1" customFormat="1" ht="22.5" customHeight="1">
      <c r="B140" s="35"/>
      <c r="C140" s="201" t="s">
        <v>305</v>
      </c>
      <c r="D140" s="201" t="s">
        <v>127</v>
      </c>
      <c r="E140" s="202" t="s">
        <v>320</v>
      </c>
      <c r="F140" s="203" t="s">
        <v>321</v>
      </c>
      <c r="G140" s="204" t="s">
        <v>196</v>
      </c>
      <c r="H140" s="205">
        <v>510</v>
      </c>
      <c r="I140" s="206"/>
      <c r="J140" s="207">
        <f>ROUND(I140*H140,2)</f>
        <v>0</v>
      </c>
      <c r="K140" s="203" t="s">
        <v>197</v>
      </c>
      <c r="L140" s="40"/>
      <c r="M140" s="208" t="s">
        <v>19</v>
      </c>
      <c r="N140" s="209" t="s">
        <v>44</v>
      </c>
      <c r="O140" s="76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14" t="s">
        <v>145</v>
      </c>
      <c r="AT140" s="14" t="s">
        <v>127</v>
      </c>
      <c r="AU140" s="14" t="s">
        <v>83</v>
      </c>
      <c r="AY140" s="14" t="s">
        <v>124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4" t="s">
        <v>81</v>
      </c>
      <c r="BK140" s="212">
        <f>ROUND(I140*H140,2)</f>
        <v>0</v>
      </c>
      <c r="BL140" s="14" t="s">
        <v>145</v>
      </c>
      <c r="BM140" s="14" t="s">
        <v>322</v>
      </c>
    </row>
    <row r="141" s="1" customFormat="1">
      <c r="B141" s="35"/>
      <c r="C141" s="36"/>
      <c r="D141" s="213" t="s">
        <v>133</v>
      </c>
      <c r="E141" s="36"/>
      <c r="F141" s="214" t="s">
        <v>323</v>
      </c>
      <c r="G141" s="36"/>
      <c r="H141" s="36"/>
      <c r="I141" s="127"/>
      <c r="J141" s="36"/>
      <c r="K141" s="36"/>
      <c r="L141" s="40"/>
      <c r="M141" s="215"/>
      <c r="N141" s="76"/>
      <c r="O141" s="76"/>
      <c r="P141" s="76"/>
      <c r="Q141" s="76"/>
      <c r="R141" s="76"/>
      <c r="S141" s="76"/>
      <c r="T141" s="77"/>
      <c r="AT141" s="14" t="s">
        <v>133</v>
      </c>
      <c r="AU141" s="14" t="s">
        <v>83</v>
      </c>
    </row>
    <row r="142" s="1" customFormat="1" ht="33.75" customHeight="1">
      <c r="B142" s="35"/>
      <c r="C142" s="201" t="s">
        <v>311</v>
      </c>
      <c r="D142" s="201" t="s">
        <v>127</v>
      </c>
      <c r="E142" s="202" t="s">
        <v>334</v>
      </c>
      <c r="F142" s="203" t="s">
        <v>335</v>
      </c>
      <c r="G142" s="204" t="s">
        <v>196</v>
      </c>
      <c r="H142" s="205">
        <v>590</v>
      </c>
      <c r="I142" s="206"/>
      <c r="J142" s="207">
        <f>ROUND(I142*H142,2)</f>
        <v>0</v>
      </c>
      <c r="K142" s="203" t="s">
        <v>197</v>
      </c>
      <c r="L142" s="40"/>
      <c r="M142" s="208" t="s">
        <v>19</v>
      </c>
      <c r="N142" s="209" t="s">
        <v>44</v>
      </c>
      <c r="O142" s="76"/>
      <c r="P142" s="210">
        <f>O142*H142</f>
        <v>0</v>
      </c>
      <c r="Q142" s="210">
        <v>0.085650000000000004</v>
      </c>
      <c r="R142" s="210">
        <f>Q142*H142</f>
        <v>50.533500000000004</v>
      </c>
      <c r="S142" s="210">
        <v>0</v>
      </c>
      <c r="T142" s="211">
        <f>S142*H142</f>
        <v>0</v>
      </c>
      <c r="AR142" s="14" t="s">
        <v>145</v>
      </c>
      <c r="AT142" s="14" t="s">
        <v>127</v>
      </c>
      <c r="AU142" s="14" t="s">
        <v>83</v>
      </c>
      <c r="AY142" s="14" t="s">
        <v>124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4" t="s">
        <v>81</v>
      </c>
      <c r="BK142" s="212">
        <f>ROUND(I142*H142,2)</f>
        <v>0</v>
      </c>
      <c r="BL142" s="14" t="s">
        <v>145</v>
      </c>
      <c r="BM142" s="14" t="s">
        <v>336</v>
      </c>
    </row>
    <row r="143" s="11" customFormat="1">
      <c r="B143" s="219"/>
      <c r="C143" s="220"/>
      <c r="D143" s="213" t="s">
        <v>208</v>
      </c>
      <c r="E143" s="221" t="s">
        <v>19</v>
      </c>
      <c r="F143" s="222" t="s">
        <v>582</v>
      </c>
      <c r="G143" s="220"/>
      <c r="H143" s="223">
        <v>590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208</v>
      </c>
      <c r="AU143" s="229" t="s">
        <v>83</v>
      </c>
      <c r="AV143" s="11" t="s">
        <v>83</v>
      </c>
      <c r="AW143" s="11" t="s">
        <v>35</v>
      </c>
      <c r="AX143" s="11" t="s">
        <v>73</v>
      </c>
      <c r="AY143" s="229" t="s">
        <v>124</v>
      </c>
    </row>
    <row r="144" s="1" customFormat="1" ht="16.5" customHeight="1">
      <c r="B144" s="35"/>
      <c r="C144" s="230" t="s">
        <v>315</v>
      </c>
      <c r="D144" s="230" t="s">
        <v>257</v>
      </c>
      <c r="E144" s="231" t="s">
        <v>338</v>
      </c>
      <c r="F144" s="232" t="s">
        <v>339</v>
      </c>
      <c r="G144" s="233" t="s">
        <v>196</v>
      </c>
      <c r="H144" s="234">
        <v>42.840000000000003</v>
      </c>
      <c r="I144" s="235"/>
      <c r="J144" s="236">
        <f>ROUND(I144*H144,2)</f>
        <v>0</v>
      </c>
      <c r="K144" s="232" t="s">
        <v>197</v>
      </c>
      <c r="L144" s="237"/>
      <c r="M144" s="238" t="s">
        <v>19</v>
      </c>
      <c r="N144" s="239" t="s">
        <v>44</v>
      </c>
      <c r="O144" s="76"/>
      <c r="P144" s="210">
        <f>O144*H144</f>
        <v>0</v>
      </c>
      <c r="Q144" s="210">
        <v>0.17599999999999999</v>
      </c>
      <c r="R144" s="210">
        <f>Q144*H144</f>
        <v>7.5398399999999999</v>
      </c>
      <c r="S144" s="210">
        <v>0</v>
      </c>
      <c r="T144" s="211">
        <f>S144*H144</f>
        <v>0</v>
      </c>
      <c r="AR144" s="14" t="s">
        <v>168</v>
      </c>
      <c r="AT144" s="14" t="s">
        <v>257</v>
      </c>
      <c r="AU144" s="14" t="s">
        <v>83</v>
      </c>
      <c r="AY144" s="14" t="s">
        <v>124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4" t="s">
        <v>81</v>
      </c>
      <c r="BK144" s="212">
        <f>ROUND(I144*H144,2)</f>
        <v>0</v>
      </c>
      <c r="BL144" s="14" t="s">
        <v>145</v>
      </c>
      <c r="BM144" s="14" t="s">
        <v>340</v>
      </c>
    </row>
    <row r="145" s="11" customFormat="1">
      <c r="B145" s="219"/>
      <c r="C145" s="220"/>
      <c r="D145" s="213" t="s">
        <v>208</v>
      </c>
      <c r="E145" s="221" t="s">
        <v>19</v>
      </c>
      <c r="F145" s="222" t="s">
        <v>385</v>
      </c>
      <c r="G145" s="220"/>
      <c r="H145" s="223">
        <v>42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208</v>
      </c>
      <c r="AU145" s="229" t="s">
        <v>83</v>
      </c>
      <c r="AV145" s="11" t="s">
        <v>83</v>
      </c>
      <c r="AW145" s="11" t="s">
        <v>35</v>
      </c>
      <c r="AX145" s="11" t="s">
        <v>73</v>
      </c>
      <c r="AY145" s="229" t="s">
        <v>124</v>
      </c>
    </row>
    <row r="146" s="11" customFormat="1">
      <c r="B146" s="219"/>
      <c r="C146" s="220"/>
      <c r="D146" s="213" t="s">
        <v>208</v>
      </c>
      <c r="E146" s="221" t="s">
        <v>19</v>
      </c>
      <c r="F146" s="222" t="s">
        <v>583</v>
      </c>
      <c r="G146" s="220"/>
      <c r="H146" s="223">
        <v>0.83999999999999997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208</v>
      </c>
      <c r="AU146" s="229" t="s">
        <v>83</v>
      </c>
      <c r="AV146" s="11" t="s">
        <v>83</v>
      </c>
      <c r="AW146" s="11" t="s">
        <v>35</v>
      </c>
      <c r="AX146" s="11" t="s">
        <v>73</v>
      </c>
      <c r="AY146" s="229" t="s">
        <v>124</v>
      </c>
    </row>
    <row r="147" s="1" customFormat="1" ht="16.5" customHeight="1">
      <c r="B147" s="35"/>
      <c r="C147" s="230" t="s">
        <v>319</v>
      </c>
      <c r="D147" s="230" t="s">
        <v>257</v>
      </c>
      <c r="E147" s="231" t="s">
        <v>584</v>
      </c>
      <c r="F147" s="232" t="s">
        <v>585</v>
      </c>
      <c r="G147" s="233" t="s">
        <v>196</v>
      </c>
      <c r="H147" s="234">
        <v>558.96000000000004</v>
      </c>
      <c r="I147" s="235"/>
      <c r="J147" s="236">
        <f>ROUND(I147*H147,2)</f>
        <v>0</v>
      </c>
      <c r="K147" s="232" t="s">
        <v>19</v>
      </c>
      <c r="L147" s="237"/>
      <c r="M147" s="238" t="s">
        <v>19</v>
      </c>
      <c r="N147" s="239" t="s">
        <v>44</v>
      </c>
      <c r="O147" s="76"/>
      <c r="P147" s="210">
        <f>O147*H147</f>
        <v>0</v>
      </c>
      <c r="Q147" s="210">
        <v>0.14166999999999999</v>
      </c>
      <c r="R147" s="210">
        <f>Q147*H147</f>
        <v>79.187863199999995</v>
      </c>
      <c r="S147" s="210">
        <v>0</v>
      </c>
      <c r="T147" s="211">
        <f>S147*H147</f>
        <v>0</v>
      </c>
      <c r="AR147" s="14" t="s">
        <v>168</v>
      </c>
      <c r="AT147" s="14" t="s">
        <v>257</v>
      </c>
      <c r="AU147" s="14" t="s">
        <v>83</v>
      </c>
      <c r="AY147" s="14" t="s">
        <v>124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4" t="s">
        <v>81</v>
      </c>
      <c r="BK147" s="212">
        <f>ROUND(I147*H147,2)</f>
        <v>0</v>
      </c>
      <c r="BL147" s="14" t="s">
        <v>145</v>
      </c>
      <c r="BM147" s="14" t="s">
        <v>586</v>
      </c>
    </row>
    <row r="148" s="11" customFormat="1">
      <c r="B148" s="219"/>
      <c r="C148" s="220"/>
      <c r="D148" s="213" t="s">
        <v>208</v>
      </c>
      <c r="E148" s="221" t="s">
        <v>19</v>
      </c>
      <c r="F148" s="222" t="s">
        <v>587</v>
      </c>
      <c r="G148" s="220"/>
      <c r="H148" s="223">
        <v>548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208</v>
      </c>
      <c r="AU148" s="229" t="s">
        <v>83</v>
      </c>
      <c r="AV148" s="11" t="s">
        <v>83</v>
      </c>
      <c r="AW148" s="11" t="s">
        <v>35</v>
      </c>
      <c r="AX148" s="11" t="s">
        <v>73</v>
      </c>
      <c r="AY148" s="229" t="s">
        <v>124</v>
      </c>
    </row>
    <row r="149" s="11" customFormat="1">
      <c r="B149" s="219"/>
      <c r="C149" s="220"/>
      <c r="D149" s="213" t="s">
        <v>208</v>
      </c>
      <c r="E149" s="221" t="s">
        <v>19</v>
      </c>
      <c r="F149" s="222" t="s">
        <v>588</v>
      </c>
      <c r="G149" s="220"/>
      <c r="H149" s="223">
        <v>10.960000000000001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208</v>
      </c>
      <c r="AU149" s="229" t="s">
        <v>83</v>
      </c>
      <c r="AV149" s="11" t="s">
        <v>83</v>
      </c>
      <c r="AW149" s="11" t="s">
        <v>35</v>
      </c>
      <c r="AX149" s="11" t="s">
        <v>73</v>
      </c>
      <c r="AY149" s="229" t="s">
        <v>124</v>
      </c>
    </row>
    <row r="150" s="10" customFormat="1" ht="22.8" customHeight="1">
      <c r="B150" s="185"/>
      <c r="C150" s="186"/>
      <c r="D150" s="187" t="s">
        <v>72</v>
      </c>
      <c r="E150" s="199" t="s">
        <v>168</v>
      </c>
      <c r="F150" s="199" t="s">
        <v>342</v>
      </c>
      <c r="G150" s="186"/>
      <c r="H150" s="186"/>
      <c r="I150" s="189"/>
      <c r="J150" s="200">
        <f>BK150</f>
        <v>0</v>
      </c>
      <c r="K150" s="186"/>
      <c r="L150" s="191"/>
      <c r="M150" s="192"/>
      <c r="N150" s="193"/>
      <c r="O150" s="193"/>
      <c r="P150" s="194">
        <f>SUM(P151:P163)</f>
        <v>0</v>
      </c>
      <c r="Q150" s="193"/>
      <c r="R150" s="194">
        <f>SUM(R151:R163)</f>
        <v>2.6794599999999997</v>
      </c>
      <c r="S150" s="193"/>
      <c r="T150" s="195">
        <f>SUM(T151:T163)</f>
        <v>0</v>
      </c>
      <c r="AR150" s="196" t="s">
        <v>81</v>
      </c>
      <c r="AT150" s="197" t="s">
        <v>72</v>
      </c>
      <c r="AU150" s="197" t="s">
        <v>81</v>
      </c>
      <c r="AY150" s="196" t="s">
        <v>124</v>
      </c>
      <c r="BK150" s="198">
        <f>SUM(BK151:BK163)</f>
        <v>0</v>
      </c>
    </row>
    <row r="151" s="1" customFormat="1" ht="22.5" customHeight="1">
      <c r="B151" s="35"/>
      <c r="C151" s="201" t="s">
        <v>324</v>
      </c>
      <c r="D151" s="201" t="s">
        <v>127</v>
      </c>
      <c r="E151" s="202" t="s">
        <v>344</v>
      </c>
      <c r="F151" s="203" t="s">
        <v>345</v>
      </c>
      <c r="G151" s="204" t="s">
        <v>201</v>
      </c>
      <c r="H151" s="205">
        <v>6</v>
      </c>
      <c r="I151" s="206"/>
      <c r="J151" s="207">
        <f>ROUND(I151*H151,2)</f>
        <v>0</v>
      </c>
      <c r="K151" s="203" t="s">
        <v>197</v>
      </c>
      <c r="L151" s="40"/>
      <c r="M151" s="208" t="s">
        <v>19</v>
      </c>
      <c r="N151" s="209" t="s">
        <v>44</v>
      </c>
      <c r="O151" s="76"/>
      <c r="P151" s="210">
        <f>O151*H151</f>
        <v>0</v>
      </c>
      <c r="Q151" s="210">
        <v>1.0000000000000001E-05</v>
      </c>
      <c r="R151" s="210">
        <f>Q151*H151</f>
        <v>6.0000000000000008E-05</v>
      </c>
      <c r="S151" s="210">
        <v>0</v>
      </c>
      <c r="T151" s="211">
        <f>S151*H151</f>
        <v>0</v>
      </c>
      <c r="AR151" s="14" t="s">
        <v>145</v>
      </c>
      <c r="AT151" s="14" t="s">
        <v>127</v>
      </c>
      <c r="AU151" s="14" t="s">
        <v>83</v>
      </c>
      <c r="AY151" s="14" t="s">
        <v>124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4" t="s">
        <v>81</v>
      </c>
      <c r="BK151" s="212">
        <f>ROUND(I151*H151,2)</f>
        <v>0</v>
      </c>
      <c r="BL151" s="14" t="s">
        <v>145</v>
      </c>
      <c r="BM151" s="14" t="s">
        <v>346</v>
      </c>
    </row>
    <row r="152" s="1" customFormat="1" ht="16.5" customHeight="1">
      <c r="B152" s="35"/>
      <c r="C152" s="230" t="s">
        <v>328</v>
      </c>
      <c r="D152" s="230" t="s">
        <v>257</v>
      </c>
      <c r="E152" s="231" t="s">
        <v>348</v>
      </c>
      <c r="F152" s="232" t="s">
        <v>349</v>
      </c>
      <c r="G152" s="233" t="s">
        <v>201</v>
      </c>
      <c r="H152" s="234">
        <v>6</v>
      </c>
      <c r="I152" s="235"/>
      <c r="J152" s="236">
        <f>ROUND(I152*H152,2)</f>
        <v>0</v>
      </c>
      <c r="K152" s="232" t="s">
        <v>197</v>
      </c>
      <c r="L152" s="237"/>
      <c r="M152" s="238" t="s">
        <v>19</v>
      </c>
      <c r="N152" s="239" t="s">
        <v>44</v>
      </c>
      <c r="O152" s="76"/>
      <c r="P152" s="210">
        <f>O152*H152</f>
        <v>0</v>
      </c>
      <c r="Q152" s="210">
        <v>0.0038300000000000001</v>
      </c>
      <c r="R152" s="210">
        <f>Q152*H152</f>
        <v>0.02298</v>
      </c>
      <c r="S152" s="210">
        <v>0</v>
      </c>
      <c r="T152" s="211">
        <f>S152*H152</f>
        <v>0</v>
      </c>
      <c r="AR152" s="14" t="s">
        <v>168</v>
      </c>
      <c r="AT152" s="14" t="s">
        <v>257</v>
      </c>
      <c r="AU152" s="14" t="s">
        <v>83</v>
      </c>
      <c r="AY152" s="14" t="s">
        <v>124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4" t="s">
        <v>81</v>
      </c>
      <c r="BK152" s="212">
        <f>ROUND(I152*H152,2)</f>
        <v>0</v>
      </c>
      <c r="BL152" s="14" t="s">
        <v>145</v>
      </c>
      <c r="BM152" s="14" t="s">
        <v>350</v>
      </c>
    </row>
    <row r="153" s="1" customFormat="1" ht="16.5" customHeight="1">
      <c r="B153" s="35"/>
      <c r="C153" s="201" t="s">
        <v>333</v>
      </c>
      <c r="D153" s="201" t="s">
        <v>127</v>
      </c>
      <c r="E153" s="202" t="s">
        <v>352</v>
      </c>
      <c r="F153" s="203" t="s">
        <v>589</v>
      </c>
      <c r="G153" s="204" t="s">
        <v>130</v>
      </c>
      <c r="H153" s="205">
        <v>2</v>
      </c>
      <c r="I153" s="206"/>
      <c r="J153" s="207">
        <f>ROUND(I153*H153,2)</f>
        <v>0</v>
      </c>
      <c r="K153" s="203" t="s">
        <v>19</v>
      </c>
      <c r="L153" s="40"/>
      <c r="M153" s="208" t="s">
        <v>19</v>
      </c>
      <c r="N153" s="209" t="s">
        <v>44</v>
      </c>
      <c r="O153" s="76"/>
      <c r="P153" s="210">
        <f>O153*H153</f>
        <v>0</v>
      </c>
      <c r="Q153" s="210">
        <v>6.9999999999999994E-05</v>
      </c>
      <c r="R153" s="210">
        <f>Q153*H153</f>
        <v>0.00013999999999999999</v>
      </c>
      <c r="S153" s="210">
        <v>0</v>
      </c>
      <c r="T153" s="211">
        <f>S153*H153</f>
        <v>0</v>
      </c>
      <c r="AR153" s="14" t="s">
        <v>145</v>
      </c>
      <c r="AT153" s="14" t="s">
        <v>127</v>
      </c>
      <c r="AU153" s="14" t="s">
        <v>83</v>
      </c>
      <c r="AY153" s="14" t="s">
        <v>124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4" t="s">
        <v>81</v>
      </c>
      <c r="BK153" s="212">
        <f>ROUND(I153*H153,2)</f>
        <v>0</v>
      </c>
      <c r="BL153" s="14" t="s">
        <v>145</v>
      </c>
      <c r="BM153" s="14" t="s">
        <v>354</v>
      </c>
    </row>
    <row r="154" s="1" customFormat="1">
      <c r="B154" s="35"/>
      <c r="C154" s="36"/>
      <c r="D154" s="213" t="s">
        <v>133</v>
      </c>
      <c r="E154" s="36"/>
      <c r="F154" s="214" t="s">
        <v>590</v>
      </c>
      <c r="G154" s="36"/>
      <c r="H154" s="36"/>
      <c r="I154" s="127"/>
      <c r="J154" s="36"/>
      <c r="K154" s="36"/>
      <c r="L154" s="40"/>
      <c r="M154" s="215"/>
      <c r="N154" s="76"/>
      <c r="O154" s="76"/>
      <c r="P154" s="76"/>
      <c r="Q154" s="76"/>
      <c r="R154" s="76"/>
      <c r="S154" s="76"/>
      <c r="T154" s="77"/>
      <c r="AT154" s="14" t="s">
        <v>133</v>
      </c>
      <c r="AU154" s="14" t="s">
        <v>83</v>
      </c>
    </row>
    <row r="155" s="1" customFormat="1" ht="16.5" customHeight="1">
      <c r="B155" s="35"/>
      <c r="C155" s="201" t="s">
        <v>337</v>
      </c>
      <c r="D155" s="201" t="s">
        <v>127</v>
      </c>
      <c r="E155" s="202" t="s">
        <v>357</v>
      </c>
      <c r="F155" s="203" t="s">
        <v>358</v>
      </c>
      <c r="G155" s="204" t="s">
        <v>359</v>
      </c>
      <c r="H155" s="205">
        <v>2</v>
      </c>
      <c r="I155" s="206"/>
      <c r="J155" s="207">
        <f>ROUND(I155*H155,2)</f>
        <v>0</v>
      </c>
      <c r="K155" s="203" t="s">
        <v>197</v>
      </c>
      <c r="L155" s="40"/>
      <c r="M155" s="208" t="s">
        <v>19</v>
      </c>
      <c r="N155" s="209" t="s">
        <v>44</v>
      </c>
      <c r="O155" s="76"/>
      <c r="P155" s="210">
        <f>O155*H155</f>
        <v>0</v>
      </c>
      <c r="Q155" s="210">
        <v>0.34089999999999998</v>
      </c>
      <c r="R155" s="210">
        <f>Q155*H155</f>
        <v>0.68179999999999996</v>
      </c>
      <c r="S155" s="210">
        <v>0</v>
      </c>
      <c r="T155" s="211">
        <f>S155*H155</f>
        <v>0</v>
      </c>
      <c r="AR155" s="14" t="s">
        <v>145</v>
      </c>
      <c r="AT155" s="14" t="s">
        <v>127</v>
      </c>
      <c r="AU155" s="14" t="s">
        <v>83</v>
      </c>
      <c r="AY155" s="14" t="s">
        <v>124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4" t="s">
        <v>81</v>
      </c>
      <c r="BK155" s="212">
        <f>ROUND(I155*H155,2)</f>
        <v>0</v>
      </c>
      <c r="BL155" s="14" t="s">
        <v>145</v>
      </c>
      <c r="BM155" s="14" t="s">
        <v>360</v>
      </c>
    </row>
    <row r="156" s="1" customFormat="1" ht="16.5" customHeight="1">
      <c r="B156" s="35"/>
      <c r="C156" s="230" t="s">
        <v>343</v>
      </c>
      <c r="D156" s="230" t="s">
        <v>257</v>
      </c>
      <c r="E156" s="231" t="s">
        <v>362</v>
      </c>
      <c r="F156" s="232" t="s">
        <v>363</v>
      </c>
      <c r="G156" s="233" t="s">
        <v>359</v>
      </c>
      <c r="H156" s="234">
        <v>2</v>
      </c>
      <c r="I156" s="235"/>
      <c r="J156" s="236">
        <f>ROUND(I156*H156,2)</f>
        <v>0</v>
      </c>
      <c r="K156" s="232" t="s">
        <v>197</v>
      </c>
      <c r="L156" s="237"/>
      <c r="M156" s="238" t="s">
        <v>19</v>
      </c>
      <c r="N156" s="239" t="s">
        <v>44</v>
      </c>
      <c r="O156" s="76"/>
      <c r="P156" s="210">
        <f>O156*H156</f>
        <v>0</v>
      </c>
      <c r="Q156" s="210">
        <v>0.071999999999999995</v>
      </c>
      <c r="R156" s="210">
        <f>Q156*H156</f>
        <v>0.14399999999999999</v>
      </c>
      <c r="S156" s="210">
        <v>0</v>
      </c>
      <c r="T156" s="211">
        <f>S156*H156</f>
        <v>0</v>
      </c>
      <c r="AR156" s="14" t="s">
        <v>168</v>
      </c>
      <c r="AT156" s="14" t="s">
        <v>257</v>
      </c>
      <c r="AU156" s="14" t="s">
        <v>83</v>
      </c>
      <c r="AY156" s="14" t="s">
        <v>124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4" t="s">
        <v>81</v>
      </c>
      <c r="BK156" s="212">
        <f>ROUND(I156*H156,2)</f>
        <v>0</v>
      </c>
      <c r="BL156" s="14" t="s">
        <v>145</v>
      </c>
      <c r="BM156" s="14" t="s">
        <v>364</v>
      </c>
    </row>
    <row r="157" s="1" customFormat="1" ht="16.5" customHeight="1">
      <c r="B157" s="35"/>
      <c r="C157" s="230" t="s">
        <v>347</v>
      </c>
      <c r="D157" s="230" t="s">
        <v>257</v>
      </c>
      <c r="E157" s="231" t="s">
        <v>366</v>
      </c>
      <c r="F157" s="232" t="s">
        <v>367</v>
      </c>
      <c r="G157" s="233" t="s">
        <v>359</v>
      </c>
      <c r="H157" s="234">
        <v>2</v>
      </c>
      <c r="I157" s="235"/>
      <c r="J157" s="236">
        <f>ROUND(I157*H157,2)</f>
        <v>0</v>
      </c>
      <c r="K157" s="232" t="s">
        <v>197</v>
      </c>
      <c r="L157" s="237"/>
      <c r="M157" s="238" t="s">
        <v>19</v>
      </c>
      <c r="N157" s="239" t="s">
        <v>44</v>
      </c>
      <c r="O157" s="76"/>
      <c r="P157" s="210">
        <f>O157*H157</f>
        <v>0</v>
      </c>
      <c r="Q157" s="210">
        <v>0.080000000000000002</v>
      </c>
      <c r="R157" s="210">
        <f>Q157*H157</f>
        <v>0.16</v>
      </c>
      <c r="S157" s="210">
        <v>0</v>
      </c>
      <c r="T157" s="211">
        <f>S157*H157</f>
        <v>0</v>
      </c>
      <c r="AR157" s="14" t="s">
        <v>168</v>
      </c>
      <c r="AT157" s="14" t="s">
        <v>257</v>
      </c>
      <c r="AU157" s="14" t="s">
        <v>83</v>
      </c>
      <c r="AY157" s="14" t="s">
        <v>124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4" t="s">
        <v>81</v>
      </c>
      <c r="BK157" s="212">
        <f>ROUND(I157*H157,2)</f>
        <v>0</v>
      </c>
      <c r="BL157" s="14" t="s">
        <v>145</v>
      </c>
      <c r="BM157" s="14" t="s">
        <v>368</v>
      </c>
    </row>
    <row r="158" s="1" customFormat="1" ht="16.5" customHeight="1">
      <c r="B158" s="35"/>
      <c r="C158" s="230" t="s">
        <v>351</v>
      </c>
      <c r="D158" s="230" t="s">
        <v>257</v>
      </c>
      <c r="E158" s="231" t="s">
        <v>370</v>
      </c>
      <c r="F158" s="232" t="s">
        <v>371</v>
      </c>
      <c r="G158" s="233" t="s">
        <v>359</v>
      </c>
      <c r="H158" s="234">
        <v>2</v>
      </c>
      <c r="I158" s="235"/>
      <c r="J158" s="236">
        <f>ROUND(I158*H158,2)</f>
        <v>0</v>
      </c>
      <c r="K158" s="232" t="s">
        <v>197</v>
      </c>
      <c r="L158" s="237"/>
      <c r="M158" s="238" t="s">
        <v>19</v>
      </c>
      <c r="N158" s="239" t="s">
        <v>44</v>
      </c>
      <c r="O158" s="76"/>
      <c r="P158" s="210">
        <f>O158*H158</f>
        <v>0</v>
      </c>
      <c r="Q158" s="210">
        <v>0.111</v>
      </c>
      <c r="R158" s="210">
        <f>Q158*H158</f>
        <v>0.222</v>
      </c>
      <c r="S158" s="210">
        <v>0</v>
      </c>
      <c r="T158" s="211">
        <f>S158*H158</f>
        <v>0</v>
      </c>
      <c r="AR158" s="14" t="s">
        <v>168</v>
      </c>
      <c r="AT158" s="14" t="s">
        <v>257</v>
      </c>
      <c r="AU158" s="14" t="s">
        <v>83</v>
      </c>
      <c r="AY158" s="14" t="s">
        <v>124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4" t="s">
        <v>81</v>
      </c>
      <c r="BK158" s="212">
        <f>ROUND(I158*H158,2)</f>
        <v>0</v>
      </c>
      <c r="BL158" s="14" t="s">
        <v>145</v>
      </c>
      <c r="BM158" s="14" t="s">
        <v>372</v>
      </c>
    </row>
    <row r="159" s="1" customFormat="1" ht="16.5" customHeight="1">
      <c r="B159" s="35"/>
      <c r="C159" s="230" t="s">
        <v>356</v>
      </c>
      <c r="D159" s="230" t="s">
        <v>257</v>
      </c>
      <c r="E159" s="231" t="s">
        <v>374</v>
      </c>
      <c r="F159" s="232" t="s">
        <v>375</v>
      </c>
      <c r="G159" s="233" t="s">
        <v>359</v>
      </c>
      <c r="H159" s="234">
        <v>2</v>
      </c>
      <c r="I159" s="235"/>
      <c r="J159" s="236">
        <f>ROUND(I159*H159,2)</f>
        <v>0</v>
      </c>
      <c r="K159" s="232" t="s">
        <v>197</v>
      </c>
      <c r="L159" s="237"/>
      <c r="M159" s="238" t="s">
        <v>19</v>
      </c>
      <c r="N159" s="239" t="s">
        <v>44</v>
      </c>
      <c r="O159" s="76"/>
      <c r="P159" s="210">
        <f>O159*H159</f>
        <v>0</v>
      </c>
      <c r="Q159" s="210">
        <v>0.027</v>
      </c>
      <c r="R159" s="210">
        <f>Q159*H159</f>
        <v>0.053999999999999999</v>
      </c>
      <c r="S159" s="210">
        <v>0</v>
      </c>
      <c r="T159" s="211">
        <f>S159*H159</f>
        <v>0</v>
      </c>
      <c r="AR159" s="14" t="s">
        <v>168</v>
      </c>
      <c r="AT159" s="14" t="s">
        <v>257</v>
      </c>
      <c r="AU159" s="14" t="s">
        <v>83</v>
      </c>
      <c r="AY159" s="14" t="s">
        <v>124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4" t="s">
        <v>81</v>
      </c>
      <c r="BK159" s="212">
        <f>ROUND(I159*H159,2)</f>
        <v>0</v>
      </c>
      <c r="BL159" s="14" t="s">
        <v>145</v>
      </c>
      <c r="BM159" s="14" t="s">
        <v>376</v>
      </c>
    </row>
    <row r="160" s="1" customFormat="1" ht="16.5" customHeight="1">
      <c r="B160" s="35"/>
      <c r="C160" s="230" t="s">
        <v>361</v>
      </c>
      <c r="D160" s="230" t="s">
        <v>257</v>
      </c>
      <c r="E160" s="231" t="s">
        <v>378</v>
      </c>
      <c r="F160" s="232" t="s">
        <v>379</v>
      </c>
      <c r="G160" s="233" t="s">
        <v>359</v>
      </c>
      <c r="H160" s="234">
        <v>2</v>
      </c>
      <c r="I160" s="235"/>
      <c r="J160" s="236">
        <f>ROUND(I160*H160,2)</f>
        <v>0</v>
      </c>
      <c r="K160" s="232" t="s">
        <v>197</v>
      </c>
      <c r="L160" s="237"/>
      <c r="M160" s="238" t="s">
        <v>19</v>
      </c>
      <c r="N160" s="239" t="s">
        <v>44</v>
      </c>
      <c r="O160" s="76"/>
      <c r="P160" s="210">
        <f>O160*H160</f>
        <v>0</v>
      </c>
      <c r="Q160" s="210">
        <v>0.0085000000000000006</v>
      </c>
      <c r="R160" s="210">
        <f>Q160*H160</f>
        <v>0.017000000000000001</v>
      </c>
      <c r="S160" s="210">
        <v>0</v>
      </c>
      <c r="T160" s="211">
        <f>S160*H160</f>
        <v>0</v>
      </c>
      <c r="AR160" s="14" t="s">
        <v>168</v>
      </c>
      <c r="AT160" s="14" t="s">
        <v>257</v>
      </c>
      <c r="AU160" s="14" t="s">
        <v>83</v>
      </c>
      <c r="AY160" s="14" t="s">
        <v>124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4" t="s">
        <v>81</v>
      </c>
      <c r="BK160" s="212">
        <f>ROUND(I160*H160,2)</f>
        <v>0</v>
      </c>
      <c r="BL160" s="14" t="s">
        <v>145</v>
      </c>
      <c r="BM160" s="14" t="s">
        <v>380</v>
      </c>
    </row>
    <row r="161" s="1" customFormat="1" ht="16.5" customHeight="1">
      <c r="B161" s="35"/>
      <c r="C161" s="201" t="s">
        <v>365</v>
      </c>
      <c r="D161" s="201" t="s">
        <v>127</v>
      </c>
      <c r="E161" s="202" t="s">
        <v>382</v>
      </c>
      <c r="F161" s="203" t="s">
        <v>383</v>
      </c>
      <c r="G161" s="204" t="s">
        <v>359</v>
      </c>
      <c r="H161" s="205">
        <v>2</v>
      </c>
      <c r="I161" s="206"/>
      <c r="J161" s="207">
        <f>ROUND(I161*H161,2)</f>
        <v>0</v>
      </c>
      <c r="K161" s="203" t="s">
        <v>197</v>
      </c>
      <c r="L161" s="40"/>
      <c r="M161" s="208" t="s">
        <v>19</v>
      </c>
      <c r="N161" s="209" t="s">
        <v>44</v>
      </c>
      <c r="O161" s="76"/>
      <c r="P161" s="210">
        <f>O161*H161</f>
        <v>0</v>
      </c>
      <c r="Q161" s="210">
        <v>0.21734000000000001</v>
      </c>
      <c r="R161" s="210">
        <f>Q161*H161</f>
        <v>0.43468000000000001</v>
      </c>
      <c r="S161" s="210">
        <v>0</v>
      </c>
      <c r="T161" s="211">
        <f>S161*H161</f>
        <v>0</v>
      </c>
      <c r="AR161" s="14" t="s">
        <v>145</v>
      </c>
      <c r="AT161" s="14" t="s">
        <v>127</v>
      </c>
      <c r="AU161" s="14" t="s">
        <v>83</v>
      </c>
      <c r="AY161" s="14" t="s">
        <v>124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4" t="s">
        <v>81</v>
      </c>
      <c r="BK161" s="212">
        <f>ROUND(I161*H161,2)</f>
        <v>0</v>
      </c>
      <c r="BL161" s="14" t="s">
        <v>145</v>
      </c>
      <c r="BM161" s="14" t="s">
        <v>384</v>
      </c>
    </row>
    <row r="162" s="1" customFormat="1" ht="16.5" customHeight="1">
      <c r="B162" s="35"/>
      <c r="C162" s="230" t="s">
        <v>369</v>
      </c>
      <c r="D162" s="230" t="s">
        <v>257</v>
      </c>
      <c r="E162" s="231" t="s">
        <v>386</v>
      </c>
      <c r="F162" s="232" t="s">
        <v>387</v>
      </c>
      <c r="G162" s="233" t="s">
        <v>359</v>
      </c>
      <c r="H162" s="234">
        <v>2</v>
      </c>
      <c r="I162" s="235"/>
      <c r="J162" s="236">
        <f>ROUND(I162*H162,2)</f>
        <v>0</v>
      </c>
      <c r="K162" s="232" t="s">
        <v>197</v>
      </c>
      <c r="L162" s="237"/>
      <c r="M162" s="238" t="s">
        <v>19</v>
      </c>
      <c r="N162" s="239" t="s">
        <v>44</v>
      </c>
      <c r="O162" s="76"/>
      <c r="P162" s="210">
        <f>O162*H162</f>
        <v>0</v>
      </c>
      <c r="Q162" s="210">
        <v>0.050599999999999999</v>
      </c>
      <c r="R162" s="210">
        <f>Q162*H162</f>
        <v>0.1012</v>
      </c>
      <c r="S162" s="210">
        <v>0</v>
      </c>
      <c r="T162" s="211">
        <f>S162*H162</f>
        <v>0</v>
      </c>
      <c r="AR162" s="14" t="s">
        <v>168</v>
      </c>
      <c r="AT162" s="14" t="s">
        <v>257</v>
      </c>
      <c r="AU162" s="14" t="s">
        <v>83</v>
      </c>
      <c r="AY162" s="14" t="s">
        <v>124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4" t="s">
        <v>81</v>
      </c>
      <c r="BK162" s="212">
        <f>ROUND(I162*H162,2)</f>
        <v>0</v>
      </c>
      <c r="BL162" s="14" t="s">
        <v>145</v>
      </c>
      <c r="BM162" s="14" t="s">
        <v>388</v>
      </c>
    </row>
    <row r="163" s="1" customFormat="1" ht="16.5" customHeight="1">
      <c r="B163" s="35"/>
      <c r="C163" s="201" t="s">
        <v>373</v>
      </c>
      <c r="D163" s="201" t="s">
        <v>127</v>
      </c>
      <c r="E163" s="202" t="s">
        <v>390</v>
      </c>
      <c r="F163" s="203" t="s">
        <v>391</v>
      </c>
      <c r="G163" s="204" t="s">
        <v>359</v>
      </c>
      <c r="H163" s="205">
        <v>2</v>
      </c>
      <c r="I163" s="206"/>
      <c r="J163" s="207">
        <f>ROUND(I163*H163,2)</f>
        <v>0</v>
      </c>
      <c r="K163" s="203" t="s">
        <v>197</v>
      </c>
      <c r="L163" s="40"/>
      <c r="M163" s="208" t="s">
        <v>19</v>
      </c>
      <c r="N163" s="209" t="s">
        <v>44</v>
      </c>
      <c r="O163" s="76"/>
      <c r="P163" s="210">
        <f>O163*H163</f>
        <v>0</v>
      </c>
      <c r="Q163" s="210">
        <v>0.42080000000000001</v>
      </c>
      <c r="R163" s="210">
        <f>Q163*H163</f>
        <v>0.84160000000000001</v>
      </c>
      <c r="S163" s="210">
        <v>0</v>
      </c>
      <c r="T163" s="211">
        <f>S163*H163</f>
        <v>0</v>
      </c>
      <c r="AR163" s="14" t="s">
        <v>145</v>
      </c>
      <c r="AT163" s="14" t="s">
        <v>127</v>
      </c>
      <c r="AU163" s="14" t="s">
        <v>83</v>
      </c>
      <c r="AY163" s="14" t="s">
        <v>124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4" t="s">
        <v>81</v>
      </c>
      <c r="BK163" s="212">
        <f>ROUND(I163*H163,2)</f>
        <v>0</v>
      </c>
      <c r="BL163" s="14" t="s">
        <v>145</v>
      </c>
      <c r="BM163" s="14" t="s">
        <v>392</v>
      </c>
    </row>
    <row r="164" s="10" customFormat="1" ht="22.8" customHeight="1">
      <c r="B164" s="185"/>
      <c r="C164" s="186"/>
      <c r="D164" s="187" t="s">
        <v>72</v>
      </c>
      <c r="E164" s="199" t="s">
        <v>173</v>
      </c>
      <c r="F164" s="199" t="s">
        <v>393</v>
      </c>
      <c r="G164" s="186"/>
      <c r="H164" s="186"/>
      <c r="I164" s="189"/>
      <c r="J164" s="200">
        <f>BK164</f>
        <v>0</v>
      </c>
      <c r="K164" s="186"/>
      <c r="L164" s="191"/>
      <c r="M164" s="192"/>
      <c r="N164" s="193"/>
      <c r="O164" s="193"/>
      <c r="P164" s="194">
        <f>SUM(P165:P191)</f>
        <v>0</v>
      </c>
      <c r="Q164" s="193"/>
      <c r="R164" s="194">
        <f>SUM(R165:R191)</f>
        <v>85.365510000000015</v>
      </c>
      <c r="S164" s="193"/>
      <c r="T164" s="195">
        <f>SUM(T165:T191)</f>
        <v>0</v>
      </c>
      <c r="AR164" s="196" t="s">
        <v>81</v>
      </c>
      <c r="AT164" s="197" t="s">
        <v>72</v>
      </c>
      <c r="AU164" s="197" t="s">
        <v>81</v>
      </c>
      <c r="AY164" s="196" t="s">
        <v>124</v>
      </c>
      <c r="BK164" s="198">
        <f>SUM(BK165:BK191)</f>
        <v>0</v>
      </c>
    </row>
    <row r="165" s="1" customFormat="1" ht="16.5" customHeight="1">
      <c r="B165" s="35"/>
      <c r="C165" s="201" t="s">
        <v>377</v>
      </c>
      <c r="D165" s="201" t="s">
        <v>127</v>
      </c>
      <c r="E165" s="202" t="s">
        <v>395</v>
      </c>
      <c r="F165" s="203" t="s">
        <v>396</v>
      </c>
      <c r="G165" s="204" t="s">
        <v>359</v>
      </c>
      <c r="H165" s="205">
        <v>3</v>
      </c>
      <c r="I165" s="206"/>
      <c r="J165" s="207">
        <f>ROUND(I165*H165,2)</f>
        <v>0</v>
      </c>
      <c r="K165" s="203" t="s">
        <v>397</v>
      </c>
      <c r="L165" s="40"/>
      <c r="M165" s="208" t="s">
        <v>19</v>
      </c>
      <c r="N165" s="209" t="s">
        <v>44</v>
      </c>
      <c r="O165" s="76"/>
      <c r="P165" s="210">
        <f>O165*H165</f>
        <v>0</v>
      </c>
      <c r="Q165" s="210">
        <v>0.00069999999999999999</v>
      </c>
      <c r="R165" s="210">
        <f>Q165*H165</f>
        <v>0.0020999999999999999</v>
      </c>
      <c r="S165" s="210">
        <v>0</v>
      </c>
      <c r="T165" s="211">
        <f>S165*H165</f>
        <v>0</v>
      </c>
      <c r="AR165" s="14" t="s">
        <v>145</v>
      </c>
      <c r="AT165" s="14" t="s">
        <v>127</v>
      </c>
      <c r="AU165" s="14" t="s">
        <v>83</v>
      </c>
      <c r="AY165" s="14" t="s">
        <v>124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4" t="s">
        <v>81</v>
      </c>
      <c r="BK165" s="212">
        <f>ROUND(I165*H165,2)</f>
        <v>0</v>
      </c>
      <c r="BL165" s="14" t="s">
        <v>145</v>
      </c>
      <c r="BM165" s="14" t="s">
        <v>398</v>
      </c>
    </row>
    <row r="166" s="1" customFormat="1" ht="16.5" customHeight="1">
      <c r="B166" s="35"/>
      <c r="C166" s="230" t="s">
        <v>381</v>
      </c>
      <c r="D166" s="230" t="s">
        <v>257</v>
      </c>
      <c r="E166" s="231" t="s">
        <v>591</v>
      </c>
      <c r="F166" s="232" t="s">
        <v>592</v>
      </c>
      <c r="G166" s="233" t="s">
        <v>359</v>
      </c>
      <c r="H166" s="234">
        <v>1</v>
      </c>
      <c r="I166" s="235"/>
      <c r="J166" s="236">
        <f>ROUND(I166*H166,2)</f>
        <v>0</v>
      </c>
      <c r="K166" s="232" t="s">
        <v>197</v>
      </c>
      <c r="L166" s="237"/>
      <c r="M166" s="238" t="s">
        <v>19</v>
      </c>
      <c r="N166" s="239" t="s">
        <v>44</v>
      </c>
      <c r="O166" s="76"/>
      <c r="P166" s="210">
        <f>O166*H166</f>
        <v>0</v>
      </c>
      <c r="Q166" s="210">
        <v>0.0025000000000000001</v>
      </c>
      <c r="R166" s="210">
        <f>Q166*H166</f>
        <v>0.0025000000000000001</v>
      </c>
      <c r="S166" s="210">
        <v>0</v>
      </c>
      <c r="T166" s="211">
        <f>S166*H166</f>
        <v>0</v>
      </c>
      <c r="AR166" s="14" t="s">
        <v>168</v>
      </c>
      <c r="AT166" s="14" t="s">
        <v>257</v>
      </c>
      <c r="AU166" s="14" t="s">
        <v>83</v>
      </c>
      <c r="AY166" s="14" t="s">
        <v>124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4" t="s">
        <v>81</v>
      </c>
      <c r="BK166" s="212">
        <f>ROUND(I166*H166,2)</f>
        <v>0</v>
      </c>
      <c r="BL166" s="14" t="s">
        <v>145</v>
      </c>
      <c r="BM166" s="14" t="s">
        <v>593</v>
      </c>
    </row>
    <row r="167" s="11" customFormat="1">
      <c r="B167" s="219"/>
      <c r="C167" s="220"/>
      <c r="D167" s="213" t="s">
        <v>208</v>
      </c>
      <c r="E167" s="221" t="s">
        <v>19</v>
      </c>
      <c r="F167" s="222" t="s">
        <v>594</v>
      </c>
      <c r="G167" s="220"/>
      <c r="H167" s="223">
        <v>1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208</v>
      </c>
      <c r="AU167" s="229" t="s">
        <v>83</v>
      </c>
      <c r="AV167" s="11" t="s">
        <v>83</v>
      </c>
      <c r="AW167" s="11" t="s">
        <v>35</v>
      </c>
      <c r="AX167" s="11" t="s">
        <v>73</v>
      </c>
      <c r="AY167" s="229" t="s">
        <v>124</v>
      </c>
    </row>
    <row r="168" s="1" customFormat="1" ht="16.5" customHeight="1">
      <c r="B168" s="35"/>
      <c r="C168" s="230" t="s">
        <v>385</v>
      </c>
      <c r="D168" s="230" t="s">
        <v>257</v>
      </c>
      <c r="E168" s="231" t="s">
        <v>406</v>
      </c>
      <c r="F168" s="232" t="s">
        <v>407</v>
      </c>
      <c r="G168" s="233" t="s">
        <v>359</v>
      </c>
      <c r="H168" s="234">
        <v>2</v>
      </c>
      <c r="I168" s="235"/>
      <c r="J168" s="236">
        <f>ROUND(I168*H168,2)</f>
        <v>0</v>
      </c>
      <c r="K168" s="232" t="s">
        <v>197</v>
      </c>
      <c r="L168" s="237"/>
      <c r="M168" s="238" t="s">
        <v>19</v>
      </c>
      <c r="N168" s="239" t="s">
        <v>44</v>
      </c>
      <c r="O168" s="76"/>
      <c r="P168" s="210">
        <f>O168*H168</f>
        <v>0</v>
      </c>
      <c r="Q168" s="210">
        <v>0.0035000000000000001</v>
      </c>
      <c r="R168" s="210">
        <f>Q168*H168</f>
        <v>0.0070000000000000001</v>
      </c>
      <c r="S168" s="210">
        <v>0</v>
      </c>
      <c r="T168" s="211">
        <f>S168*H168</f>
        <v>0</v>
      </c>
      <c r="AR168" s="14" t="s">
        <v>168</v>
      </c>
      <c r="AT168" s="14" t="s">
        <v>257</v>
      </c>
      <c r="AU168" s="14" t="s">
        <v>83</v>
      </c>
      <c r="AY168" s="14" t="s">
        <v>124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4" t="s">
        <v>81</v>
      </c>
      <c r="BK168" s="212">
        <f>ROUND(I168*H168,2)</f>
        <v>0</v>
      </c>
      <c r="BL168" s="14" t="s">
        <v>145</v>
      </c>
      <c r="BM168" s="14" t="s">
        <v>408</v>
      </c>
    </row>
    <row r="169" s="11" customFormat="1">
      <c r="B169" s="219"/>
      <c r="C169" s="220"/>
      <c r="D169" s="213" t="s">
        <v>208</v>
      </c>
      <c r="E169" s="221" t="s">
        <v>19</v>
      </c>
      <c r="F169" s="222" t="s">
        <v>595</v>
      </c>
      <c r="G169" s="220"/>
      <c r="H169" s="223">
        <v>2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208</v>
      </c>
      <c r="AU169" s="229" t="s">
        <v>83</v>
      </c>
      <c r="AV169" s="11" t="s">
        <v>83</v>
      </c>
      <c r="AW169" s="11" t="s">
        <v>35</v>
      </c>
      <c r="AX169" s="11" t="s">
        <v>73</v>
      </c>
      <c r="AY169" s="229" t="s">
        <v>124</v>
      </c>
    </row>
    <row r="170" s="1" customFormat="1" ht="16.5" customHeight="1">
      <c r="B170" s="35"/>
      <c r="C170" s="201" t="s">
        <v>389</v>
      </c>
      <c r="D170" s="201" t="s">
        <v>127</v>
      </c>
      <c r="E170" s="202" t="s">
        <v>415</v>
      </c>
      <c r="F170" s="203" t="s">
        <v>416</v>
      </c>
      <c r="G170" s="204" t="s">
        <v>359</v>
      </c>
      <c r="H170" s="205">
        <v>3</v>
      </c>
      <c r="I170" s="206"/>
      <c r="J170" s="207">
        <f>ROUND(I170*H170,2)</f>
        <v>0</v>
      </c>
      <c r="K170" s="203" t="s">
        <v>397</v>
      </c>
      <c r="L170" s="40"/>
      <c r="M170" s="208" t="s">
        <v>19</v>
      </c>
      <c r="N170" s="209" t="s">
        <v>44</v>
      </c>
      <c r="O170" s="76"/>
      <c r="P170" s="210">
        <f>O170*H170</f>
        <v>0</v>
      </c>
      <c r="Q170" s="210">
        <v>0.11241</v>
      </c>
      <c r="R170" s="210">
        <f>Q170*H170</f>
        <v>0.33722999999999997</v>
      </c>
      <c r="S170" s="210">
        <v>0</v>
      </c>
      <c r="T170" s="211">
        <f>S170*H170</f>
        <v>0</v>
      </c>
      <c r="AR170" s="14" t="s">
        <v>145</v>
      </c>
      <c r="AT170" s="14" t="s">
        <v>127</v>
      </c>
      <c r="AU170" s="14" t="s">
        <v>83</v>
      </c>
      <c r="AY170" s="14" t="s">
        <v>124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4" t="s">
        <v>81</v>
      </c>
      <c r="BK170" s="212">
        <f>ROUND(I170*H170,2)</f>
        <v>0</v>
      </c>
      <c r="BL170" s="14" t="s">
        <v>145</v>
      </c>
      <c r="BM170" s="14" t="s">
        <v>417</v>
      </c>
    </row>
    <row r="171" s="1" customFormat="1" ht="16.5" customHeight="1">
      <c r="B171" s="35"/>
      <c r="C171" s="230" t="s">
        <v>394</v>
      </c>
      <c r="D171" s="230" t="s">
        <v>257</v>
      </c>
      <c r="E171" s="231" t="s">
        <v>419</v>
      </c>
      <c r="F171" s="232" t="s">
        <v>420</v>
      </c>
      <c r="G171" s="233" t="s">
        <v>359</v>
      </c>
      <c r="H171" s="234">
        <v>3</v>
      </c>
      <c r="I171" s="235"/>
      <c r="J171" s="236">
        <f>ROUND(I171*H171,2)</f>
        <v>0</v>
      </c>
      <c r="K171" s="232" t="s">
        <v>397</v>
      </c>
      <c r="L171" s="237"/>
      <c r="M171" s="238" t="s">
        <v>19</v>
      </c>
      <c r="N171" s="239" t="s">
        <v>44</v>
      </c>
      <c r="O171" s="76"/>
      <c r="P171" s="210">
        <f>O171*H171</f>
        <v>0</v>
      </c>
      <c r="Q171" s="210">
        <v>0.0061000000000000004</v>
      </c>
      <c r="R171" s="210">
        <f>Q171*H171</f>
        <v>0.0183</v>
      </c>
      <c r="S171" s="210">
        <v>0</v>
      </c>
      <c r="T171" s="211">
        <f>S171*H171</f>
        <v>0</v>
      </c>
      <c r="AR171" s="14" t="s">
        <v>168</v>
      </c>
      <c r="AT171" s="14" t="s">
        <v>257</v>
      </c>
      <c r="AU171" s="14" t="s">
        <v>83</v>
      </c>
      <c r="AY171" s="14" t="s">
        <v>124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4" t="s">
        <v>81</v>
      </c>
      <c r="BK171" s="212">
        <f>ROUND(I171*H171,2)</f>
        <v>0</v>
      </c>
      <c r="BL171" s="14" t="s">
        <v>145</v>
      </c>
      <c r="BM171" s="14" t="s">
        <v>421</v>
      </c>
    </row>
    <row r="172" s="1" customFormat="1" ht="16.5" customHeight="1">
      <c r="B172" s="35"/>
      <c r="C172" s="230" t="s">
        <v>399</v>
      </c>
      <c r="D172" s="230" t="s">
        <v>257</v>
      </c>
      <c r="E172" s="231" t="s">
        <v>423</v>
      </c>
      <c r="F172" s="232" t="s">
        <v>424</v>
      </c>
      <c r="G172" s="233" t="s">
        <v>359</v>
      </c>
      <c r="H172" s="234">
        <v>3</v>
      </c>
      <c r="I172" s="235"/>
      <c r="J172" s="236">
        <f>ROUND(I172*H172,2)</f>
        <v>0</v>
      </c>
      <c r="K172" s="232" t="s">
        <v>397</v>
      </c>
      <c r="L172" s="237"/>
      <c r="M172" s="238" t="s">
        <v>19</v>
      </c>
      <c r="N172" s="239" t="s">
        <v>44</v>
      </c>
      <c r="O172" s="76"/>
      <c r="P172" s="210">
        <f>O172*H172</f>
        <v>0</v>
      </c>
      <c r="Q172" s="210">
        <v>0.0030000000000000001</v>
      </c>
      <c r="R172" s="210">
        <f>Q172*H172</f>
        <v>0.0090000000000000011</v>
      </c>
      <c r="S172" s="210">
        <v>0</v>
      </c>
      <c r="T172" s="211">
        <f>S172*H172</f>
        <v>0</v>
      </c>
      <c r="AR172" s="14" t="s">
        <v>168</v>
      </c>
      <c r="AT172" s="14" t="s">
        <v>257</v>
      </c>
      <c r="AU172" s="14" t="s">
        <v>83</v>
      </c>
      <c r="AY172" s="14" t="s">
        <v>124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4" t="s">
        <v>81</v>
      </c>
      <c r="BK172" s="212">
        <f>ROUND(I172*H172,2)</f>
        <v>0</v>
      </c>
      <c r="BL172" s="14" t="s">
        <v>145</v>
      </c>
      <c r="BM172" s="14" t="s">
        <v>425</v>
      </c>
    </row>
    <row r="173" s="1" customFormat="1" ht="22.5" customHeight="1">
      <c r="B173" s="35"/>
      <c r="C173" s="230" t="s">
        <v>405</v>
      </c>
      <c r="D173" s="230" t="s">
        <v>257</v>
      </c>
      <c r="E173" s="231" t="s">
        <v>427</v>
      </c>
      <c r="F173" s="232" t="s">
        <v>428</v>
      </c>
      <c r="G173" s="233" t="s">
        <v>359</v>
      </c>
      <c r="H173" s="234">
        <v>3</v>
      </c>
      <c r="I173" s="235"/>
      <c r="J173" s="236">
        <f>ROUND(I173*H173,2)</f>
        <v>0</v>
      </c>
      <c r="K173" s="232" t="s">
        <v>397</v>
      </c>
      <c r="L173" s="237"/>
      <c r="M173" s="238" t="s">
        <v>19</v>
      </c>
      <c r="N173" s="239" t="s">
        <v>44</v>
      </c>
      <c r="O173" s="76"/>
      <c r="P173" s="210">
        <f>O173*H173</f>
        <v>0</v>
      </c>
      <c r="Q173" s="210">
        <v>0.00010000000000000001</v>
      </c>
      <c r="R173" s="210">
        <f>Q173*H173</f>
        <v>0.00030000000000000003</v>
      </c>
      <c r="S173" s="210">
        <v>0</v>
      </c>
      <c r="T173" s="211">
        <f>S173*H173</f>
        <v>0</v>
      </c>
      <c r="AR173" s="14" t="s">
        <v>168</v>
      </c>
      <c r="AT173" s="14" t="s">
        <v>257</v>
      </c>
      <c r="AU173" s="14" t="s">
        <v>83</v>
      </c>
      <c r="AY173" s="14" t="s">
        <v>124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4" t="s">
        <v>81</v>
      </c>
      <c r="BK173" s="212">
        <f>ROUND(I173*H173,2)</f>
        <v>0</v>
      </c>
      <c r="BL173" s="14" t="s">
        <v>145</v>
      </c>
      <c r="BM173" s="14" t="s">
        <v>429</v>
      </c>
    </row>
    <row r="174" s="1" customFormat="1" ht="16.5" customHeight="1">
      <c r="B174" s="35"/>
      <c r="C174" s="201" t="s">
        <v>410</v>
      </c>
      <c r="D174" s="201" t="s">
        <v>127</v>
      </c>
      <c r="E174" s="202" t="s">
        <v>431</v>
      </c>
      <c r="F174" s="203" t="s">
        <v>432</v>
      </c>
      <c r="G174" s="204" t="s">
        <v>201</v>
      </c>
      <c r="H174" s="205">
        <v>243</v>
      </c>
      <c r="I174" s="206"/>
      <c r="J174" s="207">
        <f>ROUND(I174*H174,2)</f>
        <v>0</v>
      </c>
      <c r="K174" s="203" t="s">
        <v>197</v>
      </c>
      <c r="L174" s="40"/>
      <c r="M174" s="208" t="s">
        <v>19</v>
      </c>
      <c r="N174" s="209" t="s">
        <v>44</v>
      </c>
      <c r="O174" s="76"/>
      <c r="P174" s="210">
        <f>O174*H174</f>
        <v>0</v>
      </c>
      <c r="Q174" s="210">
        <v>0.00020000000000000001</v>
      </c>
      <c r="R174" s="210">
        <f>Q174*H174</f>
        <v>0.048600000000000004</v>
      </c>
      <c r="S174" s="210">
        <v>0</v>
      </c>
      <c r="T174" s="211">
        <f>S174*H174</f>
        <v>0</v>
      </c>
      <c r="AR174" s="14" t="s">
        <v>145</v>
      </c>
      <c r="AT174" s="14" t="s">
        <v>127</v>
      </c>
      <c r="AU174" s="14" t="s">
        <v>83</v>
      </c>
      <c r="AY174" s="14" t="s">
        <v>124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4" t="s">
        <v>81</v>
      </c>
      <c r="BK174" s="212">
        <f>ROUND(I174*H174,2)</f>
        <v>0</v>
      </c>
      <c r="BL174" s="14" t="s">
        <v>145</v>
      </c>
      <c r="BM174" s="14" t="s">
        <v>433</v>
      </c>
    </row>
    <row r="175" s="1" customFormat="1" ht="16.5" customHeight="1">
      <c r="B175" s="35"/>
      <c r="C175" s="201" t="s">
        <v>414</v>
      </c>
      <c r="D175" s="201" t="s">
        <v>127</v>
      </c>
      <c r="E175" s="202" t="s">
        <v>435</v>
      </c>
      <c r="F175" s="203" t="s">
        <v>436</v>
      </c>
      <c r="G175" s="204" t="s">
        <v>196</v>
      </c>
      <c r="H175" s="205">
        <v>2.3999999999999999</v>
      </c>
      <c r="I175" s="206"/>
      <c r="J175" s="207">
        <f>ROUND(I175*H175,2)</f>
        <v>0</v>
      </c>
      <c r="K175" s="203" t="s">
        <v>197</v>
      </c>
      <c r="L175" s="40"/>
      <c r="M175" s="208" t="s">
        <v>19</v>
      </c>
      <c r="N175" s="209" t="s">
        <v>44</v>
      </c>
      <c r="O175" s="76"/>
      <c r="P175" s="210">
        <f>O175*H175</f>
        <v>0</v>
      </c>
      <c r="Q175" s="210">
        <v>0.0016000000000000001</v>
      </c>
      <c r="R175" s="210">
        <f>Q175*H175</f>
        <v>0.0038400000000000001</v>
      </c>
      <c r="S175" s="210">
        <v>0</v>
      </c>
      <c r="T175" s="211">
        <f>S175*H175</f>
        <v>0</v>
      </c>
      <c r="AR175" s="14" t="s">
        <v>145</v>
      </c>
      <c r="AT175" s="14" t="s">
        <v>127</v>
      </c>
      <c r="AU175" s="14" t="s">
        <v>83</v>
      </c>
      <c r="AY175" s="14" t="s">
        <v>124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4" t="s">
        <v>81</v>
      </c>
      <c r="BK175" s="212">
        <f>ROUND(I175*H175,2)</f>
        <v>0</v>
      </c>
      <c r="BL175" s="14" t="s">
        <v>145</v>
      </c>
      <c r="BM175" s="14" t="s">
        <v>437</v>
      </c>
    </row>
    <row r="176" s="11" customFormat="1">
      <c r="B176" s="219"/>
      <c r="C176" s="220"/>
      <c r="D176" s="213" t="s">
        <v>208</v>
      </c>
      <c r="E176" s="221" t="s">
        <v>19</v>
      </c>
      <c r="F176" s="222" t="s">
        <v>596</v>
      </c>
      <c r="G176" s="220"/>
      <c r="H176" s="223">
        <v>2.3999999999999999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208</v>
      </c>
      <c r="AU176" s="229" t="s">
        <v>83</v>
      </c>
      <c r="AV176" s="11" t="s">
        <v>83</v>
      </c>
      <c r="AW176" s="11" t="s">
        <v>35</v>
      </c>
      <c r="AX176" s="11" t="s">
        <v>73</v>
      </c>
      <c r="AY176" s="229" t="s">
        <v>124</v>
      </c>
    </row>
    <row r="177" s="1" customFormat="1" ht="22.5" customHeight="1">
      <c r="B177" s="35"/>
      <c r="C177" s="201" t="s">
        <v>418</v>
      </c>
      <c r="D177" s="201" t="s">
        <v>127</v>
      </c>
      <c r="E177" s="202" t="s">
        <v>440</v>
      </c>
      <c r="F177" s="203" t="s">
        <v>441</v>
      </c>
      <c r="G177" s="204" t="s">
        <v>201</v>
      </c>
      <c r="H177" s="205">
        <v>376</v>
      </c>
      <c r="I177" s="206"/>
      <c r="J177" s="207">
        <f>ROUND(I177*H177,2)</f>
        <v>0</v>
      </c>
      <c r="K177" s="203" t="s">
        <v>197</v>
      </c>
      <c r="L177" s="40"/>
      <c r="M177" s="208" t="s">
        <v>19</v>
      </c>
      <c r="N177" s="209" t="s">
        <v>44</v>
      </c>
      <c r="O177" s="76"/>
      <c r="P177" s="210">
        <f>O177*H177</f>
        <v>0</v>
      </c>
      <c r="Q177" s="210">
        <v>0.15540000000000001</v>
      </c>
      <c r="R177" s="210">
        <f>Q177*H177</f>
        <v>58.430400000000006</v>
      </c>
      <c r="S177" s="210">
        <v>0</v>
      </c>
      <c r="T177" s="211">
        <f>S177*H177</f>
        <v>0</v>
      </c>
      <c r="AR177" s="14" t="s">
        <v>145</v>
      </c>
      <c r="AT177" s="14" t="s">
        <v>127</v>
      </c>
      <c r="AU177" s="14" t="s">
        <v>83</v>
      </c>
      <c r="AY177" s="14" t="s">
        <v>124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4" t="s">
        <v>81</v>
      </c>
      <c r="BK177" s="212">
        <f>ROUND(I177*H177,2)</f>
        <v>0</v>
      </c>
      <c r="BL177" s="14" t="s">
        <v>145</v>
      </c>
      <c r="BM177" s="14" t="s">
        <v>442</v>
      </c>
    </row>
    <row r="178" s="11" customFormat="1">
      <c r="B178" s="219"/>
      <c r="C178" s="220"/>
      <c r="D178" s="213" t="s">
        <v>208</v>
      </c>
      <c r="E178" s="221" t="s">
        <v>19</v>
      </c>
      <c r="F178" s="222" t="s">
        <v>597</v>
      </c>
      <c r="G178" s="220"/>
      <c r="H178" s="223">
        <v>157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208</v>
      </c>
      <c r="AU178" s="229" t="s">
        <v>83</v>
      </c>
      <c r="AV178" s="11" t="s">
        <v>83</v>
      </c>
      <c r="AW178" s="11" t="s">
        <v>35</v>
      </c>
      <c r="AX178" s="11" t="s">
        <v>73</v>
      </c>
      <c r="AY178" s="229" t="s">
        <v>124</v>
      </c>
    </row>
    <row r="179" s="11" customFormat="1">
      <c r="B179" s="219"/>
      <c r="C179" s="220"/>
      <c r="D179" s="213" t="s">
        <v>208</v>
      </c>
      <c r="E179" s="221" t="s">
        <v>19</v>
      </c>
      <c r="F179" s="222" t="s">
        <v>168</v>
      </c>
      <c r="G179" s="220"/>
      <c r="H179" s="223">
        <v>8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208</v>
      </c>
      <c r="AU179" s="229" t="s">
        <v>83</v>
      </c>
      <c r="AV179" s="11" t="s">
        <v>83</v>
      </c>
      <c r="AW179" s="11" t="s">
        <v>35</v>
      </c>
      <c r="AX179" s="11" t="s">
        <v>73</v>
      </c>
      <c r="AY179" s="229" t="s">
        <v>124</v>
      </c>
    </row>
    <row r="180" s="11" customFormat="1">
      <c r="B180" s="219"/>
      <c r="C180" s="220"/>
      <c r="D180" s="213" t="s">
        <v>208</v>
      </c>
      <c r="E180" s="221" t="s">
        <v>19</v>
      </c>
      <c r="F180" s="222" t="s">
        <v>598</v>
      </c>
      <c r="G180" s="220"/>
      <c r="H180" s="223">
        <v>211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208</v>
      </c>
      <c r="AU180" s="229" t="s">
        <v>83</v>
      </c>
      <c r="AV180" s="11" t="s">
        <v>83</v>
      </c>
      <c r="AW180" s="11" t="s">
        <v>35</v>
      </c>
      <c r="AX180" s="11" t="s">
        <v>73</v>
      </c>
      <c r="AY180" s="229" t="s">
        <v>124</v>
      </c>
    </row>
    <row r="181" s="1" customFormat="1" ht="16.5" customHeight="1">
      <c r="B181" s="35"/>
      <c r="C181" s="230" t="s">
        <v>422</v>
      </c>
      <c r="D181" s="230" t="s">
        <v>257</v>
      </c>
      <c r="E181" s="231" t="s">
        <v>447</v>
      </c>
      <c r="F181" s="232" t="s">
        <v>448</v>
      </c>
      <c r="G181" s="233" t="s">
        <v>201</v>
      </c>
      <c r="H181" s="234">
        <v>213.11000000000001</v>
      </c>
      <c r="I181" s="235"/>
      <c r="J181" s="236">
        <f>ROUND(I181*H181,2)</f>
        <v>0</v>
      </c>
      <c r="K181" s="232" t="s">
        <v>197</v>
      </c>
      <c r="L181" s="237"/>
      <c r="M181" s="238" t="s">
        <v>19</v>
      </c>
      <c r="N181" s="239" t="s">
        <v>44</v>
      </c>
      <c r="O181" s="76"/>
      <c r="P181" s="210">
        <f>O181*H181</f>
        <v>0</v>
      </c>
      <c r="Q181" s="210">
        <v>0.081000000000000003</v>
      </c>
      <c r="R181" s="210">
        <f>Q181*H181</f>
        <v>17.26191</v>
      </c>
      <c r="S181" s="210">
        <v>0</v>
      </c>
      <c r="T181" s="211">
        <f>S181*H181</f>
        <v>0</v>
      </c>
      <c r="AR181" s="14" t="s">
        <v>168</v>
      </c>
      <c r="AT181" s="14" t="s">
        <v>257</v>
      </c>
      <c r="AU181" s="14" t="s">
        <v>83</v>
      </c>
      <c r="AY181" s="14" t="s">
        <v>124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4" t="s">
        <v>81</v>
      </c>
      <c r="BK181" s="212">
        <f>ROUND(I181*H181,2)</f>
        <v>0</v>
      </c>
      <c r="BL181" s="14" t="s">
        <v>145</v>
      </c>
      <c r="BM181" s="14" t="s">
        <v>449</v>
      </c>
    </row>
    <row r="182" s="11" customFormat="1">
      <c r="B182" s="219"/>
      <c r="C182" s="220"/>
      <c r="D182" s="213" t="s">
        <v>208</v>
      </c>
      <c r="E182" s="221" t="s">
        <v>19</v>
      </c>
      <c r="F182" s="222" t="s">
        <v>599</v>
      </c>
      <c r="G182" s="220"/>
      <c r="H182" s="223">
        <v>211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208</v>
      </c>
      <c r="AU182" s="229" t="s">
        <v>83</v>
      </c>
      <c r="AV182" s="11" t="s">
        <v>83</v>
      </c>
      <c r="AW182" s="11" t="s">
        <v>35</v>
      </c>
      <c r="AX182" s="11" t="s">
        <v>73</v>
      </c>
      <c r="AY182" s="229" t="s">
        <v>124</v>
      </c>
    </row>
    <row r="183" s="11" customFormat="1">
      <c r="B183" s="219"/>
      <c r="C183" s="220"/>
      <c r="D183" s="213" t="s">
        <v>208</v>
      </c>
      <c r="E183" s="221" t="s">
        <v>19</v>
      </c>
      <c r="F183" s="222" t="s">
        <v>600</v>
      </c>
      <c r="G183" s="220"/>
      <c r="H183" s="223">
        <v>2.1099999999999999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208</v>
      </c>
      <c r="AU183" s="229" t="s">
        <v>83</v>
      </c>
      <c r="AV183" s="11" t="s">
        <v>83</v>
      </c>
      <c r="AW183" s="11" t="s">
        <v>35</v>
      </c>
      <c r="AX183" s="11" t="s">
        <v>73</v>
      </c>
      <c r="AY183" s="229" t="s">
        <v>124</v>
      </c>
    </row>
    <row r="184" s="1" customFormat="1" ht="16.5" customHeight="1">
      <c r="B184" s="35"/>
      <c r="C184" s="230" t="s">
        <v>426</v>
      </c>
      <c r="D184" s="230" t="s">
        <v>257</v>
      </c>
      <c r="E184" s="231" t="s">
        <v>452</v>
      </c>
      <c r="F184" s="232" t="s">
        <v>453</v>
      </c>
      <c r="G184" s="233" t="s">
        <v>201</v>
      </c>
      <c r="H184" s="234">
        <v>158.56999999999999</v>
      </c>
      <c r="I184" s="235"/>
      <c r="J184" s="236">
        <f>ROUND(I184*H184,2)</f>
        <v>0</v>
      </c>
      <c r="K184" s="232" t="s">
        <v>197</v>
      </c>
      <c r="L184" s="237"/>
      <c r="M184" s="238" t="s">
        <v>19</v>
      </c>
      <c r="N184" s="239" t="s">
        <v>44</v>
      </c>
      <c r="O184" s="76"/>
      <c r="P184" s="210">
        <f>O184*H184</f>
        <v>0</v>
      </c>
      <c r="Q184" s="210">
        <v>0.055</v>
      </c>
      <c r="R184" s="210">
        <f>Q184*H184</f>
        <v>8.7213499999999993</v>
      </c>
      <c r="S184" s="210">
        <v>0</v>
      </c>
      <c r="T184" s="211">
        <f>S184*H184</f>
        <v>0</v>
      </c>
      <c r="AR184" s="14" t="s">
        <v>168</v>
      </c>
      <c r="AT184" s="14" t="s">
        <v>257</v>
      </c>
      <c r="AU184" s="14" t="s">
        <v>83</v>
      </c>
      <c r="AY184" s="14" t="s">
        <v>124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4" t="s">
        <v>81</v>
      </c>
      <c r="BK184" s="212">
        <f>ROUND(I184*H184,2)</f>
        <v>0</v>
      </c>
      <c r="BL184" s="14" t="s">
        <v>145</v>
      </c>
      <c r="BM184" s="14" t="s">
        <v>454</v>
      </c>
    </row>
    <row r="185" s="11" customFormat="1">
      <c r="B185" s="219"/>
      <c r="C185" s="220"/>
      <c r="D185" s="213" t="s">
        <v>208</v>
      </c>
      <c r="E185" s="221" t="s">
        <v>19</v>
      </c>
      <c r="F185" s="222" t="s">
        <v>601</v>
      </c>
      <c r="G185" s="220"/>
      <c r="H185" s="223">
        <v>157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208</v>
      </c>
      <c r="AU185" s="229" t="s">
        <v>83</v>
      </c>
      <c r="AV185" s="11" t="s">
        <v>83</v>
      </c>
      <c r="AW185" s="11" t="s">
        <v>35</v>
      </c>
      <c r="AX185" s="11" t="s">
        <v>73</v>
      </c>
      <c r="AY185" s="229" t="s">
        <v>124</v>
      </c>
    </row>
    <row r="186" s="11" customFormat="1">
      <c r="B186" s="219"/>
      <c r="C186" s="220"/>
      <c r="D186" s="213" t="s">
        <v>208</v>
      </c>
      <c r="E186" s="221" t="s">
        <v>19</v>
      </c>
      <c r="F186" s="222" t="s">
        <v>602</v>
      </c>
      <c r="G186" s="220"/>
      <c r="H186" s="223">
        <v>1.5700000000000001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208</v>
      </c>
      <c r="AU186" s="229" t="s">
        <v>83</v>
      </c>
      <c r="AV186" s="11" t="s">
        <v>83</v>
      </c>
      <c r="AW186" s="11" t="s">
        <v>35</v>
      </c>
      <c r="AX186" s="11" t="s">
        <v>73</v>
      </c>
      <c r="AY186" s="229" t="s">
        <v>124</v>
      </c>
    </row>
    <row r="187" s="1" customFormat="1" ht="16.5" customHeight="1">
      <c r="B187" s="35"/>
      <c r="C187" s="230" t="s">
        <v>430</v>
      </c>
      <c r="D187" s="230" t="s">
        <v>257</v>
      </c>
      <c r="E187" s="231" t="s">
        <v>458</v>
      </c>
      <c r="F187" s="232" t="s">
        <v>459</v>
      </c>
      <c r="G187" s="233" t="s">
        <v>201</v>
      </c>
      <c r="H187" s="234">
        <v>8</v>
      </c>
      <c r="I187" s="235"/>
      <c r="J187" s="236">
        <f>ROUND(I187*H187,2)</f>
        <v>0</v>
      </c>
      <c r="K187" s="232" t="s">
        <v>197</v>
      </c>
      <c r="L187" s="237"/>
      <c r="M187" s="238" t="s">
        <v>19</v>
      </c>
      <c r="N187" s="239" t="s">
        <v>44</v>
      </c>
      <c r="O187" s="76"/>
      <c r="P187" s="210">
        <f>O187*H187</f>
        <v>0</v>
      </c>
      <c r="Q187" s="210">
        <v>0.064000000000000001</v>
      </c>
      <c r="R187" s="210">
        <f>Q187*H187</f>
        <v>0.51200000000000001</v>
      </c>
      <c r="S187" s="210">
        <v>0</v>
      </c>
      <c r="T187" s="211">
        <f>S187*H187</f>
        <v>0</v>
      </c>
      <c r="AR187" s="14" t="s">
        <v>168</v>
      </c>
      <c r="AT187" s="14" t="s">
        <v>257</v>
      </c>
      <c r="AU187" s="14" t="s">
        <v>83</v>
      </c>
      <c r="AY187" s="14" t="s">
        <v>124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4" t="s">
        <v>81</v>
      </c>
      <c r="BK187" s="212">
        <f>ROUND(I187*H187,2)</f>
        <v>0</v>
      </c>
      <c r="BL187" s="14" t="s">
        <v>145</v>
      </c>
      <c r="BM187" s="14" t="s">
        <v>460</v>
      </c>
    </row>
    <row r="188" s="11" customFormat="1">
      <c r="B188" s="219"/>
      <c r="C188" s="220"/>
      <c r="D188" s="213" t="s">
        <v>208</v>
      </c>
      <c r="E188" s="221" t="s">
        <v>19</v>
      </c>
      <c r="F188" s="222" t="s">
        <v>168</v>
      </c>
      <c r="G188" s="220"/>
      <c r="H188" s="223">
        <v>8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208</v>
      </c>
      <c r="AU188" s="229" t="s">
        <v>83</v>
      </c>
      <c r="AV188" s="11" t="s">
        <v>83</v>
      </c>
      <c r="AW188" s="11" t="s">
        <v>35</v>
      </c>
      <c r="AX188" s="11" t="s">
        <v>73</v>
      </c>
      <c r="AY188" s="229" t="s">
        <v>124</v>
      </c>
    </row>
    <row r="189" s="1" customFormat="1" ht="22.5" customHeight="1">
      <c r="B189" s="35"/>
      <c r="C189" s="201" t="s">
        <v>434</v>
      </c>
      <c r="D189" s="201" t="s">
        <v>127</v>
      </c>
      <c r="E189" s="202" t="s">
        <v>462</v>
      </c>
      <c r="F189" s="203" t="s">
        <v>463</v>
      </c>
      <c r="G189" s="204" t="s">
        <v>201</v>
      </c>
      <c r="H189" s="205">
        <v>18</v>
      </c>
      <c r="I189" s="206"/>
      <c r="J189" s="207">
        <f>ROUND(I189*H189,2)</f>
        <v>0</v>
      </c>
      <c r="K189" s="203" t="s">
        <v>197</v>
      </c>
      <c r="L189" s="40"/>
      <c r="M189" s="208" t="s">
        <v>19</v>
      </c>
      <c r="N189" s="209" t="s">
        <v>44</v>
      </c>
      <c r="O189" s="76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14" t="s">
        <v>145</v>
      </c>
      <c r="AT189" s="14" t="s">
        <v>127</v>
      </c>
      <c r="AU189" s="14" t="s">
        <v>83</v>
      </c>
      <c r="AY189" s="14" t="s">
        <v>124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4" t="s">
        <v>81</v>
      </c>
      <c r="BK189" s="212">
        <f>ROUND(I189*H189,2)</f>
        <v>0</v>
      </c>
      <c r="BL189" s="14" t="s">
        <v>145</v>
      </c>
      <c r="BM189" s="14" t="s">
        <v>464</v>
      </c>
    </row>
    <row r="190" s="1" customFormat="1" ht="22.5" customHeight="1">
      <c r="B190" s="35"/>
      <c r="C190" s="201" t="s">
        <v>439</v>
      </c>
      <c r="D190" s="201" t="s">
        <v>127</v>
      </c>
      <c r="E190" s="202" t="s">
        <v>466</v>
      </c>
      <c r="F190" s="203" t="s">
        <v>467</v>
      </c>
      <c r="G190" s="204" t="s">
        <v>201</v>
      </c>
      <c r="H190" s="205">
        <v>18</v>
      </c>
      <c r="I190" s="206"/>
      <c r="J190" s="207">
        <f>ROUND(I190*H190,2)</f>
        <v>0</v>
      </c>
      <c r="K190" s="203" t="s">
        <v>197</v>
      </c>
      <c r="L190" s="40"/>
      <c r="M190" s="208" t="s">
        <v>19</v>
      </c>
      <c r="N190" s="209" t="s">
        <v>44</v>
      </c>
      <c r="O190" s="76"/>
      <c r="P190" s="210">
        <f>O190*H190</f>
        <v>0</v>
      </c>
      <c r="Q190" s="210">
        <v>0.00060999999999999997</v>
      </c>
      <c r="R190" s="210">
        <f>Q190*H190</f>
        <v>0.01098</v>
      </c>
      <c r="S190" s="210">
        <v>0</v>
      </c>
      <c r="T190" s="211">
        <f>S190*H190</f>
        <v>0</v>
      </c>
      <c r="AR190" s="14" t="s">
        <v>145</v>
      </c>
      <c r="AT190" s="14" t="s">
        <v>127</v>
      </c>
      <c r="AU190" s="14" t="s">
        <v>83</v>
      </c>
      <c r="AY190" s="14" t="s">
        <v>124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4" t="s">
        <v>81</v>
      </c>
      <c r="BK190" s="212">
        <f>ROUND(I190*H190,2)</f>
        <v>0</v>
      </c>
      <c r="BL190" s="14" t="s">
        <v>145</v>
      </c>
      <c r="BM190" s="14" t="s">
        <v>468</v>
      </c>
    </row>
    <row r="191" s="1" customFormat="1" ht="16.5" customHeight="1">
      <c r="B191" s="35"/>
      <c r="C191" s="201" t="s">
        <v>446</v>
      </c>
      <c r="D191" s="201" t="s">
        <v>127</v>
      </c>
      <c r="E191" s="202" t="s">
        <v>470</v>
      </c>
      <c r="F191" s="203" t="s">
        <v>471</v>
      </c>
      <c r="G191" s="204" t="s">
        <v>201</v>
      </c>
      <c r="H191" s="205">
        <v>18</v>
      </c>
      <c r="I191" s="206"/>
      <c r="J191" s="207">
        <f>ROUND(I191*H191,2)</f>
        <v>0</v>
      </c>
      <c r="K191" s="203" t="s">
        <v>197</v>
      </c>
      <c r="L191" s="40"/>
      <c r="M191" s="208" t="s">
        <v>19</v>
      </c>
      <c r="N191" s="209" t="s">
        <v>44</v>
      </c>
      <c r="O191" s="76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14" t="s">
        <v>145</v>
      </c>
      <c r="AT191" s="14" t="s">
        <v>127</v>
      </c>
      <c r="AU191" s="14" t="s">
        <v>83</v>
      </c>
      <c r="AY191" s="14" t="s">
        <v>124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4" t="s">
        <v>81</v>
      </c>
      <c r="BK191" s="212">
        <f>ROUND(I191*H191,2)</f>
        <v>0</v>
      </c>
      <c r="BL191" s="14" t="s">
        <v>145</v>
      </c>
      <c r="BM191" s="14" t="s">
        <v>472</v>
      </c>
    </row>
    <row r="192" s="10" customFormat="1" ht="22.8" customHeight="1">
      <c r="B192" s="185"/>
      <c r="C192" s="186"/>
      <c r="D192" s="187" t="s">
        <v>72</v>
      </c>
      <c r="E192" s="199" t="s">
        <v>482</v>
      </c>
      <c r="F192" s="199" t="s">
        <v>483</v>
      </c>
      <c r="G192" s="186"/>
      <c r="H192" s="186"/>
      <c r="I192" s="189"/>
      <c r="J192" s="200">
        <f>BK192</f>
        <v>0</v>
      </c>
      <c r="K192" s="186"/>
      <c r="L192" s="191"/>
      <c r="M192" s="192"/>
      <c r="N192" s="193"/>
      <c r="O192" s="193"/>
      <c r="P192" s="194">
        <f>SUM(P193:P197)</f>
        <v>0</v>
      </c>
      <c r="Q192" s="193"/>
      <c r="R192" s="194">
        <f>SUM(R193:R197)</f>
        <v>0</v>
      </c>
      <c r="S192" s="193"/>
      <c r="T192" s="195">
        <f>SUM(T193:T197)</f>
        <v>0</v>
      </c>
      <c r="AR192" s="196" t="s">
        <v>81</v>
      </c>
      <c r="AT192" s="197" t="s">
        <v>72</v>
      </c>
      <c r="AU192" s="197" t="s">
        <v>81</v>
      </c>
      <c r="AY192" s="196" t="s">
        <v>124</v>
      </c>
      <c r="BK192" s="198">
        <f>SUM(BK193:BK197)</f>
        <v>0</v>
      </c>
    </row>
    <row r="193" s="1" customFormat="1" ht="16.5" customHeight="1">
      <c r="B193" s="35"/>
      <c r="C193" s="201" t="s">
        <v>444</v>
      </c>
      <c r="D193" s="201" t="s">
        <v>127</v>
      </c>
      <c r="E193" s="202" t="s">
        <v>485</v>
      </c>
      <c r="F193" s="203" t="s">
        <v>486</v>
      </c>
      <c r="G193" s="204" t="s">
        <v>243</v>
      </c>
      <c r="H193" s="205">
        <v>398.02499999999998</v>
      </c>
      <c r="I193" s="206"/>
      <c r="J193" s="207">
        <f>ROUND(I193*H193,2)</f>
        <v>0</v>
      </c>
      <c r="K193" s="203" t="s">
        <v>397</v>
      </c>
      <c r="L193" s="40"/>
      <c r="M193" s="208" t="s">
        <v>19</v>
      </c>
      <c r="N193" s="209" t="s">
        <v>44</v>
      </c>
      <c r="O193" s="76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AR193" s="14" t="s">
        <v>145</v>
      </c>
      <c r="AT193" s="14" t="s">
        <v>127</v>
      </c>
      <c r="AU193" s="14" t="s">
        <v>83</v>
      </c>
      <c r="AY193" s="14" t="s">
        <v>124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4" t="s">
        <v>81</v>
      </c>
      <c r="BK193" s="212">
        <f>ROUND(I193*H193,2)</f>
        <v>0</v>
      </c>
      <c r="BL193" s="14" t="s">
        <v>145</v>
      </c>
      <c r="BM193" s="14" t="s">
        <v>487</v>
      </c>
    </row>
    <row r="194" s="1" customFormat="1" ht="16.5" customHeight="1">
      <c r="B194" s="35"/>
      <c r="C194" s="201" t="s">
        <v>457</v>
      </c>
      <c r="D194" s="201" t="s">
        <v>127</v>
      </c>
      <c r="E194" s="202" t="s">
        <v>489</v>
      </c>
      <c r="F194" s="203" t="s">
        <v>490</v>
      </c>
      <c r="G194" s="204" t="s">
        <v>243</v>
      </c>
      <c r="H194" s="205">
        <v>17.425000000000001</v>
      </c>
      <c r="I194" s="206"/>
      <c r="J194" s="207">
        <f>ROUND(I194*H194,2)</f>
        <v>0</v>
      </c>
      <c r="K194" s="203" t="s">
        <v>491</v>
      </c>
      <c r="L194" s="40"/>
      <c r="M194" s="208" t="s">
        <v>19</v>
      </c>
      <c r="N194" s="209" t="s">
        <v>44</v>
      </c>
      <c r="O194" s="76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14" t="s">
        <v>145</v>
      </c>
      <c r="AT194" s="14" t="s">
        <v>127</v>
      </c>
      <c r="AU194" s="14" t="s">
        <v>83</v>
      </c>
      <c r="AY194" s="14" t="s">
        <v>124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4" t="s">
        <v>81</v>
      </c>
      <c r="BK194" s="212">
        <f>ROUND(I194*H194,2)</f>
        <v>0</v>
      </c>
      <c r="BL194" s="14" t="s">
        <v>145</v>
      </c>
      <c r="BM194" s="14" t="s">
        <v>492</v>
      </c>
    </row>
    <row r="195" s="11" customFormat="1">
      <c r="B195" s="219"/>
      <c r="C195" s="220"/>
      <c r="D195" s="213" t="s">
        <v>208</v>
      </c>
      <c r="E195" s="221" t="s">
        <v>19</v>
      </c>
      <c r="F195" s="222" t="s">
        <v>603</v>
      </c>
      <c r="G195" s="220"/>
      <c r="H195" s="223">
        <v>17.425000000000001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208</v>
      </c>
      <c r="AU195" s="229" t="s">
        <v>83</v>
      </c>
      <c r="AV195" s="11" t="s">
        <v>83</v>
      </c>
      <c r="AW195" s="11" t="s">
        <v>35</v>
      </c>
      <c r="AX195" s="11" t="s">
        <v>81</v>
      </c>
      <c r="AY195" s="229" t="s">
        <v>124</v>
      </c>
    </row>
    <row r="196" s="1" customFormat="1" ht="16.5" customHeight="1">
      <c r="B196" s="35"/>
      <c r="C196" s="201" t="s">
        <v>461</v>
      </c>
      <c r="D196" s="201" t="s">
        <v>127</v>
      </c>
      <c r="E196" s="202" t="s">
        <v>495</v>
      </c>
      <c r="F196" s="203" t="s">
        <v>496</v>
      </c>
      <c r="G196" s="204" t="s">
        <v>243</v>
      </c>
      <c r="H196" s="205">
        <v>380.60000000000002</v>
      </c>
      <c r="I196" s="206"/>
      <c r="J196" s="207">
        <f>ROUND(I196*H196,2)</f>
        <v>0</v>
      </c>
      <c r="K196" s="203" t="s">
        <v>397</v>
      </c>
      <c r="L196" s="40"/>
      <c r="M196" s="208" t="s">
        <v>19</v>
      </c>
      <c r="N196" s="209" t="s">
        <v>44</v>
      </c>
      <c r="O196" s="76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AR196" s="14" t="s">
        <v>145</v>
      </c>
      <c r="AT196" s="14" t="s">
        <v>127</v>
      </c>
      <c r="AU196" s="14" t="s">
        <v>83</v>
      </c>
      <c r="AY196" s="14" t="s">
        <v>124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4" t="s">
        <v>81</v>
      </c>
      <c r="BK196" s="212">
        <f>ROUND(I196*H196,2)</f>
        <v>0</v>
      </c>
      <c r="BL196" s="14" t="s">
        <v>145</v>
      </c>
      <c r="BM196" s="14" t="s">
        <v>497</v>
      </c>
    </row>
    <row r="197" s="11" customFormat="1">
      <c r="B197" s="219"/>
      <c r="C197" s="220"/>
      <c r="D197" s="213" t="s">
        <v>208</v>
      </c>
      <c r="E197" s="221" t="s">
        <v>19</v>
      </c>
      <c r="F197" s="222" t="s">
        <v>604</v>
      </c>
      <c r="G197" s="220"/>
      <c r="H197" s="223">
        <v>380.60000000000002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208</v>
      </c>
      <c r="AU197" s="229" t="s">
        <v>83</v>
      </c>
      <c r="AV197" s="11" t="s">
        <v>83</v>
      </c>
      <c r="AW197" s="11" t="s">
        <v>35</v>
      </c>
      <c r="AX197" s="11" t="s">
        <v>81</v>
      </c>
      <c r="AY197" s="229" t="s">
        <v>124</v>
      </c>
    </row>
    <row r="198" s="10" customFormat="1" ht="25.92" customHeight="1">
      <c r="B198" s="185"/>
      <c r="C198" s="186"/>
      <c r="D198" s="187" t="s">
        <v>72</v>
      </c>
      <c r="E198" s="188" t="s">
        <v>257</v>
      </c>
      <c r="F198" s="188" t="s">
        <v>605</v>
      </c>
      <c r="G198" s="186"/>
      <c r="H198" s="186"/>
      <c r="I198" s="189"/>
      <c r="J198" s="190">
        <f>BK198</f>
        <v>0</v>
      </c>
      <c r="K198" s="186"/>
      <c r="L198" s="191"/>
      <c r="M198" s="192"/>
      <c r="N198" s="193"/>
      <c r="O198" s="193"/>
      <c r="P198" s="194">
        <f>P199</f>
        <v>0</v>
      </c>
      <c r="Q198" s="193"/>
      <c r="R198" s="194">
        <f>R199</f>
        <v>0</v>
      </c>
      <c r="S198" s="193"/>
      <c r="T198" s="195">
        <f>T199</f>
        <v>0</v>
      </c>
      <c r="AR198" s="196" t="s">
        <v>141</v>
      </c>
      <c r="AT198" s="197" t="s">
        <v>72</v>
      </c>
      <c r="AU198" s="197" t="s">
        <v>73</v>
      </c>
      <c r="AY198" s="196" t="s">
        <v>124</v>
      </c>
      <c r="BK198" s="198">
        <f>BK199</f>
        <v>0</v>
      </c>
    </row>
    <row r="199" s="10" customFormat="1" ht="22.8" customHeight="1">
      <c r="B199" s="185"/>
      <c r="C199" s="186"/>
      <c r="D199" s="187" t="s">
        <v>72</v>
      </c>
      <c r="E199" s="199" t="s">
        <v>606</v>
      </c>
      <c r="F199" s="199" t="s">
        <v>607</v>
      </c>
      <c r="G199" s="186"/>
      <c r="H199" s="186"/>
      <c r="I199" s="189"/>
      <c r="J199" s="200">
        <f>BK199</f>
        <v>0</v>
      </c>
      <c r="K199" s="186"/>
      <c r="L199" s="191"/>
      <c r="M199" s="192"/>
      <c r="N199" s="193"/>
      <c r="O199" s="193"/>
      <c r="P199" s="194">
        <f>SUM(P200:P201)</f>
        <v>0</v>
      </c>
      <c r="Q199" s="193"/>
      <c r="R199" s="194">
        <f>SUM(R200:R201)</f>
        <v>0</v>
      </c>
      <c r="S199" s="193"/>
      <c r="T199" s="195">
        <f>SUM(T200:T201)</f>
        <v>0</v>
      </c>
      <c r="AR199" s="196" t="s">
        <v>141</v>
      </c>
      <c r="AT199" s="197" t="s">
        <v>72</v>
      </c>
      <c r="AU199" s="197" t="s">
        <v>81</v>
      </c>
      <c r="AY199" s="196" t="s">
        <v>124</v>
      </c>
      <c r="BK199" s="198">
        <f>SUM(BK200:BK201)</f>
        <v>0</v>
      </c>
    </row>
    <row r="200" s="1" customFormat="1" ht="16.5" customHeight="1">
      <c r="B200" s="35"/>
      <c r="C200" s="201" t="s">
        <v>465</v>
      </c>
      <c r="D200" s="201" t="s">
        <v>127</v>
      </c>
      <c r="E200" s="202" t="s">
        <v>608</v>
      </c>
      <c r="F200" s="203" t="s">
        <v>609</v>
      </c>
      <c r="G200" s="204" t="s">
        <v>359</v>
      </c>
      <c r="H200" s="205">
        <v>1</v>
      </c>
      <c r="I200" s="206"/>
      <c r="J200" s="207">
        <f>ROUND(I200*H200,2)</f>
        <v>0</v>
      </c>
      <c r="K200" s="203" t="s">
        <v>19</v>
      </c>
      <c r="L200" s="40"/>
      <c r="M200" s="208" t="s">
        <v>19</v>
      </c>
      <c r="N200" s="209" t="s">
        <v>44</v>
      </c>
      <c r="O200" s="76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14" t="s">
        <v>488</v>
      </c>
      <c r="AT200" s="14" t="s">
        <v>127</v>
      </c>
      <c r="AU200" s="14" t="s">
        <v>83</v>
      </c>
      <c r="AY200" s="14" t="s">
        <v>124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4" t="s">
        <v>81</v>
      </c>
      <c r="BK200" s="212">
        <f>ROUND(I200*H200,2)</f>
        <v>0</v>
      </c>
      <c r="BL200" s="14" t="s">
        <v>488</v>
      </c>
      <c r="BM200" s="14" t="s">
        <v>610</v>
      </c>
    </row>
    <row r="201" s="1" customFormat="1">
      <c r="B201" s="35"/>
      <c r="C201" s="36"/>
      <c r="D201" s="213" t="s">
        <v>133</v>
      </c>
      <c r="E201" s="36"/>
      <c r="F201" s="214" t="s">
        <v>611</v>
      </c>
      <c r="G201" s="36"/>
      <c r="H201" s="36"/>
      <c r="I201" s="127"/>
      <c r="J201" s="36"/>
      <c r="K201" s="36"/>
      <c r="L201" s="40"/>
      <c r="M201" s="216"/>
      <c r="N201" s="217"/>
      <c r="O201" s="217"/>
      <c r="P201" s="217"/>
      <c r="Q201" s="217"/>
      <c r="R201" s="217"/>
      <c r="S201" s="217"/>
      <c r="T201" s="218"/>
      <c r="AT201" s="14" t="s">
        <v>133</v>
      </c>
      <c r="AU201" s="14" t="s">
        <v>83</v>
      </c>
    </row>
    <row r="202" s="1" customFormat="1" ht="6.96" customHeight="1">
      <c r="B202" s="54"/>
      <c r="C202" s="55"/>
      <c r="D202" s="55"/>
      <c r="E202" s="55"/>
      <c r="F202" s="55"/>
      <c r="G202" s="55"/>
      <c r="H202" s="55"/>
      <c r="I202" s="151"/>
      <c r="J202" s="55"/>
      <c r="K202" s="55"/>
      <c r="L202" s="40"/>
    </row>
  </sheetData>
  <sheetProtection sheet="1" autoFilter="0" formatColumns="0" formatRows="0" objects="1" scenarios="1" spinCount="100000" saltValue="RpbZwhFVv8Dtd9zlz9n7qFEUp6K/wy0pvk6dFuLZ4tMwuS9wc+Rik0fsI8ypu9hTUiA3rJz9i9bxvn+oUs7nag==" hashValue="5FBuINEWYLypqXsk/88YfNen5nHs6K15O7fAl1rj1dp2yb+gAhiQKAPJ1YvErCy5GHLX/zYYB0188ykSbTNitQ==" algorithmName="SHA-512" password="99B0"/>
  <autoFilter ref="C88:K20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0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95</v>
      </c>
    </row>
    <row r="3" ht="6.96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7"/>
      <c r="AT3" s="14" t="s">
        <v>83</v>
      </c>
    </row>
    <row r="4" ht="24.96" customHeight="1">
      <c r="B4" s="17"/>
      <c r="D4" s="124" t="s">
        <v>96</v>
      </c>
      <c r="L4" s="17"/>
      <c r="M4" s="21" t="s">
        <v>10</v>
      </c>
      <c r="AT4" s="14" t="s">
        <v>4</v>
      </c>
    </row>
    <row r="5" ht="6.96" customHeight="1">
      <c r="B5" s="17"/>
      <c r="L5" s="17"/>
    </row>
    <row r="6" ht="12" customHeight="1">
      <c r="B6" s="17"/>
      <c r="D6" s="125" t="s">
        <v>16</v>
      </c>
      <c r="L6" s="17"/>
    </row>
    <row r="7" ht="16.5" customHeight="1">
      <c r="B7" s="17"/>
      <c r="E7" s="126" t="str">
        <f>'Rekapitulace stavby'!K6</f>
        <v>Rekonstrukce komunikací a chodníků v lokalitě U škol, Okříšky</v>
      </c>
      <c r="F7" s="125"/>
      <c r="G7" s="125"/>
      <c r="H7" s="125"/>
      <c r="L7" s="17"/>
    </row>
    <row r="8" s="1" customFormat="1" ht="12" customHeight="1">
      <c r="B8" s="40"/>
      <c r="D8" s="125" t="s">
        <v>97</v>
      </c>
      <c r="I8" s="127"/>
      <c r="L8" s="40"/>
    </row>
    <row r="9" s="1" customFormat="1" ht="36.96" customHeight="1">
      <c r="B9" s="40"/>
      <c r="E9" s="128" t="s">
        <v>612</v>
      </c>
      <c r="F9" s="1"/>
      <c r="G9" s="1"/>
      <c r="H9" s="1"/>
      <c r="I9" s="127"/>
      <c r="L9" s="40"/>
    </row>
    <row r="10" s="1" customFormat="1">
      <c r="B10" s="40"/>
      <c r="I10" s="127"/>
      <c r="L10" s="40"/>
    </row>
    <row r="11" s="1" customFormat="1" ht="12" customHeight="1">
      <c r="B11" s="40"/>
      <c r="D11" s="125" t="s">
        <v>18</v>
      </c>
      <c r="F11" s="14" t="s">
        <v>19</v>
      </c>
      <c r="I11" s="129" t="s">
        <v>20</v>
      </c>
      <c r="J11" s="14" t="s">
        <v>19</v>
      </c>
      <c r="L11" s="40"/>
    </row>
    <row r="12" s="1" customFormat="1" ht="12" customHeight="1">
      <c r="B12" s="40"/>
      <c r="D12" s="125" t="s">
        <v>21</v>
      </c>
      <c r="F12" s="14" t="s">
        <v>22</v>
      </c>
      <c r="I12" s="129" t="s">
        <v>23</v>
      </c>
      <c r="J12" s="130" t="str">
        <f>'Rekapitulace stavby'!AN8</f>
        <v>14. 2. 2019</v>
      </c>
      <c r="L12" s="40"/>
    </row>
    <row r="13" s="1" customFormat="1" ht="10.8" customHeight="1">
      <c r="B13" s="40"/>
      <c r="I13" s="127"/>
      <c r="L13" s="40"/>
    </row>
    <row r="14" s="1" customFormat="1" ht="12" customHeight="1">
      <c r="B14" s="40"/>
      <c r="D14" s="125" t="s">
        <v>25</v>
      </c>
      <c r="I14" s="129" t="s">
        <v>26</v>
      </c>
      <c r="J14" s="14" t="s">
        <v>19</v>
      </c>
      <c r="L14" s="40"/>
    </row>
    <row r="15" s="1" customFormat="1" ht="18" customHeight="1">
      <c r="B15" s="40"/>
      <c r="E15" s="14" t="s">
        <v>27</v>
      </c>
      <c r="I15" s="129" t="s">
        <v>28</v>
      </c>
      <c r="J15" s="14" t="s">
        <v>19</v>
      </c>
      <c r="L15" s="40"/>
    </row>
    <row r="16" s="1" customFormat="1" ht="6.96" customHeight="1">
      <c r="B16" s="40"/>
      <c r="I16" s="127"/>
      <c r="L16" s="40"/>
    </row>
    <row r="17" s="1" customFormat="1" ht="12" customHeight="1">
      <c r="B17" s="40"/>
      <c r="D17" s="125" t="s">
        <v>29</v>
      </c>
      <c r="I17" s="129" t="s">
        <v>26</v>
      </c>
      <c r="J17" s="30" t="str">
        <f>'Rekapitulace stavby'!AN13</f>
        <v>Vyplň údaj</v>
      </c>
      <c r="L17" s="40"/>
    </row>
    <row r="18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9" t="s">
        <v>28</v>
      </c>
      <c r="J18" s="30" t="str">
        <f>'Rekapitulace stavby'!AN14</f>
        <v>Vyplň údaj</v>
      </c>
      <c r="L18" s="40"/>
    </row>
    <row r="19" s="1" customFormat="1" ht="6.96" customHeight="1">
      <c r="B19" s="40"/>
      <c r="I19" s="127"/>
      <c r="L19" s="40"/>
    </row>
    <row r="20" s="1" customFormat="1" ht="12" customHeight="1">
      <c r="B20" s="40"/>
      <c r="D20" s="125" t="s">
        <v>31</v>
      </c>
      <c r="I20" s="129" t="s">
        <v>26</v>
      </c>
      <c r="J20" s="14" t="s">
        <v>32</v>
      </c>
      <c r="L20" s="40"/>
    </row>
    <row r="21" s="1" customFormat="1" ht="18" customHeight="1">
      <c r="B21" s="40"/>
      <c r="E21" s="14" t="s">
        <v>33</v>
      </c>
      <c r="I21" s="129" t="s">
        <v>28</v>
      </c>
      <c r="J21" s="14" t="s">
        <v>34</v>
      </c>
      <c r="L21" s="40"/>
    </row>
    <row r="22" s="1" customFormat="1" ht="6.96" customHeight="1">
      <c r="B22" s="40"/>
      <c r="I22" s="127"/>
      <c r="L22" s="40"/>
    </row>
    <row r="23" s="1" customFormat="1" ht="12" customHeight="1">
      <c r="B23" s="40"/>
      <c r="D23" s="125" t="s">
        <v>36</v>
      </c>
      <c r="I23" s="129" t="s">
        <v>26</v>
      </c>
      <c r="J23" s="14" t="s">
        <v>32</v>
      </c>
      <c r="L23" s="40"/>
    </row>
    <row r="24" s="1" customFormat="1" ht="18" customHeight="1">
      <c r="B24" s="40"/>
      <c r="E24" s="14" t="s">
        <v>33</v>
      </c>
      <c r="I24" s="129" t="s">
        <v>28</v>
      </c>
      <c r="J24" s="14" t="s">
        <v>34</v>
      </c>
      <c r="L24" s="40"/>
    </row>
    <row r="25" s="1" customFormat="1" ht="6.96" customHeight="1">
      <c r="B25" s="40"/>
      <c r="I25" s="127"/>
      <c r="L25" s="40"/>
    </row>
    <row r="26" s="1" customFormat="1" ht="12" customHeight="1">
      <c r="B26" s="40"/>
      <c r="D26" s="125" t="s">
        <v>37</v>
      </c>
      <c r="I26" s="127"/>
      <c r="L26" s="40"/>
    </row>
    <row r="27" s="6" customFormat="1" ht="16.5" customHeight="1">
      <c r="B27" s="131"/>
      <c r="E27" s="132" t="s">
        <v>19</v>
      </c>
      <c r="F27" s="132"/>
      <c r="G27" s="132"/>
      <c r="H27" s="132"/>
      <c r="I27" s="133"/>
      <c r="L27" s="131"/>
    </row>
    <row r="28" s="1" customFormat="1" ht="6.96" customHeight="1">
      <c r="B28" s="40"/>
      <c r="I28" s="127"/>
      <c r="L28" s="40"/>
    </row>
    <row r="29" s="1" customFormat="1" ht="6.96" customHeight="1">
      <c r="B29" s="40"/>
      <c r="D29" s="68"/>
      <c r="E29" s="68"/>
      <c r="F29" s="68"/>
      <c r="G29" s="68"/>
      <c r="H29" s="68"/>
      <c r="I29" s="134"/>
      <c r="J29" s="68"/>
      <c r="K29" s="68"/>
      <c r="L29" s="40"/>
    </row>
    <row r="30" s="1" customFormat="1" ht="25.44" customHeight="1">
      <c r="B30" s="40"/>
      <c r="D30" s="135" t="s">
        <v>39</v>
      </c>
      <c r="I30" s="127"/>
      <c r="J30" s="136">
        <f>ROUND(J84, 2)</f>
        <v>0</v>
      </c>
      <c r="L30" s="40"/>
    </row>
    <row r="31" s="1" customFormat="1" ht="6.96" customHeight="1">
      <c r="B31" s="40"/>
      <c r="D31" s="68"/>
      <c r="E31" s="68"/>
      <c r="F31" s="68"/>
      <c r="G31" s="68"/>
      <c r="H31" s="68"/>
      <c r="I31" s="134"/>
      <c r="J31" s="68"/>
      <c r="K31" s="68"/>
      <c r="L31" s="40"/>
    </row>
    <row r="32" s="1" customFormat="1" ht="14.4" customHeight="1">
      <c r="B32" s="40"/>
      <c r="F32" s="137" t="s">
        <v>41</v>
      </c>
      <c r="I32" s="138" t="s">
        <v>40</v>
      </c>
      <c r="J32" s="137" t="s">
        <v>42</v>
      </c>
      <c r="L32" s="40"/>
    </row>
    <row r="33" s="1" customFormat="1" ht="14.4" customHeight="1">
      <c r="B33" s="40"/>
      <c r="D33" s="125" t="s">
        <v>43</v>
      </c>
      <c r="E33" s="125" t="s">
        <v>44</v>
      </c>
      <c r="F33" s="139">
        <f>ROUND((SUM(BE84:BE119)),  2)</f>
        <v>0</v>
      </c>
      <c r="I33" s="140">
        <v>0.20999999999999999</v>
      </c>
      <c r="J33" s="139">
        <f>ROUND(((SUM(BE84:BE119))*I33),  2)</f>
        <v>0</v>
      </c>
      <c r="L33" s="40"/>
    </row>
    <row r="34" s="1" customFormat="1" ht="14.4" customHeight="1">
      <c r="B34" s="40"/>
      <c r="E34" s="125" t="s">
        <v>45</v>
      </c>
      <c r="F34" s="139">
        <f>ROUND((SUM(BF84:BF119)),  2)</f>
        <v>0</v>
      </c>
      <c r="I34" s="140">
        <v>0.14999999999999999</v>
      </c>
      <c r="J34" s="139">
        <f>ROUND(((SUM(BF84:BF119))*I34),  2)</f>
        <v>0</v>
      </c>
      <c r="L34" s="40"/>
    </row>
    <row r="35" hidden="1" s="1" customFormat="1" ht="14.4" customHeight="1">
      <c r="B35" s="40"/>
      <c r="E35" s="125" t="s">
        <v>46</v>
      </c>
      <c r="F35" s="139">
        <f>ROUND((SUM(BG84:BG119)),  2)</f>
        <v>0</v>
      </c>
      <c r="I35" s="140">
        <v>0.20999999999999999</v>
      </c>
      <c r="J35" s="139">
        <f>0</f>
        <v>0</v>
      </c>
      <c r="L35" s="40"/>
    </row>
    <row r="36" hidden="1" s="1" customFormat="1" ht="14.4" customHeight="1">
      <c r="B36" s="40"/>
      <c r="E36" s="125" t="s">
        <v>47</v>
      </c>
      <c r="F36" s="139">
        <f>ROUND((SUM(BH84:BH119)),  2)</f>
        <v>0</v>
      </c>
      <c r="I36" s="140">
        <v>0.14999999999999999</v>
      </c>
      <c r="J36" s="139">
        <f>0</f>
        <v>0</v>
      </c>
      <c r="L36" s="40"/>
    </row>
    <row r="37" hidden="1" s="1" customFormat="1" ht="14.4" customHeight="1">
      <c r="B37" s="40"/>
      <c r="E37" s="125" t="s">
        <v>48</v>
      </c>
      <c r="F37" s="139">
        <f>ROUND((SUM(BI84:BI119)),  2)</f>
        <v>0</v>
      </c>
      <c r="I37" s="140">
        <v>0</v>
      </c>
      <c r="J37" s="139">
        <f>0</f>
        <v>0</v>
      </c>
      <c r="L37" s="40"/>
    </row>
    <row r="38" s="1" customFormat="1" ht="6.96" customHeight="1">
      <c r="B38" s="40"/>
      <c r="I38" s="127"/>
      <c r="L38" s="40"/>
    </row>
    <row r="39" s="1" customFormat="1" ht="25.44" customHeight="1">
      <c r="B39" s="40"/>
      <c r="C39" s="141"/>
      <c r="D39" s="142" t="s">
        <v>49</v>
      </c>
      <c r="E39" s="143"/>
      <c r="F39" s="143"/>
      <c r="G39" s="144" t="s">
        <v>50</v>
      </c>
      <c r="H39" s="145" t="s">
        <v>51</v>
      </c>
      <c r="I39" s="146"/>
      <c r="J39" s="147">
        <f>SUM(J30:J37)</f>
        <v>0</v>
      </c>
      <c r="K39" s="148"/>
      <c r="L39" s="40"/>
    </row>
    <row r="40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40"/>
    </row>
    <row r="44" s="1" customFormat="1" ht="6.96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40"/>
    </row>
    <row r="45" s="1" customFormat="1" ht="24.96" customHeight="1">
      <c r="B45" s="35"/>
      <c r="C45" s="20" t="s">
        <v>99</v>
      </c>
      <c r="D45" s="36"/>
      <c r="E45" s="36"/>
      <c r="F45" s="36"/>
      <c r="G45" s="36"/>
      <c r="H45" s="36"/>
      <c r="I45" s="127"/>
      <c r="J45" s="36"/>
      <c r="K45" s="36"/>
      <c r="L45" s="40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127"/>
      <c r="J46" s="36"/>
      <c r="K46" s="36"/>
      <c r="L46" s="40"/>
    </row>
    <row r="47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7"/>
      <c r="J47" s="36"/>
      <c r="K47" s="36"/>
      <c r="L47" s="40"/>
    </row>
    <row r="48" s="1" customFormat="1" ht="16.5" customHeight="1">
      <c r="B48" s="35"/>
      <c r="C48" s="36"/>
      <c r="D48" s="36"/>
      <c r="E48" s="155" t="str">
        <f>E7</f>
        <v>Rekonstrukce komunikací a chodníků v lokalitě U škol, Okříšky</v>
      </c>
      <c r="F48" s="29"/>
      <c r="G48" s="29"/>
      <c r="H48" s="29"/>
      <c r="I48" s="127"/>
      <c r="J48" s="36"/>
      <c r="K48" s="36"/>
      <c r="L48" s="40"/>
    </row>
    <row r="49" s="1" customFormat="1" ht="12" customHeight="1">
      <c r="B49" s="35"/>
      <c r="C49" s="29" t="s">
        <v>97</v>
      </c>
      <c r="D49" s="36"/>
      <c r="E49" s="36"/>
      <c r="F49" s="36"/>
      <c r="G49" s="36"/>
      <c r="H49" s="36"/>
      <c r="I49" s="127"/>
      <c r="J49" s="36"/>
      <c r="K49" s="36"/>
      <c r="L49" s="40"/>
    </row>
    <row r="50" s="1" customFormat="1" ht="16.5" customHeight="1">
      <c r="B50" s="35"/>
      <c r="C50" s="36"/>
      <c r="D50" s="36"/>
      <c r="E50" s="61" t="str">
        <f>E9</f>
        <v>SO 107.2 - Rekonstrukce velkého parkoviště na ulici U Stadionu_chodník</v>
      </c>
      <c r="F50" s="36"/>
      <c r="G50" s="36"/>
      <c r="H50" s="36"/>
      <c r="I50" s="127"/>
      <c r="J50" s="36"/>
      <c r="K50" s="36"/>
      <c r="L50" s="40"/>
    </row>
    <row r="51" s="1" customFormat="1" ht="6.96" customHeight="1">
      <c r="B51" s="35"/>
      <c r="C51" s="36"/>
      <c r="D51" s="36"/>
      <c r="E51" s="36"/>
      <c r="F51" s="36"/>
      <c r="G51" s="36"/>
      <c r="H51" s="36"/>
      <c r="I51" s="127"/>
      <c r="J51" s="36"/>
      <c r="K51" s="36"/>
      <c r="L51" s="40"/>
    </row>
    <row r="52" s="1" customFormat="1" ht="12" customHeight="1">
      <c r="B52" s="35"/>
      <c r="C52" s="29" t="s">
        <v>21</v>
      </c>
      <c r="D52" s="36"/>
      <c r="E52" s="36"/>
      <c r="F52" s="24" t="str">
        <f>F12</f>
        <v>Okříšky</v>
      </c>
      <c r="G52" s="36"/>
      <c r="H52" s="36"/>
      <c r="I52" s="129" t="s">
        <v>23</v>
      </c>
      <c r="J52" s="64" t="str">
        <f>IF(J12="","",J12)</f>
        <v>14. 2. 2019</v>
      </c>
      <c r="K52" s="36"/>
      <c r="L52" s="40"/>
    </row>
    <row r="53" s="1" customFormat="1" ht="6.96" customHeight="1">
      <c r="B53" s="35"/>
      <c r="C53" s="36"/>
      <c r="D53" s="36"/>
      <c r="E53" s="36"/>
      <c r="F53" s="36"/>
      <c r="G53" s="36"/>
      <c r="H53" s="36"/>
      <c r="I53" s="127"/>
      <c r="J53" s="36"/>
      <c r="K53" s="36"/>
      <c r="L53" s="40"/>
    </row>
    <row r="54" s="1" customFormat="1" ht="13.65" customHeight="1">
      <c r="B54" s="35"/>
      <c r="C54" s="29" t="s">
        <v>25</v>
      </c>
      <c r="D54" s="36"/>
      <c r="E54" s="36"/>
      <c r="F54" s="24" t="str">
        <f>E15</f>
        <v>Městys Okříšky</v>
      </c>
      <c r="G54" s="36"/>
      <c r="H54" s="36"/>
      <c r="I54" s="129" t="s">
        <v>31</v>
      </c>
      <c r="J54" s="33" t="str">
        <f>E21</f>
        <v>PROfi Jihlava spol. s r.o.</v>
      </c>
      <c r="K54" s="36"/>
      <c r="L54" s="40"/>
    </row>
    <row r="55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9" t="s">
        <v>36</v>
      </c>
      <c r="J55" s="33" t="str">
        <f>E24</f>
        <v>PROfi Jihlava spol. s r.o.</v>
      </c>
      <c r="K55" s="36"/>
      <c r="L55" s="40"/>
    </row>
    <row r="56" s="1" customFormat="1" ht="10.32" customHeight="1">
      <c r="B56" s="35"/>
      <c r="C56" s="36"/>
      <c r="D56" s="36"/>
      <c r="E56" s="36"/>
      <c r="F56" s="36"/>
      <c r="G56" s="36"/>
      <c r="H56" s="36"/>
      <c r="I56" s="127"/>
      <c r="J56" s="36"/>
      <c r="K56" s="36"/>
      <c r="L56" s="40"/>
    </row>
    <row r="57" s="1" customFormat="1" ht="29.28" customHeight="1">
      <c r="B57" s="35"/>
      <c r="C57" s="156" t="s">
        <v>100</v>
      </c>
      <c r="D57" s="157"/>
      <c r="E57" s="157"/>
      <c r="F57" s="157"/>
      <c r="G57" s="157"/>
      <c r="H57" s="157"/>
      <c r="I57" s="158"/>
      <c r="J57" s="159" t="s">
        <v>101</v>
      </c>
      <c r="K57" s="157"/>
      <c r="L57" s="40"/>
    </row>
    <row r="58" s="1" customFormat="1" ht="10.32" customHeight="1">
      <c r="B58" s="35"/>
      <c r="C58" s="36"/>
      <c r="D58" s="36"/>
      <c r="E58" s="36"/>
      <c r="F58" s="36"/>
      <c r="G58" s="36"/>
      <c r="H58" s="36"/>
      <c r="I58" s="127"/>
      <c r="J58" s="36"/>
      <c r="K58" s="36"/>
      <c r="L58" s="40"/>
    </row>
    <row r="59" s="1" customFormat="1" ht="22.8" customHeight="1">
      <c r="B59" s="35"/>
      <c r="C59" s="160" t="s">
        <v>71</v>
      </c>
      <c r="D59" s="36"/>
      <c r="E59" s="36"/>
      <c r="F59" s="36"/>
      <c r="G59" s="36"/>
      <c r="H59" s="36"/>
      <c r="I59" s="127"/>
      <c r="J59" s="94">
        <f>J84</f>
        <v>0</v>
      </c>
      <c r="K59" s="36"/>
      <c r="L59" s="40"/>
      <c r="AU59" s="14" t="s">
        <v>102</v>
      </c>
    </row>
    <row r="60" s="7" customFormat="1" ht="24.96" customHeight="1">
      <c r="B60" s="161"/>
      <c r="C60" s="162"/>
      <c r="D60" s="163" t="s">
        <v>183</v>
      </c>
      <c r="E60" s="164"/>
      <c r="F60" s="164"/>
      <c r="G60" s="164"/>
      <c r="H60" s="164"/>
      <c r="I60" s="165"/>
      <c r="J60" s="166">
        <f>J85</f>
        <v>0</v>
      </c>
      <c r="K60" s="162"/>
      <c r="L60" s="167"/>
    </row>
    <row r="61" s="8" customFormat="1" ht="19.92" customHeight="1">
      <c r="B61" s="168"/>
      <c r="C61" s="169"/>
      <c r="D61" s="170" t="s">
        <v>184</v>
      </c>
      <c r="E61" s="171"/>
      <c r="F61" s="171"/>
      <c r="G61" s="171"/>
      <c r="H61" s="171"/>
      <c r="I61" s="172"/>
      <c r="J61" s="173">
        <f>J86</f>
        <v>0</v>
      </c>
      <c r="K61" s="169"/>
      <c r="L61" s="174"/>
    </row>
    <row r="62" s="8" customFormat="1" ht="19.92" customHeight="1">
      <c r="B62" s="168"/>
      <c r="C62" s="169"/>
      <c r="D62" s="170" t="s">
        <v>187</v>
      </c>
      <c r="E62" s="171"/>
      <c r="F62" s="171"/>
      <c r="G62" s="171"/>
      <c r="H62" s="171"/>
      <c r="I62" s="172"/>
      <c r="J62" s="173">
        <f>J102</f>
        <v>0</v>
      </c>
      <c r="K62" s="169"/>
      <c r="L62" s="174"/>
    </row>
    <row r="63" s="8" customFormat="1" ht="19.92" customHeight="1">
      <c r="B63" s="168"/>
      <c r="C63" s="169"/>
      <c r="D63" s="170" t="s">
        <v>189</v>
      </c>
      <c r="E63" s="171"/>
      <c r="F63" s="171"/>
      <c r="G63" s="171"/>
      <c r="H63" s="171"/>
      <c r="I63" s="172"/>
      <c r="J63" s="173">
        <f>J112</f>
        <v>0</v>
      </c>
      <c r="K63" s="169"/>
      <c r="L63" s="174"/>
    </row>
    <row r="64" s="8" customFormat="1" ht="19.92" customHeight="1">
      <c r="B64" s="168"/>
      <c r="C64" s="169"/>
      <c r="D64" s="170" t="s">
        <v>190</v>
      </c>
      <c r="E64" s="171"/>
      <c r="F64" s="171"/>
      <c r="G64" s="171"/>
      <c r="H64" s="171"/>
      <c r="I64" s="172"/>
      <c r="J64" s="173">
        <f>J117</f>
        <v>0</v>
      </c>
      <c r="K64" s="169"/>
      <c r="L64" s="174"/>
    </row>
    <row r="65" s="1" customFormat="1" ht="21.84" customHeight="1">
      <c r="B65" s="35"/>
      <c r="C65" s="36"/>
      <c r="D65" s="36"/>
      <c r="E65" s="36"/>
      <c r="F65" s="36"/>
      <c r="G65" s="36"/>
      <c r="H65" s="36"/>
      <c r="I65" s="127"/>
      <c r="J65" s="36"/>
      <c r="K65" s="36"/>
      <c r="L65" s="40"/>
    </row>
    <row r="66" s="1" customFormat="1" ht="6.96" customHeight="1">
      <c r="B66" s="54"/>
      <c r="C66" s="55"/>
      <c r="D66" s="55"/>
      <c r="E66" s="55"/>
      <c r="F66" s="55"/>
      <c r="G66" s="55"/>
      <c r="H66" s="55"/>
      <c r="I66" s="151"/>
      <c r="J66" s="55"/>
      <c r="K66" s="55"/>
      <c r="L66" s="40"/>
    </row>
    <row r="70" s="1" customFormat="1" ht="6.96" customHeight="1">
      <c r="B70" s="56"/>
      <c r="C70" s="57"/>
      <c r="D70" s="57"/>
      <c r="E70" s="57"/>
      <c r="F70" s="57"/>
      <c r="G70" s="57"/>
      <c r="H70" s="57"/>
      <c r="I70" s="154"/>
      <c r="J70" s="57"/>
      <c r="K70" s="57"/>
      <c r="L70" s="40"/>
    </row>
    <row r="71" s="1" customFormat="1" ht="24.96" customHeight="1">
      <c r="B71" s="35"/>
      <c r="C71" s="20" t="s">
        <v>108</v>
      </c>
      <c r="D71" s="36"/>
      <c r="E71" s="36"/>
      <c r="F71" s="36"/>
      <c r="G71" s="36"/>
      <c r="H71" s="36"/>
      <c r="I71" s="127"/>
      <c r="J71" s="36"/>
      <c r="K71" s="36"/>
      <c r="L71" s="40"/>
    </row>
    <row r="72" s="1" customFormat="1" ht="6.96" customHeight="1">
      <c r="B72" s="35"/>
      <c r="C72" s="36"/>
      <c r="D72" s="36"/>
      <c r="E72" s="36"/>
      <c r="F72" s="36"/>
      <c r="G72" s="36"/>
      <c r="H72" s="36"/>
      <c r="I72" s="127"/>
      <c r="J72" s="36"/>
      <c r="K72" s="36"/>
      <c r="L72" s="40"/>
    </row>
    <row r="73" s="1" customFormat="1" ht="12" customHeight="1">
      <c r="B73" s="35"/>
      <c r="C73" s="29" t="s">
        <v>16</v>
      </c>
      <c r="D73" s="36"/>
      <c r="E73" s="36"/>
      <c r="F73" s="36"/>
      <c r="G73" s="36"/>
      <c r="H73" s="36"/>
      <c r="I73" s="127"/>
      <c r="J73" s="36"/>
      <c r="K73" s="36"/>
      <c r="L73" s="40"/>
    </row>
    <row r="74" s="1" customFormat="1" ht="16.5" customHeight="1">
      <c r="B74" s="35"/>
      <c r="C74" s="36"/>
      <c r="D74" s="36"/>
      <c r="E74" s="155" t="str">
        <f>E7</f>
        <v>Rekonstrukce komunikací a chodníků v lokalitě U škol, Okříšky</v>
      </c>
      <c r="F74" s="29"/>
      <c r="G74" s="29"/>
      <c r="H74" s="29"/>
      <c r="I74" s="127"/>
      <c r="J74" s="36"/>
      <c r="K74" s="36"/>
      <c r="L74" s="40"/>
    </row>
    <row r="75" s="1" customFormat="1" ht="12" customHeight="1">
      <c r="B75" s="35"/>
      <c r="C75" s="29" t="s">
        <v>97</v>
      </c>
      <c r="D75" s="36"/>
      <c r="E75" s="36"/>
      <c r="F75" s="36"/>
      <c r="G75" s="36"/>
      <c r="H75" s="36"/>
      <c r="I75" s="127"/>
      <c r="J75" s="36"/>
      <c r="K75" s="36"/>
      <c r="L75" s="40"/>
    </row>
    <row r="76" s="1" customFormat="1" ht="16.5" customHeight="1">
      <c r="B76" s="35"/>
      <c r="C76" s="36"/>
      <c r="D76" s="36"/>
      <c r="E76" s="61" t="str">
        <f>E9</f>
        <v>SO 107.2 - Rekonstrukce velkého parkoviště na ulici U Stadionu_chodník</v>
      </c>
      <c r="F76" s="36"/>
      <c r="G76" s="36"/>
      <c r="H76" s="36"/>
      <c r="I76" s="127"/>
      <c r="J76" s="36"/>
      <c r="K76" s="36"/>
      <c r="L76" s="40"/>
    </row>
    <row r="77" s="1" customFormat="1" ht="6.96" customHeight="1">
      <c r="B77" s="35"/>
      <c r="C77" s="36"/>
      <c r="D77" s="36"/>
      <c r="E77" s="36"/>
      <c r="F77" s="36"/>
      <c r="G77" s="36"/>
      <c r="H77" s="36"/>
      <c r="I77" s="127"/>
      <c r="J77" s="36"/>
      <c r="K77" s="36"/>
      <c r="L77" s="40"/>
    </row>
    <row r="78" s="1" customFormat="1" ht="12" customHeight="1">
      <c r="B78" s="35"/>
      <c r="C78" s="29" t="s">
        <v>21</v>
      </c>
      <c r="D78" s="36"/>
      <c r="E78" s="36"/>
      <c r="F78" s="24" t="str">
        <f>F12</f>
        <v>Okříšky</v>
      </c>
      <c r="G78" s="36"/>
      <c r="H78" s="36"/>
      <c r="I78" s="129" t="s">
        <v>23</v>
      </c>
      <c r="J78" s="64" t="str">
        <f>IF(J12="","",J12)</f>
        <v>14. 2. 2019</v>
      </c>
      <c r="K78" s="36"/>
      <c r="L78" s="40"/>
    </row>
    <row r="79" s="1" customFormat="1" ht="6.96" customHeight="1">
      <c r="B79" s="35"/>
      <c r="C79" s="36"/>
      <c r="D79" s="36"/>
      <c r="E79" s="36"/>
      <c r="F79" s="36"/>
      <c r="G79" s="36"/>
      <c r="H79" s="36"/>
      <c r="I79" s="127"/>
      <c r="J79" s="36"/>
      <c r="K79" s="36"/>
      <c r="L79" s="40"/>
    </row>
    <row r="80" s="1" customFormat="1" ht="13.65" customHeight="1">
      <c r="B80" s="35"/>
      <c r="C80" s="29" t="s">
        <v>25</v>
      </c>
      <c r="D80" s="36"/>
      <c r="E80" s="36"/>
      <c r="F80" s="24" t="str">
        <f>E15</f>
        <v>Městys Okříšky</v>
      </c>
      <c r="G80" s="36"/>
      <c r="H80" s="36"/>
      <c r="I80" s="129" t="s">
        <v>31</v>
      </c>
      <c r="J80" s="33" t="str">
        <f>E21</f>
        <v>PROfi Jihlava spol. s r.o.</v>
      </c>
      <c r="K80" s="36"/>
      <c r="L80" s="40"/>
    </row>
    <row r="81" s="1" customFormat="1" ht="13.65" customHeight="1">
      <c r="B81" s="35"/>
      <c r="C81" s="29" t="s">
        <v>29</v>
      </c>
      <c r="D81" s="36"/>
      <c r="E81" s="36"/>
      <c r="F81" s="24" t="str">
        <f>IF(E18="","",E18)</f>
        <v>Vyplň údaj</v>
      </c>
      <c r="G81" s="36"/>
      <c r="H81" s="36"/>
      <c r="I81" s="129" t="s">
        <v>36</v>
      </c>
      <c r="J81" s="33" t="str">
        <f>E24</f>
        <v>PROfi Jihlava spol. s r.o.</v>
      </c>
      <c r="K81" s="36"/>
      <c r="L81" s="40"/>
    </row>
    <row r="82" s="1" customFormat="1" ht="10.32" customHeight="1">
      <c r="B82" s="35"/>
      <c r="C82" s="36"/>
      <c r="D82" s="36"/>
      <c r="E82" s="36"/>
      <c r="F82" s="36"/>
      <c r="G82" s="36"/>
      <c r="H82" s="36"/>
      <c r="I82" s="127"/>
      <c r="J82" s="36"/>
      <c r="K82" s="36"/>
      <c r="L82" s="40"/>
    </row>
    <row r="83" s="9" customFormat="1" ht="29.28" customHeight="1">
      <c r="B83" s="175"/>
      <c r="C83" s="176" t="s">
        <v>109</v>
      </c>
      <c r="D83" s="177" t="s">
        <v>58</v>
      </c>
      <c r="E83" s="177" t="s">
        <v>54</v>
      </c>
      <c r="F83" s="177" t="s">
        <v>55</v>
      </c>
      <c r="G83" s="177" t="s">
        <v>110</v>
      </c>
      <c r="H83" s="177" t="s">
        <v>111</v>
      </c>
      <c r="I83" s="178" t="s">
        <v>112</v>
      </c>
      <c r="J83" s="177" t="s">
        <v>101</v>
      </c>
      <c r="K83" s="179" t="s">
        <v>113</v>
      </c>
      <c r="L83" s="180"/>
      <c r="M83" s="84" t="s">
        <v>19</v>
      </c>
      <c r="N83" s="85" t="s">
        <v>43</v>
      </c>
      <c r="O83" s="85" t="s">
        <v>114</v>
      </c>
      <c r="P83" s="85" t="s">
        <v>115</v>
      </c>
      <c r="Q83" s="85" t="s">
        <v>116</v>
      </c>
      <c r="R83" s="85" t="s">
        <v>117</v>
      </c>
      <c r="S83" s="85" t="s">
        <v>118</v>
      </c>
      <c r="T83" s="86" t="s">
        <v>119</v>
      </c>
    </row>
    <row r="84" s="1" customFormat="1" ht="22.8" customHeight="1">
      <c r="B84" s="35"/>
      <c r="C84" s="91" t="s">
        <v>120</v>
      </c>
      <c r="D84" s="36"/>
      <c r="E84" s="36"/>
      <c r="F84" s="36"/>
      <c r="G84" s="36"/>
      <c r="H84" s="36"/>
      <c r="I84" s="127"/>
      <c r="J84" s="181">
        <f>BK84</f>
        <v>0</v>
      </c>
      <c r="K84" s="36"/>
      <c r="L84" s="40"/>
      <c r="M84" s="87"/>
      <c r="N84" s="88"/>
      <c r="O84" s="88"/>
      <c r="P84" s="182">
        <f>P85</f>
        <v>0</v>
      </c>
      <c r="Q84" s="88"/>
      <c r="R84" s="182">
        <f>R85</f>
        <v>51.505240000000008</v>
      </c>
      <c r="S84" s="88"/>
      <c r="T84" s="183">
        <f>T85</f>
        <v>62.259999999999998</v>
      </c>
      <c r="AT84" s="14" t="s">
        <v>72</v>
      </c>
      <c r="AU84" s="14" t="s">
        <v>102</v>
      </c>
      <c r="BK84" s="184">
        <f>BK85</f>
        <v>0</v>
      </c>
    </row>
    <row r="85" s="10" customFormat="1" ht="25.92" customHeight="1">
      <c r="B85" s="185"/>
      <c r="C85" s="186"/>
      <c r="D85" s="187" t="s">
        <v>72</v>
      </c>
      <c r="E85" s="188" t="s">
        <v>191</v>
      </c>
      <c r="F85" s="188" t="s">
        <v>192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P86+P102+P112+P117</f>
        <v>0</v>
      </c>
      <c r="Q85" s="193"/>
      <c r="R85" s="194">
        <f>R86+R102+R112+R117</f>
        <v>51.505240000000008</v>
      </c>
      <c r="S85" s="193"/>
      <c r="T85" s="195">
        <f>T86+T102+T112+T117</f>
        <v>62.259999999999998</v>
      </c>
      <c r="AR85" s="196" t="s">
        <v>81</v>
      </c>
      <c r="AT85" s="197" t="s">
        <v>72</v>
      </c>
      <c r="AU85" s="197" t="s">
        <v>73</v>
      </c>
      <c r="AY85" s="196" t="s">
        <v>124</v>
      </c>
      <c r="BK85" s="198">
        <f>BK86+BK102+BK112+BK117</f>
        <v>0</v>
      </c>
    </row>
    <row r="86" s="10" customFormat="1" ht="22.8" customHeight="1">
      <c r="B86" s="185"/>
      <c r="C86" s="186"/>
      <c r="D86" s="187" t="s">
        <v>72</v>
      </c>
      <c r="E86" s="199" t="s">
        <v>81</v>
      </c>
      <c r="F86" s="199" t="s">
        <v>193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SUM(P87:P101)</f>
        <v>0</v>
      </c>
      <c r="Q86" s="193"/>
      <c r="R86" s="194">
        <f>SUM(R87:R101)</f>
        <v>0.00090000000000000008</v>
      </c>
      <c r="S86" s="193"/>
      <c r="T86" s="195">
        <f>SUM(T87:T101)</f>
        <v>62.259999999999998</v>
      </c>
      <c r="AR86" s="196" t="s">
        <v>81</v>
      </c>
      <c r="AT86" s="197" t="s">
        <v>72</v>
      </c>
      <c r="AU86" s="197" t="s">
        <v>81</v>
      </c>
      <c r="AY86" s="196" t="s">
        <v>124</v>
      </c>
      <c r="BK86" s="198">
        <f>SUM(BK87:BK101)</f>
        <v>0</v>
      </c>
    </row>
    <row r="87" s="1" customFormat="1" ht="33.75" customHeight="1">
      <c r="B87" s="35"/>
      <c r="C87" s="201" t="s">
        <v>81</v>
      </c>
      <c r="D87" s="201" t="s">
        <v>127</v>
      </c>
      <c r="E87" s="202" t="s">
        <v>500</v>
      </c>
      <c r="F87" s="203" t="s">
        <v>501</v>
      </c>
      <c r="G87" s="204" t="s">
        <v>196</v>
      </c>
      <c r="H87" s="205">
        <v>130</v>
      </c>
      <c r="I87" s="206"/>
      <c r="J87" s="207">
        <f>ROUND(I87*H87,2)</f>
        <v>0</v>
      </c>
      <c r="K87" s="203" t="s">
        <v>197</v>
      </c>
      <c r="L87" s="40"/>
      <c r="M87" s="208" t="s">
        <v>19</v>
      </c>
      <c r="N87" s="209" t="s">
        <v>44</v>
      </c>
      <c r="O87" s="76"/>
      <c r="P87" s="210">
        <f>O87*H87</f>
        <v>0</v>
      </c>
      <c r="Q87" s="210">
        <v>0</v>
      </c>
      <c r="R87" s="210">
        <f>Q87*H87</f>
        <v>0</v>
      </c>
      <c r="S87" s="210">
        <v>0.255</v>
      </c>
      <c r="T87" s="211">
        <f>S87*H87</f>
        <v>33.149999999999999</v>
      </c>
      <c r="AR87" s="14" t="s">
        <v>145</v>
      </c>
      <c r="AT87" s="14" t="s">
        <v>127</v>
      </c>
      <c r="AU87" s="14" t="s">
        <v>83</v>
      </c>
      <c r="AY87" s="14" t="s">
        <v>124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4" t="s">
        <v>81</v>
      </c>
      <c r="BK87" s="212">
        <f>ROUND(I87*H87,2)</f>
        <v>0</v>
      </c>
      <c r="BL87" s="14" t="s">
        <v>145</v>
      </c>
      <c r="BM87" s="14" t="s">
        <v>502</v>
      </c>
    </row>
    <row r="88" s="1" customFormat="1" ht="22.5" customHeight="1">
      <c r="B88" s="35"/>
      <c r="C88" s="201" t="s">
        <v>83</v>
      </c>
      <c r="D88" s="201" t="s">
        <v>127</v>
      </c>
      <c r="E88" s="202" t="s">
        <v>199</v>
      </c>
      <c r="F88" s="203" t="s">
        <v>200</v>
      </c>
      <c r="G88" s="204" t="s">
        <v>201</v>
      </c>
      <c r="H88" s="205">
        <v>142</v>
      </c>
      <c r="I88" s="206"/>
      <c r="J88" s="207">
        <f>ROUND(I88*H88,2)</f>
        <v>0</v>
      </c>
      <c r="K88" s="203" t="s">
        <v>197</v>
      </c>
      <c r="L88" s="40"/>
      <c r="M88" s="208" t="s">
        <v>19</v>
      </c>
      <c r="N88" s="209" t="s">
        <v>44</v>
      </c>
      <c r="O88" s="76"/>
      <c r="P88" s="210">
        <f>O88*H88</f>
        <v>0</v>
      </c>
      <c r="Q88" s="210">
        <v>0</v>
      </c>
      <c r="R88" s="210">
        <f>Q88*H88</f>
        <v>0</v>
      </c>
      <c r="S88" s="210">
        <v>0.20499999999999999</v>
      </c>
      <c r="T88" s="211">
        <f>S88*H88</f>
        <v>29.109999999999999</v>
      </c>
      <c r="AR88" s="14" t="s">
        <v>145</v>
      </c>
      <c r="AT88" s="14" t="s">
        <v>127</v>
      </c>
      <c r="AU88" s="14" t="s">
        <v>83</v>
      </c>
      <c r="AY88" s="14" t="s">
        <v>124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14" t="s">
        <v>81</v>
      </c>
      <c r="BK88" s="212">
        <f>ROUND(I88*H88,2)</f>
        <v>0</v>
      </c>
      <c r="BL88" s="14" t="s">
        <v>145</v>
      </c>
      <c r="BM88" s="14" t="s">
        <v>506</v>
      </c>
    </row>
    <row r="89" s="1" customFormat="1">
      <c r="B89" s="35"/>
      <c r="C89" s="36"/>
      <c r="D89" s="213" t="s">
        <v>133</v>
      </c>
      <c r="E89" s="36"/>
      <c r="F89" s="214" t="s">
        <v>203</v>
      </c>
      <c r="G89" s="36"/>
      <c r="H89" s="36"/>
      <c r="I89" s="127"/>
      <c r="J89" s="36"/>
      <c r="K89" s="36"/>
      <c r="L89" s="40"/>
      <c r="M89" s="215"/>
      <c r="N89" s="76"/>
      <c r="O89" s="76"/>
      <c r="P89" s="76"/>
      <c r="Q89" s="76"/>
      <c r="R89" s="76"/>
      <c r="S89" s="76"/>
      <c r="T89" s="77"/>
      <c r="AT89" s="14" t="s">
        <v>133</v>
      </c>
      <c r="AU89" s="14" t="s">
        <v>83</v>
      </c>
    </row>
    <row r="90" s="1" customFormat="1" ht="22.5" customHeight="1">
      <c r="B90" s="35"/>
      <c r="C90" s="201" t="s">
        <v>141</v>
      </c>
      <c r="D90" s="201" t="s">
        <v>127</v>
      </c>
      <c r="E90" s="202" t="s">
        <v>507</v>
      </c>
      <c r="F90" s="203" t="s">
        <v>508</v>
      </c>
      <c r="G90" s="204" t="s">
        <v>206</v>
      </c>
      <c r="H90" s="205">
        <v>47.600000000000001</v>
      </c>
      <c r="I90" s="206"/>
      <c r="J90" s="207">
        <f>ROUND(I90*H90,2)</f>
        <v>0</v>
      </c>
      <c r="K90" s="203" t="s">
        <v>197</v>
      </c>
      <c r="L90" s="40"/>
      <c r="M90" s="208" t="s">
        <v>19</v>
      </c>
      <c r="N90" s="209" t="s">
        <v>44</v>
      </c>
      <c r="O90" s="76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14" t="s">
        <v>145</v>
      </c>
      <c r="AT90" s="14" t="s">
        <v>127</v>
      </c>
      <c r="AU90" s="14" t="s">
        <v>83</v>
      </c>
      <c r="AY90" s="14" t="s">
        <v>124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4" t="s">
        <v>81</v>
      </c>
      <c r="BK90" s="212">
        <f>ROUND(I90*H90,2)</f>
        <v>0</v>
      </c>
      <c r="BL90" s="14" t="s">
        <v>145</v>
      </c>
      <c r="BM90" s="14" t="s">
        <v>509</v>
      </c>
    </row>
    <row r="91" s="11" customFormat="1">
      <c r="B91" s="219"/>
      <c r="C91" s="220"/>
      <c r="D91" s="213" t="s">
        <v>208</v>
      </c>
      <c r="E91" s="221" t="s">
        <v>19</v>
      </c>
      <c r="F91" s="222" t="s">
        <v>613</v>
      </c>
      <c r="G91" s="220"/>
      <c r="H91" s="223">
        <v>47.600000000000001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208</v>
      </c>
      <c r="AU91" s="229" t="s">
        <v>83</v>
      </c>
      <c r="AV91" s="11" t="s">
        <v>83</v>
      </c>
      <c r="AW91" s="11" t="s">
        <v>35</v>
      </c>
      <c r="AX91" s="11" t="s">
        <v>73</v>
      </c>
      <c r="AY91" s="229" t="s">
        <v>124</v>
      </c>
    </row>
    <row r="92" s="1" customFormat="1" ht="22.5" customHeight="1">
      <c r="B92" s="35"/>
      <c r="C92" s="201" t="s">
        <v>145</v>
      </c>
      <c r="D92" s="201" t="s">
        <v>127</v>
      </c>
      <c r="E92" s="202" t="s">
        <v>231</v>
      </c>
      <c r="F92" s="203" t="s">
        <v>232</v>
      </c>
      <c r="G92" s="204" t="s">
        <v>206</v>
      </c>
      <c r="H92" s="205">
        <v>47.600000000000001</v>
      </c>
      <c r="I92" s="206"/>
      <c r="J92" s="207">
        <f>ROUND(I92*H92,2)</f>
        <v>0</v>
      </c>
      <c r="K92" s="203" t="s">
        <v>19</v>
      </c>
      <c r="L92" s="40"/>
      <c r="M92" s="208" t="s">
        <v>19</v>
      </c>
      <c r="N92" s="209" t="s">
        <v>44</v>
      </c>
      <c r="O92" s="76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14" t="s">
        <v>145</v>
      </c>
      <c r="AT92" s="14" t="s">
        <v>127</v>
      </c>
      <c r="AU92" s="14" t="s">
        <v>83</v>
      </c>
      <c r="AY92" s="14" t="s">
        <v>124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4" t="s">
        <v>81</v>
      </c>
      <c r="BK92" s="212">
        <f>ROUND(I92*H92,2)</f>
        <v>0</v>
      </c>
      <c r="BL92" s="14" t="s">
        <v>145</v>
      </c>
      <c r="BM92" s="14" t="s">
        <v>511</v>
      </c>
    </row>
    <row r="93" s="11" customFormat="1">
      <c r="B93" s="219"/>
      <c r="C93" s="220"/>
      <c r="D93" s="213" t="s">
        <v>208</v>
      </c>
      <c r="E93" s="221" t="s">
        <v>19</v>
      </c>
      <c r="F93" s="222" t="s">
        <v>614</v>
      </c>
      <c r="G93" s="220"/>
      <c r="H93" s="223">
        <v>47.600000000000001</v>
      </c>
      <c r="I93" s="224"/>
      <c r="J93" s="220"/>
      <c r="K93" s="220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208</v>
      </c>
      <c r="AU93" s="229" t="s">
        <v>83</v>
      </c>
      <c r="AV93" s="11" t="s">
        <v>83</v>
      </c>
      <c r="AW93" s="11" t="s">
        <v>35</v>
      </c>
      <c r="AX93" s="11" t="s">
        <v>73</v>
      </c>
      <c r="AY93" s="229" t="s">
        <v>124</v>
      </c>
    </row>
    <row r="94" s="1" customFormat="1" ht="16.5" customHeight="1">
      <c r="B94" s="35"/>
      <c r="C94" s="201" t="s">
        <v>123</v>
      </c>
      <c r="D94" s="201" t="s">
        <v>127</v>
      </c>
      <c r="E94" s="202" t="s">
        <v>237</v>
      </c>
      <c r="F94" s="203" t="s">
        <v>238</v>
      </c>
      <c r="G94" s="204" t="s">
        <v>206</v>
      </c>
      <c r="H94" s="205">
        <v>47.600000000000001</v>
      </c>
      <c r="I94" s="206"/>
      <c r="J94" s="207">
        <f>ROUND(I94*H94,2)</f>
        <v>0</v>
      </c>
      <c r="K94" s="203" t="s">
        <v>197</v>
      </c>
      <c r="L94" s="40"/>
      <c r="M94" s="208" t="s">
        <v>19</v>
      </c>
      <c r="N94" s="209" t="s">
        <v>44</v>
      </c>
      <c r="O94" s="76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14" t="s">
        <v>145</v>
      </c>
      <c r="AT94" s="14" t="s">
        <v>127</v>
      </c>
      <c r="AU94" s="14" t="s">
        <v>83</v>
      </c>
      <c r="AY94" s="14" t="s">
        <v>124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4" t="s">
        <v>81</v>
      </c>
      <c r="BK94" s="212">
        <f>ROUND(I94*H94,2)</f>
        <v>0</v>
      </c>
      <c r="BL94" s="14" t="s">
        <v>145</v>
      </c>
      <c r="BM94" s="14" t="s">
        <v>513</v>
      </c>
    </row>
    <row r="95" s="1" customFormat="1" ht="22.5" customHeight="1">
      <c r="B95" s="35"/>
      <c r="C95" s="201" t="s">
        <v>154</v>
      </c>
      <c r="D95" s="201" t="s">
        <v>127</v>
      </c>
      <c r="E95" s="202" t="s">
        <v>241</v>
      </c>
      <c r="F95" s="203" t="s">
        <v>242</v>
      </c>
      <c r="G95" s="204" t="s">
        <v>243</v>
      </c>
      <c r="H95" s="205">
        <v>95.200000000000003</v>
      </c>
      <c r="I95" s="206"/>
      <c r="J95" s="207">
        <f>ROUND(I95*H95,2)</f>
        <v>0</v>
      </c>
      <c r="K95" s="203" t="s">
        <v>197</v>
      </c>
      <c r="L95" s="40"/>
      <c r="M95" s="208" t="s">
        <v>19</v>
      </c>
      <c r="N95" s="209" t="s">
        <v>44</v>
      </c>
      <c r="O95" s="76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4" t="s">
        <v>145</v>
      </c>
      <c r="AT95" s="14" t="s">
        <v>127</v>
      </c>
      <c r="AU95" s="14" t="s">
        <v>83</v>
      </c>
      <c r="AY95" s="14" t="s">
        <v>124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4" t="s">
        <v>81</v>
      </c>
      <c r="BK95" s="212">
        <f>ROUND(I95*H95,2)</f>
        <v>0</v>
      </c>
      <c r="BL95" s="14" t="s">
        <v>145</v>
      </c>
      <c r="BM95" s="14" t="s">
        <v>514</v>
      </c>
    </row>
    <row r="96" s="11" customFormat="1">
      <c r="B96" s="219"/>
      <c r="C96" s="220"/>
      <c r="D96" s="213" t="s">
        <v>208</v>
      </c>
      <c r="E96" s="221" t="s">
        <v>19</v>
      </c>
      <c r="F96" s="222" t="s">
        <v>615</v>
      </c>
      <c r="G96" s="220"/>
      <c r="H96" s="223">
        <v>95.200000000000003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208</v>
      </c>
      <c r="AU96" s="229" t="s">
        <v>83</v>
      </c>
      <c r="AV96" s="11" t="s">
        <v>83</v>
      </c>
      <c r="AW96" s="11" t="s">
        <v>35</v>
      </c>
      <c r="AX96" s="11" t="s">
        <v>73</v>
      </c>
      <c r="AY96" s="229" t="s">
        <v>124</v>
      </c>
    </row>
    <row r="97" s="1" customFormat="1" ht="22.5" customHeight="1">
      <c r="B97" s="35"/>
      <c r="C97" s="201" t="s">
        <v>161</v>
      </c>
      <c r="D97" s="201" t="s">
        <v>127</v>
      </c>
      <c r="E97" s="202" t="s">
        <v>516</v>
      </c>
      <c r="F97" s="203" t="s">
        <v>517</v>
      </c>
      <c r="G97" s="204" t="s">
        <v>196</v>
      </c>
      <c r="H97" s="205">
        <v>60</v>
      </c>
      <c r="I97" s="206"/>
      <c r="J97" s="207">
        <f>ROUND(I97*H97,2)</f>
        <v>0</v>
      </c>
      <c r="K97" s="203" t="s">
        <v>197</v>
      </c>
      <c r="L97" s="40"/>
      <c r="M97" s="208" t="s">
        <v>19</v>
      </c>
      <c r="N97" s="209" t="s">
        <v>44</v>
      </c>
      <c r="O97" s="76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4" t="s">
        <v>145</v>
      </c>
      <c r="AT97" s="14" t="s">
        <v>127</v>
      </c>
      <c r="AU97" s="14" t="s">
        <v>83</v>
      </c>
      <c r="AY97" s="14" t="s">
        <v>124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4" t="s">
        <v>81</v>
      </c>
      <c r="BK97" s="212">
        <f>ROUND(I97*H97,2)</f>
        <v>0</v>
      </c>
      <c r="BL97" s="14" t="s">
        <v>145</v>
      </c>
      <c r="BM97" s="14" t="s">
        <v>518</v>
      </c>
    </row>
    <row r="98" s="1" customFormat="1" ht="22.5" customHeight="1">
      <c r="B98" s="35"/>
      <c r="C98" s="201" t="s">
        <v>168</v>
      </c>
      <c r="D98" s="201" t="s">
        <v>127</v>
      </c>
      <c r="E98" s="202" t="s">
        <v>519</v>
      </c>
      <c r="F98" s="203" t="s">
        <v>520</v>
      </c>
      <c r="G98" s="204" t="s">
        <v>196</v>
      </c>
      <c r="H98" s="205">
        <v>60</v>
      </c>
      <c r="I98" s="206"/>
      <c r="J98" s="207">
        <f>ROUND(I98*H98,2)</f>
        <v>0</v>
      </c>
      <c r="K98" s="203" t="s">
        <v>197</v>
      </c>
      <c r="L98" s="40"/>
      <c r="M98" s="208" t="s">
        <v>19</v>
      </c>
      <c r="N98" s="209" t="s">
        <v>44</v>
      </c>
      <c r="O98" s="76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14" t="s">
        <v>145</v>
      </c>
      <c r="AT98" s="14" t="s">
        <v>127</v>
      </c>
      <c r="AU98" s="14" t="s">
        <v>83</v>
      </c>
      <c r="AY98" s="14" t="s">
        <v>124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4" t="s">
        <v>81</v>
      </c>
      <c r="BK98" s="212">
        <f>ROUND(I98*H98,2)</f>
        <v>0</v>
      </c>
      <c r="BL98" s="14" t="s">
        <v>145</v>
      </c>
      <c r="BM98" s="14" t="s">
        <v>521</v>
      </c>
    </row>
    <row r="99" s="1" customFormat="1" ht="16.5" customHeight="1">
      <c r="B99" s="35"/>
      <c r="C99" s="230" t="s">
        <v>173</v>
      </c>
      <c r="D99" s="230" t="s">
        <v>257</v>
      </c>
      <c r="E99" s="231" t="s">
        <v>522</v>
      </c>
      <c r="F99" s="232" t="s">
        <v>523</v>
      </c>
      <c r="G99" s="233" t="s">
        <v>524</v>
      </c>
      <c r="H99" s="234">
        <v>0.90000000000000002</v>
      </c>
      <c r="I99" s="235"/>
      <c r="J99" s="236">
        <f>ROUND(I99*H99,2)</f>
        <v>0</v>
      </c>
      <c r="K99" s="232" t="s">
        <v>197</v>
      </c>
      <c r="L99" s="237"/>
      <c r="M99" s="238" t="s">
        <v>19</v>
      </c>
      <c r="N99" s="239" t="s">
        <v>44</v>
      </c>
      <c r="O99" s="76"/>
      <c r="P99" s="210">
        <f>O99*H99</f>
        <v>0</v>
      </c>
      <c r="Q99" s="210">
        <v>0.001</v>
      </c>
      <c r="R99" s="210">
        <f>Q99*H99</f>
        <v>0.00090000000000000008</v>
      </c>
      <c r="S99" s="210">
        <v>0</v>
      </c>
      <c r="T99" s="211">
        <f>S99*H99</f>
        <v>0</v>
      </c>
      <c r="AR99" s="14" t="s">
        <v>168</v>
      </c>
      <c r="AT99" s="14" t="s">
        <v>257</v>
      </c>
      <c r="AU99" s="14" t="s">
        <v>83</v>
      </c>
      <c r="AY99" s="14" t="s">
        <v>124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4" t="s">
        <v>81</v>
      </c>
      <c r="BK99" s="212">
        <f>ROUND(I99*H99,2)</f>
        <v>0</v>
      </c>
      <c r="BL99" s="14" t="s">
        <v>145</v>
      </c>
      <c r="BM99" s="14" t="s">
        <v>525</v>
      </c>
    </row>
    <row r="100" s="11" customFormat="1">
      <c r="B100" s="219"/>
      <c r="C100" s="220"/>
      <c r="D100" s="213" t="s">
        <v>208</v>
      </c>
      <c r="E100" s="220"/>
      <c r="F100" s="222" t="s">
        <v>616</v>
      </c>
      <c r="G100" s="220"/>
      <c r="H100" s="223">
        <v>0.90000000000000002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208</v>
      </c>
      <c r="AU100" s="229" t="s">
        <v>83</v>
      </c>
      <c r="AV100" s="11" t="s">
        <v>83</v>
      </c>
      <c r="AW100" s="11" t="s">
        <v>4</v>
      </c>
      <c r="AX100" s="11" t="s">
        <v>81</v>
      </c>
      <c r="AY100" s="229" t="s">
        <v>124</v>
      </c>
    </row>
    <row r="101" s="1" customFormat="1" ht="16.5" customHeight="1">
      <c r="B101" s="35"/>
      <c r="C101" s="201" t="s">
        <v>178</v>
      </c>
      <c r="D101" s="201" t="s">
        <v>127</v>
      </c>
      <c r="E101" s="202" t="s">
        <v>262</v>
      </c>
      <c r="F101" s="203" t="s">
        <v>263</v>
      </c>
      <c r="G101" s="204" t="s">
        <v>196</v>
      </c>
      <c r="H101" s="205">
        <v>170</v>
      </c>
      <c r="I101" s="206"/>
      <c r="J101" s="207">
        <f>ROUND(I101*H101,2)</f>
        <v>0</v>
      </c>
      <c r="K101" s="203" t="s">
        <v>197</v>
      </c>
      <c r="L101" s="40"/>
      <c r="M101" s="208" t="s">
        <v>19</v>
      </c>
      <c r="N101" s="209" t="s">
        <v>44</v>
      </c>
      <c r="O101" s="76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14" t="s">
        <v>145</v>
      </c>
      <c r="AT101" s="14" t="s">
        <v>127</v>
      </c>
      <c r="AU101" s="14" t="s">
        <v>83</v>
      </c>
      <c r="AY101" s="14" t="s">
        <v>124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4" t="s">
        <v>81</v>
      </c>
      <c r="BK101" s="212">
        <f>ROUND(I101*H101,2)</f>
        <v>0</v>
      </c>
      <c r="BL101" s="14" t="s">
        <v>145</v>
      </c>
      <c r="BM101" s="14" t="s">
        <v>527</v>
      </c>
    </row>
    <row r="102" s="10" customFormat="1" ht="22.8" customHeight="1">
      <c r="B102" s="185"/>
      <c r="C102" s="186"/>
      <c r="D102" s="187" t="s">
        <v>72</v>
      </c>
      <c r="E102" s="199" t="s">
        <v>123</v>
      </c>
      <c r="F102" s="199" t="s">
        <v>287</v>
      </c>
      <c r="G102" s="186"/>
      <c r="H102" s="186"/>
      <c r="I102" s="189"/>
      <c r="J102" s="200">
        <f>BK102</f>
        <v>0</v>
      </c>
      <c r="K102" s="186"/>
      <c r="L102" s="191"/>
      <c r="M102" s="192"/>
      <c r="N102" s="193"/>
      <c r="O102" s="193"/>
      <c r="P102" s="194">
        <f>SUM(P103:P111)</f>
        <v>0</v>
      </c>
      <c r="Q102" s="193"/>
      <c r="R102" s="194">
        <f>SUM(R103:R111)</f>
        <v>37.037900000000008</v>
      </c>
      <c r="S102" s="193"/>
      <c r="T102" s="195">
        <f>SUM(T103:T111)</f>
        <v>0</v>
      </c>
      <c r="AR102" s="196" t="s">
        <v>81</v>
      </c>
      <c r="AT102" s="197" t="s">
        <v>72</v>
      </c>
      <c r="AU102" s="197" t="s">
        <v>81</v>
      </c>
      <c r="AY102" s="196" t="s">
        <v>124</v>
      </c>
      <c r="BK102" s="198">
        <f>SUM(BK103:BK111)</f>
        <v>0</v>
      </c>
    </row>
    <row r="103" s="1" customFormat="1" ht="16.5" customHeight="1">
      <c r="B103" s="35"/>
      <c r="C103" s="201" t="s">
        <v>240</v>
      </c>
      <c r="D103" s="201" t="s">
        <v>127</v>
      </c>
      <c r="E103" s="202" t="s">
        <v>617</v>
      </c>
      <c r="F103" s="203" t="s">
        <v>618</v>
      </c>
      <c r="G103" s="204" t="s">
        <v>196</v>
      </c>
      <c r="H103" s="205">
        <v>170</v>
      </c>
      <c r="I103" s="206"/>
      <c r="J103" s="207">
        <f>ROUND(I103*H103,2)</f>
        <v>0</v>
      </c>
      <c r="K103" s="203" t="s">
        <v>197</v>
      </c>
      <c r="L103" s="40"/>
      <c r="M103" s="208" t="s">
        <v>19</v>
      </c>
      <c r="N103" s="209" t="s">
        <v>44</v>
      </c>
      <c r="O103" s="76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14" t="s">
        <v>145</v>
      </c>
      <c r="AT103" s="14" t="s">
        <v>127</v>
      </c>
      <c r="AU103" s="14" t="s">
        <v>83</v>
      </c>
      <c r="AY103" s="14" t="s">
        <v>124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4" t="s">
        <v>81</v>
      </c>
      <c r="BK103" s="212">
        <f>ROUND(I103*H103,2)</f>
        <v>0</v>
      </c>
      <c r="BL103" s="14" t="s">
        <v>145</v>
      </c>
      <c r="BM103" s="14" t="s">
        <v>619</v>
      </c>
    </row>
    <row r="104" s="1" customFormat="1" ht="33.75" customHeight="1">
      <c r="B104" s="35"/>
      <c r="C104" s="201" t="s">
        <v>246</v>
      </c>
      <c r="D104" s="201" t="s">
        <v>127</v>
      </c>
      <c r="E104" s="202" t="s">
        <v>531</v>
      </c>
      <c r="F104" s="203" t="s">
        <v>532</v>
      </c>
      <c r="G104" s="204" t="s">
        <v>196</v>
      </c>
      <c r="H104" s="205">
        <v>170</v>
      </c>
      <c r="I104" s="206"/>
      <c r="J104" s="207">
        <f>ROUND(I104*H104,2)</f>
        <v>0</v>
      </c>
      <c r="K104" s="203" t="s">
        <v>197</v>
      </c>
      <c r="L104" s="40"/>
      <c r="M104" s="208" t="s">
        <v>19</v>
      </c>
      <c r="N104" s="209" t="s">
        <v>44</v>
      </c>
      <c r="O104" s="76"/>
      <c r="P104" s="210">
        <f>O104*H104</f>
        <v>0</v>
      </c>
      <c r="Q104" s="210">
        <v>0.084250000000000005</v>
      </c>
      <c r="R104" s="210">
        <f>Q104*H104</f>
        <v>14.322500000000002</v>
      </c>
      <c r="S104" s="210">
        <v>0</v>
      </c>
      <c r="T104" s="211">
        <f>S104*H104</f>
        <v>0</v>
      </c>
      <c r="AR104" s="14" t="s">
        <v>145</v>
      </c>
      <c r="AT104" s="14" t="s">
        <v>127</v>
      </c>
      <c r="AU104" s="14" t="s">
        <v>83</v>
      </c>
      <c r="AY104" s="14" t="s">
        <v>124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4" t="s">
        <v>81</v>
      </c>
      <c r="BK104" s="212">
        <f>ROUND(I104*H104,2)</f>
        <v>0</v>
      </c>
      <c r="BL104" s="14" t="s">
        <v>145</v>
      </c>
      <c r="BM104" s="14" t="s">
        <v>533</v>
      </c>
    </row>
    <row r="105" s="1" customFormat="1" ht="16.5" customHeight="1">
      <c r="B105" s="35"/>
      <c r="C105" s="230" t="s">
        <v>251</v>
      </c>
      <c r="D105" s="230" t="s">
        <v>257</v>
      </c>
      <c r="E105" s="231" t="s">
        <v>534</v>
      </c>
      <c r="F105" s="232" t="s">
        <v>535</v>
      </c>
      <c r="G105" s="233" t="s">
        <v>196</v>
      </c>
      <c r="H105" s="234">
        <v>171.36000000000001</v>
      </c>
      <c r="I105" s="235"/>
      <c r="J105" s="236">
        <f>ROUND(I105*H105,2)</f>
        <v>0</v>
      </c>
      <c r="K105" s="232" t="s">
        <v>197</v>
      </c>
      <c r="L105" s="237"/>
      <c r="M105" s="238" t="s">
        <v>19</v>
      </c>
      <c r="N105" s="239" t="s">
        <v>44</v>
      </c>
      <c r="O105" s="76"/>
      <c r="P105" s="210">
        <f>O105*H105</f>
        <v>0</v>
      </c>
      <c r="Q105" s="210">
        <v>0.13100000000000001</v>
      </c>
      <c r="R105" s="210">
        <f>Q105*H105</f>
        <v>22.448160000000001</v>
      </c>
      <c r="S105" s="210">
        <v>0</v>
      </c>
      <c r="T105" s="211">
        <f>S105*H105</f>
        <v>0</v>
      </c>
      <c r="AR105" s="14" t="s">
        <v>168</v>
      </c>
      <c r="AT105" s="14" t="s">
        <v>257</v>
      </c>
      <c r="AU105" s="14" t="s">
        <v>83</v>
      </c>
      <c r="AY105" s="14" t="s">
        <v>124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4" t="s">
        <v>81</v>
      </c>
      <c r="BK105" s="212">
        <f>ROUND(I105*H105,2)</f>
        <v>0</v>
      </c>
      <c r="BL105" s="14" t="s">
        <v>145</v>
      </c>
      <c r="BM105" s="14" t="s">
        <v>536</v>
      </c>
    </row>
    <row r="106" s="11" customFormat="1">
      <c r="B106" s="219"/>
      <c r="C106" s="220"/>
      <c r="D106" s="213" t="s">
        <v>208</v>
      </c>
      <c r="E106" s="221" t="s">
        <v>19</v>
      </c>
      <c r="F106" s="222" t="s">
        <v>620</v>
      </c>
      <c r="G106" s="220"/>
      <c r="H106" s="223">
        <v>168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208</v>
      </c>
      <c r="AU106" s="229" t="s">
        <v>83</v>
      </c>
      <c r="AV106" s="11" t="s">
        <v>83</v>
      </c>
      <c r="AW106" s="11" t="s">
        <v>35</v>
      </c>
      <c r="AX106" s="11" t="s">
        <v>73</v>
      </c>
      <c r="AY106" s="229" t="s">
        <v>124</v>
      </c>
    </row>
    <row r="107" s="11" customFormat="1">
      <c r="B107" s="219"/>
      <c r="C107" s="220"/>
      <c r="D107" s="213" t="s">
        <v>208</v>
      </c>
      <c r="E107" s="221" t="s">
        <v>19</v>
      </c>
      <c r="F107" s="222" t="s">
        <v>621</v>
      </c>
      <c r="G107" s="220"/>
      <c r="H107" s="223">
        <v>3.3599999999999999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208</v>
      </c>
      <c r="AU107" s="229" t="s">
        <v>83</v>
      </c>
      <c r="AV107" s="11" t="s">
        <v>83</v>
      </c>
      <c r="AW107" s="11" t="s">
        <v>35</v>
      </c>
      <c r="AX107" s="11" t="s">
        <v>73</v>
      </c>
      <c r="AY107" s="229" t="s">
        <v>124</v>
      </c>
    </row>
    <row r="108" s="1" customFormat="1" ht="16.5" customHeight="1">
      <c r="B108" s="35"/>
      <c r="C108" s="230" t="s">
        <v>256</v>
      </c>
      <c r="D108" s="230" t="s">
        <v>257</v>
      </c>
      <c r="E108" s="231" t="s">
        <v>543</v>
      </c>
      <c r="F108" s="232" t="s">
        <v>544</v>
      </c>
      <c r="G108" s="233" t="s">
        <v>196</v>
      </c>
      <c r="H108" s="234">
        <v>2.04</v>
      </c>
      <c r="I108" s="235"/>
      <c r="J108" s="236">
        <f>ROUND(I108*H108,2)</f>
        <v>0</v>
      </c>
      <c r="K108" s="232" t="s">
        <v>197</v>
      </c>
      <c r="L108" s="237"/>
      <c r="M108" s="238" t="s">
        <v>19</v>
      </c>
      <c r="N108" s="239" t="s">
        <v>44</v>
      </c>
      <c r="O108" s="76"/>
      <c r="P108" s="210">
        <f>O108*H108</f>
        <v>0</v>
      </c>
      <c r="Q108" s="210">
        <v>0.13100000000000001</v>
      </c>
      <c r="R108" s="210">
        <f>Q108*H108</f>
        <v>0.26724000000000003</v>
      </c>
      <c r="S108" s="210">
        <v>0</v>
      </c>
      <c r="T108" s="211">
        <f>S108*H108</f>
        <v>0</v>
      </c>
      <c r="AR108" s="14" t="s">
        <v>168</v>
      </c>
      <c r="AT108" s="14" t="s">
        <v>257</v>
      </c>
      <c r="AU108" s="14" t="s">
        <v>83</v>
      </c>
      <c r="AY108" s="14" t="s">
        <v>124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4" t="s">
        <v>81</v>
      </c>
      <c r="BK108" s="212">
        <f>ROUND(I108*H108,2)</f>
        <v>0</v>
      </c>
      <c r="BL108" s="14" t="s">
        <v>145</v>
      </c>
      <c r="BM108" s="14" t="s">
        <v>545</v>
      </c>
    </row>
    <row r="109" s="1" customFormat="1">
      <c r="B109" s="35"/>
      <c r="C109" s="36"/>
      <c r="D109" s="213" t="s">
        <v>133</v>
      </c>
      <c r="E109" s="36"/>
      <c r="F109" s="214" t="s">
        <v>546</v>
      </c>
      <c r="G109" s="36"/>
      <c r="H109" s="36"/>
      <c r="I109" s="127"/>
      <c r="J109" s="36"/>
      <c r="K109" s="36"/>
      <c r="L109" s="40"/>
      <c r="M109" s="215"/>
      <c r="N109" s="76"/>
      <c r="O109" s="76"/>
      <c r="P109" s="76"/>
      <c r="Q109" s="76"/>
      <c r="R109" s="76"/>
      <c r="S109" s="76"/>
      <c r="T109" s="77"/>
      <c r="AT109" s="14" t="s">
        <v>133</v>
      </c>
      <c r="AU109" s="14" t="s">
        <v>83</v>
      </c>
    </row>
    <row r="110" s="11" customFormat="1">
      <c r="B110" s="219"/>
      <c r="C110" s="220"/>
      <c r="D110" s="213" t="s">
        <v>208</v>
      </c>
      <c r="E110" s="221" t="s">
        <v>19</v>
      </c>
      <c r="F110" s="222" t="s">
        <v>83</v>
      </c>
      <c r="G110" s="220"/>
      <c r="H110" s="223">
        <v>2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208</v>
      </c>
      <c r="AU110" s="229" t="s">
        <v>83</v>
      </c>
      <c r="AV110" s="11" t="s">
        <v>83</v>
      </c>
      <c r="AW110" s="11" t="s">
        <v>35</v>
      </c>
      <c r="AX110" s="11" t="s">
        <v>73</v>
      </c>
      <c r="AY110" s="229" t="s">
        <v>124</v>
      </c>
    </row>
    <row r="111" s="11" customFormat="1">
      <c r="B111" s="219"/>
      <c r="C111" s="220"/>
      <c r="D111" s="213" t="s">
        <v>208</v>
      </c>
      <c r="E111" s="221" t="s">
        <v>19</v>
      </c>
      <c r="F111" s="222" t="s">
        <v>622</v>
      </c>
      <c r="G111" s="220"/>
      <c r="H111" s="223">
        <v>0.040000000000000001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208</v>
      </c>
      <c r="AU111" s="229" t="s">
        <v>83</v>
      </c>
      <c r="AV111" s="11" t="s">
        <v>83</v>
      </c>
      <c r="AW111" s="11" t="s">
        <v>35</v>
      </c>
      <c r="AX111" s="11" t="s">
        <v>73</v>
      </c>
      <c r="AY111" s="229" t="s">
        <v>124</v>
      </c>
    </row>
    <row r="112" s="10" customFormat="1" ht="22.8" customHeight="1">
      <c r="B112" s="185"/>
      <c r="C112" s="186"/>
      <c r="D112" s="187" t="s">
        <v>72</v>
      </c>
      <c r="E112" s="199" t="s">
        <v>173</v>
      </c>
      <c r="F112" s="199" t="s">
        <v>393</v>
      </c>
      <c r="G112" s="186"/>
      <c r="H112" s="186"/>
      <c r="I112" s="189"/>
      <c r="J112" s="200">
        <f>BK112</f>
        <v>0</v>
      </c>
      <c r="K112" s="186"/>
      <c r="L112" s="191"/>
      <c r="M112" s="192"/>
      <c r="N112" s="193"/>
      <c r="O112" s="193"/>
      <c r="P112" s="194">
        <f>SUM(P113:P116)</f>
        <v>0</v>
      </c>
      <c r="Q112" s="193"/>
      <c r="R112" s="194">
        <f>SUM(R113:R116)</f>
        <v>14.466439999999999</v>
      </c>
      <c r="S112" s="193"/>
      <c r="T112" s="195">
        <f>SUM(T113:T116)</f>
        <v>0</v>
      </c>
      <c r="AR112" s="196" t="s">
        <v>81</v>
      </c>
      <c r="AT112" s="197" t="s">
        <v>72</v>
      </c>
      <c r="AU112" s="197" t="s">
        <v>81</v>
      </c>
      <c r="AY112" s="196" t="s">
        <v>124</v>
      </c>
      <c r="BK112" s="198">
        <f>SUM(BK113:BK116)</f>
        <v>0</v>
      </c>
    </row>
    <row r="113" s="1" customFormat="1" ht="22.5" customHeight="1">
      <c r="B113" s="35"/>
      <c r="C113" s="201" t="s">
        <v>8</v>
      </c>
      <c r="D113" s="201" t="s">
        <v>127</v>
      </c>
      <c r="E113" s="202" t="s">
        <v>548</v>
      </c>
      <c r="F113" s="203" t="s">
        <v>549</v>
      </c>
      <c r="G113" s="204" t="s">
        <v>201</v>
      </c>
      <c r="H113" s="205">
        <v>82</v>
      </c>
      <c r="I113" s="206"/>
      <c r="J113" s="207">
        <f>ROUND(I113*H113,2)</f>
        <v>0</v>
      </c>
      <c r="K113" s="203" t="s">
        <v>197</v>
      </c>
      <c r="L113" s="40"/>
      <c r="M113" s="208" t="s">
        <v>19</v>
      </c>
      <c r="N113" s="209" t="s">
        <v>44</v>
      </c>
      <c r="O113" s="76"/>
      <c r="P113" s="210">
        <f>O113*H113</f>
        <v>0</v>
      </c>
      <c r="Q113" s="210">
        <v>0.1295</v>
      </c>
      <c r="R113" s="210">
        <f>Q113*H113</f>
        <v>10.619</v>
      </c>
      <c r="S113" s="210">
        <v>0</v>
      </c>
      <c r="T113" s="211">
        <f>S113*H113</f>
        <v>0</v>
      </c>
      <c r="AR113" s="14" t="s">
        <v>145</v>
      </c>
      <c r="AT113" s="14" t="s">
        <v>127</v>
      </c>
      <c r="AU113" s="14" t="s">
        <v>83</v>
      </c>
      <c r="AY113" s="14" t="s">
        <v>124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4" t="s">
        <v>81</v>
      </c>
      <c r="BK113" s="212">
        <f>ROUND(I113*H113,2)</f>
        <v>0</v>
      </c>
      <c r="BL113" s="14" t="s">
        <v>145</v>
      </c>
      <c r="BM113" s="14" t="s">
        <v>550</v>
      </c>
    </row>
    <row r="114" s="1" customFormat="1" ht="16.5" customHeight="1">
      <c r="B114" s="35"/>
      <c r="C114" s="230" t="s">
        <v>267</v>
      </c>
      <c r="D114" s="230" t="s">
        <v>257</v>
      </c>
      <c r="E114" s="231" t="s">
        <v>551</v>
      </c>
      <c r="F114" s="232" t="s">
        <v>552</v>
      </c>
      <c r="G114" s="233" t="s">
        <v>201</v>
      </c>
      <c r="H114" s="234">
        <v>83.640000000000001</v>
      </c>
      <c r="I114" s="235"/>
      <c r="J114" s="236">
        <f>ROUND(I114*H114,2)</f>
        <v>0</v>
      </c>
      <c r="K114" s="232" t="s">
        <v>197</v>
      </c>
      <c r="L114" s="237"/>
      <c r="M114" s="238" t="s">
        <v>19</v>
      </c>
      <c r="N114" s="239" t="s">
        <v>44</v>
      </c>
      <c r="O114" s="76"/>
      <c r="P114" s="210">
        <f>O114*H114</f>
        <v>0</v>
      </c>
      <c r="Q114" s="210">
        <v>0.045999999999999999</v>
      </c>
      <c r="R114" s="210">
        <f>Q114*H114</f>
        <v>3.8474399999999997</v>
      </c>
      <c r="S114" s="210">
        <v>0</v>
      </c>
      <c r="T114" s="211">
        <f>S114*H114</f>
        <v>0</v>
      </c>
      <c r="AR114" s="14" t="s">
        <v>168</v>
      </c>
      <c r="AT114" s="14" t="s">
        <v>257</v>
      </c>
      <c r="AU114" s="14" t="s">
        <v>83</v>
      </c>
      <c r="AY114" s="14" t="s">
        <v>124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4" t="s">
        <v>81</v>
      </c>
      <c r="BK114" s="212">
        <f>ROUND(I114*H114,2)</f>
        <v>0</v>
      </c>
      <c r="BL114" s="14" t="s">
        <v>145</v>
      </c>
      <c r="BM114" s="14" t="s">
        <v>553</v>
      </c>
    </row>
    <row r="115" s="11" customFormat="1">
      <c r="B115" s="219"/>
      <c r="C115" s="220"/>
      <c r="D115" s="213" t="s">
        <v>208</v>
      </c>
      <c r="E115" s="221" t="s">
        <v>19</v>
      </c>
      <c r="F115" s="222" t="s">
        <v>623</v>
      </c>
      <c r="G115" s="220"/>
      <c r="H115" s="223">
        <v>82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208</v>
      </c>
      <c r="AU115" s="229" t="s">
        <v>83</v>
      </c>
      <c r="AV115" s="11" t="s">
        <v>83</v>
      </c>
      <c r="AW115" s="11" t="s">
        <v>35</v>
      </c>
      <c r="AX115" s="11" t="s">
        <v>73</v>
      </c>
      <c r="AY115" s="229" t="s">
        <v>124</v>
      </c>
    </row>
    <row r="116" s="11" customFormat="1">
      <c r="B116" s="219"/>
      <c r="C116" s="220"/>
      <c r="D116" s="213" t="s">
        <v>208</v>
      </c>
      <c r="E116" s="221" t="s">
        <v>19</v>
      </c>
      <c r="F116" s="222" t="s">
        <v>624</v>
      </c>
      <c r="G116" s="220"/>
      <c r="H116" s="223">
        <v>1.6399999999999999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208</v>
      </c>
      <c r="AU116" s="229" t="s">
        <v>83</v>
      </c>
      <c r="AV116" s="11" t="s">
        <v>83</v>
      </c>
      <c r="AW116" s="11" t="s">
        <v>35</v>
      </c>
      <c r="AX116" s="11" t="s">
        <v>73</v>
      </c>
      <c r="AY116" s="229" t="s">
        <v>124</v>
      </c>
    </row>
    <row r="117" s="10" customFormat="1" ht="22.8" customHeight="1">
      <c r="B117" s="185"/>
      <c r="C117" s="186"/>
      <c r="D117" s="187" t="s">
        <v>72</v>
      </c>
      <c r="E117" s="199" t="s">
        <v>482</v>
      </c>
      <c r="F117" s="199" t="s">
        <v>483</v>
      </c>
      <c r="G117" s="186"/>
      <c r="H117" s="186"/>
      <c r="I117" s="189"/>
      <c r="J117" s="200">
        <f>BK117</f>
        <v>0</v>
      </c>
      <c r="K117" s="186"/>
      <c r="L117" s="191"/>
      <c r="M117" s="192"/>
      <c r="N117" s="193"/>
      <c r="O117" s="193"/>
      <c r="P117" s="194">
        <f>SUM(P118:P119)</f>
        <v>0</v>
      </c>
      <c r="Q117" s="193"/>
      <c r="R117" s="194">
        <f>SUM(R118:R119)</f>
        <v>0</v>
      </c>
      <c r="S117" s="193"/>
      <c r="T117" s="195">
        <f>SUM(T118:T119)</f>
        <v>0</v>
      </c>
      <c r="AR117" s="196" t="s">
        <v>81</v>
      </c>
      <c r="AT117" s="197" t="s">
        <v>72</v>
      </c>
      <c r="AU117" s="197" t="s">
        <v>81</v>
      </c>
      <c r="AY117" s="196" t="s">
        <v>124</v>
      </c>
      <c r="BK117" s="198">
        <f>SUM(BK118:BK119)</f>
        <v>0</v>
      </c>
    </row>
    <row r="118" s="1" customFormat="1" ht="16.5" customHeight="1">
      <c r="B118" s="35"/>
      <c r="C118" s="201" t="s">
        <v>272</v>
      </c>
      <c r="D118" s="201" t="s">
        <v>127</v>
      </c>
      <c r="E118" s="202" t="s">
        <v>556</v>
      </c>
      <c r="F118" s="203" t="s">
        <v>557</v>
      </c>
      <c r="G118" s="204" t="s">
        <v>243</v>
      </c>
      <c r="H118" s="205">
        <v>62.259999999999998</v>
      </c>
      <c r="I118" s="206"/>
      <c r="J118" s="207">
        <f>ROUND(I118*H118,2)</f>
        <v>0</v>
      </c>
      <c r="K118" s="203" t="s">
        <v>19</v>
      </c>
      <c r="L118" s="40"/>
      <c r="M118" s="208" t="s">
        <v>19</v>
      </c>
      <c r="N118" s="209" t="s">
        <v>44</v>
      </c>
      <c r="O118" s="76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14" t="s">
        <v>145</v>
      </c>
      <c r="AT118" s="14" t="s">
        <v>127</v>
      </c>
      <c r="AU118" s="14" t="s">
        <v>83</v>
      </c>
      <c r="AY118" s="14" t="s">
        <v>124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4" t="s">
        <v>81</v>
      </c>
      <c r="BK118" s="212">
        <f>ROUND(I118*H118,2)</f>
        <v>0</v>
      </c>
      <c r="BL118" s="14" t="s">
        <v>145</v>
      </c>
      <c r="BM118" s="14" t="s">
        <v>558</v>
      </c>
    </row>
    <row r="119" s="1" customFormat="1" ht="22.5" customHeight="1">
      <c r="B119" s="35"/>
      <c r="C119" s="201" t="s">
        <v>276</v>
      </c>
      <c r="D119" s="201" t="s">
        <v>127</v>
      </c>
      <c r="E119" s="202" t="s">
        <v>559</v>
      </c>
      <c r="F119" s="203" t="s">
        <v>560</v>
      </c>
      <c r="G119" s="204" t="s">
        <v>243</v>
      </c>
      <c r="H119" s="205">
        <v>62.259999999999998</v>
      </c>
      <c r="I119" s="206"/>
      <c r="J119" s="207">
        <f>ROUND(I119*H119,2)</f>
        <v>0</v>
      </c>
      <c r="K119" s="203" t="s">
        <v>197</v>
      </c>
      <c r="L119" s="40"/>
      <c r="M119" s="243" t="s">
        <v>19</v>
      </c>
      <c r="N119" s="244" t="s">
        <v>44</v>
      </c>
      <c r="O119" s="217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14" t="s">
        <v>145</v>
      </c>
      <c r="AT119" s="14" t="s">
        <v>127</v>
      </c>
      <c r="AU119" s="14" t="s">
        <v>83</v>
      </c>
      <c r="AY119" s="14" t="s">
        <v>124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4" t="s">
        <v>81</v>
      </c>
      <c r="BK119" s="212">
        <f>ROUND(I119*H119,2)</f>
        <v>0</v>
      </c>
      <c r="BL119" s="14" t="s">
        <v>145</v>
      </c>
      <c r="BM119" s="14" t="s">
        <v>561</v>
      </c>
    </row>
    <row r="120" s="1" customFormat="1" ht="6.96" customHeight="1">
      <c r="B120" s="54"/>
      <c r="C120" s="55"/>
      <c r="D120" s="55"/>
      <c r="E120" s="55"/>
      <c r="F120" s="55"/>
      <c r="G120" s="55"/>
      <c r="H120" s="55"/>
      <c r="I120" s="151"/>
      <c r="J120" s="55"/>
      <c r="K120" s="55"/>
      <c r="L120" s="40"/>
    </row>
  </sheetData>
  <sheetProtection sheet="1" autoFilter="0" formatColumns="0" formatRows="0" objects="1" scenarios="1" spinCount="100000" saltValue="60RdHOmvdCKpLcJ2fRvhrvxmi9qzviQELUsiclwvdfZY9Q5yx/xS54Az0axmGY28IFTDtjhi/0eTaP2/xx9P8g==" hashValue="qtDKnJJC9TwmUP5DN2N1RI5GueQCrCSVLjR15etcfpY4dmqChWdxOOMNXbBvq1n0LgpSAhsIP2kss8U98MQTUA==" algorithmName="SHA-512" password="99B0"/>
  <autoFilter ref="C83:K11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47" customWidth="1"/>
    <col min="2" max="2" width="1.664063" style="247" customWidth="1"/>
    <col min="3" max="4" width="5" style="247" customWidth="1"/>
    <col min="5" max="5" width="11.67" style="247" customWidth="1"/>
    <col min="6" max="6" width="9.17" style="247" customWidth="1"/>
    <col min="7" max="7" width="5" style="247" customWidth="1"/>
    <col min="8" max="8" width="77.83" style="247" customWidth="1"/>
    <col min="9" max="10" width="20" style="247" customWidth="1"/>
    <col min="11" max="11" width="1.664063" style="247" customWidth="1"/>
  </cols>
  <sheetData>
    <row r="1" ht="37.5" customHeight="1"/>
    <row r="2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="12" customFormat="1" ht="45" customHeight="1">
      <c r="B3" s="251"/>
      <c r="C3" s="252" t="s">
        <v>625</v>
      </c>
      <c r="D3" s="252"/>
      <c r="E3" s="252"/>
      <c r="F3" s="252"/>
      <c r="G3" s="252"/>
      <c r="H3" s="252"/>
      <c r="I3" s="252"/>
      <c r="J3" s="252"/>
      <c r="K3" s="253"/>
    </row>
    <row r="4" ht="25.5" customHeight="1">
      <c r="B4" s="254"/>
      <c r="C4" s="255" t="s">
        <v>626</v>
      </c>
      <c r="D4" s="255"/>
      <c r="E4" s="255"/>
      <c r="F4" s="255"/>
      <c r="G4" s="255"/>
      <c r="H4" s="255"/>
      <c r="I4" s="255"/>
      <c r="J4" s="255"/>
      <c r="K4" s="256"/>
    </row>
    <row r="5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ht="15" customHeight="1">
      <c r="B6" s="254"/>
      <c r="C6" s="258" t="s">
        <v>627</v>
      </c>
      <c r="D6" s="258"/>
      <c r="E6" s="258"/>
      <c r="F6" s="258"/>
      <c r="G6" s="258"/>
      <c r="H6" s="258"/>
      <c r="I6" s="258"/>
      <c r="J6" s="258"/>
      <c r="K6" s="256"/>
    </row>
    <row r="7" ht="15" customHeight="1">
      <c r="B7" s="259"/>
      <c r="C7" s="258" t="s">
        <v>628</v>
      </c>
      <c r="D7" s="258"/>
      <c r="E7" s="258"/>
      <c r="F7" s="258"/>
      <c r="G7" s="258"/>
      <c r="H7" s="258"/>
      <c r="I7" s="258"/>
      <c r="J7" s="258"/>
      <c r="K7" s="256"/>
    </row>
    <row r="8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ht="15" customHeight="1">
      <c r="B9" s="259"/>
      <c r="C9" s="258" t="s">
        <v>629</v>
      </c>
      <c r="D9" s="258"/>
      <c r="E9" s="258"/>
      <c r="F9" s="258"/>
      <c r="G9" s="258"/>
      <c r="H9" s="258"/>
      <c r="I9" s="258"/>
      <c r="J9" s="258"/>
      <c r="K9" s="256"/>
    </row>
    <row r="10" ht="15" customHeight="1">
      <c r="B10" s="259"/>
      <c r="C10" s="258"/>
      <c r="D10" s="258" t="s">
        <v>630</v>
      </c>
      <c r="E10" s="258"/>
      <c r="F10" s="258"/>
      <c r="G10" s="258"/>
      <c r="H10" s="258"/>
      <c r="I10" s="258"/>
      <c r="J10" s="258"/>
      <c r="K10" s="256"/>
    </row>
    <row r="11" ht="15" customHeight="1">
      <c r="B11" s="259"/>
      <c r="C11" s="260"/>
      <c r="D11" s="258" t="s">
        <v>631</v>
      </c>
      <c r="E11" s="258"/>
      <c r="F11" s="258"/>
      <c r="G11" s="258"/>
      <c r="H11" s="258"/>
      <c r="I11" s="258"/>
      <c r="J11" s="258"/>
      <c r="K11" s="256"/>
    </row>
    <row r="12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ht="15" customHeight="1">
      <c r="B13" s="259"/>
      <c r="C13" s="260"/>
      <c r="D13" s="261" t="s">
        <v>632</v>
      </c>
      <c r="E13" s="258"/>
      <c r="F13" s="258"/>
      <c r="G13" s="258"/>
      <c r="H13" s="258"/>
      <c r="I13" s="258"/>
      <c r="J13" s="258"/>
      <c r="K13" s="256"/>
    </row>
    <row r="14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ht="15" customHeight="1">
      <c r="B15" s="259"/>
      <c r="C15" s="260"/>
      <c r="D15" s="258" t="s">
        <v>633</v>
      </c>
      <c r="E15" s="258"/>
      <c r="F15" s="258"/>
      <c r="G15" s="258"/>
      <c r="H15" s="258"/>
      <c r="I15" s="258"/>
      <c r="J15" s="258"/>
      <c r="K15" s="256"/>
    </row>
    <row r="16" ht="15" customHeight="1">
      <c r="B16" s="259"/>
      <c r="C16" s="260"/>
      <c r="D16" s="258" t="s">
        <v>634</v>
      </c>
      <c r="E16" s="258"/>
      <c r="F16" s="258"/>
      <c r="G16" s="258"/>
      <c r="H16" s="258"/>
      <c r="I16" s="258"/>
      <c r="J16" s="258"/>
      <c r="K16" s="256"/>
    </row>
    <row r="17" ht="15" customHeight="1">
      <c r="B17" s="259"/>
      <c r="C17" s="260"/>
      <c r="D17" s="258" t="s">
        <v>635</v>
      </c>
      <c r="E17" s="258"/>
      <c r="F17" s="258"/>
      <c r="G17" s="258"/>
      <c r="H17" s="258"/>
      <c r="I17" s="258"/>
      <c r="J17" s="258"/>
      <c r="K17" s="256"/>
    </row>
    <row r="18" ht="15" customHeight="1">
      <c r="B18" s="259"/>
      <c r="C18" s="260"/>
      <c r="D18" s="260"/>
      <c r="E18" s="262" t="s">
        <v>80</v>
      </c>
      <c r="F18" s="258" t="s">
        <v>636</v>
      </c>
      <c r="G18" s="258"/>
      <c r="H18" s="258"/>
      <c r="I18" s="258"/>
      <c r="J18" s="258"/>
      <c r="K18" s="256"/>
    </row>
    <row r="19" ht="15" customHeight="1">
      <c r="B19" s="259"/>
      <c r="C19" s="260"/>
      <c r="D19" s="260"/>
      <c r="E19" s="262" t="s">
        <v>637</v>
      </c>
      <c r="F19" s="258" t="s">
        <v>638</v>
      </c>
      <c r="G19" s="258"/>
      <c r="H19" s="258"/>
      <c r="I19" s="258"/>
      <c r="J19" s="258"/>
      <c r="K19" s="256"/>
    </row>
    <row r="20" ht="15" customHeight="1">
      <c r="B20" s="259"/>
      <c r="C20" s="260"/>
      <c r="D20" s="260"/>
      <c r="E20" s="262" t="s">
        <v>639</v>
      </c>
      <c r="F20" s="258" t="s">
        <v>640</v>
      </c>
      <c r="G20" s="258"/>
      <c r="H20" s="258"/>
      <c r="I20" s="258"/>
      <c r="J20" s="258"/>
      <c r="K20" s="256"/>
    </row>
    <row r="21" ht="15" customHeight="1">
      <c r="B21" s="259"/>
      <c r="C21" s="260"/>
      <c r="D21" s="260"/>
      <c r="E21" s="262" t="s">
        <v>641</v>
      </c>
      <c r="F21" s="258" t="s">
        <v>79</v>
      </c>
      <c r="G21" s="258"/>
      <c r="H21" s="258"/>
      <c r="I21" s="258"/>
      <c r="J21" s="258"/>
      <c r="K21" s="256"/>
    </row>
    <row r="22" ht="15" customHeight="1">
      <c r="B22" s="259"/>
      <c r="C22" s="260"/>
      <c r="D22" s="260"/>
      <c r="E22" s="262" t="s">
        <v>642</v>
      </c>
      <c r="F22" s="258" t="s">
        <v>643</v>
      </c>
      <c r="G22" s="258"/>
      <c r="H22" s="258"/>
      <c r="I22" s="258"/>
      <c r="J22" s="258"/>
      <c r="K22" s="256"/>
    </row>
    <row r="23" ht="15" customHeight="1">
      <c r="B23" s="259"/>
      <c r="C23" s="260"/>
      <c r="D23" s="260"/>
      <c r="E23" s="262" t="s">
        <v>644</v>
      </c>
      <c r="F23" s="258" t="s">
        <v>645</v>
      </c>
      <c r="G23" s="258"/>
      <c r="H23" s="258"/>
      <c r="I23" s="258"/>
      <c r="J23" s="258"/>
      <c r="K23" s="256"/>
    </row>
    <row r="24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ht="15" customHeight="1">
      <c r="B25" s="259"/>
      <c r="C25" s="258" t="s">
        <v>646</v>
      </c>
      <c r="D25" s="258"/>
      <c r="E25" s="258"/>
      <c r="F25" s="258"/>
      <c r="G25" s="258"/>
      <c r="H25" s="258"/>
      <c r="I25" s="258"/>
      <c r="J25" s="258"/>
      <c r="K25" s="256"/>
    </row>
    <row r="26" ht="15" customHeight="1">
      <c r="B26" s="259"/>
      <c r="C26" s="258" t="s">
        <v>647</v>
      </c>
      <c r="D26" s="258"/>
      <c r="E26" s="258"/>
      <c r="F26" s="258"/>
      <c r="G26" s="258"/>
      <c r="H26" s="258"/>
      <c r="I26" s="258"/>
      <c r="J26" s="258"/>
      <c r="K26" s="256"/>
    </row>
    <row r="27" ht="15" customHeight="1">
      <c r="B27" s="259"/>
      <c r="C27" s="258"/>
      <c r="D27" s="258" t="s">
        <v>648</v>
      </c>
      <c r="E27" s="258"/>
      <c r="F27" s="258"/>
      <c r="G27" s="258"/>
      <c r="H27" s="258"/>
      <c r="I27" s="258"/>
      <c r="J27" s="258"/>
      <c r="K27" s="256"/>
    </row>
    <row r="28" ht="15" customHeight="1">
      <c r="B28" s="259"/>
      <c r="C28" s="260"/>
      <c r="D28" s="258" t="s">
        <v>649</v>
      </c>
      <c r="E28" s="258"/>
      <c r="F28" s="258"/>
      <c r="G28" s="258"/>
      <c r="H28" s="258"/>
      <c r="I28" s="258"/>
      <c r="J28" s="258"/>
      <c r="K28" s="256"/>
    </row>
    <row r="29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ht="15" customHeight="1">
      <c r="B30" s="259"/>
      <c r="C30" s="260"/>
      <c r="D30" s="258" t="s">
        <v>650</v>
      </c>
      <c r="E30" s="258"/>
      <c r="F30" s="258"/>
      <c r="G30" s="258"/>
      <c r="H30" s="258"/>
      <c r="I30" s="258"/>
      <c r="J30" s="258"/>
      <c r="K30" s="256"/>
    </row>
    <row r="31" ht="15" customHeight="1">
      <c r="B31" s="259"/>
      <c r="C31" s="260"/>
      <c r="D31" s="258" t="s">
        <v>651</v>
      </c>
      <c r="E31" s="258"/>
      <c r="F31" s="258"/>
      <c r="G31" s="258"/>
      <c r="H31" s="258"/>
      <c r="I31" s="258"/>
      <c r="J31" s="258"/>
      <c r="K31" s="256"/>
    </row>
    <row r="32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ht="15" customHeight="1">
      <c r="B33" s="259"/>
      <c r="C33" s="260"/>
      <c r="D33" s="258" t="s">
        <v>652</v>
      </c>
      <c r="E33" s="258"/>
      <c r="F33" s="258"/>
      <c r="G33" s="258"/>
      <c r="H33" s="258"/>
      <c r="I33" s="258"/>
      <c r="J33" s="258"/>
      <c r="K33" s="256"/>
    </row>
    <row r="34" ht="15" customHeight="1">
      <c r="B34" s="259"/>
      <c r="C34" s="260"/>
      <c r="D34" s="258" t="s">
        <v>653</v>
      </c>
      <c r="E34" s="258"/>
      <c r="F34" s="258"/>
      <c r="G34" s="258"/>
      <c r="H34" s="258"/>
      <c r="I34" s="258"/>
      <c r="J34" s="258"/>
      <c r="K34" s="256"/>
    </row>
    <row r="35" ht="15" customHeight="1">
      <c r="B35" s="259"/>
      <c r="C35" s="260"/>
      <c r="D35" s="258" t="s">
        <v>654</v>
      </c>
      <c r="E35" s="258"/>
      <c r="F35" s="258"/>
      <c r="G35" s="258"/>
      <c r="H35" s="258"/>
      <c r="I35" s="258"/>
      <c r="J35" s="258"/>
      <c r="K35" s="256"/>
    </row>
    <row r="36" ht="15" customHeight="1">
      <c r="B36" s="259"/>
      <c r="C36" s="260"/>
      <c r="D36" s="258"/>
      <c r="E36" s="261" t="s">
        <v>109</v>
      </c>
      <c r="F36" s="258"/>
      <c r="G36" s="258" t="s">
        <v>655</v>
      </c>
      <c r="H36" s="258"/>
      <c r="I36" s="258"/>
      <c r="J36" s="258"/>
      <c r="K36" s="256"/>
    </row>
    <row r="37" ht="30.75" customHeight="1">
      <c r="B37" s="259"/>
      <c r="C37" s="260"/>
      <c r="D37" s="258"/>
      <c r="E37" s="261" t="s">
        <v>656</v>
      </c>
      <c r="F37" s="258"/>
      <c r="G37" s="258" t="s">
        <v>657</v>
      </c>
      <c r="H37" s="258"/>
      <c r="I37" s="258"/>
      <c r="J37" s="258"/>
      <c r="K37" s="256"/>
    </row>
    <row r="38" ht="15" customHeight="1">
      <c r="B38" s="259"/>
      <c r="C38" s="260"/>
      <c r="D38" s="258"/>
      <c r="E38" s="261" t="s">
        <v>54</v>
      </c>
      <c r="F38" s="258"/>
      <c r="G38" s="258" t="s">
        <v>658</v>
      </c>
      <c r="H38" s="258"/>
      <c r="I38" s="258"/>
      <c r="J38" s="258"/>
      <c r="K38" s="256"/>
    </row>
    <row r="39" ht="15" customHeight="1">
      <c r="B39" s="259"/>
      <c r="C39" s="260"/>
      <c r="D39" s="258"/>
      <c r="E39" s="261" t="s">
        <v>55</v>
      </c>
      <c r="F39" s="258"/>
      <c r="G39" s="258" t="s">
        <v>659</v>
      </c>
      <c r="H39" s="258"/>
      <c r="I39" s="258"/>
      <c r="J39" s="258"/>
      <c r="K39" s="256"/>
    </row>
    <row r="40" ht="15" customHeight="1">
      <c r="B40" s="259"/>
      <c r="C40" s="260"/>
      <c r="D40" s="258"/>
      <c r="E40" s="261" t="s">
        <v>110</v>
      </c>
      <c r="F40" s="258"/>
      <c r="G40" s="258" t="s">
        <v>660</v>
      </c>
      <c r="H40" s="258"/>
      <c r="I40" s="258"/>
      <c r="J40" s="258"/>
      <c r="K40" s="256"/>
    </row>
    <row r="41" ht="15" customHeight="1">
      <c r="B41" s="259"/>
      <c r="C41" s="260"/>
      <c r="D41" s="258"/>
      <c r="E41" s="261" t="s">
        <v>111</v>
      </c>
      <c r="F41" s="258"/>
      <c r="G41" s="258" t="s">
        <v>661</v>
      </c>
      <c r="H41" s="258"/>
      <c r="I41" s="258"/>
      <c r="J41" s="258"/>
      <c r="K41" s="256"/>
    </row>
    <row r="42" ht="15" customHeight="1">
      <c r="B42" s="259"/>
      <c r="C42" s="260"/>
      <c r="D42" s="258"/>
      <c r="E42" s="261" t="s">
        <v>662</v>
      </c>
      <c r="F42" s="258"/>
      <c r="G42" s="258" t="s">
        <v>663</v>
      </c>
      <c r="H42" s="258"/>
      <c r="I42" s="258"/>
      <c r="J42" s="258"/>
      <c r="K42" s="256"/>
    </row>
    <row r="43" ht="15" customHeight="1">
      <c r="B43" s="259"/>
      <c r="C43" s="260"/>
      <c r="D43" s="258"/>
      <c r="E43" s="261"/>
      <c r="F43" s="258"/>
      <c r="G43" s="258" t="s">
        <v>664</v>
      </c>
      <c r="H43" s="258"/>
      <c r="I43" s="258"/>
      <c r="J43" s="258"/>
      <c r="K43" s="256"/>
    </row>
    <row r="44" ht="15" customHeight="1">
      <c r="B44" s="259"/>
      <c r="C44" s="260"/>
      <c r="D44" s="258"/>
      <c r="E44" s="261" t="s">
        <v>665</v>
      </c>
      <c r="F44" s="258"/>
      <c r="G44" s="258" t="s">
        <v>666</v>
      </c>
      <c r="H44" s="258"/>
      <c r="I44" s="258"/>
      <c r="J44" s="258"/>
      <c r="K44" s="256"/>
    </row>
    <row r="45" ht="15" customHeight="1">
      <c r="B45" s="259"/>
      <c r="C45" s="260"/>
      <c r="D45" s="258"/>
      <c r="E45" s="261" t="s">
        <v>113</v>
      </c>
      <c r="F45" s="258"/>
      <c r="G45" s="258" t="s">
        <v>667</v>
      </c>
      <c r="H45" s="258"/>
      <c r="I45" s="258"/>
      <c r="J45" s="258"/>
      <c r="K45" s="256"/>
    </row>
    <row r="46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ht="15" customHeight="1">
      <c r="B47" s="259"/>
      <c r="C47" s="260"/>
      <c r="D47" s="258" t="s">
        <v>668</v>
      </c>
      <c r="E47" s="258"/>
      <c r="F47" s="258"/>
      <c r="G47" s="258"/>
      <c r="H47" s="258"/>
      <c r="I47" s="258"/>
      <c r="J47" s="258"/>
      <c r="K47" s="256"/>
    </row>
    <row r="48" ht="15" customHeight="1">
      <c r="B48" s="259"/>
      <c r="C48" s="260"/>
      <c r="D48" s="260"/>
      <c r="E48" s="258" t="s">
        <v>669</v>
      </c>
      <c r="F48" s="258"/>
      <c r="G48" s="258"/>
      <c r="H48" s="258"/>
      <c r="I48" s="258"/>
      <c r="J48" s="258"/>
      <c r="K48" s="256"/>
    </row>
    <row r="49" ht="15" customHeight="1">
      <c r="B49" s="259"/>
      <c r="C49" s="260"/>
      <c r="D49" s="260"/>
      <c r="E49" s="258" t="s">
        <v>670</v>
      </c>
      <c r="F49" s="258"/>
      <c r="G49" s="258"/>
      <c r="H49" s="258"/>
      <c r="I49" s="258"/>
      <c r="J49" s="258"/>
      <c r="K49" s="256"/>
    </row>
    <row r="50" ht="15" customHeight="1">
      <c r="B50" s="259"/>
      <c r="C50" s="260"/>
      <c r="D50" s="260"/>
      <c r="E50" s="258" t="s">
        <v>671</v>
      </c>
      <c r="F50" s="258"/>
      <c r="G50" s="258"/>
      <c r="H50" s="258"/>
      <c r="I50" s="258"/>
      <c r="J50" s="258"/>
      <c r="K50" s="256"/>
    </row>
    <row r="51" ht="15" customHeight="1">
      <c r="B51" s="259"/>
      <c r="C51" s="260"/>
      <c r="D51" s="258" t="s">
        <v>672</v>
      </c>
      <c r="E51" s="258"/>
      <c r="F51" s="258"/>
      <c r="G51" s="258"/>
      <c r="H51" s="258"/>
      <c r="I51" s="258"/>
      <c r="J51" s="258"/>
      <c r="K51" s="256"/>
    </row>
    <row r="52" ht="25.5" customHeight="1">
      <c r="B52" s="254"/>
      <c r="C52" s="255" t="s">
        <v>673</v>
      </c>
      <c r="D52" s="255"/>
      <c r="E52" s="255"/>
      <c r="F52" s="255"/>
      <c r="G52" s="255"/>
      <c r="H52" s="255"/>
      <c r="I52" s="255"/>
      <c r="J52" s="255"/>
      <c r="K52" s="256"/>
    </row>
    <row r="53" ht="5.25" customHeight="1">
      <c r="B53" s="254"/>
      <c r="C53" s="257"/>
      <c r="D53" s="257"/>
      <c r="E53" s="257"/>
      <c r="F53" s="257"/>
      <c r="G53" s="257"/>
      <c r="H53" s="257"/>
      <c r="I53" s="257"/>
      <c r="J53" s="257"/>
      <c r="K53" s="256"/>
    </row>
    <row r="54" ht="15" customHeight="1">
      <c r="B54" s="254"/>
      <c r="C54" s="258" t="s">
        <v>674</v>
      </c>
      <c r="D54" s="258"/>
      <c r="E54" s="258"/>
      <c r="F54" s="258"/>
      <c r="G54" s="258"/>
      <c r="H54" s="258"/>
      <c r="I54" s="258"/>
      <c r="J54" s="258"/>
      <c r="K54" s="256"/>
    </row>
    <row r="55" ht="15" customHeight="1">
      <c r="B55" s="254"/>
      <c r="C55" s="258" t="s">
        <v>675</v>
      </c>
      <c r="D55" s="258"/>
      <c r="E55" s="258"/>
      <c r="F55" s="258"/>
      <c r="G55" s="258"/>
      <c r="H55" s="258"/>
      <c r="I55" s="258"/>
      <c r="J55" s="258"/>
      <c r="K55" s="256"/>
    </row>
    <row r="56" ht="12.75" customHeight="1">
      <c r="B56" s="254"/>
      <c r="C56" s="258"/>
      <c r="D56" s="258"/>
      <c r="E56" s="258"/>
      <c r="F56" s="258"/>
      <c r="G56" s="258"/>
      <c r="H56" s="258"/>
      <c r="I56" s="258"/>
      <c r="J56" s="258"/>
      <c r="K56" s="256"/>
    </row>
    <row r="57" ht="15" customHeight="1">
      <c r="B57" s="254"/>
      <c r="C57" s="258" t="s">
        <v>676</v>
      </c>
      <c r="D57" s="258"/>
      <c r="E57" s="258"/>
      <c r="F57" s="258"/>
      <c r="G57" s="258"/>
      <c r="H57" s="258"/>
      <c r="I57" s="258"/>
      <c r="J57" s="258"/>
      <c r="K57" s="256"/>
    </row>
    <row r="58" ht="15" customHeight="1">
      <c r="B58" s="254"/>
      <c r="C58" s="260"/>
      <c r="D58" s="258" t="s">
        <v>677</v>
      </c>
      <c r="E58" s="258"/>
      <c r="F58" s="258"/>
      <c r="G58" s="258"/>
      <c r="H58" s="258"/>
      <c r="I58" s="258"/>
      <c r="J58" s="258"/>
      <c r="K58" s="256"/>
    </row>
    <row r="59" ht="15" customHeight="1">
      <c r="B59" s="254"/>
      <c r="C59" s="260"/>
      <c r="D59" s="258" t="s">
        <v>678</v>
      </c>
      <c r="E59" s="258"/>
      <c r="F59" s="258"/>
      <c r="G59" s="258"/>
      <c r="H59" s="258"/>
      <c r="I59" s="258"/>
      <c r="J59" s="258"/>
      <c r="K59" s="256"/>
    </row>
    <row r="60" ht="15" customHeight="1">
      <c r="B60" s="254"/>
      <c r="C60" s="260"/>
      <c r="D60" s="258" t="s">
        <v>679</v>
      </c>
      <c r="E60" s="258"/>
      <c r="F60" s="258"/>
      <c r="G60" s="258"/>
      <c r="H60" s="258"/>
      <c r="I60" s="258"/>
      <c r="J60" s="258"/>
      <c r="K60" s="256"/>
    </row>
    <row r="61" ht="15" customHeight="1">
      <c r="B61" s="254"/>
      <c r="C61" s="260"/>
      <c r="D61" s="258" t="s">
        <v>680</v>
      </c>
      <c r="E61" s="258"/>
      <c r="F61" s="258"/>
      <c r="G61" s="258"/>
      <c r="H61" s="258"/>
      <c r="I61" s="258"/>
      <c r="J61" s="258"/>
      <c r="K61" s="256"/>
    </row>
    <row r="62" ht="15" customHeight="1">
      <c r="B62" s="254"/>
      <c r="C62" s="260"/>
      <c r="D62" s="263" t="s">
        <v>681</v>
      </c>
      <c r="E62" s="263"/>
      <c r="F62" s="263"/>
      <c r="G62" s="263"/>
      <c r="H62" s="263"/>
      <c r="I62" s="263"/>
      <c r="J62" s="263"/>
      <c r="K62" s="256"/>
    </row>
    <row r="63" ht="15" customHeight="1">
      <c r="B63" s="254"/>
      <c r="C63" s="260"/>
      <c r="D63" s="258" t="s">
        <v>682</v>
      </c>
      <c r="E63" s="258"/>
      <c r="F63" s="258"/>
      <c r="G63" s="258"/>
      <c r="H63" s="258"/>
      <c r="I63" s="258"/>
      <c r="J63" s="258"/>
      <c r="K63" s="256"/>
    </row>
    <row r="64" ht="12.75" customHeight="1">
      <c r="B64" s="254"/>
      <c r="C64" s="260"/>
      <c r="D64" s="260"/>
      <c r="E64" s="264"/>
      <c r="F64" s="260"/>
      <c r="G64" s="260"/>
      <c r="H64" s="260"/>
      <c r="I64" s="260"/>
      <c r="J64" s="260"/>
      <c r="K64" s="256"/>
    </row>
    <row r="65" ht="15" customHeight="1">
      <c r="B65" s="254"/>
      <c r="C65" s="260"/>
      <c r="D65" s="258" t="s">
        <v>683</v>
      </c>
      <c r="E65" s="258"/>
      <c r="F65" s="258"/>
      <c r="G65" s="258"/>
      <c r="H65" s="258"/>
      <c r="I65" s="258"/>
      <c r="J65" s="258"/>
      <c r="K65" s="256"/>
    </row>
    <row r="66" ht="15" customHeight="1">
      <c r="B66" s="254"/>
      <c r="C66" s="260"/>
      <c r="D66" s="263" t="s">
        <v>684</v>
      </c>
      <c r="E66" s="263"/>
      <c r="F66" s="263"/>
      <c r="G66" s="263"/>
      <c r="H66" s="263"/>
      <c r="I66" s="263"/>
      <c r="J66" s="263"/>
      <c r="K66" s="256"/>
    </row>
    <row r="67" ht="15" customHeight="1">
      <c r="B67" s="254"/>
      <c r="C67" s="260"/>
      <c r="D67" s="258" t="s">
        <v>685</v>
      </c>
      <c r="E67" s="258"/>
      <c r="F67" s="258"/>
      <c r="G67" s="258"/>
      <c r="H67" s="258"/>
      <c r="I67" s="258"/>
      <c r="J67" s="258"/>
      <c r="K67" s="256"/>
    </row>
    <row r="68" ht="15" customHeight="1">
      <c r="B68" s="254"/>
      <c r="C68" s="260"/>
      <c r="D68" s="258" t="s">
        <v>686</v>
      </c>
      <c r="E68" s="258"/>
      <c r="F68" s="258"/>
      <c r="G68" s="258"/>
      <c r="H68" s="258"/>
      <c r="I68" s="258"/>
      <c r="J68" s="258"/>
      <c r="K68" s="256"/>
    </row>
    <row r="69" ht="15" customHeight="1">
      <c r="B69" s="254"/>
      <c r="C69" s="260"/>
      <c r="D69" s="258" t="s">
        <v>687</v>
      </c>
      <c r="E69" s="258"/>
      <c r="F69" s="258"/>
      <c r="G69" s="258"/>
      <c r="H69" s="258"/>
      <c r="I69" s="258"/>
      <c r="J69" s="258"/>
      <c r="K69" s="256"/>
    </row>
    <row r="70" ht="15" customHeight="1">
      <c r="B70" s="254"/>
      <c r="C70" s="260"/>
      <c r="D70" s="258" t="s">
        <v>688</v>
      </c>
      <c r="E70" s="258"/>
      <c r="F70" s="258"/>
      <c r="G70" s="258"/>
      <c r="H70" s="258"/>
      <c r="I70" s="258"/>
      <c r="J70" s="258"/>
      <c r="K70" s="256"/>
    </row>
    <row r="7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ht="45" customHeight="1">
      <c r="B75" s="273"/>
      <c r="C75" s="274" t="s">
        <v>689</v>
      </c>
      <c r="D75" s="274"/>
      <c r="E75" s="274"/>
      <c r="F75" s="274"/>
      <c r="G75" s="274"/>
      <c r="H75" s="274"/>
      <c r="I75" s="274"/>
      <c r="J75" s="274"/>
      <c r="K75" s="275"/>
    </row>
    <row r="76" ht="17.25" customHeight="1">
      <c r="B76" s="273"/>
      <c r="C76" s="276" t="s">
        <v>690</v>
      </c>
      <c r="D76" s="276"/>
      <c r="E76" s="276"/>
      <c r="F76" s="276" t="s">
        <v>691</v>
      </c>
      <c r="G76" s="277"/>
      <c r="H76" s="276" t="s">
        <v>55</v>
      </c>
      <c r="I76" s="276" t="s">
        <v>58</v>
      </c>
      <c r="J76" s="276" t="s">
        <v>692</v>
      </c>
      <c r="K76" s="275"/>
    </row>
    <row r="77" ht="17.25" customHeight="1">
      <c r="B77" s="273"/>
      <c r="C77" s="278" t="s">
        <v>693</v>
      </c>
      <c r="D77" s="278"/>
      <c r="E77" s="278"/>
      <c r="F77" s="279" t="s">
        <v>694</v>
      </c>
      <c r="G77" s="280"/>
      <c r="H77" s="278"/>
      <c r="I77" s="278"/>
      <c r="J77" s="278" t="s">
        <v>695</v>
      </c>
      <c r="K77" s="275"/>
    </row>
    <row r="78" ht="5.25" customHeight="1">
      <c r="B78" s="273"/>
      <c r="C78" s="281"/>
      <c r="D78" s="281"/>
      <c r="E78" s="281"/>
      <c r="F78" s="281"/>
      <c r="G78" s="282"/>
      <c r="H78" s="281"/>
      <c r="I78" s="281"/>
      <c r="J78" s="281"/>
      <c r="K78" s="275"/>
    </row>
    <row r="79" ht="15" customHeight="1">
      <c r="B79" s="273"/>
      <c r="C79" s="261" t="s">
        <v>54</v>
      </c>
      <c r="D79" s="281"/>
      <c r="E79" s="281"/>
      <c r="F79" s="283" t="s">
        <v>696</v>
      </c>
      <c r="G79" s="282"/>
      <c r="H79" s="261" t="s">
        <v>697</v>
      </c>
      <c r="I79" s="261" t="s">
        <v>698</v>
      </c>
      <c r="J79" s="261">
        <v>20</v>
      </c>
      <c r="K79" s="275"/>
    </row>
    <row r="80" ht="15" customHeight="1">
      <c r="B80" s="273"/>
      <c r="C80" s="261" t="s">
        <v>699</v>
      </c>
      <c r="D80" s="261"/>
      <c r="E80" s="261"/>
      <c r="F80" s="283" t="s">
        <v>696</v>
      </c>
      <c r="G80" s="282"/>
      <c r="H80" s="261" t="s">
        <v>700</v>
      </c>
      <c r="I80" s="261" t="s">
        <v>698</v>
      </c>
      <c r="J80" s="261">
        <v>120</v>
      </c>
      <c r="K80" s="275"/>
    </row>
    <row r="81" ht="15" customHeight="1">
      <c r="B81" s="284"/>
      <c r="C81" s="261" t="s">
        <v>701</v>
      </c>
      <c r="D81" s="261"/>
      <c r="E81" s="261"/>
      <c r="F81" s="283" t="s">
        <v>702</v>
      </c>
      <c r="G81" s="282"/>
      <c r="H81" s="261" t="s">
        <v>703</v>
      </c>
      <c r="I81" s="261" t="s">
        <v>698</v>
      </c>
      <c r="J81" s="261">
        <v>50</v>
      </c>
      <c r="K81" s="275"/>
    </row>
    <row r="82" ht="15" customHeight="1">
      <c r="B82" s="284"/>
      <c r="C82" s="261" t="s">
        <v>704</v>
      </c>
      <c r="D82" s="261"/>
      <c r="E82" s="261"/>
      <c r="F82" s="283" t="s">
        <v>696</v>
      </c>
      <c r="G82" s="282"/>
      <c r="H82" s="261" t="s">
        <v>705</v>
      </c>
      <c r="I82" s="261" t="s">
        <v>706</v>
      </c>
      <c r="J82" s="261"/>
      <c r="K82" s="275"/>
    </row>
    <row r="83" ht="15" customHeight="1">
      <c r="B83" s="284"/>
      <c r="C83" s="285" t="s">
        <v>707</v>
      </c>
      <c r="D83" s="285"/>
      <c r="E83" s="285"/>
      <c r="F83" s="286" t="s">
        <v>702</v>
      </c>
      <c r="G83" s="285"/>
      <c r="H83" s="285" t="s">
        <v>708</v>
      </c>
      <c r="I83" s="285" t="s">
        <v>698</v>
      </c>
      <c r="J83" s="285">
        <v>15</v>
      </c>
      <c r="K83" s="275"/>
    </row>
    <row r="84" ht="15" customHeight="1">
      <c r="B84" s="284"/>
      <c r="C84" s="285" t="s">
        <v>709</v>
      </c>
      <c r="D84" s="285"/>
      <c r="E84" s="285"/>
      <c r="F84" s="286" t="s">
        <v>702</v>
      </c>
      <c r="G84" s="285"/>
      <c r="H84" s="285" t="s">
        <v>710</v>
      </c>
      <c r="I84" s="285" t="s">
        <v>698</v>
      </c>
      <c r="J84" s="285">
        <v>15</v>
      </c>
      <c r="K84" s="275"/>
    </row>
    <row r="85" ht="15" customHeight="1">
      <c r="B85" s="284"/>
      <c r="C85" s="285" t="s">
        <v>711</v>
      </c>
      <c r="D85" s="285"/>
      <c r="E85" s="285"/>
      <c r="F85" s="286" t="s">
        <v>702</v>
      </c>
      <c r="G85" s="285"/>
      <c r="H85" s="285" t="s">
        <v>712</v>
      </c>
      <c r="I85" s="285" t="s">
        <v>698</v>
      </c>
      <c r="J85" s="285">
        <v>20</v>
      </c>
      <c r="K85" s="275"/>
    </row>
    <row r="86" ht="15" customHeight="1">
      <c r="B86" s="284"/>
      <c r="C86" s="285" t="s">
        <v>713</v>
      </c>
      <c r="D86" s="285"/>
      <c r="E86" s="285"/>
      <c r="F86" s="286" t="s">
        <v>702</v>
      </c>
      <c r="G86" s="285"/>
      <c r="H86" s="285" t="s">
        <v>714</v>
      </c>
      <c r="I86" s="285" t="s">
        <v>698</v>
      </c>
      <c r="J86" s="285">
        <v>20</v>
      </c>
      <c r="K86" s="275"/>
    </row>
    <row r="87" ht="15" customHeight="1">
      <c r="B87" s="284"/>
      <c r="C87" s="261" t="s">
        <v>715</v>
      </c>
      <c r="D87" s="261"/>
      <c r="E87" s="261"/>
      <c r="F87" s="283" t="s">
        <v>702</v>
      </c>
      <c r="G87" s="282"/>
      <c r="H87" s="261" t="s">
        <v>716</v>
      </c>
      <c r="I87" s="261" t="s">
        <v>698</v>
      </c>
      <c r="J87" s="261">
        <v>50</v>
      </c>
      <c r="K87" s="275"/>
    </row>
    <row r="88" ht="15" customHeight="1">
      <c r="B88" s="284"/>
      <c r="C88" s="261" t="s">
        <v>717</v>
      </c>
      <c r="D88" s="261"/>
      <c r="E88" s="261"/>
      <c r="F88" s="283" t="s">
        <v>702</v>
      </c>
      <c r="G88" s="282"/>
      <c r="H88" s="261" t="s">
        <v>718</v>
      </c>
      <c r="I88" s="261" t="s">
        <v>698</v>
      </c>
      <c r="J88" s="261">
        <v>20</v>
      </c>
      <c r="K88" s="275"/>
    </row>
    <row r="89" ht="15" customHeight="1">
      <c r="B89" s="284"/>
      <c r="C89" s="261" t="s">
        <v>719</v>
      </c>
      <c r="D89" s="261"/>
      <c r="E89" s="261"/>
      <c r="F89" s="283" t="s">
        <v>702</v>
      </c>
      <c r="G89" s="282"/>
      <c r="H89" s="261" t="s">
        <v>720</v>
      </c>
      <c r="I89" s="261" t="s">
        <v>698</v>
      </c>
      <c r="J89" s="261">
        <v>20</v>
      </c>
      <c r="K89" s="275"/>
    </row>
    <row r="90" ht="15" customHeight="1">
      <c r="B90" s="284"/>
      <c r="C90" s="261" t="s">
        <v>721</v>
      </c>
      <c r="D90" s="261"/>
      <c r="E90" s="261"/>
      <c r="F90" s="283" t="s">
        <v>702</v>
      </c>
      <c r="G90" s="282"/>
      <c r="H90" s="261" t="s">
        <v>722</v>
      </c>
      <c r="I90" s="261" t="s">
        <v>698</v>
      </c>
      <c r="J90" s="261">
        <v>50</v>
      </c>
      <c r="K90" s="275"/>
    </row>
    <row r="91" ht="15" customHeight="1">
      <c r="B91" s="284"/>
      <c r="C91" s="261" t="s">
        <v>723</v>
      </c>
      <c r="D91" s="261"/>
      <c r="E91" s="261"/>
      <c r="F91" s="283" t="s">
        <v>702</v>
      </c>
      <c r="G91" s="282"/>
      <c r="H91" s="261" t="s">
        <v>723</v>
      </c>
      <c r="I91" s="261" t="s">
        <v>698</v>
      </c>
      <c r="J91" s="261">
        <v>50</v>
      </c>
      <c r="K91" s="275"/>
    </row>
    <row r="92" ht="15" customHeight="1">
      <c r="B92" s="284"/>
      <c r="C92" s="261" t="s">
        <v>724</v>
      </c>
      <c r="D92" s="261"/>
      <c r="E92" s="261"/>
      <c r="F92" s="283" t="s">
        <v>702</v>
      </c>
      <c r="G92" s="282"/>
      <c r="H92" s="261" t="s">
        <v>725</v>
      </c>
      <c r="I92" s="261" t="s">
        <v>698</v>
      </c>
      <c r="J92" s="261">
        <v>255</v>
      </c>
      <c r="K92" s="275"/>
    </row>
    <row r="93" ht="15" customHeight="1">
      <c r="B93" s="284"/>
      <c r="C93" s="261" t="s">
        <v>726</v>
      </c>
      <c r="D93" s="261"/>
      <c r="E93" s="261"/>
      <c r="F93" s="283" t="s">
        <v>696</v>
      </c>
      <c r="G93" s="282"/>
      <c r="H93" s="261" t="s">
        <v>727</v>
      </c>
      <c r="I93" s="261" t="s">
        <v>728</v>
      </c>
      <c r="J93" s="261"/>
      <c r="K93" s="275"/>
    </row>
    <row r="94" ht="15" customHeight="1">
      <c r="B94" s="284"/>
      <c r="C94" s="261" t="s">
        <v>729</v>
      </c>
      <c r="D94" s="261"/>
      <c r="E94" s="261"/>
      <c r="F94" s="283" t="s">
        <v>696</v>
      </c>
      <c r="G94" s="282"/>
      <c r="H94" s="261" t="s">
        <v>730</v>
      </c>
      <c r="I94" s="261" t="s">
        <v>731</v>
      </c>
      <c r="J94" s="261"/>
      <c r="K94" s="275"/>
    </row>
    <row r="95" ht="15" customHeight="1">
      <c r="B95" s="284"/>
      <c r="C95" s="261" t="s">
        <v>732</v>
      </c>
      <c r="D95" s="261"/>
      <c r="E95" s="261"/>
      <c r="F95" s="283" t="s">
        <v>696</v>
      </c>
      <c r="G95" s="282"/>
      <c r="H95" s="261" t="s">
        <v>732</v>
      </c>
      <c r="I95" s="261" t="s">
        <v>731</v>
      </c>
      <c r="J95" s="261"/>
      <c r="K95" s="275"/>
    </row>
    <row r="96" ht="15" customHeight="1">
      <c r="B96" s="284"/>
      <c r="C96" s="261" t="s">
        <v>39</v>
      </c>
      <c r="D96" s="261"/>
      <c r="E96" s="261"/>
      <c r="F96" s="283" t="s">
        <v>696</v>
      </c>
      <c r="G96" s="282"/>
      <c r="H96" s="261" t="s">
        <v>733</v>
      </c>
      <c r="I96" s="261" t="s">
        <v>731</v>
      </c>
      <c r="J96" s="261"/>
      <c r="K96" s="275"/>
    </row>
    <row r="97" ht="15" customHeight="1">
      <c r="B97" s="284"/>
      <c r="C97" s="261" t="s">
        <v>49</v>
      </c>
      <c r="D97" s="261"/>
      <c r="E97" s="261"/>
      <c r="F97" s="283" t="s">
        <v>696</v>
      </c>
      <c r="G97" s="282"/>
      <c r="H97" s="261" t="s">
        <v>734</v>
      </c>
      <c r="I97" s="261" t="s">
        <v>731</v>
      </c>
      <c r="J97" s="261"/>
      <c r="K97" s="275"/>
    </row>
    <row r="98" ht="15" customHeight="1">
      <c r="B98" s="287"/>
      <c r="C98" s="288"/>
      <c r="D98" s="288"/>
      <c r="E98" s="288"/>
      <c r="F98" s="288"/>
      <c r="G98" s="288"/>
      <c r="H98" s="288"/>
      <c r="I98" s="288"/>
      <c r="J98" s="288"/>
      <c r="K98" s="289"/>
    </row>
    <row r="99" ht="18.7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0"/>
    </row>
    <row r="100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ht="45" customHeight="1">
      <c r="B102" s="273"/>
      <c r="C102" s="274" t="s">
        <v>735</v>
      </c>
      <c r="D102" s="274"/>
      <c r="E102" s="274"/>
      <c r="F102" s="274"/>
      <c r="G102" s="274"/>
      <c r="H102" s="274"/>
      <c r="I102" s="274"/>
      <c r="J102" s="274"/>
      <c r="K102" s="275"/>
    </row>
    <row r="103" ht="17.25" customHeight="1">
      <c r="B103" s="273"/>
      <c r="C103" s="276" t="s">
        <v>690</v>
      </c>
      <c r="D103" s="276"/>
      <c r="E103" s="276"/>
      <c r="F103" s="276" t="s">
        <v>691</v>
      </c>
      <c r="G103" s="277"/>
      <c r="H103" s="276" t="s">
        <v>55</v>
      </c>
      <c r="I103" s="276" t="s">
        <v>58</v>
      </c>
      <c r="J103" s="276" t="s">
        <v>692</v>
      </c>
      <c r="K103" s="275"/>
    </row>
    <row r="104" ht="17.25" customHeight="1">
      <c r="B104" s="273"/>
      <c r="C104" s="278" t="s">
        <v>693</v>
      </c>
      <c r="D104" s="278"/>
      <c r="E104" s="278"/>
      <c r="F104" s="279" t="s">
        <v>694</v>
      </c>
      <c r="G104" s="280"/>
      <c r="H104" s="278"/>
      <c r="I104" s="278"/>
      <c r="J104" s="278" t="s">
        <v>695</v>
      </c>
      <c r="K104" s="275"/>
    </row>
    <row r="105" ht="5.25" customHeight="1">
      <c r="B105" s="273"/>
      <c r="C105" s="276"/>
      <c r="D105" s="276"/>
      <c r="E105" s="276"/>
      <c r="F105" s="276"/>
      <c r="G105" s="292"/>
      <c r="H105" s="276"/>
      <c r="I105" s="276"/>
      <c r="J105" s="276"/>
      <c r="K105" s="275"/>
    </row>
    <row r="106" ht="15" customHeight="1">
      <c r="B106" s="273"/>
      <c r="C106" s="261" t="s">
        <v>54</v>
      </c>
      <c r="D106" s="281"/>
      <c r="E106" s="281"/>
      <c r="F106" s="283" t="s">
        <v>696</v>
      </c>
      <c r="G106" s="292"/>
      <c r="H106" s="261" t="s">
        <v>736</v>
      </c>
      <c r="I106" s="261" t="s">
        <v>698</v>
      </c>
      <c r="J106" s="261">
        <v>20</v>
      </c>
      <c r="K106" s="275"/>
    </row>
    <row r="107" ht="15" customHeight="1">
      <c r="B107" s="273"/>
      <c r="C107" s="261" t="s">
        <v>699</v>
      </c>
      <c r="D107" s="261"/>
      <c r="E107" s="261"/>
      <c r="F107" s="283" t="s">
        <v>696</v>
      </c>
      <c r="G107" s="261"/>
      <c r="H107" s="261" t="s">
        <v>736</v>
      </c>
      <c r="I107" s="261" t="s">
        <v>698</v>
      </c>
      <c r="J107" s="261">
        <v>120</v>
      </c>
      <c r="K107" s="275"/>
    </row>
    <row r="108" ht="15" customHeight="1">
      <c r="B108" s="284"/>
      <c r="C108" s="261" t="s">
        <v>701</v>
      </c>
      <c r="D108" s="261"/>
      <c r="E108" s="261"/>
      <c r="F108" s="283" t="s">
        <v>702</v>
      </c>
      <c r="G108" s="261"/>
      <c r="H108" s="261" t="s">
        <v>736</v>
      </c>
      <c r="I108" s="261" t="s">
        <v>698</v>
      </c>
      <c r="J108" s="261">
        <v>50</v>
      </c>
      <c r="K108" s="275"/>
    </row>
    <row r="109" ht="15" customHeight="1">
      <c r="B109" s="284"/>
      <c r="C109" s="261" t="s">
        <v>704</v>
      </c>
      <c r="D109" s="261"/>
      <c r="E109" s="261"/>
      <c r="F109" s="283" t="s">
        <v>696</v>
      </c>
      <c r="G109" s="261"/>
      <c r="H109" s="261" t="s">
        <v>736</v>
      </c>
      <c r="I109" s="261" t="s">
        <v>706</v>
      </c>
      <c r="J109" s="261"/>
      <c r="K109" s="275"/>
    </row>
    <row r="110" ht="15" customHeight="1">
      <c r="B110" s="284"/>
      <c r="C110" s="261" t="s">
        <v>715</v>
      </c>
      <c r="D110" s="261"/>
      <c r="E110" s="261"/>
      <c r="F110" s="283" t="s">
        <v>702</v>
      </c>
      <c r="G110" s="261"/>
      <c r="H110" s="261" t="s">
        <v>736</v>
      </c>
      <c r="I110" s="261" t="s">
        <v>698</v>
      </c>
      <c r="J110" s="261">
        <v>50</v>
      </c>
      <c r="K110" s="275"/>
    </row>
    <row r="111" ht="15" customHeight="1">
      <c r="B111" s="284"/>
      <c r="C111" s="261" t="s">
        <v>723</v>
      </c>
      <c r="D111" s="261"/>
      <c r="E111" s="261"/>
      <c r="F111" s="283" t="s">
        <v>702</v>
      </c>
      <c r="G111" s="261"/>
      <c r="H111" s="261" t="s">
        <v>736</v>
      </c>
      <c r="I111" s="261" t="s">
        <v>698</v>
      </c>
      <c r="J111" s="261">
        <v>50</v>
      </c>
      <c r="K111" s="275"/>
    </row>
    <row r="112" ht="15" customHeight="1">
      <c r="B112" s="284"/>
      <c r="C112" s="261" t="s">
        <v>721</v>
      </c>
      <c r="D112" s="261"/>
      <c r="E112" s="261"/>
      <c r="F112" s="283" t="s">
        <v>702</v>
      </c>
      <c r="G112" s="261"/>
      <c r="H112" s="261" t="s">
        <v>736</v>
      </c>
      <c r="I112" s="261" t="s">
        <v>698</v>
      </c>
      <c r="J112" s="261">
        <v>50</v>
      </c>
      <c r="K112" s="275"/>
    </row>
    <row r="113" ht="15" customHeight="1">
      <c r="B113" s="284"/>
      <c r="C113" s="261" t="s">
        <v>54</v>
      </c>
      <c r="D113" s="261"/>
      <c r="E113" s="261"/>
      <c r="F113" s="283" t="s">
        <v>696</v>
      </c>
      <c r="G113" s="261"/>
      <c r="H113" s="261" t="s">
        <v>737</v>
      </c>
      <c r="I113" s="261" t="s">
        <v>698</v>
      </c>
      <c r="J113" s="261">
        <v>20</v>
      </c>
      <c r="K113" s="275"/>
    </row>
    <row r="114" ht="15" customHeight="1">
      <c r="B114" s="284"/>
      <c r="C114" s="261" t="s">
        <v>738</v>
      </c>
      <c r="D114" s="261"/>
      <c r="E114" s="261"/>
      <c r="F114" s="283" t="s">
        <v>696</v>
      </c>
      <c r="G114" s="261"/>
      <c r="H114" s="261" t="s">
        <v>739</v>
      </c>
      <c r="I114" s="261" t="s">
        <v>698</v>
      </c>
      <c r="J114" s="261">
        <v>120</v>
      </c>
      <c r="K114" s="275"/>
    </row>
    <row r="115" ht="15" customHeight="1">
      <c r="B115" s="284"/>
      <c r="C115" s="261" t="s">
        <v>39</v>
      </c>
      <c r="D115" s="261"/>
      <c r="E115" s="261"/>
      <c r="F115" s="283" t="s">
        <v>696</v>
      </c>
      <c r="G115" s="261"/>
      <c r="H115" s="261" t="s">
        <v>740</v>
      </c>
      <c r="I115" s="261" t="s">
        <v>731</v>
      </c>
      <c r="J115" s="261"/>
      <c r="K115" s="275"/>
    </row>
    <row r="116" ht="15" customHeight="1">
      <c r="B116" s="284"/>
      <c r="C116" s="261" t="s">
        <v>49</v>
      </c>
      <c r="D116" s="261"/>
      <c r="E116" s="261"/>
      <c r="F116" s="283" t="s">
        <v>696</v>
      </c>
      <c r="G116" s="261"/>
      <c r="H116" s="261" t="s">
        <v>741</v>
      </c>
      <c r="I116" s="261" t="s">
        <v>731</v>
      </c>
      <c r="J116" s="261"/>
      <c r="K116" s="275"/>
    </row>
    <row r="117" ht="15" customHeight="1">
      <c r="B117" s="284"/>
      <c r="C117" s="261" t="s">
        <v>58</v>
      </c>
      <c r="D117" s="261"/>
      <c r="E117" s="261"/>
      <c r="F117" s="283" t="s">
        <v>696</v>
      </c>
      <c r="G117" s="261"/>
      <c r="H117" s="261" t="s">
        <v>742</v>
      </c>
      <c r="I117" s="261" t="s">
        <v>743</v>
      </c>
      <c r="J117" s="261"/>
      <c r="K117" s="275"/>
    </row>
    <row r="118" ht="15" customHeight="1">
      <c r="B118" s="287"/>
      <c r="C118" s="293"/>
      <c r="D118" s="293"/>
      <c r="E118" s="293"/>
      <c r="F118" s="293"/>
      <c r="G118" s="293"/>
      <c r="H118" s="293"/>
      <c r="I118" s="293"/>
      <c r="J118" s="293"/>
      <c r="K118" s="289"/>
    </row>
    <row r="119" ht="18.75" customHeight="1">
      <c r="B119" s="294"/>
      <c r="C119" s="258"/>
      <c r="D119" s="258"/>
      <c r="E119" s="258"/>
      <c r="F119" s="295"/>
      <c r="G119" s="258"/>
      <c r="H119" s="258"/>
      <c r="I119" s="258"/>
      <c r="J119" s="258"/>
      <c r="K119" s="294"/>
    </row>
    <row r="120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ht="7.5" customHeight="1">
      <c r="B121" s="296"/>
      <c r="C121" s="297"/>
      <c r="D121" s="297"/>
      <c r="E121" s="297"/>
      <c r="F121" s="297"/>
      <c r="G121" s="297"/>
      <c r="H121" s="297"/>
      <c r="I121" s="297"/>
      <c r="J121" s="297"/>
      <c r="K121" s="298"/>
    </row>
    <row r="122" ht="45" customHeight="1">
      <c r="B122" s="299"/>
      <c r="C122" s="252" t="s">
        <v>744</v>
      </c>
      <c r="D122" s="252"/>
      <c r="E122" s="252"/>
      <c r="F122" s="252"/>
      <c r="G122" s="252"/>
      <c r="H122" s="252"/>
      <c r="I122" s="252"/>
      <c r="J122" s="252"/>
      <c r="K122" s="300"/>
    </row>
    <row r="123" ht="17.25" customHeight="1">
      <c r="B123" s="301"/>
      <c r="C123" s="276" t="s">
        <v>690</v>
      </c>
      <c r="D123" s="276"/>
      <c r="E123" s="276"/>
      <c r="F123" s="276" t="s">
        <v>691</v>
      </c>
      <c r="G123" s="277"/>
      <c r="H123" s="276" t="s">
        <v>55</v>
      </c>
      <c r="I123" s="276" t="s">
        <v>58</v>
      </c>
      <c r="J123" s="276" t="s">
        <v>692</v>
      </c>
      <c r="K123" s="302"/>
    </row>
    <row r="124" ht="17.25" customHeight="1">
      <c r="B124" s="301"/>
      <c r="C124" s="278" t="s">
        <v>693</v>
      </c>
      <c r="D124" s="278"/>
      <c r="E124" s="278"/>
      <c r="F124" s="279" t="s">
        <v>694</v>
      </c>
      <c r="G124" s="280"/>
      <c r="H124" s="278"/>
      <c r="I124" s="278"/>
      <c r="J124" s="278" t="s">
        <v>695</v>
      </c>
      <c r="K124" s="302"/>
    </row>
    <row r="125" ht="5.25" customHeight="1">
      <c r="B125" s="303"/>
      <c r="C125" s="281"/>
      <c r="D125" s="281"/>
      <c r="E125" s="281"/>
      <c r="F125" s="281"/>
      <c r="G125" s="261"/>
      <c r="H125" s="281"/>
      <c r="I125" s="281"/>
      <c r="J125" s="281"/>
      <c r="K125" s="304"/>
    </row>
    <row r="126" ht="15" customHeight="1">
      <c r="B126" s="303"/>
      <c r="C126" s="261" t="s">
        <v>699</v>
      </c>
      <c r="D126" s="281"/>
      <c r="E126" s="281"/>
      <c r="F126" s="283" t="s">
        <v>696</v>
      </c>
      <c r="G126" s="261"/>
      <c r="H126" s="261" t="s">
        <v>736</v>
      </c>
      <c r="I126" s="261" t="s">
        <v>698</v>
      </c>
      <c r="J126" s="261">
        <v>120</v>
      </c>
      <c r="K126" s="305"/>
    </row>
    <row r="127" ht="15" customHeight="1">
      <c r="B127" s="303"/>
      <c r="C127" s="261" t="s">
        <v>745</v>
      </c>
      <c r="D127" s="261"/>
      <c r="E127" s="261"/>
      <c r="F127" s="283" t="s">
        <v>696</v>
      </c>
      <c r="G127" s="261"/>
      <c r="H127" s="261" t="s">
        <v>746</v>
      </c>
      <c r="I127" s="261" t="s">
        <v>698</v>
      </c>
      <c r="J127" s="261" t="s">
        <v>747</v>
      </c>
      <c r="K127" s="305"/>
    </row>
    <row r="128" ht="15" customHeight="1">
      <c r="B128" s="303"/>
      <c r="C128" s="261" t="s">
        <v>644</v>
      </c>
      <c r="D128" s="261"/>
      <c r="E128" s="261"/>
      <c r="F128" s="283" t="s">
        <v>696</v>
      </c>
      <c r="G128" s="261"/>
      <c r="H128" s="261" t="s">
        <v>748</v>
      </c>
      <c r="I128" s="261" t="s">
        <v>698</v>
      </c>
      <c r="J128" s="261" t="s">
        <v>747</v>
      </c>
      <c r="K128" s="305"/>
    </row>
    <row r="129" ht="15" customHeight="1">
      <c r="B129" s="303"/>
      <c r="C129" s="261" t="s">
        <v>707</v>
      </c>
      <c r="D129" s="261"/>
      <c r="E129" s="261"/>
      <c r="F129" s="283" t="s">
        <v>702</v>
      </c>
      <c r="G129" s="261"/>
      <c r="H129" s="261" t="s">
        <v>708</v>
      </c>
      <c r="I129" s="261" t="s">
        <v>698</v>
      </c>
      <c r="J129" s="261">
        <v>15</v>
      </c>
      <c r="K129" s="305"/>
    </row>
    <row r="130" ht="15" customHeight="1">
      <c r="B130" s="303"/>
      <c r="C130" s="285" t="s">
        <v>709</v>
      </c>
      <c r="D130" s="285"/>
      <c r="E130" s="285"/>
      <c r="F130" s="286" t="s">
        <v>702</v>
      </c>
      <c r="G130" s="285"/>
      <c r="H130" s="285" t="s">
        <v>710</v>
      </c>
      <c r="I130" s="285" t="s">
        <v>698</v>
      </c>
      <c r="J130" s="285">
        <v>15</v>
      </c>
      <c r="K130" s="305"/>
    </row>
    <row r="131" ht="15" customHeight="1">
      <c r="B131" s="303"/>
      <c r="C131" s="285" t="s">
        <v>711</v>
      </c>
      <c r="D131" s="285"/>
      <c r="E131" s="285"/>
      <c r="F131" s="286" t="s">
        <v>702</v>
      </c>
      <c r="G131" s="285"/>
      <c r="H131" s="285" t="s">
        <v>712</v>
      </c>
      <c r="I131" s="285" t="s">
        <v>698</v>
      </c>
      <c r="J131" s="285">
        <v>20</v>
      </c>
      <c r="K131" s="305"/>
    </row>
    <row r="132" ht="15" customHeight="1">
      <c r="B132" s="303"/>
      <c r="C132" s="285" t="s">
        <v>713</v>
      </c>
      <c r="D132" s="285"/>
      <c r="E132" s="285"/>
      <c r="F132" s="286" t="s">
        <v>702</v>
      </c>
      <c r="G132" s="285"/>
      <c r="H132" s="285" t="s">
        <v>714</v>
      </c>
      <c r="I132" s="285" t="s">
        <v>698</v>
      </c>
      <c r="J132" s="285">
        <v>20</v>
      </c>
      <c r="K132" s="305"/>
    </row>
    <row r="133" ht="15" customHeight="1">
      <c r="B133" s="303"/>
      <c r="C133" s="261" t="s">
        <v>701</v>
      </c>
      <c r="D133" s="261"/>
      <c r="E133" s="261"/>
      <c r="F133" s="283" t="s">
        <v>702</v>
      </c>
      <c r="G133" s="261"/>
      <c r="H133" s="261" t="s">
        <v>736</v>
      </c>
      <c r="I133" s="261" t="s">
        <v>698</v>
      </c>
      <c r="J133" s="261">
        <v>50</v>
      </c>
      <c r="K133" s="305"/>
    </row>
    <row r="134" ht="15" customHeight="1">
      <c r="B134" s="303"/>
      <c r="C134" s="261" t="s">
        <v>715</v>
      </c>
      <c r="D134" s="261"/>
      <c r="E134" s="261"/>
      <c r="F134" s="283" t="s">
        <v>702</v>
      </c>
      <c r="G134" s="261"/>
      <c r="H134" s="261" t="s">
        <v>736</v>
      </c>
      <c r="I134" s="261" t="s">
        <v>698</v>
      </c>
      <c r="J134" s="261">
        <v>50</v>
      </c>
      <c r="K134" s="305"/>
    </row>
    <row r="135" ht="15" customHeight="1">
      <c r="B135" s="303"/>
      <c r="C135" s="261" t="s">
        <v>721</v>
      </c>
      <c r="D135" s="261"/>
      <c r="E135" s="261"/>
      <c r="F135" s="283" t="s">
        <v>702</v>
      </c>
      <c r="G135" s="261"/>
      <c r="H135" s="261" t="s">
        <v>736</v>
      </c>
      <c r="I135" s="261" t="s">
        <v>698</v>
      </c>
      <c r="J135" s="261">
        <v>50</v>
      </c>
      <c r="K135" s="305"/>
    </row>
    <row r="136" ht="15" customHeight="1">
      <c r="B136" s="303"/>
      <c r="C136" s="261" t="s">
        <v>723</v>
      </c>
      <c r="D136" s="261"/>
      <c r="E136" s="261"/>
      <c r="F136" s="283" t="s">
        <v>702</v>
      </c>
      <c r="G136" s="261"/>
      <c r="H136" s="261" t="s">
        <v>736</v>
      </c>
      <c r="I136" s="261" t="s">
        <v>698</v>
      </c>
      <c r="J136" s="261">
        <v>50</v>
      </c>
      <c r="K136" s="305"/>
    </row>
    <row r="137" ht="15" customHeight="1">
      <c r="B137" s="303"/>
      <c r="C137" s="261" t="s">
        <v>724</v>
      </c>
      <c r="D137" s="261"/>
      <c r="E137" s="261"/>
      <c r="F137" s="283" t="s">
        <v>702</v>
      </c>
      <c r="G137" s="261"/>
      <c r="H137" s="261" t="s">
        <v>749</v>
      </c>
      <c r="I137" s="261" t="s">
        <v>698</v>
      </c>
      <c r="J137" s="261">
        <v>255</v>
      </c>
      <c r="K137" s="305"/>
    </row>
    <row r="138" ht="15" customHeight="1">
      <c r="B138" s="303"/>
      <c r="C138" s="261" t="s">
        <v>726</v>
      </c>
      <c r="D138" s="261"/>
      <c r="E138" s="261"/>
      <c r="F138" s="283" t="s">
        <v>696</v>
      </c>
      <c r="G138" s="261"/>
      <c r="H138" s="261" t="s">
        <v>750</v>
      </c>
      <c r="I138" s="261" t="s">
        <v>728</v>
      </c>
      <c r="J138" s="261"/>
      <c r="K138" s="305"/>
    </row>
    <row r="139" ht="15" customHeight="1">
      <c r="B139" s="303"/>
      <c r="C139" s="261" t="s">
        <v>729</v>
      </c>
      <c r="D139" s="261"/>
      <c r="E139" s="261"/>
      <c r="F139" s="283" t="s">
        <v>696</v>
      </c>
      <c r="G139" s="261"/>
      <c r="H139" s="261" t="s">
        <v>751</v>
      </c>
      <c r="I139" s="261" t="s">
        <v>731</v>
      </c>
      <c r="J139" s="261"/>
      <c r="K139" s="305"/>
    </row>
    <row r="140" ht="15" customHeight="1">
      <c r="B140" s="303"/>
      <c r="C140" s="261" t="s">
        <v>732</v>
      </c>
      <c r="D140" s="261"/>
      <c r="E140" s="261"/>
      <c r="F140" s="283" t="s">
        <v>696</v>
      </c>
      <c r="G140" s="261"/>
      <c r="H140" s="261" t="s">
        <v>732</v>
      </c>
      <c r="I140" s="261" t="s">
        <v>731</v>
      </c>
      <c r="J140" s="261"/>
      <c r="K140" s="305"/>
    </row>
    <row r="141" ht="15" customHeight="1">
      <c r="B141" s="303"/>
      <c r="C141" s="261" t="s">
        <v>39</v>
      </c>
      <c r="D141" s="261"/>
      <c r="E141" s="261"/>
      <c r="F141" s="283" t="s">
        <v>696</v>
      </c>
      <c r="G141" s="261"/>
      <c r="H141" s="261" t="s">
        <v>752</v>
      </c>
      <c r="I141" s="261" t="s">
        <v>731</v>
      </c>
      <c r="J141" s="261"/>
      <c r="K141" s="305"/>
    </row>
    <row r="142" ht="15" customHeight="1">
      <c r="B142" s="303"/>
      <c r="C142" s="261" t="s">
        <v>753</v>
      </c>
      <c r="D142" s="261"/>
      <c r="E142" s="261"/>
      <c r="F142" s="283" t="s">
        <v>696</v>
      </c>
      <c r="G142" s="261"/>
      <c r="H142" s="261" t="s">
        <v>754</v>
      </c>
      <c r="I142" s="261" t="s">
        <v>731</v>
      </c>
      <c r="J142" s="261"/>
      <c r="K142" s="305"/>
    </row>
    <row r="143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ht="18.75" customHeight="1">
      <c r="B144" s="258"/>
      <c r="C144" s="258"/>
      <c r="D144" s="258"/>
      <c r="E144" s="258"/>
      <c r="F144" s="295"/>
      <c r="G144" s="258"/>
      <c r="H144" s="258"/>
      <c r="I144" s="258"/>
      <c r="J144" s="258"/>
      <c r="K144" s="258"/>
    </row>
    <row r="145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ht="45" customHeight="1">
      <c r="B147" s="273"/>
      <c r="C147" s="274" t="s">
        <v>755</v>
      </c>
      <c r="D147" s="274"/>
      <c r="E147" s="274"/>
      <c r="F147" s="274"/>
      <c r="G147" s="274"/>
      <c r="H147" s="274"/>
      <c r="I147" s="274"/>
      <c r="J147" s="274"/>
      <c r="K147" s="275"/>
    </row>
    <row r="148" ht="17.25" customHeight="1">
      <c r="B148" s="273"/>
      <c r="C148" s="276" t="s">
        <v>690</v>
      </c>
      <c r="D148" s="276"/>
      <c r="E148" s="276"/>
      <c r="F148" s="276" t="s">
        <v>691</v>
      </c>
      <c r="G148" s="277"/>
      <c r="H148" s="276" t="s">
        <v>55</v>
      </c>
      <c r="I148" s="276" t="s">
        <v>58</v>
      </c>
      <c r="J148" s="276" t="s">
        <v>692</v>
      </c>
      <c r="K148" s="275"/>
    </row>
    <row r="149" ht="17.25" customHeight="1">
      <c r="B149" s="273"/>
      <c r="C149" s="278" t="s">
        <v>693</v>
      </c>
      <c r="D149" s="278"/>
      <c r="E149" s="278"/>
      <c r="F149" s="279" t="s">
        <v>694</v>
      </c>
      <c r="G149" s="280"/>
      <c r="H149" s="278"/>
      <c r="I149" s="278"/>
      <c r="J149" s="278" t="s">
        <v>695</v>
      </c>
      <c r="K149" s="275"/>
    </row>
    <row r="150" ht="5.25" customHeight="1">
      <c r="B150" s="284"/>
      <c r="C150" s="281"/>
      <c r="D150" s="281"/>
      <c r="E150" s="281"/>
      <c r="F150" s="281"/>
      <c r="G150" s="282"/>
      <c r="H150" s="281"/>
      <c r="I150" s="281"/>
      <c r="J150" s="281"/>
      <c r="K150" s="305"/>
    </row>
    <row r="151" ht="15" customHeight="1">
      <c r="B151" s="284"/>
      <c r="C151" s="309" t="s">
        <v>699</v>
      </c>
      <c r="D151" s="261"/>
      <c r="E151" s="261"/>
      <c r="F151" s="310" t="s">
        <v>696</v>
      </c>
      <c r="G151" s="261"/>
      <c r="H151" s="309" t="s">
        <v>736</v>
      </c>
      <c r="I151" s="309" t="s">
        <v>698</v>
      </c>
      <c r="J151" s="309">
        <v>120</v>
      </c>
      <c r="K151" s="305"/>
    </row>
    <row r="152" ht="15" customHeight="1">
      <c r="B152" s="284"/>
      <c r="C152" s="309" t="s">
        <v>745</v>
      </c>
      <c r="D152" s="261"/>
      <c r="E152" s="261"/>
      <c r="F152" s="310" t="s">
        <v>696</v>
      </c>
      <c r="G152" s="261"/>
      <c r="H152" s="309" t="s">
        <v>756</v>
      </c>
      <c r="I152" s="309" t="s">
        <v>698</v>
      </c>
      <c r="J152" s="309" t="s">
        <v>747</v>
      </c>
      <c r="K152" s="305"/>
    </row>
    <row r="153" ht="15" customHeight="1">
      <c r="B153" s="284"/>
      <c r="C153" s="309" t="s">
        <v>644</v>
      </c>
      <c r="D153" s="261"/>
      <c r="E153" s="261"/>
      <c r="F153" s="310" t="s">
        <v>696</v>
      </c>
      <c r="G153" s="261"/>
      <c r="H153" s="309" t="s">
        <v>757</v>
      </c>
      <c r="I153" s="309" t="s">
        <v>698</v>
      </c>
      <c r="J153" s="309" t="s">
        <v>747</v>
      </c>
      <c r="K153" s="305"/>
    </row>
    <row r="154" ht="15" customHeight="1">
      <c r="B154" s="284"/>
      <c r="C154" s="309" t="s">
        <v>701</v>
      </c>
      <c r="D154" s="261"/>
      <c r="E154" s="261"/>
      <c r="F154" s="310" t="s">
        <v>702</v>
      </c>
      <c r="G154" s="261"/>
      <c r="H154" s="309" t="s">
        <v>736</v>
      </c>
      <c r="I154" s="309" t="s">
        <v>698</v>
      </c>
      <c r="J154" s="309">
        <v>50</v>
      </c>
      <c r="K154" s="305"/>
    </row>
    <row r="155" ht="15" customHeight="1">
      <c r="B155" s="284"/>
      <c r="C155" s="309" t="s">
        <v>704</v>
      </c>
      <c r="D155" s="261"/>
      <c r="E155" s="261"/>
      <c r="F155" s="310" t="s">
        <v>696</v>
      </c>
      <c r="G155" s="261"/>
      <c r="H155" s="309" t="s">
        <v>736</v>
      </c>
      <c r="I155" s="309" t="s">
        <v>706</v>
      </c>
      <c r="J155" s="309"/>
      <c r="K155" s="305"/>
    </row>
    <row r="156" ht="15" customHeight="1">
      <c r="B156" s="284"/>
      <c r="C156" s="309" t="s">
        <v>715</v>
      </c>
      <c r="D156" s="261"/>
      <c r="E156" s="261"/>
      <c r="F156" s="310" t="s">
        <v>702</v>
      </c>
      <c r="G156" s="261"/>
      <c r="H156" s="309" t="s">
        <v>736</v>
      </c>
      <c r="I156" s="309" t="s">
        <v>698</v>
      </c>
      <c r="J156" s="309">
        <v>50</v>
      </c>
      <c r="K156" s="305"/>
    </row>
    <row r="157" ht="15" customHeight="1">
      <c r="B157" s="284"/>
      <c r="C157" s="309" t="s">
        <v>723</v>
      </c>
      <c r="D157" s="261"/>
      <c r="E157" s="261"/>
      <c r="F157" s="310" t="s">
        <v>702</v>
      </c>
      <c r="G157" s="261"/>
      <c r="H157" s="309" t="s">
        <v>736</v>
      </c>
      <c r="I157" s="309" t="s">
        <v>698</v>
      </c>
      <c r="J157" s="309">
        <v>50</v>
      </c>
      <c r="K157" s="305"/>
    </row>
    <row r="158" ht="15" customHeight="1">
      <c r="B158" s="284"/>
      <c r="C158" s="309" t="s">
        <v>721</v>
      </c>
      <c r="D158" s="261"/>
      <c r="E158" s="261"/>
      <c r="F158" s="310" t="s">
        <v>702</v>
      </c>
      <c r="G158" s="261"/>
      <c r="H158" s="309" t="s">
        <v>736</v>
      </c>
      <c r="I158" s="309" t="s">
        <v>698</v>
      </c>
      <c r="J158" s="309">
        <v>50</v>
      </c>
      <c r="K158" s="305"/>
    </row>
    <row r="159" ht="15" customHeight="1">
      <c r="B159" s="284"/>
      <c r="C159" s="309" t="s">
        <v>100</v>
      </c>
      <c r="D159" s="261"/>
      <c r="E159" s="261"/>
      <c r="F159" s="310" t="s">
        <v>696</v>
      </c>
      <c r="G159" s="261"/>
      <c r="H159" s="309" t="s">
        <v>758</v>
      </c>
      <c r="I159" s="309" t="s">
        <v>698</v>
      </c>
      <c r="J159" s="309" t="s">
        <v>759</v>
      </c>
      <c r="K159" s="305"/>
    </row>
    <row r="160" ht="15" customHeight="1">
      <c r="B160" s="284"/>
      <c r="C160" s="309" t="s">
        <v>760</v>
      </c>
      <c r="D160" s="261"/>
      <c r="E160" s="261"/>
      <c r="F160" s="310" t="s">
        <v>696</v>
      </c>
      <c r="G160" s="261"/>
      <c r="H160" s="309" t="s">
        <v>761</v>
      </c>
      <c r="I160" s="309" t="s">
        <v>731</v>
      </c>
      <c r="J160" s="309"/>
      <c r="K160" s="305"/>
    </row>
    <row r="161" ht="15" customHeight="1">
      <c r="B161" s="311"/>
      <c r="C161" s="293"/>
      <c r="D161" s="293"/>
      <c r="E161" s="293"/>
      <c r="F161" s="293"/>
      <c r="G161" s="293"/>
      <c r="H161" s="293"/>
      <c r="I161" s="293"/>
      <c r="J161" s="293"/>
      <c r="K161" s="312"/>
    </row>
    <row r="162" ht="18.75" customHeight="1">
      <c r="B162" s="258"/>
      <c r="C162" s="261"/>
      <c r="D162" s="261"/>
      <c r="E162" s="261"/>
      <c r="F162" s="283"/>
      <c r="G162" s="261"/>
      <c r="H162" s="261"/>
      <c r="I162" s="261"/>
      <c r="J162" s="261"/>
      <c r="K162" s="258"/>
    </row>
    <row r="163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ht="45" customHeight="1">
      <c r="B165" s="251"/>
      <c r="C165" s="252" t="s">
        <v>762</v>
      </c>
      <c r="D165" s="252"/>
      <c r="E165" s="252"/>
      <c r="F165" s="252"/>
      <c r="G165" s="252"/>
      <c r="H165" s="252"/>
      <c r="I165" s="252"/>
      <c r="J165" s="252"/>
      <c r="K165" s="253"/>
    </row>
    <row r="166" ht="17.25" customHeight="1">
      <c r="B166" s="251"/>
      <c r="C166" s="276" t="s">
        <v>690</v>
      </c>
      <c r="D166" s="276"/>
      <c r="E166" s="276"/>
      <c r="F166" s="276" t="s">
        <v>691</v>
      </c>
      <c r="G166" s="313"/>
      <c r="H166" s="314" t="s">
        <v>55</v>
      </c>
      <c r="I166" s="314" t="s">
        <v>58</v>
      </c>
      <c r="J166" s="276" t="s">
        <v>692</v>
      </c>
      <c r="K166" s="253"/>
    </row>
    <row r="167" ht="17.25" customHeight="1">
      <c r="B167" s="254"/>
      <c r="C167" s="278" t="s">
        <v>693</v>
      </c>
      <c r="D167" s="278"/>
      <c r="E167" s="278"/>
      <c r="F167" s="279" t="s">
        <v>694</v>
      </c>
      <c r="G167" s="315"/>
      <c r="H167" s="316"/>
      <c r="I167" s="316"/>
      <c r="J167" s="278" t="s">
        <v>695</v>
      </c>
      <c r="K167" s="256"/>
    </row>
    <row r="168" ht="5.25" customHeight="1">
      <c r="B168" s="284"/>
      <c r="C168" s="281"/>
      <c r="D168" s="281"/>
      <c r="E168" s="281"/>
      <c r="F168" s="281"/>
      <c r="G168" s="282"/>
      <c r="H168" s="281"/>
      <c r="I168" s="281"/>
      <c r="J168" s="281"/>
      <c r="K168" s="305"/>
    </row>
    <row r="169" ht="15" customHeight="1">
      <c r="B169" s="284"/>
      <c r="C169" s="261" t="s">
        <v>699</v>
      </c>
      <c r="D169" s="261"/>
      <c r="E169" s="261"/>
      <c r="F169" s="283" t="s">
        <v>696</v>
      </c>
      <c r="G169" s="261"/>
      <c r="H169" s="261" t="s">
        <v>736</v>
      </c>
      <c r="I169" s="261" t="s">
        <v>698</v>
      </c>
      <c r="J169" s="261">
        <v>120</v>
      </c>
      <c r="K169" s="305"/>
    </row>
    <row r="170" ht="15" customHeight="1">
      <c r="B170" s="284"/>
      <c r="C170" s="261" t="s">
        <v>745</v>
      </c>
      <c r="D170" s="261"/>
      <c r="E170" s="261"/>
      <c r="F170" s="283" t="s">
        <v>696</v>
      </c>
      <c r="G170" s="261"/>
      <c r="H170" s="261" t="s">
        <v>746</v>
      </c>
      <c r="I170" s="261" t="s">
        <v>698</v>
      </c>
      <c r="J170" s="261" t="s">
        <v>747</v>
      </c>
      <c r="K170" s="305"/>
    </row>
    <row r="171" ht="15" customHeight="1">
      <c r="B171" s="284"/>
      <c r="C171" s="261" t="s">
        <v>644</v>
      </c>
      <c r="D171" s="261"/>
      <c r="E171" s="261"/>
      <c r="F171" s="283" t="s">
        <v>696</v>
      </c>
      <c r="G171" s="261"/>
      <c r="H171" s="261" t="s">
        <v>763</v>
      </c>
      <c r="I171" s="261" t="s">
        <v>698</v>
      </c>
      <c r="J171" s="261" t="s">
        <v>747</v>
      </c>
      <c r="K171" s="305"/>
    </row>
    <row r="172" ht="15" customHeight="1">
      <c r="B172" s="284"/>
      <c r="C172" s="261" t="s">
        <v>701</v>
      </c>
      <c r="D172" s="261"/>
      <c r="E172" s="261"/>
      <c r="F172" s="283" t="s">
        <v>702</v>
      </c>
      <c r="G172" s="261"/>
      <c r="H172" s="261" t="s">
        <v>763</v>
      </c>
      <c r="I172" s="261" t="s">
        <v>698</v>
      </c>
      <c r="J172" s="261">
        <v>50</v>
      </c>
      <c r="K172" s="305"/>
    </row>
    <row r="173" ht="15" customHeight="1">
      <c r="B173" s="284"/>
      <c r="C173" s="261" t="s">
        <v>704</v>
      </c>
      <c r="D173" s="261"/>
      <c r="E173" s="261"/>
      <c r="F173" s="283" t="s">
        <v>696</v>
      </c>
      <c r="G173" s="261"/>
      <c r="H173" s="261" t="s">
        <v>763</v>
      </c>
      <c r="I173" s="261" t="s">
        <v>706</v>
      </c>
      <c r="J173" s="261"/>
      <c r="K173" s="305"/>
    </row>
    <row r="174" ht="15" customHeight="1">
      <c r="B174" s="284"/>
      <c r="C174" s="261" t="s">
        <v>715</v>
      </c>
      <c r="D174" s="261"/>
      <c r="E174" s="261"/>
      <c r="F174" s="283" t="s">
        <v>702</v>
      </c>
      <c r="G174" s="261"/>
      <c r="H174" s="261" t="s">
        <v>763</v>
      </c>
      <c r="I174" s="261" t="s">
        <v>698</v>
      </c>
      <c r="J174" s="261">
        <v>50</v>
      </c>
      <c r="K174" s="305"/>
    </row>
    <row r="175" ht="15" customHeight="1">
      <c r="B175" s="284"/>
      <c r="C175" s="261" t="s">
        <v>723</v>
      </c>
      <c r="D175" s="261"/>
      <c r="E175" s="261"/>
      <c r="F175" s="283" t="s">
        <v>702</v>
      </c>
      <c r="G175" s="261"/>
      <c r="H175" s="261" t="s">
        <v>763</v>
      </c>
      <c r="I175" s="261" t="s">
        <v>698</v>
      </c>
      <c r="J175" s="261">
        <v>50</v>
      </c>
      <c r="K175" s="305"/>
    </row>
    <row r="176" ht="15" customHeight="1">
      <c r="B176" s="284"/>
      <c r="C176" s="261" t="s">
        <v>721</v>
      </c>
      <c r="D176" s="261"/>
      <c r="E176" s="261"/>
      <c r="F176" s="283" t="s">
        <v>702</v>
      </c>
      <c r="G176" s="261"/>
      <c r="H176" s="261" t="s">
        <v>763</v>
      </c>
      <c r="I176" s="261" t="s">
        <v>698</v>
      </c>
      <c r="J176" s="261">
        <v>50</v>
      </c>
      <c r="K176" s="305"/>
    </row>
    <row r="177" ht="15" customHeight="1">
      <c r="B177" s="284"/>
      <c r="C177" s="261" t="s">
        <v>109</v>
      </c>
      <c r="D177" s="261"/>
      <c r="E177" s="261"/>
      <c r="F177" s="283" t="s">
        <v>696</v>
      </c>
      <c r="G177" s="261"/>
      <c r="H177" s="261" t="s">
        <v>764</v>
      </c>
      <c r="I177" s="261" t="s">
        <v>765</v>
      </c>
      <c r="J177" s="261"/>
      <c r="K177" s="305"/>
    </row>
    <row r="178" ht="15" customHeight="1">
      <c r="B178" s="284"/>
      <c r="C178" s="261" t="s">
        <v>58</v>
      </c>
      <c r="D178" s="261"/>
      <c r="E178" s="261"/>
      <c r="F178" s="283" t="s">
        <v>696</v>
      </c>
      <c r="G178" s="261"/>
      <c r="H178" s="261" t="s">
        <v>766</v>
      </c>
      <c r="I178" s="261" t="s">
        <v>767</v>
      </c>
      <c r="J178" s="261">
        <v>1</v>
      </c>
      <c r="K178" s="305"/>
    </row>
    <row r="179" ht="15" customHeight="1">
      <c r="B179" s="284"/>
      <c r="C179" s="261" t="s">
        <v>54</v>
      </c>
      <c r="D179" s="261"/>
      <c r="E179" s="261"/>
      <c r="F179" s="283" t="s">
        <v>696</v>
      </c>
      <c r="G179" s="261"/>
      <c r="H179" s="261" t="s">
        <v>768</v>
      </c>
      <c r="I179" s="261" t="s">
        <v>698</v>
      </c>
      <c r="J179" s="261">
        <v>20</v>
      </c>
      <c r="K179" s="305"/>
    </row>
    <row r="180" ht="15" customHeight="1">
      <c r="B180" s="284"/>
      <c r="C180" s="261" t="s">
        <v>55</v>
      </c>
      <c r="D180" s="261"/>
      <c r="E180" s="261"/>
      <c r="F180" s="283" t="s">
        <v>696</v>
      </c>
      <c r="G180" s="261"/>
      <c r="H180" s="261" t="s">
        <v>769</v>
      </c>
      <c r="I180" s="261" t="s">
        <v>698</v>
      </c>
      <c r="J180" s="261">
        <v>255</v>
      </c>
      <c r="K180" s="305"/>
    </row>
    <row r="181" ht="15" customHeight="1">
      <c r="B181" s="284"/>
      <c r="C181" s="261" t="s">
        <v>110</v>
      </c>
      <c r="D181" s="261"/>
      <c r="E181" s="261"/>
      <c r="F181" s="283" t="s">
        <v>696</v>
      </c>
      <c r="G181" s="261"/>
      <c r="H181" s="261" t="s">
        <v>660</v>
      </c>
      <c r="I181" s="261" t="s">
        <v>698</v>
      </c>
      <c r="J181" s="261">
        <v>10</v>
      </c>
      <c r="K181" s="305"/>
    </row>
    <row r="182" ht="15" customHeight="1">
      <c r="B182" s="284"/>
      <c r="C182" s="261" t="s">
        <v>111</v>
      </c>
      <c r="D182" s="261"/>
      <c r="E182" s="261"/>
      <c r="F182" s="283" t="s">
        <v>696</v>
      </c>
      <c r="G182" s="261"/>
      <c r="H182" s="261" t="s">
        <v>770</v>
      </c>
      <c r="I182" s="261" t="s">
        <v>731</v>
      </c>
      <c r="J182" s="261"/>
      <c r="K182" s="305"/>
    </row>
    <row r="183" ht="15" customHeight="1">
      <c r="B183" s="284"/>
      <c r="C183" s="261" t="s">
        <v>771</v>
      </c>
      <c r="D183" s="261"/>
      <c r="E183" s="261"/>
      <c r="F183" s="283" t="s">
        <v>696</v>
      </c>
      <c r="G183" s="261"/>
      <c r="H183" s="261" t="s">
        <v>772</v>
      </c>
      <c r="I183" s="261" t="s">
        <v>731</v>
      </c>
      <c r="J183" s="261"/>
      <c r="K183" s="305"/>
    </row>
    <row r="184" ht="15" customHeight="1">
      <c r="B184" s="284"/>
      <c r="C184" s="261" t="s">
        <v>760</v>
      </c>
      <c r="D184" s="261"/>
      <c r="E184" s="261"/>
      <c r="F184" s="283" t="s">
        <v>696</v>
      </c>
      <c r="G184" s="261"/>
      <c r="H184" s="261" t="s">
        <v>773</v>
      </c>
      <c r="I184" s="261" t="s">
        <v>731</v>
      </c>
      <c r="J184" s="261"/>
      <c r="K184" s="305"/>
    </row>
    <row r="185" ht="15" customHeight="1">
      <c r="B185" s="284"/>
      <c r="C185" s="261" t="s">
        <v>113</v>
      </c>
      <c r="D185" s="261"/>
      <c r="E185" s="261"/>
      <c r="F185" s="283" t="s">
        <v>702</v>
      </c>
      <c r="G185" s="261"/>
      <c r="H185" s="261" t="s">
        <v>774</v>
      </c>
      <c r="I185" s="261" t="s">
        <v>698</v>
      </c>
      <c r="J185" s="261">
        <v>50</v>
      </c>
      <c r="K185" s="305"/>
    </row>
    <row r="186" ht="15" customHeight="1">
      <c r="B186" s="284"/>
      <c r="C186" s="261" t="s">
        <v>775</v>
      </c>
      <c r="D186" s="261"/>
      <c r="E186" s="261"/>
      <c r="F186" s="283" t="s">
        <v>702</v>
      </c>
      <c r="G186" s="261"/>
      <c r="H186" s="261" t="s">
        <v>776</v>
      </c>
      <c r="I186" s="261" t="s">
        <v>777</v>
      </c>
      <c r="J186" s="261"/>
      <c r="K186" s="305"/>
    </row>
    <row r="187" ht="15" customHeight="1">
      <c r="B187" s="284"/>
      <c r="C187" s="261" t="s">
        <v>778</v>
      </c>
      <c r="D187" s="261"/>
      <c r="E187" s="261"/>
      <c r="F187" s="283" t="s">
        <v>702</v>
      </c>
      <c r="G187" s="261"/>
      <c r="H187" s="261" t="s">
        <v>779</v>
      </c>
      <c r="I187" s="261" t="s">
        <v>777</v>
      </c>
      <c r="J187" s="261"/>
      <c r="K187" s="305"/>
    </row>
    <row r="188" ht="15" customHeight="1">
      <c r="B188" s="284"/>
      <c r="C188" s="261" t="s">
        <v>780</v>
      </c>
      <c r="D188" s="261"/>
      <c r="E188" s="261"/>
      <c r="F188" s="283" t="s">
        <v>702</v>
      </c>
      <c r="G188" s="261"/>
      <c r="H188" s="261" t="s">
        <v>781</v>
      </c>
      <c r="I188" s="261" t="s">
        <v>777</v>
      </c>
      <c r="J188" s="261"/>
      <c r="K188" s="305"/>
    </row>
    <row r="189" ht="15" customHeight="1">
      <c r="B189" s="284"/>
      <c r="C189" s="317" t="s">
        <v>782</v>
      </c>
      <c r="D189" s="261"/>
      <c r="E189" s="261"/>
      <c r="F189" s="283" t="s">
        <v>702</v>
      </c>
      <c r="G189" s="261"/>
      <c r="H189" s="261" t="s">
        <v>783</v>
      </c>
      <c r="I189" s="261" t="s">
        <v>784</v>
      </c>
      <c r="J189" s="318" t="s">
        <v>785</v>
      </c>
      <c r="K189" s="305"/>
    </row>
    <row r="190" ht="15" customHeight="1">
      <c r="B190" s="284"/>
      <c r="C190" s="268" t="s">
        <v>43</v>
      </c>
      <c r="D190" s="261"/>
      <c r="E190" s="261"/>
      <c r="F190" s="283" t="s">
        <v>696</v>
      </c>
      <c r="G190" s="261"/>
      <c r="H190" s="258" t="s">
        <v>786</v>
      </c>
      <c r="I190" s="261" t="s">
        <v>787</v>
      </c>
      <c r="J190" s="261"/>
      <c r="K190" s="305"/>
    </row>
    <row r="191" ht="15" customHeight="1">
      <c r="B191" s="284"/>
      <c r="C191" s="268" t="s">
        <v>788</v>
      </c>
      <c r="D191" s="261"/>
      <c r="E191" s="261"/>
      <c r="F191" s="283" t="s">
        <v>696</v>
      </c>
      <c r="G191" s="261"/>
      <c r="H191" s="261" t="s">
        <v>789</v>
      </c>
      <c r="I191" s="261" t="s">
        <v>731</v>
      </c>
      <c r="J191" s="261"/>
      <c r="K191" s="305"/>
    </row>
    <row r="192" ht="15" customHeight="1">
      <c r="B192" s="284"/>
      <c r="C192" s="268" t="s">
        <v>790</v>
      </c>
      <c r="D192" s="261"/>
      <c r="E192" s="261"/>
      <c r="F192" s="283" t="s">
        <v>696</v>
      </c>
      <c r="G192" s="261"/>
      <c r="H192" s="261" t="s">
        <v>791</v>
      </c>
      <c r="I192" s="261" t="s">
        <v>731</v>
      </c>
      <c r="J192" s="261"/>
      <c r="K192" s="305"/>
    </row>
    <row r="193" ht="15" customHeight="1">
      <c r="B193" s="284"/>
      <c r="C193" s="268" t="s">
        <v>792</v>
      </c>
      <c r="D193" s="261"/>
      <c r="E193" s="261"/>
      <c r="F193" s="283" t="s">
        <v>702</v>
      </c>
      <c r="G193" s="261"/>
      <c r="H193" s="261" t="s">
        <v>793</v>
      </c>
      <c r="I193" s="261" t="s">
        <v>731</v>
      </c>
      <c r="J193" s="261"/>
      <c r="K193" s="305"/>
    </row>
    <row r="194" ht="15" customHeight="1">
      <c r="B194" s="311"/>
      <c r="C194" s="319"/>
      <c r="D194" s="293"/>
      <c r="E194" s="293"/>
      <c r="F194" s="293"/>
      <c r="G194" s="293"/>
      <c r="H194" s="293"/>
      <c r="I194" s="293"/>
      <c r="J194" s="293"/>
      <c r="K194" s="312"/>
    </row>
    <row r="195" ht="18.75" customHeight="1">
      <c r="B195" s="258"/>
      <c r="C195" s="261"/>
      <c r="D195" s="261"/>
      <c r="E195" s="261"/>
      <c r="F195" s="283"/>
      <c r="G195" s="261"/>
      <c r="H195" s="261"/>
      <c r="I195" s="261"/>
      <c r="J195" s="261"/>
      <c r="K195" s="258"/>
    </row>
    <row r="196" ht="18.75" customHeight="1">
      <c r="B196" s="258"/>
      <c r="C196" s="261"/>
      <c r="D196" s="261"/>
      <c r="E196" s="261"/>
      <c r="F196" s="283"/>
      <c r="G196" s="261"/>
      <c r="H196" s="261"/>
      <c r="I196" s="261"/>
      <c r="J196" s="261"/>
      <c r="K196" s="258"/>
    </row>
    <row r="197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ht="13.5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ht="21">
      <c r="B199" s="251"/>
      <c r="C199" s="252" t="s">
        <v>794</v>
      </c>
      <c r="D199" s="252"/>
      <c r="E199" s="252"/>
      <c r="F199" s="252"/>
      <c r="G199" s="252"/>
      <c r="H199" s="252"/>
      <c r="I199" s="252"/>
      <c r="J199" s="252"/>
      <c r="K199" s="253"/>
    </row>
    <row r="200" ht="25.5" customHeight="1">
      <c r="B200" s="251"/>
      <c r="C200" s="320" t="s">
        <v>795</v>
      </c>
      <c r="D200" s="320"/>
      <c r="E200" s="320"/>
      <c r="F200" s="320" t="s">
        <v>796</v>
      </c>
      <c r="G200" s="321"/>
      <c r="H200" s="320" t="s">
        <v>797</v>
      </c>
      <c r="I200" s="320"/>
      <c r="J200" s="320"/>
      <c r="K200" s="253"/>
    </row>
    <row r="201" ht="5.25" customHeight="1">
      <c r="B201" s="284"/>
      <c r="C201" s="281"/>
      <c r="D201" s="281"/>
      <c r="E201" s="281"/>
      <c r="F201" s="281"/>
      <c r="G201" s="261"/>
      <c r="H201" s="281"/>
      <c r="I201" s="281"/>
      <c r="J201" s="281"/>
      <c r="K201" s="305"/>
    </row>
    <row r="202" ht="15" customHeight="1">
      <c r="B202" s="284"/>
      <c r="C202" s="261" t="s">
        <v>787</v>
      </c>
      <c r="D202" s="261"/>
      <c r="E202" s="261"/>
      <c r="F202" s="283" t="s">
        <v>44</v>
      </c>
      <c r="G202" s="261"/>
      <c r="H202" s="261" t="s">
        <v>798</v>
      </c>
      <c r="I202" s="261"/>
      <c r="J202" s="261"/>
      <c r="K202" s="305"/>
    </row>
    <row r="203" ht="15" customHeight="1">
      <c r="B203" s="284"/>
      <c r="C203" s="290"/>
      <c r="D203" s="261"/>
      <c r="E203" s="261"/>
      <c r="F203" s="283" t="s">
        <v>45</v>
      </c>
      <c r="G203" s="261"/>
      <c r="H203" s="261" t="s">
        <v>799</v>
      </c>
      <c r="I203" s="261"/>
      <c r="J203" s="261"/>
      <c r="K203" s="305"/>
    </row>
    <row r="204" ht="15" customHeight="1">
      <c r="B204" s="284"/>
      <c r="C204" s="290"/>
      <c r="D204" s="261"/>
      <c r="E204" s="261"/>
      <c r="F204" s="283" t="s">
        <v>48</v>
      </c>
      <c r="G204" s="261"/>
      <c r="H204" s="261" t="s">
        <v>800</v>
      </c>
      <c r="I204" s="261"/>
      <c r="J204" s="261"/>
      <c r="K204" s="305"/>
    </row>
    <row r="205" ht="15" customHeight="1">
      <c r="B205" s="284"/>
      <c r="C205" s="261"/>
      <c r="D205" s="261"/>
      <c r="E205" s="261"/>
      <c r="F205" s="283" t="s">
        <v>46</v>
      </c>
      <c r="G205" s="261"/>
      <c r="H205" s="261" t="s">
        <v>801</v>
      </c>
      <c r="I205" s="261"/>
      <c r="J205" s="261"/>
      <c r="K205" s="305"/>
    </row>
    <row r="206" ht="15" customHeight="1">
      <c r="B206" s="284"/>
      <c r="C206" s="261"/>
      <c r="D206" s="261"/>
      <c r="E206" s="261"/>
      <c r="F206" s="283" t="s">
        <v>47</v>
      </c>
      <c r="G206" s="261"/>
      <c r="H206" s="261" t="s">
        <v>802</v>
      </c>
      <c r="I206" s="261"/>
      <c r="J206" s="261"/>
      <c r="K206" s="305"/>
    </row>
    <row r="207" ht="15" customHeight="1">
      <c r="B207" s="284"/>
      <c r="C207" s="261"/>
      <c r="D207" s="261"/>
      <c r="E207" s="261"/>
      <c r="F207" s="283"/>
      <c r="G207" s="261"/>
      <c r="H207" s="261"/>
      <c r="I207" s="261"/>
      <c r="J207" s="261"/>
      <c r="K207" s="305"/>
    </row>
    <row r="208" ht="15" customHeight="1">
      <c r="B208" s="284"/>
      <c r="C208" s="261" t="s">
        <v>743</v>
      </c>
      <c r="D208" s="261"/>
      <c r="E208" s="261"/>
      <c r="F208" s="283" t="s">
        <v>80</v>
      </c>
      <c r="G208" s="261"/>
      <c r="H208" s="261" t="s">
        <v>803</v>
      </c>
      <c r="I208" s="261"/>
      <c r="J208" s="261"/>
      <c r="K208" s="305"/>
    </row>
    <row r="209" ht="15" customHeight="1">
      <c r="B209" s="284"/>
      <c r="C209" s="290"/>
      <c r="D209" s="261"/>
      <c r="E209" s="261"/>
      <c r="F209" s="283" t="s">
        <v>639</v>
      </c>
      <c r="G209" s="261"/>
      <c r="H209" s="261" t="s">
        <v>640</v>
      </c>
      <c r="I209" s="261"/>
      <c r="J209" s="261"/>
      <c r="K209" s="305"/>
    </row>
    <row r="210" ht="15" customHeight="1">
      <c r="B210" s="284"/>
      <c r="C210" s="261"/>
      <c r="D210" s="261"/>
      <c r="E210" s="261"/>
      <c r="F210" s="283" t="s">
        <v>637</v>
      </c>
      <c r="G210" s="261"/>
      <c r="H210" s="261" t="s">
        <v>804</v>
      </c>
      <c r="I210" s="261"/>
      <c r="J210" s="261"/>
      <c r="K210" s="305"/>
    </row>
    <row r="211" ht="15" customHeight="1">
      <c r="B211" s="322"/>
      <c r="C211" s="290"/>
      <c r="D211" s="290"/>
      <c r="E211" s="290"/>
      <c r="F211" s="283" t="s">
        <v>641</v>
      </c>
      <c r="G211" s="268"/>
      <c r="H211" s="309" t="s">
        <v>79</v>
      </c>
      <c r="I211" s="309"/>
      <c r="J211" s="309"/>
      <c r="K211" s="323"/>
    </row>
    <row r="212" ht="15" customHeight="1">
      <c r="B212" s="322"/>
      <c r="C212" s="290"/>
      <c r="D212" s="290"/>
      <c r="E212" s="290"/>
      <c r="F212" s="283" t="s">
        <v>642</v>
      </c>
      <c r="G212" s="268"/>
      <c r="H212" s="309" t="s">
        <v>167</v>
      </c>
      <c r="I212" s="309"/>
      <c r="J212" s="309"/>
      <c r="K212" s="323"/>
    </row>
    <row r="213" ht="15" customHeight="1">
      <c r="B213" s="322"/>
      <c r="C213" s="290"/>
      <c r="D213" s="290"/>
      <c r="E213" s="290"/>
      <c r="F213" s="324"/>
      <c r="G213" s="268"/>
      <c r="H213" s="325"/>
      <c r="I213" s="325"/>
      <c r="J213" s="325"/>
      <c r="K213" s="323"/>
    </row>
    <row r="214" ht="15" customHeight="1">
      <c r="B214" s="322"/>
      <c r="C214" s="261" t="s">
        <v>767</v>
      </c>
      <c r="D214" s="290"/>
      <c r="E214" s="290"/>
      <c r="F214" s="283">
        <v>1</v>
      </c>
      <c r="G214" s="268"/>
      <c r="H214" s="309" t="s">
        <v>805</v>
      </c>
      <c r="I214" s="309"/>
      <c r="J214" s="309"/>
      <c r="K214" s="323"/>
    </row>
    <row r="215" ht="15" customHeight="1">
      <c r="B215" s="322"/>
      <c r="C215" s="290"/>
      <c r="D215" s="290"/>
      <c r="E215" s="290"/>
      <c r="F215" s="283">
        <v>2</v>
      </c>
      <c r="G215" s="268"/>
      <c r="H215" s="309" t="s">
        <v>806</v>
      </c>
      <c r="I215" s="309"/>
      <c r="J215" s="309"/>
      <c r="K215" s="323"/>
    </row>
    <row r="216" ht="15" customHeight="1">
      <c r="B216" s="322"/>
      <c r="C216" s="290"/>
      <c r="D216" s="290"/>
      <c r="E216" s="290"/>
      <c r="F216" s="283">
        <v>3</v>
      </c>
      <c r="G216" s="268"/>
      <c r="H216" s="309" t="s">
        <v>807</v>
      </c>
      <c r="I216" s="309"/>
      <c r="J216" s="309"/>
      <c r="K216" s="323"/>
    </row>
    <row r="217" ht="15" customHeight="1">
      <c r="B217" s="322"/>
      <c r="C217" s="290"/>
      <c r="D217" s="290"/>
      <c r="E217" s="290"/>
      <c r="F217" s="283">
        <v>4</v>
      </c>
      <c r="G217" s="268"/>
      <c r="H217" s="309" t="s">
        <v>808</v>
      </c>
      <c r="I217" s="309"/>
      <c r="J217" s="309"/>
      <c r="K217" s="323"/>
    </row>
    <row r="218" ht="12.75" customHeight="1">
      <c r="B218" s="326"/>
      <c r="C218" s="327"/>
      <c r="D218" s="327"/>
      <c r="E218" s="327"/>
      <c r="F218" s="327"/>
      <c r="G218" s="327"/>
      <c r="H218" s="327"/>
      <c r="I218" s="327"/>
      <c r="J218" s="327"/>
      <c r="K218" s="328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Hančík Jakub</dc:creator>
  <cp:lastModifiedBy>Hančík Jakub</cp:lastModifiedBy>
  <dcterms:created xsi:type="dcterms:W3CDTF">2019-02-15T13:41:30Z</dcterms:created>
  <dcterms:modified xsi:type="dcterms:W3CDTF">2019-02-15T13:41:36Z</dcterms:modified>
</cp:coreProperties>
</file>