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E:\VZ\Choceň\01 ZD -18.10\Final\"/>
    </mc:Choice>
  </mc:AlternateContent>
  <xr:revisionPtr revIDLastSave="0" documentId="13_ncr:1_{01FE7A63-A1BF-4428-AEE7-D32977378B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ýkaz výměr" sheetId="2" r:id="rId1"/>
    <sheet name="Celkové náklady" sheetId="1" r:id="rId2"/>
    <sheet name="Stanovení ceny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3" l="1"/>
  <c r="E23" i="3" s="1"/>
  <c r="D22" i="3"/>
  <c r="E22" i="3" s="1"/>
  <c r="D21" i="3"/>
  <c r="E21" i="3" s="1"/>
  <c r="D18" i="3"/>
  <c r="E18" i="3" s="1"/>
  <c r="E24" i="3" l="1"/>
  <c r="E98" i="3"/>
  <c r="F98" i="3" s="1"/>
  <c r="F147" i="3"/>
  <c r="E147" i="3"/>
  <c r="D147" i="3"/>
  <c r="C147" i="3"/>
  <c r="F144" i="3"/>
  <c r="E144" i="3"/>
  <c r="D144" i="3"/>
  <c r="C144" i="3"/>
  <c r="F141" i="3"/>
  <c r="E141" i="3"/>
  <c r="D141" i="3"/>
  <c r="C141" i="3"/>
  <c r="F160" i="3"/>
  <c r="F161" i="3" s="1"/>
  <c r="E160" i="3"/>
  <c r="E161" i="3" s="1"/>
  <c r="D160" i="3"/>
  <c r="D161" i="3" s="1"/>
  <c r="C160" i="3"/>
  <c r="C161" i="3" s="1"/>
  <c r="F157" i="3"/>
  <c r="F158" i="3" s="1"/>
  <c r="E157" i="3"/>
  <c r="E158" i="3" s="1"/>
  <c r="D157" i="3"/>
  <c r="D158" i="3" s="1"/>
  <c r="C157" i="3"/>
  <c r="C158" i="3" s="1"/>
  <c r="F154" i="3"/>
  <c r="F155" i="3" s="1"/>
  <c r="E154" i="3"/>
  <c r="E155" i="3" s="1"/>
  <c r="D154" i="3"/>
  <c r="D155" i="3" s="1"/>
  <c r="C154" i="3"/>
  <c r="C155" i="3" s="1"/>
  <c r="F145" i="3"/>
  <c r="E145" i="3"/>
  <c r="D145" i="3"/>
  <c r="C145" i="3"/>
  <c r="F142" i="3"/>
  <c r="E142" i="3"/>
  <c r="D142" i="3"/>
  <c r="C142" i="3"/>
  <c r="F138" i="3"/>
  <c r="E138" i="3"/>
  <c r="D138" i="3"/>
  <c r="C138" i="3"/>
  <c r="F139" i="3"/>
  <c r="E139" i="3"/>
  <c r="E140" i="3" s="1"/>
  <c r="D139" i="3"/>
  <c r="D140" i="3" s="1"/>
  <c r="C139" i="3"/>
  <c r="F151" i="3"/>
  <c r="E151" i="3"/>
  <c r="D151" i="3"/>
  <c r="C151" i="3"/>
  <c r="F136" i="3"/>
  <c r="E136" i="3"/>
  <c r="D136" i="3"/>
  <c r="C136" i="3"/>
  <c r="E146" i="3" l="1"/>
  <c r="C146" i="3"/>
  <c r="D187" i="3"/>
  <c r="C187" i="3"/>
  <c r="F187" i="3"/>
  <c r="E187" i="3"/>
  <c r="F146" i="3"/>
  <c r="F143" i="3"/>
  <c r="D146" i="3"/>
  <c r="C143" i="3"/>
  <c r="F140" i="3"/>
  <c r="C140" i="3"/>
  <c r="E143" i="3"/>
  <c r="D143" i="3"/>
  <c r="E92" i="3"/>
  <c r="F92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E49" i="3" s="1"/>
  <c r="D43" i="3"/>
  <c r="E43" i="3" s="1"/>
  <c r="D42" i="3"/>
  <c r="E42" i="3" s="1"/>
  <c r="D41" i="3"/>
  <c r="F41" i="3" s="1"/>
  <c r="D40" i="3"/>
  <c r="E40" i="3" s="1"/>
  <c r="D39" i="3"/>
  <c r="E39" i="3" s="1"/>
  <c r="F39" i="3" s="1"/>
  <c r="D38" i="3"/>
  <c r="E38" i="3" s="1"/>
  <c r="D37" i="3"/>
  <c r="E37" i="3" s="1"/>
  <c r="D36" i="3"/>
  <c r="E36" i="3" s="1"/>
  <c r="D35" i="3"/>
  <c r="E35" i="3" s="1"/>
  <c r="D34" i="3"/>
  <c r="E34" i="3" s="1"/>
  <c r="E116" i="3"/>
  <c r="F116" i="3" s="1"/>
  <c r="E115" i="3"/>
  <c r="F115" i="3" s="1"/>
  <c r="E114" i="3"/>
  <c r="F114" i="3" s="1"/>
  <c r="E113" i="3"/>
  <c r="F113" i="3" s="1"/>
  <c r="E111" i="3"/>
  <c r="F111" i="3" s="1"/>
  <c r="E110" i="3"/>
  <c r="F110" i="3" s="1"/>
  <c r="E109" i="3"/>
  <c r="F109" i="3" s="1"/>
  <c r="E108" i="3"/>
  <c r="F108" i="3" s="1"/>
  <c r="E107" i="3"/>
  <c r="F107" i="3" s="1"/>
  <c r="E106" i="3"/>
  <c r="F106" i="3" s="1"/>
  <c r="E105" i="3"/>
  <c r="F105" i="3" s="1"/>
  <c r="E104" i="3"/>
  <c r="F104" i="3" s="1"/>
  <c r="E103" i="3"/>
  <c r="F103" i="3" s="1"/>
  <c r="E102" i="3"/>
  <c r="F102" i="3" s="1"/>
  <c r="E101" i="3"/>
  <c r="F101" i="3" s="1"/>
  <c r="E99" i="3"/>
  <c r="F99" i="3" s="1"/>
  <c r="E97" i="3"/>
  <c r="F97" i="3" s="1"/>
  <c r="E96" i="3"/>
  <c r="F96" i="3" s="1"/>
  <c r="E95" i="3"/>
  <c r="F95" i="3" s="1"/>
  <c r="E91" i="3"/>
  <c r="E90" i="3"/>
  <c r="E89" i="3"/>
  <c r="E88" i="3"/>
  <c r="E94" i="3"/>
  <c r="F94" i="3" s="1"/>
  <c r="D75" i="3"/>
  <c r="E75" i="3" s="1"/>
  <c r="E76" i="3" s="1"/>
  <c r="D9" i="3"/>
  <c r="E9" i="3" s="1"/>
  <c r="C26" i="1"/>
  <c r="C68" i="3"/>
  <c r="D68" i="3" s="1"/>
  <c r="D47" i="3"/>
  <c r="E47" i="3" s="1"/>
  <c r="D46" i="3"/>
  <c r="F46" i="3" s="1"/>
  <c r="D45" i="3"/>
  <c r="E45" i="3" s="1"/>
  <c r="D33" i="3"/>
  <c r="E33" i="3" s="1"/>
  <c r="F38" i="3" l="1"/>
  <c r="F42" i="3"/>
  <c r="F45" i="3"/>
  <c r="F47" i="3"/>
  <c r="F33" i="3"/>
  <c r="F37" i="3"/>
  <c r="F35" i="3"/>
  <c r="F52" i="3"/>
  <c r="F56" i="3"/>
  <c r="F36" i="3"/>
  <c r="F43" i="3"/>
  <c r="F49" i="3"/>
  <c r="F53" i="3"/>
  <c r="E41" i="3"/>
  <c r="F50" i="3"/>
  <c r="F54" i="3"/>
  <c r="F34" i="3"/>
  <c r="F40" i="3"/>
  <c r="F51" i="3"/>
  <c r="F55" i="3"/>
  <c r="F57" i="3" l="1"/>
  <c r="F188" i="3" s="1"/>
  <c r="F91" i="3"/>
  <c r="F90" i="3"/>
  <c r="F89" i="3"/>
  <c r="F88" i="3"/>
  <c r="C67" i="3"/>
  <c r="D67" i="3" s="1"/>
  <c r="D10" i="3"/>
  <c r="E10" i="3" s="1"/>
  <c r="D8" i="3"/>
  <c r="E8" i="3" s="1"/>
  <c r="E46" i="3"/>
  <c r="D188" i="3" l="1"/>
  <c r="E188" i="3"/>
  <c r="F117" i="3"/>
  <c r="D191" i="3" s="1"/>
  <c r="D69" i="3"/>
  <c r="D189" i="3" s="1"/>
  <c r="E57" i="3"/>
  <c r="C190" i="3"/>
  <c r="E190" i="3"/>
  <c r="D190" i="3"/>
  <c r="F190" i="3"/>
  <c r="E11" i="3"/>
  <c r="F191" i="3" l="1"/>
  <c r="E189" i="3"/>
  <c r="F189" i="3"/>
  <c r="C189" i="3"/>
  <c r="C191" i="3"/>
  <c r="E191" i="3"/>
  <c r="C188" i="3"/>
  <c r="E186" i="3"/>
  <c r="D186" i="3"/>
  <c r="C186" i="3"/>
  <c r="F186" i="3"/>
  <c r="F135" i="3" l="1"/>
  <c r="F134" i="3" s="1"/>
  <c r="E135" i="3"/>
  <c r="E134" i="3" s="1"/>
  <c r="D135" i="3"/>
  <c r="D134" i="3" s="1"/>
  <c r="C135" i="3"/>
  <c r="C134" i="3" s="1"/>
  <c r="F176" i="3"/>
  <c r="E176" i="3"/>
  <c r="D176" i="3"/>
  <c r="C176" i="3"/>
  <c r="F163" i="3"/>
  <c r="F164" i="3" s="1"/>
  <c r="E163" i="3"/>
  <c r="E164" i="3" s="1"/>
  <c r="D163" i="3"/>
  <c r="D164" i="3" s="1"/>
  <c r="F152" i="3"/>
  <c r="E152" i="3"/>
  <c r="D152" i="3"/>
  <c r="F148" i="3"/>
  <c r="E148" i="3"/>
  <c r="D148" i="3"/>
  <c r="C163" i="3"/>
  <c r="C164" i="3" s="1"/>
  <c r="C152" i="3"/>
  <c r="C148" i="3"/>
  <c r="D171" i="3" l="1"/>
  <c r="E137" i="3"/>
  <c r="F137" i="3"/>
  <c r="E149" i="3"/>
  <c r="F149" i="3"/>
  <c r="D137" i="3"/>
  <c r="D149" i="3"/>
  <c r="C149" i="3"/>
  <c r="C137" i="3"/>
  <c r="C165" i="3" l="1"/>
  <c r="C192" i="3" s="1"/>
  <c r="F165" i="3"/>
  <c r="F192" i="3" s="1"/>
  <c r="D165" i="3"/>
  <c r="D192" i="3" s="1"/>
  <c r="E165" i="3"/>
  <c r="E192" i="3" s="1"/>
  <c r="D179" i="3"/>
  <c r="D180" i="3" s="1"/>
  <c r="D183" i="3" s="1"/>
  <c r="D177" i="3"/>
  <c r="D182" i="3" s="1"/>
  <c r="E171" i="3"/>
  <c r="E179" i="3" s="1"/>
  <c r="E180" i="3" s="1"/>
  <c r="E183" i="3" s="1"/>
  <c r="F171" i="3"/>
  <c r="F179" i="3" s="1"/>
  <c r="F180" i="3" s="1"/>
  <c r="F183" i="3" s="1"/>
  <c r="C171" i="3"/>
  <c r="D184" i="3" l="1"/>
  <c r="D193" i="3" s="1"/>
  <c r="D194" i="3" s="1"/>
  <c r="E177" i="3"/>
  <c r="E182" i="3" s="1"/>
  <c r="E184" i="3" s="1"/>
  <c r="E193" i="3" s="1"/>
  <c r="F177" i="3"/>
  <c r="F182" i="3" s="1"/>
  <c r="F184" i="3" s="1"/>
  <c r="F193" i="3" s="1"/>
  <c r="C179" i="3"/>
  <c r="C180" i="3" s="1"/>
  <c r="C183" i="3" s="1"/>
  <c r="C177" i="3"/>
  <c r="C182" i="3" s="1"/>
  <c r="F194" i="3" l="1"/>
  <c r="C19" i="1" s="1"/>
  <c r="C21" i="1" s="1"/>
  <c r="C11" i="1"/>
  <c r="C13" i="1" s="1"/>
  <c r="E194" i="3"/>
  <c r="C15" i="1" s="1"/>
  <c r="C17" i="1" s="1"/>
  <c r="C184" i="3"/>
  <c r="C193" i="3" s="1"/>
  <c r="C194" i="3" l="1"/>
  <c r="C7" i="1" s="1"/>
  <c r="C24" i="1" s="1"/>
  <c r="C28" i="1" l="1"/>
  <c r="C9" i="1"/>
</calcChain>
</file>

<file path=xl/sharedStrings.xml><?xml version="1.0" encoding="utf-8"?>
<sst xmlns="http://schemas.openxmlformats.org/spreadsheetml/2006/main" count="435" uniqueCount="279">
  <si>
    <t>Jednotkové množství</t>
  </si>
  <si>
    <t>t</t>
  </si>
  <si>
    <t>Výkaz výměr - stanovení nabídkové ceny</t>
  </si>
  <si>
    <t>Výkaz Výměr</t>
  </si>
  <si>
    <t>Jednotková cena bez DPH (za 1 t)</t>
  </si>
  <si>
    <t xml:space="preserve">* cena zahrnuje veškeré činnosti stanovené v bodě 2 zadávací dokumentace </t>
  </si>
  <si>
    <t>Nabídková cena dle výkazu výměr - Stanovení nabídkové ceny</t>
  </si>
  <si>
    <t>* Za  správnost stanovené sazby DPH nese odpovědnost účastník zadávacího řízení.</t>
  </si>
  <si>
    <t>Účastník:</t>
  </si>
  <si>
    <t>Odpad – nakládání</t>
  </si>
  <si>
    <t>Poplatek za uložení odpadu na skládku</t>
  </si>
  <si>
    <t>v zákonné výši</t>
  </si>
  <si>
    <t>Cena celkem za 1. rok bez DPH (Kč)</t>
  </si>
  <si>
    <t>Cena celkem za 2. rok bez DPH (Kč)</t>
  </si>
  <si>
    <t>Výše DPH za 2. rok (Kč)</t>
  </si>
  <si>
    <t>Výše DPH za 1. rok (Kč)</t>
  </si>
  <si>
    <t>Cena celkem za 1. rok včetně DPH (Kč)</t>
  </si>
  <si>
    <t>Cena celkem za 3. rok bez DPH (Kč)</t>
  </si>
  <si>
    <t>Výše DPH za 3. rok (Kč)</t>
  </si>
  <si>
    <t>Cena celkem za 3. rok včetně DPH (Kč)</t>
  </si>
  <si>
    <t>Cena celkem za 2. rok včetně DPH (Kč)</t>
  </si>
  <si>
    <t>Cena celkem za 4. rok bez DPH (Kč)</t>
  </si>
  <si>
    <t>Výše DPH za 4. rok (Kč)</t>
  </si>
  <si>
    <t>Cena celkem za 4. rok včetně DPH (Kč)</t>
  </si>
  <si>
    <t>Poplatek za skládkování</t>
  </si>
  <si>
    <t>ROK:</t>
  </si>
  <si>
    <t>1. rok</t>
  </si>
  <si>
    <t>2. rok</t>
  </si>
  <si>
    <t>3.rok</t>
  </si>
  <si>
    <t>4.rok</t>
  </si>
  <si>
    <t>Poplatek za skládkování celkem</t>
  </si>
  <si>
    <t>Cena celkem za rok*</t>
  </si>
  <si>
    <t>Poplatek bez slevy za 1 t</t>
  </si>
  <si>
    <r>
      <rPr>
        <b/>
        <u/>
        <sz val="18"/>
        <color theme="1"/>
        <rFont val="Times New Roman"/>
        <family val="1"/>
        <charset val="238"/>
      </rPr>
      <t>Návod pro vyplnění:</t>
    </r>
    <r>
      <rPr>
        <b/>
        <sz val="18"/>
        <color theme="1"/>
        <rFont val="Times New Roman"/>
        <family val="1"/>
        <charset val="238"/>
      </rPr>
      <t xml:space="preserve"> účastník vyplní pouze vyznačená, tzn. odemčená a podbarvená pole - žlutě, na všech záložkách  </t>
    </r>
  </si>
  <si>
    <t xml:space="preserve">Množství skládkovného odpadu </t>
  </si>
  <si>
    <t>Cena za nakládání</t>
  </si>
  <si>
    <t>Jednotková cena za 1 t</t>
  </si>
  <si>
    <t>Limit pro slevu (t/obyv)</t>
  </si>
  <si>
    <t>Poplatek se slevou za 1 t</t>
  </si>
  <si>
    <t>Max. množství odpadu se slevou (t):</t>
  </si>
  <si>
    <t>Množství odpadu se slevou (t):</t>
  </si>
  <si>
    <t>Max. množství odpadu bez slevy (t):</t>
  </si>
  <si>
    <t>Množství odpadu bez slevy (t):</t>
  </si>
  <si>
    <t>Výše poplatku se slevou (§157)</t>
  </si>
  <si>
    <t>Ostatní - poplatek bez slevy</t>
  </si>
  <si>
    <t>Výkaz výměr - SKO</t>
  </si>
  <si>
    <r>
      <t>Sběrné nádoby na SKO</t>
    </r>
    <r>
      <rPr>
        <b/>
        <sz val="12"/>
        <color rgb="FF000000"/>
        <rFont val="Times New Roman"/>
        <family val="1"/>
        <charset val="238"/>
      </rPr>
      <t>*</t>
    </r>
  </si>
  <si>
    <t>1 100 l</t>
  </si>
  <si>
    <t>Výkaz výměr - separace</t>
  </si>
  <si>
    <t>Výkaz výměr - Spotřební materiál</t>
  </si>
  <si>
    <t>Dodání spotřebního materiálu</t>
  </si>
  <si>
    <t>Jednotka</t>
  </si>
  <si>
    <t>Jednotková cena bez DPH za 1 ks</t>
  </si>
  <si>
    <t>Délka pronájmu</t>
  </si>
  <si>
    <t>Výkaz výměr - Odpad - nakládání</t>
  </si>
  <si>
    <t>Kovy (kat. č. 20 01 40)</t>
  </si>
  <si>
    <t>Obaly obsahující zbytky nebezpečných látek nebo obaly těmito látkami znečištěné (kat. č. 15 01 10)</t>
  </si>
  <si>
    <t>Rozpouštědla (kat. č. 20 01 13)</t>
  </si>
  <si>
    <t>Kyseliny (kat. č. 20 01 14)</t>
  </si>
  <si>
    <t>Pesticidy (kat. č. 20 01 19)</t>
  </si>
  <si>
    <t>Olej a tuk neuvedený pod číslem 200125 (kat. č. 20 01 26)</t>
  </si>
  <si>
    <t xml:space="preserve">Barvy, tiskařské barvy, lepidla, pryskyřice obsahující nebezpečné látky (kat. č. 20 01 27) </t>
  </si>
  <si>
    <t>Směsi nebo oddělené frakce betonu, cihel, tašek a keramických výrobků neuvedené pod číslem 17 01 06 (kat. č. 17 01 07)</t>
  </si>
  <si>
    <t>Směsné stavební a demoliční odpady neuvedené pod čísly 17 09 01, 17 09 02 a 17 09 03 (kat. č. 17 09 04)</t>
  </si>
  <si>
    <t>Papír – 1 100 l</t>
  </si>
  <si>
    <t>1 měsíc</t>
  </si>
  <si>
    <t>Vývoz nádob - SKO</t>
  </si>
  <si>
    <t>Objem sběrných nádob</t>
  </si>
  <si>
    <t>Počet nádob</t>
  </si>
  <si>
    <t>Počet svozů / rok</t>
  </si>
  <si>
    <t>Cena za vývoz celkem bez DPH</t>
  </si>
  <si>
    <t xml:space="preserve">* cena zahrnuje veškeré činnosti stanovené v bodě 2 zadávací dokumentace, s výjimkou části díla, které je oceněno samostatně, zejména nakládání s převzatými odpady </t>
  </si>
  <si>
    <t>Vývoz nádob - separace</t>
  </si>
  <si>
    <t>Typ nádoby</t>
  </si>
  <si>
    <t>Celkem vývoz nádob – separace</t>
  </si>
  <si>
    <t>Dodávka</t>
  </si>
  <si>
    <t>počet / ks / rok</t>
  </si>
  <si>
    <t>Jednotková cena bez DPH za 1 kus</t>
  </si>
  <si>
    <t>Cena za rok</t>
  </si>
  <si>
    <t>Dodání materiálu - celkem</t>
  </si>
  <si>
    <t xml:space="preserve">Nakládání se separovanými odpady </t>
  </si>
  <si>
    <t>Kat. číslo odpadu</t>
  </si>
  <si>
    <t>Název druhu odpadu</t>
  </si>
  <si>
    <t>Kategorie odpadu</t>
  </si>
  <si>
    <t>Množství odpadu  (t)</t>
  </si>
  <si>
    <t>Cena celkem bez DPH</t>
  </si>
  <si>
    <t>20 01 01</t>
  </si>
  <si>
    <t>O</t>
  </si>
  <si>
    <t>20 01 39</t>
  </si>
  <si>
    <t>20 01 02</t>
  </si>
  <si>
    <t>20 01 40</t>
  </si>
  <si>
    <t xml:space="preserve">Kovy </t>
  </si>
  <si>
    <t>N</t>
  </si>
  <si>
    <t>Papír a lepenka - nádoby</t>
  </si>
  <si>
    <t>Plasty - nádoby</t>
  </si>
  <si>
    <t>15 01 10</t>
  </si>
  <si>
    <t>20 01 13</t>
  </si>
  <si>
    <t>20 01 14</t>
  </si>
  <si>
    <t>20 01 15</t>
  </si>
  <si>
    <t>20 01 19</t>
  </si>
  <si>
    <t xml:space="preserve">Obaly obsahující zbytky nebezpečných látek nebo obaly těmito látkami znečištěné </t>
  </si>
  <si>
    <t xml:space="preserve">Zásady </t>
  </si>
  <si>
    <t xml:space="preserve">Pesticidy </t>
  </si>
  <si>
    <t>20 01 26</t>
  </si>
  <si>
    <t>20 01 27</t>
  </si>
  <si>
    <t>Barvy, tiskařské barvy, lepidla, pryskyřice obsahující nebezpečné látky</t>
  </si>
  <si>
    <t xml:space="preserve">Směsi nebo oddělené frakce betonu, cihel, tašek a keramických výrobků neuvedené pod číslem 17 01 06 </t>
  </si>
  <si>
    <t>17 09 04</t>
  </si>
  <si>
    <t>17 01 07</t>
  </si>
  <si>
    <t xml:space="preserve">Směsné stavební a demoliční odpady neuvedené pod čísly 17 09 01, 17 09 02 a 17 09 03 </t>
  </si>
  <si>
    <t>Nakládání s odpady celkem</t>
  </si>
  <si>
    <t>Vývoz nádob SKO</t>
  </si>
  <si>
    <t>Vývoz nádob separace</t>
  </si>
  <si>
    <t>Nákup spotřebního vybavení</t>
  </si>
  <si>
    <t>Jednotková cena bez DPH (za jeden výsyp jedné nádoby)*</t>
  </si>
  <si>
    <t>* cena zahrnuje veškeré činnosti stanovené v bodě 2 zadávací dokumentace týkající se svozu odpadů (cena nezahrnuje pronájem nádob, nákup pytlů a nakládání s převzatými odpady, cena za nakládání s převzatými odpady se uvede do tabulky Odpad-nakládání).</t>
  </si>
  <si>
    <t>1x za 2 týdny</t>
  </si>
  <si>
    <t>Sběrné nádoby na separované odpady</t>
  </si>
  <si>
    <t>Veřejná separační stání</t>
  </si>
  <si>
    <t>Plasty -  1 100 l</t>
  </si>
  <si>
    <t>Sklo - 1 100 l</t>
  </si>
  <si>
    <t>Nádoby u rodinných a bytových domů</t>
  </si>
  <si>
    <t>1 x za 2 týdny</t>
  </si>
  <si>
    <t>Stavební materiály obsahující azbest
(kat. č. 17 06 05)</t>
  </si>
  <si>
    <t>Počet obyvatel obce:</t>
  </si>
  <si>
    <t>17 06 05</t>
  </si>
  <si>
    <t>Stavební materiály obsahující azbest</t>
  </si>
  <si>
    <t>Sklo</t>
  </si>
  <si>
    <t>Podzemní kontejnery</t>
  </si>
  <si>
    <t>1 x za týden</t>
  </si>
  <si>
    <t>Papír – 240 l  od RD</t>
  </si>
  <si>
    <t>Papír – 120 l  od RD</t>
  </si>
  <si>
    <t>Plast – 240 l  od RD</t>
  </si>
  <si>
    <t>Plast – 120 l  od RD</t>
  </si>
  <si>
    <t>Bioodpady – 240 l</t>
  </si>
  <si>
    <t>Bioodpady – 120 l</t>
  </si>
  <si>
    <t>Nabídková cena bez DPH v Kč za 4 roky</t>
  </si>
  <si>
    <t>Výše DPH v Kč za 4 roky</t>
  </si>
  <si>
    <t>Nabídková cena včetně DPH v Kč za 4 roky</t>
  </si>
  <si>
    <t>Jednotková cena bez DPH za 1 vývoz</t>
  </si>
  <si>
    <t>20 01 38</t>
  </si>
  <si>
    <t>110/120 l</t>
  </si>
  <si>
    <t>240 l</t>
  </si>
  <si>
    <t>1 x za  týden</t>
  </si>
  <si>
    <t>1 x za 3týdny</t>
  </si>
  <si>
    <t>Papír – podzemní kontejner – 3 000 l</t>
  </si>
  <si>
    <t>Plasty - podzemní kontejner – 3 000 l</t>
  </si>
  <si>
    <t>Sklo – podzemní kontejner – dual 2x 1500 l</t>
  </si>
  <si>
    <t>1 x za 3 týdny</t>
  </si>
  <si>
    <t>1 x týdně / 1 x za 2 týdny</t>
  </si>
  <si>
    <t>Známka na nádobu</t>
  </si>
  <si>
    <t>ks</t>
  </si>
  <si>
    <t>Pytel na PLAST</t>
  </si>
  <si>
    <t>Výkaz výměr - Pronájem kontejneru</t>
  </si>
  <si>
    <t>Pronájem kontejnerů na Překladiště</t>
  </si>
  <si>
    <t>Jednotková cena bez DPH za pronájem jednoho VOK za měsíc</t>
  </si>
  <si>
    <r>
      <t>Kont. Abroll o objemu 40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</t>
    </r>
  </si>
  <si>
    <t>** zadavatel si vyhrazuje právo upravovat četnost svozu dle aktuálních potřeb a požadavků občanů města, případně realizovat vývoz na výzvu</t>
  </si>
  <si>
    <t xml:space="preserve">Četnost vývozu** </t>
  </si>
  <si>
    <t xml:space="preserve">Cena za nakládání s odpady převzatými v rámci svozu SKO a separovaných odpadů </t>
  </si>
  <si>
    <t>Jednotková cena bez DPH (za 1 t)*</t>
  </si>
  <si>
    <t>Papír a lepenka (kat. č. 20 01 01)</t>
  </si>
  <si>
    <t>Sklo (kat. č. 20 01 02)</t>
  </si>
  <si>
    <t>Plasty (kat. č. 20 01 39)</t>
  </si>
  <si>
    <t>Směsný komunální odpad (kat. č. 20 03 01)** - skládkování</t>
  </si>
  <si>
    <t>Směsný komunální odpad (kat. č. 20 03 01) – jiné nakládání než skládkování</t>
  </si>
  <si>
    <t xml:space="preserve">Cena za nakládání s odpady převzatých na sběrném dvoře nebo překladišti </t>
  </si>
  <si>
    <t xml:space="preserve">Papír a lepenka (kat. č. 20 01 01) </t>
  </si>
  <si>
    <t>Dřevo (kat. č. 20 01 38)</t>
  </si>
  <si>
    <t>Plasty (kat. č. 20 01 39) - překladiště</t>
  </si>
  <si>
    <t>Odpadní tiskařský toner obsahující nebezpečné látky (kat. č. 08 03 17)</t>
  </si>
  <si>
    <t>Kovové obaly obsahující nebezpečnou výplňovou hmotu (např. azbest), včetně prázdných tlakových nádob (kat. č. 15 01 11)</t>
  </si>
  <si>
    <t>Absorpční činidla, filtrační materiály (včetně olejových filtrů jinak blíže neurčených), čistící tkaniny, ochranné oděvy znečištěné nebezpečnými látkami (kat. č. 15 02 02)</t>
  </si>
  <si>
    <t>Olejové filtry (kat. č. 16 01 07)</t>
  </si>
  <si>
    <t>Zásady (kat. č. 20 01 15)</t>
  </si>
  <si>
    <t>Asfaltové směsi neuvedené pod číslem 17 03 01 (kat. č. 17 03 02)</t>
  </si>
  <si>
    <t>Jiný biologicky nerozložitelný odpad (kat. č. 20 02 03)** - překladiště - skládkování</t>
  </si>
  <si>
    <t>Jiný biologicky nerozložitelný odpad (kat. č. 20 02 03) – překladiště – jiné nakládání než skládkování</t>
  </si>
  <si>
    <t>Směsný komunální odpad  (kat. č. 20 03 01)** - překladiště - skládkování</t>
  </si>
  <si>
    <t>Směsný komunální odpad (kat. č. 20 03 01) - překladiště - jiné nakládání než skládkování</t>
  </si>
  <si>
    <t>Uliční smetky (kat. č. 20 03 03)** - překladiště - skládkování</t>
  </si>
  <si>
    <t>Uliční smetky (kat. č. 20 03 03) - překladiště – jiné nakládání než skládkování</t>
  </si>
  <si>
    <t>Objemný odpad (kat. č. 20 03 07)** - překladiště - skládkování</t>
  </si>
  <si>
    <t xml:space="preserve">Objemný odpad (kat. č. 20 03 07) - překladiště – jiné nakládání než skládkování </t>
  </si>
  <si>
    <t>** ceny jsou uvedeny bez poplatku za uložení odpadu na skládku, poplatek bude k ceně připočten v aktuální výši dle zákona.</t>
  </si>
  <si>
    <t>* cena zahrnuje pouze nakládání s odpady, ostatní náklady spojené s výsypem nádob na SKO a separované odpady jsou zahrnuty v jednotkové ceně za výsyp nádob, účastník je oprávněn ocenit položku nulou, případně záporným číslem, záporně oceněná položka bude chápana jako platba zadavateli za převzaté odpady.</t>
  </si>
  <si>
    <t>Jednotková cena bez DPH (za 1 t)***</t>
  </si>
  <si>
    <t>** u odpadů přebíraných na sběrném dvoře nebo překladišti cena zahrnuje veškeré náklady na následné nakládání s převzatým odpadem, účastník je oprávněn ocenit položku nulou, případně záporným číslem, záporně oceněná položka bude chápana jako platba zadavateli za převzaté odpady.</t>
  </si>
  <si>
    <t>Množství produkovaného SKO * - svoz</t>
  </si>
  <si>
    <t>Množství produkovaného Jiný biologicky nerozložitelný odpad* - překladiště</t>
  </si>
  <si>
    <t>Množství produkovaného SKO * - překladiště</t>
  </si>
  <si>
    <t>Množství produkovaného Uliční smetky * - překladiště</t>
  </si>
  <si>
    <t>Množství produkovaného Objemný odpad * - překladiště</t>
  </si>
  <si>
    <t xml:space="preserve">Nakládání s potenciálně skládkovanými odpady </t>
  </si>
  <si>
    <t>Množství skládkovaného  odpadu</t>
  </si>
  <si>
    <t xml:space="preserve">*jedná se o předpokládané (pro stanovení nabídkové ceny závazné) množství odpadu 1100 t (kódy 200301, 200203, 200303 a 200307), jehož produkce se předpokládá a které by mohlo být uloženo na skládce. V případě, že uchazeč bude s převzatým odpadem nakládat jiným konečným způsobem než skládkováním, (např. energetické využití), pak je oprávněn o toto množství výše uvednou hodnotu ponížit, (doplní ho do podžluceného pole) což se promítne do řádku Poplatek za skládkování. Uchazeč současně do nabídky uvede jakým jiným způsobem bude s odpadem (kódy 200301, 200203, 200303 a 200307) nakládat a toto sdělení (zejména množství odpadů kódy 200301, 200203, 200303 a 200307, které nebude skládkováno) bude pro uchazeče závazné a bude zapracováno do smlouvy o dílo před jejím podpisem.     </t>
  </si>
  <si>
    <t>Sklo - 2x 1500 l</t>
  </si>
  <si>
    <t>Plast – 3 000 l</t>
  </si>
  <si>
    <t>Papír – 3 000 l</t>
  </si>
  <si>
    <t xml:space="preserve">Kont. Abroll o objemu 40 m3 </t>
  </si>
  <si>
    <t>Pronájem kontejnerů - celkem</t>
  </si>
  <si>
    <t>počet kontejnerů</t>
  </si>
  <si>
    <t xml:space="preserve">Nakládání s odpady </t>
  </si>
  <si>
    <t>Nakládání s odpady se svozu separovaných odpadů</t>
  </si>
  <si>
    <t>Nakládání s odpady převzatými na sběrném dvoře nebo překladišti</t>
  </si>
  <si>
    <t xml:space="preserve">Papír a lepenka </t>
  </si>
  <si>
    <t xml:space="preserve">Sklo </t>
  </si>
  <si>
    <t>Dřevo</t>
  </si>
  <si>
    <t>Plasty - překladiště</t>
  </si>
  <si>
    <t>08 03 17</t>
  </si>
  <si>
    <t>15 01 11</t>
  </si>
  <si>
    <t>15 02 02</t>
  </si>
  <si>
    <t>16 01 07</t>
  </si>
  <si>
    <t>Odpadní tiskařský toner obsahující nebezpečné látky</t>
  </si>
  <si>
    <t>Kovové obaly obsahující nebezpečnou výplňovou hmotu (např. azbest), včetně prázdných tlakových nádob</t>
  </si>
  <si>
    <t xml:space="preserve">Absorpční činidla, filtrační materiály (včetně olejových filtrů jinak blíže neurčených), čistící tkaniny, ochranné oděvy znečištěné nebezpečnými látkami </t>
  </si>
  <si>
    <t>Olejové filtry</t>
  </si>
  <si>
    <t>Rozpouštědla</t>
  </si>
  <si>
    <t>Kyseliny</t>
  </si>
  <si>
    <t>Olej a tuk neuvedený pod číslem 200125</t>
  </si>
  <si>
    <t>17 03 02</t>
  </si>
  <si>
    <t xml:space="preserve">Asfaltové směsi neuvedené pod číslem 170301 </t>
  </si>
  <si>
    <t>Plast - 240 l</t>
  </si>
  <si>
    <t>Plast - 120 l</t>
  </si>
  <si>
    <t>Sklo - 240 l</t>
  </si>
  <si>
    <t>Sklo - spodní výsyp</t>
  </si>
  <si>
    <t>Bioodpad - 770 l</t>
  </si>
  <si>
    <t>Papír - 1 100 l</t>
  </si>
  <si>
    <t>Plast - 1 100 l</t>
  </si>
  <si>
    <t>Jedlý olej a tuk (kat. č. 20 01 25)</t>
  </si>
  <si>
    <t>20 01 25</t>
  </si>
  <si>
    <t>Jedlý olej a tuk</t>
  </si>
  <si>
    <t>Kovy - 1 100 l - 1 700 l - spodní výsyp</t>
  </si>
  <si>
    <t>Kovy – 1 100 l - horní výsyp</t>
  </si>
  <si>
    <t>Kovy - 240 l</t>
  </si>
  <si>
    <t xml:space="preserve">Kovy – 1 100 l </t>
  </si>
  <si>
    <t>Cena za vývoz celkem bez DPH za rok 2025</t>
  </si>
  <si>
    <t>Cena za vývoz celkem bez DPH za rok 2026 a dál</t>
  </si>
  <si>
    <t>Jiný biologicky nerozložitelný odpad* - překladiště - skládkování</t>
  </si>
  <si>
    <t>Směsný komunální odpad - překladiště - skládkování</t>
  </si>
  <si>
    <t>Uliční smetky - překladiště - skládkování</t>
  </si>
  <si>
    <t>Směsný komunální odpad - překladiště - jiné nakládání než skládkování</t>
  </si>
  <si>
    <t>Uliční smetky - překladiště - jiné nakládání než skládkování</t>
  </si>
  <si>
    <t>Směsný komunální odpad - svoz - skládkování</t>
  </si>
  <si>
    <t>Objemný odpad - skládkování</t>
  </si>
  <si>
    <t>Směsný komunální odpad - jiné nakládání než skládkování</t>
  </si>
  <si>
    <t>Jiný biologicky nerozložitelný odpad* - překladiště - jiné nakládání než skládkování</t>
  </si>
  <si>
    <t>Objemný odpad - jiné nakládání než skládkování</t>
  </si>
  <si>
    <t>Cena za nakládání vybraným odpadem celkem</t>
  </si>
  <si>
    <t xml:space="preserve">Pronájem kontejnerů </t>
  </si>
  <si>
    <t>Nakládání s vybranými odpady</t>
  </si>
  <si>
    <t>Směsné obaly (kat.č. 15 01 06)</t>
  </si>
  <si>
    <t>15 01 06</t>
  </si>
  <si>
    <t>Směsné obaly</t>
  </si>
  <si>
    <t>Lze uvést 0 až 1000 t</t>
  </si>
  <si>
    <t>Lze uvést 0 až 50 t</t>
  </si>
  <si>
    <t>Lze uvést 0 až 200 t</t>
  </si>
  <si>
    <t>Lze uvést 0 až 90 t</t>
  </si>
  <si>
    <t>Lze uvést 0 až 900 t</t>
  </si>
  <si>
    <t>Provedení mimořádného svozu SKO</t>
  </si>
  <si>
    <t>Mimořádný svoz SKO</t>
  </si>
  <si>
    <t>Mimořádný svoz - SKO</t>
  </si>
  <si>
    <t>Činnost</t>
  </si>
  <si>
    <t>Mimořádný svoz</t>
  </si>
  <si>
    <t xml:space="preserve">Počet </t>
  </si>
  <si>
    <t>Jednotková cena bez DPH (za jeden svoz)</t>
  </si>
  <si>
    <t>Cena za svozy celkem bez DPH</t>
  </si>
  <si>
    <t>Celkem za mimořádné svozy nádob na SKO</t>
  </si>
  <si>
    <t>Mimořádné svozy SKO</t>
  </si>
  <si>
    <t>Četnost vývozu **</t>
  </si>
  <si>
    <t>Jednotková cena bez DPH za jeden mimořádný svoz</t>
  </si>
  <si>
    <t>Celkem vývoz nádob SKO - klasický svoz</t>
  </si>
  <si>
    <t>*v týdnu kdy není realizovaný pravidelný svoz</t>
  </si>
  <si>
    <t>1x za 2 týdny*</t>
  </si>
  <si>
    <t xml:space="preserve">Papír – 120 l  </t>
  </si>
  <si>
    <t xml:space="preserve">Papír – 240 l  </t>
  </si>
  <si>
    <t xml:space="preserve">Plast – 240 l  </t>
  </si>
  <si>
    <t xml:space="preserve">Plast – 120 l  </t>
  </si>
  <si>
    <t>Četnost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</si>
</sst>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0\ &quot;Kč&quot;"/>
    <numFmt numFmtId="166" formatCode="#,##0.00\ _K_č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sz val="11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9D9D9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283">
    <xf numFmtId="0" fontId="0" fillId="0" borderId="0" xfId="0"/>
    <xf numFmtId="0" fontId="5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4" xfId="0" applyFont="1" applyFill="1" applyBorder="1" applyAlignment="1" applyProtection="1">
      <alignment horizontal="center" vertical="center" wrapText="1"/>
      <protection hidden="1"/>
    </xf>
    <xf numFmtId="0" fontId="10" fillId="8" borderId="7" xfId="0" applyFont="1" applyFill="1" applyBorder="1" applyAlignment="1" applyProtection="1">
      <alignment horizontal="center" vertical="center" wrapText="1"/>
      <protection hidden="1"/>
    </xf>
    <xf numFmtId="4" fontId="10" fillId="8" borderId="7" xfId="0" applyNumberFormat="1" applyFont="1" applyFill="1" applyBorder="1" applyAlignment="1" applyProtection="1">
      <alignment horizontal="center" vertical="center" wrapText="1"/>
      <protection hidden="1"/>
    </xf>
    <xf numFmtId="166" fontId="10" fillId="8" borderId="7" xfId="0" applyNumberFormat="1" applyFont="1" applyFill="1" applyBorder="1" applyAlignment="1" applyProtection="1">
      <alignment horizontal="center" vertical="center" wrapText="1"/>
      <protection hidden="1"/>
    </xf>
    <xf numFmtId="166" fontId="10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Protection="1">
      <protection hidden="1"/>
    </xf>
    <xf numFmtId="0" fontId="10" fillId="5" borderId="7" xfId="0" applyFont="1" applyFill="1" applyBorder="1" applyAlignment="1" applyProtection="1">
      <alignment horizontal="center" vertical="center" wrapText="1"/>
      <protection hidden="1"/>
    </xf>
    <xf numFmtId="4" fontId="10" fillId="0" borderId="7" xfId="0" applyNumberFormat="1" applyFont="1" applyBorder="1" applyAlignment="1" applyProtection="1">
      <alignment horizontal="center" vertical="center" wrapText="1"/>
      <protection hidden="1"/>
    </xf>
    <xf numFmtId="166" fontId="10" fillId="0" borderId="7" xfId="0" applyNumberFormat="1" applyFont="1" applyBorder="1" applyAlignment="1" applyProtection="1">
      <alignment horizontal="center" vertical="center" wrapText="1"/>
      <protection hidden="1"/>
    </xf>
    <xf numFmtId="2" fontId="10" fillId="8" borderId="7" xfId="0" applyNumberFormat="1" applyFont="1" applyFill="1" applyBorder="1" applyAlignment="1" applyProtection="1">
      <alignment horizontal="center" vertical="center" wrapText="1"/>
      <protection hidden="1"/>
    </xf>
    <xf numFmtId="4" fontId="15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left" vertical="center" wrapText="1"/>
      <protection hidden="1"/>
    </xf>
    <xf numFmtId="3" fontId="10" fillId="8" borderId="7" xfId="0" applyNumberFormat="1" applyFont="1" applyFill="1" applyBorder="1" applyAlignment="1" applyProtection="1">
      <alignment horizontal="center" vertical="center" wrapText="1"/>
      <protection hidden="1"/>
    </xf>
    <xf numFmtId="166" fontId="15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5" fillId="0" borderId="5" xfId="0" applyFont="1" applyBorder="1" applyAlignment="1" applyProtection="1">
      <alignment horizontal="justify" vertical="center" wrapText="1"/>
      <protection hidden="1"/>
    </xf>
    <xf numFmtId="0" fontId="2" fillId="2" borderId="2" xfId="0" applyFont="1" applyFill="1" applyBorder="1" applyProtection="1"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0" fillId="8" borderId="0" xfId="0" applyFont="1" applyFill="1" applyAlignment="1" applyProtection="1">
      <alignment horizontal="center" vertical="center" wrapText="1"/>
      <protection hidden="1"/>
    </xf>
    <xf numFmtId="166" fontId="5" fillId="5" borderId="0" xfId="0" applyNumberFormat="1" applyFont="1" applyFill="1" applyAlignment="1" applyProtection="1">
      <alignment horizontal="center" vertical="center" wrapText="1"/>
      <protection hidden="1"/>
    </xf>
    <xf numFmtId="0" fontId="2" fillId="8" borderId="23" xfId="0" applyFont="1" applyFill="1" applyBorder="1" applyAlignment="1" applyProtection="1">
      <alignment wrapText="1"/>
      <protection hidden="1"/>
    </xf>
    <xf numFmtId="0" fontId="5" fillId="8" borderId="23" xfId="0" applyFont="1" applyFill="1" applyBorder="1" applyProtection="1">
      <protection hidden="1"/>
    </xf>
    <xf numFmtId="0" fontId="12" fillId="8" borderId="24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" fillId="8" borderId="16" xfId="0" applyFont="1" applyFill="1" applyBorder="1" applyAlignment="1" applyProtection="1">
      <alignment wrapText="1"/>
      <protection hidden="1"/>
    </xf>
    <xf numFmtId="0" fontId="5" fillId="8" borderId="34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Protection="1">
      <protection hidden="1"/>
    </xf>
    <xf numFmtId="0" fontId="5" fillId="6" borderId="6" xfId="0" applyFont="1" applyFill="1" applyBorder="1" applyAlignment="1" applyProtection="1">
      <alignment horizontal="center"/>
      <protection hidden="1"/>
    </xf>
    <xf numFmtId="164" fontId="5" fillId="6" borderId="32" xfId="0" applyNumberFormat="1" applyFont="1" applyFill="1" applyBorder="1" applyAlignment="1" applyProtection="1">
      <alignment horizontal="center"/>
      <protection hidden="1"/>
    </xf>
    <xf numFmtId="164" fontId="5" fillId="6" borderId="26" xfId="0" applyNumberFormat="1" applyFont="1" applyFill="1" applyBorder="1" applyAlignment="1" applyProtection="1">
      <alignment horizontal="center"/>
      <protection hidden="1"/>
    </xf>
    <xf numFmtId="0" fontId="10" fillId="8" borderId="1" xfId="0" applyFont="1" applyFill="1" applyBorder="1" applyAlignment="1" applyProtection="1">
      <alignment horizontal="left" vertical="center" wrapText="1"/>
      <protection hidden="1"/>
    </xf>
    <xf numFmtId="4" fontId="5" fillId="6" borderId="18" xfId="0" applyNumberFormat="1" applyFont="1" applyFill="1" applyBorder="1" applyAlignment="1" applyProtection="1">
      <alignment horizontal="center"/>
      <protection hidden="1"/>
    </xf>
    <xf numFmtId="4" fontId="5" fillId="6" borderId="19" xfId="0" applyNumberFormat="1" applyFont="1" applyFill="1" applyBorder="1" applyAlignment="1" applyProtection="1">
      <alignment horizontal="center"/>
      <protection hidden="1"/>
    </xf>
    <xf numFmtId="4" fontId="5" fillId="8" borderId="21" xfId="0" applyNumberFormat="1" applyFont="1" applyFill="1" applyBorder="1" applyAlignment="1" applyProtection="1">
      <alignment horizontal="center"/>
      <protection hidden="1"/>
    </xf>
    <xf numFmtId="4" fontId="5" fillId="8" borderId="17" xfId="0" applyNumberFormat="1" applyFont="1" applyFill="1" applyBorder="1" applyAlignment="1" applyProtection="1">
      <alignment horizontal="center"/>
      <protection hidden="1"/>
    </xf>
    <xf numFmtId="0" fontId="15" fillId="10" borderId="1" xfId="0" applyFont="1" applyFill="1" applyBorder="1" applyAlignment="1" applyProtection="1">
      <alignment horizontal="left" vertical="center" wrapText="1"/>
      <protection hidden="1"/>
    </xf>
    <xf numFmtId="4" fontId="5" fillId="10" borderId="21" xfId="0" applyNumberFormat="1" applyFont="1" applyFill="1" applyBorder="1" applyAlignment="1" applyProtection="1">
      <alignment horizontal="center"/>
      <protection hidden="1"/>
    </xf>
    <xf numFmtId="4" fontId="5" fillId="10" borderId="17" xfId="0" applyNumberFormat="1" applyFont="1" applyFill="1" applyBorder="1" applyAlignment="1" applyProtection="1">
      <alignment horizontal="center"/>
      <protection hidden="1"/>
    </xf>
    <xf numFmtId="0" fontId="10" fillId="8" borderId="5" xfId="0" applyFont="1" applyFill="1" applyBorder="1" applyAlignment="1" applyProtection="1">
      <alignment horizontal="left" vertical="center" wrapText="1"/>
      <protection hidden="1"/>
    </xf>
    <xf numFmtId="4" fontId="5" fillId="6" borderId="21" xfId="0" applyNumberFormat="1" applyFont="1" applyFill="1" applyBorder="1" applyAlignment="1" applyProtection="1">
      <alignment horizontal="center"/>
      <protection hidden="1"/>
    </xf>
    <xf numFmtId="4" fontId="5" fillId="6" borderId="17" xfId="0" applyNumberFormat="1" applyFont="1" applyFill="1" applyBorder="1" applyAlignment="1" applyProtection="1">
      <alignment horizontal="center"/>
      <protection hidden="1"/>
    </xf>
    <xf numFmtId="0" fontId="10" fillId="0" borderId="25" xfId="0" applyFont="1" applyBorder="1" applyAlignment="1" applyProtection="1">
      <alignment horizontal="left" vertical="center" wrapText="1"/>
      <protection hidden="1"/>
    </xf>
    <xf numFmtId="4" fontId="5" fillId="3" borderId="29" xfId="0" applyNumberFormat="1" applyFont="1" applyFill="1" applyBorder="1" applyAlignment="1" applyProtection="1">
      <alignment horizontal="center" vertical="center"/>
      <protection locked="0" hidden="1"/>
    </xf>
    <xf numFmtId="4" fontId="5" fillId="8" borderId="33" xfId="0" applyNumberFormat="1" applyFont="1" applyFill="1" applyBorder="1" applyAlignment="1" applyProtection="1">
      <alignment horizontal="center" vertical="center"/>
      <protection hidden="1"/>
    </xf>
    <xf numFmtId="4" fontId="5" fillId="8" borderId="31" xfId="0" applyNumberFormat="1" applyFont="1" applyFill="1" applyBorder="1" applyAlignment="1" applyProtection="1">
      <alignment horizontal="center" vertical="center"/>
      <protection hidden="1"/>
    </xf>
    <xf numFmtId="0" fontId="15" fillId="10" borderId="5" xfId="0" applyFont="1" applyFill="1" applyBorder="1" applyAlignment="1" applyProtection="1">
      <alignment horizontal="left" vertical="center" wrapText="1"/>
      <protection hidden="1"/>
    </xf>
    <xf numFmtId="4" fontId="5" fillId="10" borderId="27" xfId="0" applyNumberFormat="1" applyFont="1" applyFill="1" applyBorder="1" applyAlignment="1" applyProtection="1">
      <alignment horizontal="center"/>
      <protection hidden="1"/>
    </xf>
    <xf numFmtId="4" fontId="5" fillId="10" borderId="28" xfId="0" applyNumberFormat="1" applyFont="1" applyFill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left" vertical="center" wrapText="1"/>
      <protection hidden="1"/>
    </xf>
    <xf numFmtId="4" fontId="5" fillId="8" borderId="30" xfId="0" applyNumberFormat="1" applyFont="1" applyFill="1" applyBorder="1" applyAlignment="1" applyProtection="1">
      <alignment horizontal="center" vertical="center"/>
      <protection hidden="1"/>
    </xf>
    <xf numFmtId="0" fontId="2" fillId="8" borderId="0" xfId="0" applyFont="1" applyFill="1" applyProtection="1">
      <protection hidden="1"/>
    </xf>
    <xf numFmtId="0" fontId="2" fillId="2" borderId="15" xfId="0" applyFont="1" applyFill="1" applyBorder="1" applyAlignment="1" applyProtection="1">
      <alignment horizontal="left" wrapText="1"/>
      <protection hidden="1"/>
    </xf>
    <xf numFmtId="4" fontId="5" fillId="2" borderId="30" xfId="0" applyNumberFormat="1" applyFont="1" applyFill="1" applyBorder="1" applyAlignment="1" applyProtection="1">
      <alignment horizontal="center" vertical="center"/>
      <protection hidden="1"/>
    </xf>
    <xf numFmtId="4" fontId="5" fillId="2" borderId="31" xfId="0" applyNumberFormat="1" applyFont="1" applyFill="1" applyBorder="1" applyAlignment="1" applyProtection="1">
      <alignment horizontal="center" vertical="center"/>
      <protection hidden="1"/>
    </xf>
    <xf numFmtId="0" fontId="5" fillId="7" borderId="1" xfId="0" applyFont="1" applyFill="1" applyBorder="1" applyProtection="1">
      <protection hidden="1"/>
    </xf>
    <xf numFmtId="3" fontId="5" fillId="7" borderId="4" xfId="0" applyNumberFormat="1" applyFont="1" applyFill="1" applyBorder="1" applyProtection="1">
      <protection hidden="1"/>
    </xf>
    <xf numFmtId="0" fontId="2" fillId="8" borderId="11" xfId="0" applyFont="1" applyFill="1" applyBorder="1" applyAlignment="1" applyProtection="1">
      <alignment wrapText="1"/>
      <protection hidden="1"/>
    </xf>
    <xf numFmtId="0" fontId="2" fillId="2" borderId="3" xfId="0" applyFont="1" applyFill="1" applyBorder="1" applyAlignment="1" applyProtection="1">
      <alignment wrapText="1"/>
      <protection hidden="1"/>
    </xf>
    <xf numFmtId="164" fontId="5" fillId="0" borderId="11" xfId="0" applyNumberFormat="1" applyFont="1" applyBorder="1" applyAlignment="1" applyProtection="1">
      <alignment horizontal="center" vertical="center"/>
      <protection hidden="1"/>
    </xf>
    <xf numFmtId="0" fontId="2" fillId="8" borderId="34" xfId="0" applyFont="1" applyFill="1" applyBorder="1" applyAlignment="1" applyProtection="1">
      <alignment wrapText="1"/>
      <protection hidden="1"/>
    </xf>
    <xf numFmtId="0" fontId="5" fillId="8" borderId="37" xfId="0" applyFont="1" applyFill="1" applyBorder="1" applyProtection="1"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5" fillId="6" borderId="18" xfId="0" applyFont="1" applyFill="1" applyBorder="1" applyAlignment="1" applyProtection="1">
      <alignment horizontal="center"/>
      <protection hidden="1"/>
    </xf>
    <xf numFmtId="0" fontId="5" fillId="6" borderId="19" xfId="0" applyFont="1" applyFill="1" applyBorder="1" applyAlignment="1" applyProtection="1">
      <alignment horizontal="center"/>
      <protection hidden="1"/>
    </xf>
    <xf numFmtId="0" fontId="5" fillId="6" borderId="20" xfId="0" applyFont="1" applyFill="1" applyBorder="1" applyAlignment="1" applyProtection="1">
      <alignment horizontal="center"/>
      <protection hidden="1"/>
    </xf>
    <xf numFmtId="4" fontId="5" fillId="6" borderId="22" xfId="0" applyNumberFormat="1" applyFont="1" applyFill="1" applyBorder="1" applyAlignment="1" applyProtection="1">
      <alignment horizontal="center"/>
      <protection hidden="1"/>
    </xf>
    <xf numFmtId="4" fontId="5" fillId="8" borderId="38" xfId="0" applyNumberFormat="1" applyFont="1" applyFill="1" applyBorder="1" applyAlignment="1" applyProtection="1">
      <alignment horizontal="center"/>
      <protection hidden="1"/>
    </xf>
    <xf numFmtId="0" fontId="5" fillId="4" borderId="15" xfId="0" applyFont="1" applyFill="1" applyBorder="1" applyAlignment="1" applyProtection="1">
      <alignment horizontal="center"/>
      <protection hidden="1"/>
    </xf>
    <xf numFmtId="4" fontId="5" fillId="4" borderId="21" xfId="0" applyNumberFormat="1" applyFont="1" applyFill="1" applyBorder="1" applyAlignment="1" applyProtection="1">
      <alignment horizontal="center"/>
      <protection hidden="1"/>
    </xf>
    <xf numFmtId="4" fontId="5" fillId="4" borderId="17" xfId="0" applyNumberFormat="1" applyFont="1" applyFill="1" applyBorder="1" applyAlignment="1" applyProtection="1">
      <alignment horizontal="center"/>
      <protection hidden="1"/>
    </xf>
    <xf numFmtId="4" fontId="5" fillId="4" borderId="22" xfId="0" applyNumberFormat="1" applyFont="1" applyFill="1" applyBorder="1" applyAlignment="1" applyProtection="1">
      <alignment horizontal="center"/>
      <protection hidden="1"/>
    </xf>
    <xf numFmtId="4" fontId="5" fillId="8" borderId="35" xfId="0" applyNumberFormat="1" applyFont="1" applyFill="1" applyBorder="1" applyAlignment="1" applyProtection="1">
      <alignment horizontal="center" vertical="center"/>
      <protection hidden="1"/>
    </xf>
    <xf numFmtId="4" fontId="5" fillId="8" borderId="39" xfId="0" applyNumberFormat="1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4" fontId="5" fillId="8" borderId="36" xfId="0" applyNumberFormat="1" applyFont="1" applyFill="1" applyBorder="1" applyAlignment="1" applyProtection="1">
      <alignment horizontal="center" vertical="center"/>
      <protection hidden="1"/>
    </xf>
    <xf numFmtId="4" fontId="5" fillId="8" borderId="40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4" fontId="5" fillId="2" borderId="1" xfId="0" applyNumberFormat="1" applyFont="1" applyFill="1" applyBorder="1" applyAlignment="1" applyProtection="1">
      <alignment horizontal="center"/>
      <protection hidden="1"/>
    </xf>
    <xf numFmtId="0" fontId="2" fillId="11" borderId="1" xfId="0" applyFont="1" applyFill="1" applyBorder="1" applyAlignment="1" applyProtection="1">
      <alignment horizontal="center"/>
      <protection hidden="1"/>
    </xf>
    <xf numFmtId="4" fontId="5" fillId="11" borderId="1" xfId="0" applyNumberFormat="1" applyFont="1" applyFill="1" applyBorder="1" applyAlignment="1" applyProtection="1">
      <alignment horizontal="center"/>
      <protection hidden="1"/>
    </xf>
    <xf numFmtId="0" fontId="5" fillId="8" borderId="1" xfId="0" applyFont="1" applyFill="1" applyBorder="1" applyProtection="1">
      <protection hidden="1"/>
    </xf>
    <xf numFmtId="4" fontId="5" fillId="8" borderId="1" xfId="0" applyNumberFormat="1" applyFont="1" applyFill="1" applyBorder="1" applyAlignment="1" applyProtection="1">
      <alignment horizontal="center"/>
      <protection hidden="1"/>
    </xf>
    <xf numFmtId="0" fontId="5" fillId="8" borderId="1" xfId="0" applyFont="1" applyFill="1" applyBorder="1" applyAlignment="1" applyProtection="1">
      <alignment vertical="center" wrapText="1"/>
      <protection hidden="1"/>
    </xf>
    <xf numFmtId="165" fontId="5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9" borderId="1" xfId="0" applyFont="1" applyFill="1" applyBorder="1" applyAlignment="1" applyProtection="1">
      <alignment horizontal="left" vertical="center" wrapText="1"/>
      <protection hidden="1"/>
    </xf>
    <xf numFmtId="165" fontId="5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0" xfId="0" applyFont="1" applyBorder="1" applyProtection="1">
      <protection hidden="1"/>
    </xf>
    <xf numFmtId="0" fontId="5" fillId="0" borderId="10" xfId="0" applyFont="1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10" fillId="0" borderId="5" xfId="0" applyFont="1" applyBorder="1" applyAlignment="1" applyProtection="1">
      <alignment vertical="center" wrapText="1"/>
      <protection hidden="1"/>
    </xf>
    <xf numFmtId="0" fontId="10" fillId="0" borderId="1" xfId="0" applyFont="1" applyBorder="1" applyAlignment="1" applyProtection="1">
      <alignment vertical="center" wrapText="1"/>
      <protection hidden="1"/>
    </xf>
    <xf numFmtId="0" fontId="15" fillId="2" borderId="2" xfId="0" applyFont="1" applyFill="1" applyBorder="1" applyAlignment="1" applyProtection="1">
      <alignment horizontal="center" vertical="center" wrapText="1"/>
      <protection hidden="1"/>
    </xf>
    <xf numFmtId="0" fontId="10" fillId="5" borderId="41" xfId="0" applyFont="1" applyFill="1" applyBorder="1" applyAlignment="1" applyProtection="1">
      <alignment horizontal="center" vertical="center" wrapText="1"/>
      <protection hidden="1"/>
    </xf>
    <xf numFmtId="0" fontId="10" fillId="8" borderId="42" xfId="0" applyFont="1" applyFill="1" applyBorder="1" applyAlignment="1" applyProtection="1">
      <alignment horizontal="center" vertical="center" wrapText="1"/>
      <protection hidden="1"/>
    </xf>
    <xf numFmtId="0" fontId="10" fillId="5" borderId="42" xfId="0" applyFont="1" applyFill="1" applyBorder="1" applyAlignment="1" applyProtection="1">
      <alignment horizontal="center" vertical="center" wrapText="1"/>
      <protection hidden="1"/>
    </xf>
    <xf numFmtId="166" fontId="10" fillId="5" borderId="42" xfId="0" applyNumberFormat="1" applyFont="1" applyFill="1" applyBorder="1" applyAlignment="1" applyProtection="1">
      <alignment horizontal="center" vertical="center" wrapText="1"/>
      <protection hidden="1"/>
    </xf>
    <xf numFmtId="0" fontId="10" fillId="5" borderId="2" xfId="0" applyFont="1" applyFill="1" applyBorder="1" applyAlignment="1" applyProtection="1">
      <alignment horizontal="center" vertical="center" wrapText="1"/>
      <protection hidden="1"/>
    </xf>
    <xf numFmtId="0" fontId="10" fillId="5" borderId="3" xfId="0" applyFont="1" applyFill="1" applyBorder="1" applyAlignment="1" applyProtection="1">
      <alignment horizontal="center" vertical="center" wrapText="1"/>
      <protection hidden="1"/>
    </xf>
    <xf numFmtId="0" fontId="10" fillId="8" borderId="1" xfId="0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166" fontId="10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2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vertical="center" wrapText="1"/>
      <protection hidden="1"/>
    </xf>
    <xf numFmtId="0" fontId="10" fillId="6" borderId="3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center" vertical="center" wrapText="1"/>
      <protection hidden="1"/>
    </xf>
    <xf numFmtId="166" fontId="10" fillId="6" borderId="4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5" xfId="0" applyFont="1" applyFill="1" applyBorder="1" applyAlignment="1" applyProtection="1">
      <alignment vertical="center" wrapText="1"/>
      <protection hidden="1"/>
    </xf>
    <xf numFmtId="0" fontId="15" fillId="2" borderId="2" xfId="0" applyFont="1" applyFill="1" applyBorder="1" applyProtection="1">
      <protection hidden="1"/>
    </xf>
    <xf numFmtId="0" fontId="15" fillId="2" borderId="3" xfId="0" applyFont="1" applyFill="1" applyBorder="1" applyProtection="1">
      <protection hidden="1"/>
    </xf>
    <xf numFmtId="0" fontId="15" fillId="2" borderId="4" xfId="0" applyFont="1" applyFill="1" applyBorder="1" applyProtection="1">
      <protection hidden="1"/>
    </xf>
    <xf numFmtId="166" fontId="15" fillId="2" borderId="1" xfId="0" applyNumberFormat="1" applyFont="1" applyFill="1" applyBorder="1" applyAlignment="1" applyProtection="1">
      <alignment horizontal="center" vertical="center"/>
      <protection hidden="1"/>
    </xf>
    <xf numFmtId="165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10" fillId="3" borderId="1" xfId="0" applyNumberFormat="1" applyFont="1" applyFill="1" applyBorder="1" applyAlignment="1" applyProtection="1">
      <alignment horizont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/>
      <protection hidden="1"/>
    </xf>
    <xf numFmtId="4" fontId="5" fillId="10" borderId="46" xfId="0" applyNumberFormat="1" applyFont="1" applyFill="1" applyBorder="1" applyAlignment="1" applyProtection="1">
      <alignment horizontal="center"/>
      <protection hidden="1"/>
    </xf>
    <xf numFmtId="4" fontId="5" fillId="10" borderId="7" xfId="0" applyNumberFormat="1" applyFont="1" applyFill="1" applyBorder="1" applyAlignment="1" applyProtection="1">
      <alignment horizontal="center"/>
      <protection hidden="1"/>
    </xf>
    <xf numFmtId="4" fontId="5" fillId="8" borderId="35" xfId="0" applyNumberFormat="1" applyFont="1" applyFill="1" applyBorder="1" applyAlignment="1" applyProtection="1">
      <alignment horizontal="center"/>
      <protection hidden="1"/>
    </xf>
    <xf numFmtId="4" fontId="5" fillId="8" borderId="11" xfId="0" applyNumberFormat="1" applyFont="1" applyFill="1" applyBorder="1" applyAlignment="1" applyProtection="1">
      <alignment horizontal="center"/>
      <protection hidden="1"/>
    </xf>
    <xf numFmtId="4" fontId="5" fillId="8" borderId="45" xfId="0" applyNumberFormat="1" applyFont="1" applyFill="1" applyBorder="1" applyAlignment="1" applyProtection="1">
      <alignment horizontal="center"/>
      <protection hidden="1"/>
    </xf>
    <xf numFmtId="0" fontId="3" fillId="12" borderId="1" xfId="0" applyFont="1" applyFill="1" applyBorder="1" applyProtection="1">
      <protection hidden="1"/>
    </xf>
    <xf numFmtId="166" fontId="10" fillId="0" borderId="7" xfId="0" applyNumberFormat="1" applyFont="1" applyBorder="1" applyAlignment="1" applyProtection="1">
      <alignment horizontal="right" vertical="center" wrapText="1"/>
      <protection hidden="1"/>
    </xf>
    <xf numFmtId="166" fontId="10" fillId="8" borderId="47" xfId="0" applyNumberFormat="1" applyFont="1" applyFill="1" applyBorder="1" applyAlignment="1" applyProtection="1">
      <alignment horizontal="center" vertical="center" wrapText="1"/>
      <protection hidden="1"/>
    </xf>
    <xf numFmtId="0" fontId="22" fillId="12" borderId="6" xfId="0" applyFont="1" applyFill="1" applyBorder="1" applyAlignment="1" applyProtection="1">
      <alignment horizontal="right"/>
      <protection hidden="1"/>
    </xf>
    <xf numFmtId="166" fontId="10" fillId="12" borderId="25" xfId="0" applyNumberFormat="1" applyFont="1" applyFill="1" applyBorder="1" applyAlignment="1" applyProtection="1">
      <alignment horizontal="right" vertical="center"/>
      <protection hidden="1"/>
    </xf>
    <xf numFmtId="166" fontId="10" fillId="0" borderId="1" xfId="0" applyNumberFormat="1" applyFont="1" applyBorder="1" applyAlignment="1" applyProtection="1">
      <alignment horizontal="right" vertical="center" wrapText="1"/>
      <protection hidden="1"/>
    </xf>
    <xf numFmtId="166" fontId="15" fillId="2" borderId="7" xfId="0" applyNumberFormat="1" applyFont="1" applyFill="1" applyBorder="1" applyAlignment="1" applyProtection="1">
      <alignment horizontal="right" vertical="center" wrapText="1"/>
      <protection hidden="1"/>
    </xf>
    <xf numFmtId="0" fontId="30" fillId="4" borderId="1" xfId="0" applyFont="1" applyFill="1" applyBorder="1" applyAlignment="1" applyProtection="1">
      <alignment horizontal="center" vertical="center"/>
      <protection hidden="1"/>
    </xf>
    <xf numFmtId="0" fontId="2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5" fillId="2" borderId="1" xfId="0" applyFont="1" applyFill="1" applyBorder="1" applyAlignment="1" applyProtection="1">
      <alignment wrapText="1"/>
      <protection hidden="1"/>
    </xf>
    <xf numFmtId="164" fontId="15" fillId="8" borderId="4" xfId="1" applyFont="1" applyFill="1" applyBorder="1" applyAlignment="1" applyProtection="1">
      <alignment horizontal="center" vertical="center"/>
      <protection hidden="1"/>
    </xf>
    <xf numFmtId="164" fontId="15" fillId="8" borderId="1" xfId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14" fillId="0" borderId="15" xfId="0" applyFont="1" applyBorder="1" applyProtection="1">
      <protection hidden="1"/>
    </xf>
    <xf numFmtId="0" fontId="14" fillId="0" borderId="47" xfId="0" applyFont="1" applyBorder="1" applyProtection="1">
      <protection hidden="1"/>
    </xf>
    <xf numFmtId="0" fontId="14" fillId="0" borderId="7" xfId="0" applyFont="1" applyBorder="1" applyProtection="1">
      <protection hidden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31" fillId="0" borderId="0" xfId="0" applyFont="1"/>
    <xf numFmtId="0" fontId="2" fillId="2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horizontal="center" vertical="center" wrapText="1"/>
    </xf>
    <xf numFmtId="165" fontId="5" fillId="6" borderId="7" xfId="0" applyNumberFormat="1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vertical="center" wrapText="1"/>
    </xf>
    <xf numFmtId="0" fontId="20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10" fillId="7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7" borderId="5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4" fillId="0" borderId="1" xfId="0" applyFont="1" applyBorder="1"/>
    <xf numFmtId="0" fontId="10" fillId="8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5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25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16" fillId="2" borderId="4" xfId="0" applyFont="1" applyFill="1" applyBorder="1" applyAlignment="1" applyProtection="1">
      <alignment vertical="center" wrapText="1"/>
      <protection hidden="1"/>
    </xf>
    <xf numFmtId="0" fontId="5" fillId="0" borderId="5" xfId="0" applyFont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wrapText="1"/>
      <protection hidden="1"/>
    </xf>
    <xf numFmtId="4" fontId="5" fillId="3" borderId="32" xfId="0" applyNumberFormat="1" applyFont="1" applyFill="1" applyBorder="1" applyAlignment="1" applyProtection="1">
      <alignment horizontal="center" vertical="center"/>
      <protection locked="0" hidden="1"/>
    </xf>
    <xf numFmtId="4" fontId="5" fillId="3" borderId="44" xfId="0" applyNumberFormat="1" applyFont="1" applyFill="1" applyBorder="1" applyAlignment="1" applyProtection="1">
      <alignment horizontal="center" vertical="center"/>
      <protection locked="0" hidden="1"/>
    </xf>
    <xf numFmtId="4" fontId="5" fillId="3" borderId="43" xfId="0" applyNumberFormat="1" applyFont="1" applyFill="1" applyBorder="1" applyAlignment="1" applyProtection="1">
      <alignment horizontal="center" vertical="center"/>
      <protection locked="0" hidden="1"/>
    </xf>
    <xf numFmtId="0" fontId="23" fillId="0" borderId="2" xfId="0" applyFont="1" applyBorder="1" applyAlignment="1">
      <alignment horizontal="justify" vertical="center"/>
    </xf>
    <xf numFmtId="0" fontId="0" fillId="0" borderId="3" xfId="0" applyBorder="1"/>
    <xf numFmtId="0" fontId="0" fillId="0" borderId="4" xfId="0" applyBorder="1"/>
    <xf numFmtId="0" fontId="2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wrapText="1"/>
    </xf>
    <xf numFmtId="0" fontId="27" fillId="2" borderId="4" xfId="0" applyFont="1" applyFill="1" applyBorder="1" applyAlignment="1">
      <alignment horizontal="center" wrapText="1"/>
    </xf>
    <xf numFmtId="0" fontId="5" fillId="12" borderId="2" xfId="0" applyFont="1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0" fontId="23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7" fillId="7" borderId="0" xfId="0" applyFont="1" applyFill="1" applyAlignment="1">
      <alignment horizontal="left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24" fillId="12" borderId="3" xfId="0" applyFont="1" applyFill="1" applyBorder="1" applyAlignment="1">
      <alignment horizontal="center" wrapText="1"/>
    </xf>
    <xf numFmtId="0" fontId="24" fillId="12" borderId="4" xfId="0" applyFont="1" applyFill="1" applyBorder="1" applyAlignment="1">
      <alignment horizontal="center" wrapText="1"/>
    </xf>
    <xf numFmtId="0" fontId="2" fillId="12" borderId="2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165" fontId="15" fillId="7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15" fillId="7" borderId="11" xfId="0" applyFont="1" applyFill="1" applyBorder="1" applyAlignment="1">
      <alignment horizontal="center" vertical="center"/>
    </xf>
    <xf numFmtId="165" fontId="15" fillId="7" borderId="13" xfId="0" applyNumberFormat="1" applyFont="1" applyFill="1" applyBorder="1" applyAlignment="1">
      <alignment horizontal="center" vertical="center"/>
    </xf>
    <xf numFmtId="165" fontId="15" fillId="7" borderId="14" xfId="0" applyNumberFormat="1" applyFont="1" applyFill="1" applyBorder="1" applyAlignment="1">
      <alignment horizontal="center" vertical="center"/>
    </xf>
    <xf numFmtId="165" fontId="15" fillId="3" borderId="11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justify" vertical="center" wrapText="1"/>
      <protection hidden="1"/>
    </xf>
    <xf numFmtId="0" fontId="15" fillId="2" borderId="3" xfId="0" applyFont="1" applyFill="1" applyBorder="1" applyAlignment="1" applyProtection="1">
      <alignment horizontal="justify" vertical="center" wrapText="1"/>
      <protection hidden="1"/>
    </xf>
    <xf numFmtId="0" fontId="15" fillId="2" borderId="4" xfId="0" applyFont="1" applyFill="1" applyBorder="1" applyAlignment="1" applyProtection="1">
      <alignment horizontal="justify" vertical="center" wrapText="1"/>
      <protection hidden="1"/>
    </xf>
    <xf numFmtId="0" fontId="8" fillId="0" borderId="2" xfId="0" applyFont="1" applyBorder="1" applyAlignment="1" applyProtection="1">
      <alignment horizontal="left"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hidden="1"/>
    </xf>
    <xf numFmtId="0" fontId="8" fillId="0" borderId="4" xfId="0" applyFont="1" applyBorder="1" applyAlignment="1" applyProtection="1">
      <alignment horizontal="left" vertical="center" wrapText="1"/>
      <protection hidden="1"/>
    </xf>
    <xf numFmtId="0" fontId="15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2" borderId="2" xfId="0" applyFont="1" applyFill="1" applyBorder="1" applyAlignment="1" applyProtection="1">
      <alignment horizontal="left" vertical="center" wrapText="1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5" fillId="2" borderId="4" xfId="0" applyFont="1" applyFill="1" applyBorder="1" applyAlignment="1" applyProtection="1">
      <alignment horizontal="left" vertical="center" wrapText="1"/>
      <protection hidden="1"/>
    </xf>
    <xf numFmtId="0" fontId="15" fillId="8" borderId="0" xfId="0" applyFont="1" applyFill="1" applyAlignment="1" applyProtection="1">
      <alignment horizontal="center"/>
      <protection hidden="1"/>
    </xf>
    <xf numFmtId="0" fontId="15" fillId="12" borderId="2" xfId="0" applyFont="1" applyFill="1" applyBorder="1" applyAlignment="1" applyProtection="1">
      <alignment horizontal="center" vertical="center" wrapText="1"/>
      <protection hidden="1"/>
    </xf>
    <xf numFmtId="0" fontId="25" fillId="12" borderId="3" xfId="0" applyFont="1" applyFill="1" applyBorder="1" applyAlignment="1" applyProtection="1">
      <alignment horizontal="center" vertical="center" wrapText="1"/>
      <protection hidden="1"/>
    </xf>
    <xf numFmtId="0" fontId="25" fillId="12" borderId="4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2" fillId="12" borderId="2" xfId="0" applyFont="1" applyFill="1" applyBorder="1" applyAlignment="1" applyProtection="1">
      <alignment horizontal="center"/>
      <protection hidden="1"/>
    </xf>
    <xf numFmtId="0" fontId="0" fillId="12" borderId="3" xfId="0" applyFill="1" applyBorder="1" applyAlignment="1" applyProtection="1">
      <alignment horizontal="center"/>
      <protection hidden="1"/>
    </xf>
    <xf numFmtId="0" fontId="0" fillId="12" borderId="4" xfId="0" applyFill="1" applyBorder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17" fillId="8" borderId="2" xfId="0" applyFont="1" applyFill="1" applyBorder="1" applyAlignment="1" applyProtection="1">
      <alignment wrapText="1"/>
      <protection hidden="1"/>
    </xf>
    <xf numFmtId="0" fontId="17" fillId="8" borderId="3" xfId="0" applyFont="1" applyFill="1" applyBorder="1" applyAlignment="1" applyProtection="1">
      <alignment wrapText="1"/>
      <protection hidden="1"/>
    </xf>
    <xf numFmtId="0" fontId="17" fillId="8" borderId="4" xfId="0" applyFont="1" applyFill="1" applyBorder="1" applyAlignment="1" applyProtection="1">
      <alignment wrapText="1"/>
      <protection hidden="1"/>
    </xf>
    <xf numFmtId="0" fontId="18" fillId="8" borderId="6" xfId="0" applyFont="1" applyFill="1" applyBorder="1" applyAlignment="1" applyProtection="1">
      <alignment horizontal="center" vertical="center" wrapText="1"/>
      <protection hidden="1"/>
    </xf>
    <xf numFmtId="0" fontId="18" fillId="8" borderId="25" xfId="0" applyFont="1" applyFill="1" applyBorder="1" applyAlignment="1" applyProtection="1">
      <alignment horizontal="center" vertical="center" wrapText="1"/>
      <protection hidden="1"/>
    </xf>
    <xf numFmtId="0" fontId="19" fillId="0" borderId="25" xfId="0" applyFont="1" applyBorder="1" applyAlignment="1" applyProtection="1">
      <alignment horizontal="center" vertical="center" wrapText="1"/>
      <protection hidden="1"/>
    </xf>
    <xf numFmtId="0" fontId="19" fillId="0" borderId="9" xfId="0" applyFont="1" applyBorder="1" applyAlignment="1" applyProtection="1">
      <alignment horizontal="center" vertical="center" wrapText="1"/>
      <protection hidden="1"/>
    </xf>
    <xf numFmtId="0" fontId="19" fillId="0" borderId="5" xfId="0" applyFont="1" applyBorder="1" applyAlignment="1" applyProtection="1">
      <alignment horizontal="center" vertical="center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15" fillId="2" borderId="2" xfId="0" applyFont="1" applyFill="1" applyBorder="1" applyAlignment="1" applyProtection="1">
      <alignment horizontal="center" wrapText="1"/>
      <protection hidden="1"/>
    </xf>
    <xf numFmtId="0" fontId="28" fillId="2" borderId="3" xfId="0" applyFont="1" applyFill="1" applyBorder="1" applyAlignment="1" applyProtection="1">
      <alignment horizontal="center" wrapText="1"/>
      <protection hidden="1"/>
    </xf>
    <xf numFmtId="0" fontId="28" fillId="2" borderId="4" xfId="0" applyFont="1" applyFill="1" applyBorder="1" applyAlignment="1" applyProtection="1">
      <alignment horizontal="center" wrapText="1"/>
      <protection hidden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166"/>
  <sheetViews>
    <sheetView tabSelected="1" zoomScaleNormal="100" workbookViewId="0">
      <selection activeCell="H10" sqref="H10"/>
    </sheetView>
  </sheetViews>
  <sheetFormatPr defaultColWidth="9.109375" defaultRowHeight="14.4" x14ac:dyDescent="0.3"/>
  <cols>
    <col min="1" max="1" width="41.5546875" customWidth="1"/>
    <col min="2" max="2" width="24.5546875" customWidth="1"/>
    <col min="3" max="3" width="27.6640625" customWidth="1"/>
  </cols>
  <sheetData>
    <row r="1" spans="1:3" x14ac:dyDescent="0.3">
      <c r="A1" s="144"/>
      <c r="B1" s="144"/>
      <c r="C1" s="144"/>
    </row>
    <row r="2" spans="1:3" ht="22.8" x14ac:dyDescent="0.4">
      <c r="A2" s="222" t="s">
        <v>3</v>
      </c>
      <c r="B2" s="223"/>
      <c r="C2" s="223"/>
    </row>
    <row r="3" spans="1:3" x14ac:dyDescent="0.3">
      <c r="A3" s="144"/>
      <c r="B3" s="144"/>
      <c r="C3" s="144"/>
    </row>
    <row r="4" spans="1:3" ht="15.6" x14ac:dyDescent="0.3">
      <c r="A4" s="218" t="s">
        <v>45</v>
      </c>
      <c r="B4" s="218"/>
      <c r="C4" s="218"/>
    </row>
    <row r="5" spans="1:3" ht="16.2" thickBot="1" x14ac:dyDescent="0.35">
      <c r="A5" s="146"/>
      <c r="B5" s="146"/>
      <c r="C5" s="146"/>
    </row>
    <row r="6" spans="1:3" ht="47.4" thickBot="1" x14ac:dyDescent="0.35">
      <c r="A6" s="147" t="s">
        <v>46</v>
      </c>
      <c r="B6" s="148" t="s">
        <v>269</v>
      </c>
      <c r="C6" s="148" t="s">
        <v>114</v>
      </c>
    </row>
    <row r="7" spans="1:3" ht="16.2" thickBot="1" x14ac:dyDescent="0.35">
      <c r="A7" s="149" t="s">
        <v>141</v>
      </c>
      <c r="B7" s="150" t="s">
        <v>116</v>
      </c>
      <c r="C7" s="118"/>
    </row>
    <row r="8" spans="1:3" ht="16.2" thickBot="1" x14ac:dyDescent="0.35">
      <c r="A8" s="149" t="s">
        <v>142</v>
      </c>
      <c r="B8" s="150" t="s">
        <v>116</v>
      </c>
      <c r="C8" s="118"/>
    </row>
    <row r="9" spans="1:3" ht="16.2" thickBot="1" x14ac:dyDescent="0.35">
      <c r="A9" s="149" t="s">
        <v>47</v>
      </c>
      <c r="B9" s="150" t="s">
        <v>116</v>
      </c>
      <c r="C9" s="118"/>
    </row>
    <row r="10" spans="1:3" ht="15" thickBot="1" x14ac:dyDescent="0.35">
      <c r="A10" s="213" t="s">
        <v>260</v>
      </c>
      <c r="B10" s="214"/>
      <c r="C10" s="215"/>
    </row>
    <row r="11" spans="1:3" ht="28.2" thickBot="1" x14ac:dyDescent="0.35">
      <c r="A11" s="151" t="s">
        <v>260</v>
      </c>
      <c r="B11" s="152" t="s">
        <v>278</v>
      </c>
      <c r="C11" s="153" t="s">
        <v>270</v>
      </c>
    </row>
    <row r="12" spans="1:3" ht="16.2" thickBot="1" x14ac:dyDescent="0.35">
      <c r="A12" s="154" t="s">
        <v>259</v>
      </c>
      <c r="B12" s="150" t="s">
        <v>273</v>
      </c>
      <c r="C12" s="120"/>
    </row>
    <row r="13" spans="1:3" ht="15.6" x14ac:dyDescent="0.3">
      <c r="A13" s="155" t="s">
        <v>272</v>
      </c>
      <c r="B13" s="146"/>
      <c r="C13" s="146"/>
    </row>
    <row r="14" spans="1:3" ht="15.6" x14ac:dyDescent="0.3">
      <c r="A14" s="218" t="s">
        <v>48</v>
      </c>
      <c r="B14" s="218"/>
      <c r="C14" s="218"/>
    </row>
    <row r="15" spans="1:3" ht="16.2" thickBot="1" x14ac:dyDescent="0.35">
      <c r="A15" s="146"/>
      <c r="B15" s="146"/>
      <c r="C15" s="146"/>
    </row>
    <row r="16" spans="1:3" ht="47.4" thickBot="1" x14ac:dyDescent="0.35">
      <c r="A16" s="147" t="s">
        <v>117</v>
      </c>
      <c r="B16" s="147" t="s">
        <v>158</v>
      </c>
      <c r="C16" s="156" t="s">
        <v>114</v>
      </c>
    </row>
    <row r="17" spans="1:3" ht="16.2" thickBot="1" x14ac:dyDescent="0.35">
      <c r="A17" s="225" t="s">
        <v>118</v>
      </c>
      <c r="B17" s="226"/>
      <c r="C17" s="227"/>
    </row>
    <row r="18" spans="1:3" ht="16.2" thickBot="1" x14ac:dyDescent="0.35">
      <c r="A18" s="157" t="s">
        <v>64</v>
      </c>
      <c r="B18" s="158" t="s">
        <v>129</v>
      </c>
      <c r="C18" s="119"/>
    </row>
    <row r="19" spans="1:3" ht="16.2" thickBot="1" x14ac:dyDescent="0.35">
      <c r="A19" s="159" t="s">
        <v>119</v>
      </c>
      <c r="B19" s="160" t="s">
        <v>143</v>
      </c>
      <c r="C19" s="119"/>
    </row>
    <row r="20" spans="1:3" ht="16.2" thickBot="1" x14ac:dyDescent="0.35">
      <c r="A20" s="159" t="s">
        <v>222</v>
      </c>
      <c r="B20" s="160" t="s">
        <v>129</v>
      </c>
      <c r="C20" s="119"/>
    </row>
    <row r="21" spans="1:3" ht="16.2" thickBot="1" x14ac:dyDescent="0.35">
      <c r="A21" s="159" t="s">
        <v>223</v>
      </c>
      <c r="B21" s="160" t="s">
        <v>129</v>
      </c>
      <c r="C21" s="119"/>
    </row>
    <row r="22" spans="1:3" ht="16.2" thickBot="1" x14ac:dyDescent="0.35">
      <c r="A22" s="159" t="s">
        <v>120</v>
      </c>
      <c r="B22" s="160" t="s">
        <v>122</v>
      </c>
      <c r="C22" s="119"/>
    </row>
    <row r="23" spans="1:3" ht="16.2" thickBot="1" x14ac:dyDescent="0.35">
      <c r="A23" s="159" t="s">
        <v>224</v>
      </c>
      <c r="B23" s="160" t="s">
        <v>122</v>
      </c>
      <c r="C23" s="119"/>
    </row>
    <row r="24" spans="1:3" ht="16.2" thickBot="1" x14ac:dyDescent="0.35">
      <c r="A24" s="159" t="s">
        <v>225</v>
      </c>
      <c r="B24" s="160" t="s">
        <v>122</v>
      </c>
      <c r="C24" s="119"/>
    </row>
    <row r="25" spans="1:3" ht="16.2" thickBot="1" x14ac:dyDescent="0.35">
      <c r="A25" s="159" t="s">
        <v>226</v>
      </c>
      <c r="B25" s="160" t="s">
        <v>149</v>
      </c>
      <c r="C25" s="119"/>
    </row>
    <row r="26" spans="1:3" ht="16.2" thickBot="1" x14ac:dyDescent="0.35">
      <c r="A26" s="159" t="s">
        <v>233</v>
      </c>
      <c r="B26" s="160" t="s">
        <v>144</v>
      </c>
      <c r="C26" s="119"/>
    </row>
    <row r="27" spans="1:3" ht="16.2" thickBot="1" x14ac:dyDescent="0.35">
      <c r="A27" s="159" t="s">
        <v>234</v>
      </c>
      <c r="B27" s="160" t="s">
        <v>148</v>
      </c>
      <c r="C27" s="119"/>
    </row>
    <row r="28" spans="1:3" ht="16.2" thickBot="1" x14ac:dyDescent="0.35">
      <c r="A28" s="159" t="s">
        <v>232</v>
      </c>
      <c r="B28" s="160" t="s">
        <v>144</v>
      </c>
      <c r="C28" s="119"/>
    </row>
    <row r="29" spans="1:3" ht="15" thickBot="1" x14ac:dyDescent="0.35">
      <c r="A29" s="225" t="s">
        <v>128</v>
      </c>
      <c r="B29" s="231"/>
      <c r="C29" s="232"/>
    </row>
    <row r="30" spans="1:3" ht="16.2" thickBot="1" x14ac:dyDescent="0.35">
      <c r="A30" s="161" t="s">
        <v>145</v>
      </c>
      <c r="B30" s="162" t="s">
        <v>129</v>
      </c>
      <c r="C30" s="119"/>
    </row>
    <row r="31" spans="1:3" ht="16.2" thickBot="1" x14ac:dyDescent="0.35">
      <c r="A31" s="161" t="s">
        <v>146</v>
      </c>
      <c r="B31" s="163" t="s">
        <v>129</v>
      </c>
      <c r="C31" s="119"/>
    </row>
    <row r="32" spans="1:3" ht="16.2" thickBot="1" x14ac:dyDescent="0.35">
      <c r="A32" s="161" t="s">
        <v>147</v>
      </c>
      <c r="B32" s="163" t="s">
        <v>122</v>
      </c>
      <c r="C32" s="119"/>
    </row>
    <row r="33" spans="1:3" ht="16.2" thickBot="1" x14ac:dyDescent="0.35">
      <c r="A33" s="233" t="s">
        <v>121</v>
      </c>
      <c r="B33" s="234"/>
      <c r="C33" s="235"/>
    </row>
    <row r="34" spans="1:3" ht="16.2" thickBot="1" x14ac:dyDescent="0.35">
      <c r="A34" s="161" t="s">
        <v>131</v>
      </c>
      <c r="B34" s="163" t="s">
        <v>148</v>
      </c>
      <c r="C34" s="119"/>
    </row>
    <row r="35" spans="1:3" ht="16.2" thickBot="1" x14ac:dyDescent="0.35">
      <c r="A35" s="161" t="s">
        <v>130</v>
      </c>
      <c r="B35" s="163" t="s">
        <v>148</v>
      </c>
      <c r="C35" s="119"/>
    </row>
    <row r="36" spans="1:3" ht="16.2" thickBot="1" x14ac:dyDescent="0.35">
      <c r="A36" s="161" t="s">
        <v>227</v>
      </c>
      <c r="B36" s="163" t="s">
        <v>148</v>
      </c>
      <c r="C36" s="119"/>
    </row>
    <row r="37" spans="1:3" ht="16.2" thickBot="1" x14ac:dyDescent="0.35">
      <c r="A37" s="161" t="s">
        <v>133</v>
      </c>
      <c r="B37" s="163" t="s">
        <v>122</v>
      </c>
      <c r="C37" s="119"/>
    </row>
    <row r="38" spans="1:3" ht="16.2" thickBot="1" x14ac:dyDescent="0.35">
      <c r="A38" s="161" t="s">
        <v>132</v>
      </c>
      <c r="B38" s="163" t="s">
        <v>122</v>
      </c>
      <c r="C38" s="119"/>
    </row>
    <row r="39" spans="1:3" ht="16.2" thickBot="1" x14ac:dyDescent="0.35">
      <c r="A39" s="161" t="s">
        <v>228</v>
      </c>
      <c r="B39" s="163" t="s">
        <v>122</v>
      </c>
      <c r="C39" s="119"/>
    </row>
    <row r="40" spans="1:3" ht="16.2" thickBot="1" x14ac:dyDescent="0.35">
      <c r="A40" s="161" t="s">
        <v>134</v>
      </c>
      <c r="B40" s="150" t="s">
        <v>149</v>
      </c>
      <c r="C40" s="119"/>
    </row>
    <row r="41" spans="1:3" ht="16.2" thickBot="1" x14ac:dyDescent="0.35">
      <c r="A41" s="161" t="s">
        <v>135</v>
      </c>
      <c r="B41" s="164" t="s">
        <v>149</v>
      </c>
      <c r="C41" s="119"/>
    </row>
    <row r="42" spans="1:3" ht="15" thickBot="1" x14ac:dyDescent="0.35">
      <c r="A42" s="144"/>
      <c r="B42" s="144"/>
      <c r="C42" s="144"/>
    </row>
    <row r="43" spans="1:3" ht="46.5" customHeight="1" thickBot="1" x14ac:dyDescent="0.35">
      <c r="A43" s="230" t="s">
        <v>115</v>
      </c>
      <c r="B43" s="220"/>
      <c r="C43" s="221"/>
    </row>
    <row r="44" spans="1:3" ht="15" thickBot="1" x14ac:dyDescent="0.35">
      <c r="A44" s="207" t="s">
        <v>157</v>
      </c>
      <c r="B44" s="208"/>
      <c r="C44" s="209"/>
    </row>
    <row r="45" spans="1:3" x14ac:dyDescent="0.3">
      <c r="A45" s="144"/>
      <c r="B45" s="144"/>
      <c r="C45" s="144"/>
    </row>
    <row r="46" spans="1:3" x14ac:dyDescent="0.3">
      <c r="A46" s="144"/>
      <c r="B46" s="144"/>
      <c r="C46" s="144"/>
    </row>
    <row r="47" spans="1:3" ht="15.6" x14ac:dyDescent="0.3">
      <c r="A47" s="218" t="s">
        <v>49</v>
      </c>
      <c r="B47" s="218"/>
      <c r="C47" s="218"/>
    </row>
    <row r="48" spans="1:3" ht="15" thickBot="1" x14ac:dyDescent="0.35">
      <c r="A48" s="165"/>
      <c r="B48" s="165"/>
      <c r="C48" s="144"/>
    </row>
    <row r="49" spans="1:3" ht="31.8" thickBot="1" x14ac:dyDescent="0.35">
      <c r="A49" s="166" t="s">
        <v>50</v>
      </c>
      <c r="B49" s="167" t="s">
        <v>51</v>
      </c>
      <c r="C49" s="148" t="s">
        <v>52</v>
      </c>
    </row>
    <row r="50" spans="1:3" ht="16.2" thickBot="1" x14ac:dyDescent="0.35">
      <c r="A50" s="168" t="s">
        <v>150</v>
      </c>
      <c r="B50" s="162" t="s">
        <v>151</v>
      </c>
      <c r="C50" s="118"/>
    </row>
    <row r="51" spans="1:3" ht="16.2" thickBot="1" x14ac:dyDescent="0.35">
      <c r="A51" s="169" t="s">
        <v>152</v>
      </c>
      <c r="B51" s="163" t="s">
        <v>151</v>
      </c>
      <c r="C51" s="118"/>
    </row>
    <row r="52" spans="1:3" x14ac:dyDescent="0.3">
      <c r="A52" s="170"/>
      <c r="B52" s="171"/>
      <c r="C52" s="171"/>
    </row>
    <row r="53" spans="1:3" x14ac:dyDescent="0.3">
      <c r="A53" s="171"/>
      <c r="B53" s="171"/>
      <c r="C53" s="171"/>
    </row>
    <row r="54" spans="1:3" ht="15.6" x14ac:dyDescent="0.3">
      <c r="A54" s="218" t="s">
        <v>153</v>
      </c>
      <c r="B54" s="218"/>
      <c r="C54" s="218"/>
    </row>
    <row r="55" spans="1:3" ht="16.2" thickBot="1" x14ac:dyDescent="0.35">
      <c r="A55" s="145"/>
      <c r="B55" s="145"/>
      <c r="C55" s="145"/>
    </row>
    <row r="56" spans="1:3" ht="47.4" thickBot="1" x14ac:dyDescent="0.35">
      <c r="A56" s="172" t="s">
        <v>154</v>
      </c>
      <c r="B56" s="148" t="s">
        <v>53</v>
      </c>
      <c r="C56" s="148" t="s">
        <v>155</v>
      </c>
    </row>
    <row r="57" spans="1:3" ht="19.2" thickBot="1" x14ac:dyDescent="0.35">
      <c r="A57" s="168" t="s">
        <v>156</v>
      </c>
      <c r="B57" s="162" t="s">
        <v>65</v>
      </c>
      <c r="C57" s="118"/>
    </row>
    <row r="58" spans="1:3" x14ac:dyDescent="0.3">
      <c r="A58" s="171"/>
      <c r="B58" s="171"/>
      <c r="C58" s="171"/>
    </row>
    <row r="59" spans="1:3" x14ac:dyDescent="0.3">
      <c r="A59" s="171"/>
      <c r="B59" s="171"/>
      <c r="C59" s="171"/>
    </row>
    <row r="60" spans="1:3" x14ac:dyDescent="0.3">
      <c r="A60" s="171"/>
      <c r="B60" s="171"/>
      <c r="C60" s="171"/>
    </row>
    <row r="61" spans="1:3" ht="15.6" x14ac:dyDescent="0.3">
      <c r="A61" s="218" t="s">
        <v>54</v>
      </c>
      <c r="B61" s="218"/>
      <c r="C61" s="218"/>
    </row>
    <row r="62" spans="1:3" ht="16.2" thickBot="1" x14ac:dyDescent="0.35">
      <c r="A62" s="145"/>
      <c r="B62" s="145"/>
      <c r="C62" s="145"/>
    </row>
    <row r="63" spans="1:3" ht="30" customHeight="1" thickBot="1" x14ac:dyDescent="0.35">
      <c r="A63" s="210" t="s">
        <v>159</v>
      </c>
      <c r="B63" s="211"/>
      <c r="C63" s="212"/>
    </row>
    <row r="64" spans="1:3" ht="31.8" thickBot="1" x14ac:dyDescent="0.35">
      <c r="A64" s="173" t="s">
        <v>9</v>
      </c>
      <c r="B64" s="148" t="s">
        <v>0</v>
      </c>
      <c r="C64" s="148" t="s">
        <v>160</v>
      </c>
    </row>
    <row r="65" spans="1:3" ht="21.75" customHeight="1" thickBot="1" x14ac:dyDescent="0.35">
      <c r="A65" s="168" t="s">
        <v>161</v>
      </c>
      <c r="B65" s="162" t="s">
        <v>1</v>
      </c>
      <c r="C65" s="118"/>
    </row>
    <row r="66" spans="1:3" ht="16.2" thickBot="1" x14ac:dyDescent="0.35">
      <c r="A66" s="169" t="s">
        <v>162</v>
      </c>
      <c r="B66" s="163" t="s">
        <v>1</v>
      </c>
      <c r="C66" s="192"/>
    </row>
    <row r="67" spans="1:3" ht="16.2" thickBot="1" x14ac:dyDescent="0.35">
      <c r="A67" s="169" t="s">
        <v>163</v>
      </c>
      <c r="B67" s="163" t="s">
        <v>1</v>
      </c>
      <c r="C67" s="192"/>
    </row>
    <row r="68" spans="1:3" ht="16.2" thickBot="1" x14ac:dyDescent="0.35">
      <c r="A68" s="169" t="s">
        <v>55</v>
      </c>
      <c r="B68" s="163" t="s">
        <v>1</v>
      </c>
      <c r="C68" s="192"/>
    </row>
    <row r="69" spans="1:3" ht="16.2" thickBot="1" x14ac:dyDescent="0.35">
      <c r="A69" s="169" t="s">
        <v>229</v>
      </c>
      <c r="B69" s="163" t="s">
        <v>1</v>
      </c>
      <c r="C69" s="193"/>
    </row>
    <row r="70" spans="1:3" ht="31.8" thickBot="1" x14ac:dyDescent="0.35">
      <c r="A70" s="174" t="s">
        <v>164</v>
      </c>
      <c r="B70" s="163" t="s">
        <v>1</v>
      </c>
      <c r="C70" s="192"/>
    </row>
    <row r="71" spans="1:3" ht="31.8" thickBot="1" x14ac:dyDescent="0.35">
      <c r="A71" s="169" t="s">
        <v>165</v>
      </c>
      <c r="B71" s="163" t="s">
        <v>1</v>
      </c>
      <c r="C71" s="194"/>
    </row>
    <row r="72" spans="1:3" x14ac:dyDescent="0.3">
      <c r="A72" s="171"/>
      <c r="B72" s="171"/>
      <c r="C72" s="171"/>
    </row>
    <row r="73" spans="1:3" x14ac:dyDescent="0.3">
      <c r="A73" s="171"/>
      <c r="B73" s="171"/>
      <c r="C73" s="171"/>
    </row>
    <row r="74" spans="1:3" ht="15" thickBot="1" x14ac:dyDescent="0.35"/>
    <row r="75" spans="1:3" ht="29.25" customHeight="1" thickBot="1" x14ac:dyDescent="0.35">
      <c r="A75" s="210" t="s">
        <v>166</v>
      </c>
      <c r="B75" s="228"/>
      <c r="C75" s="229"/>
    </row>
    <row r="76" spans="1:3" ht="31.8" thickBot="1" x14ac:dyDescent="0.35">
      <c r="A76" s="173" t="s">
        <v>9</v>
      </c>
      <c r="B76" s="148" t="s">
        <v>0</v>
      </c>
      <c r="C76" s="148" t="s">
        <v>186</v>
      </c>
    </row>
    <row r="77" spans="1:3" ht="16.2" thickBot="1" x14ac:dyDescent="0.35">
      <c r="A77" s="168" t="s">
        <v>167</v>
      </c>
      <c r="B77" s="162" t="s">
        <v>1</v>
      </c>
      <c r="C77" s="118"/>
    </row>
    <row r="78" spans="1:3" ht="16.2" thickBot="1" x14ac:dyDescent="0.35">
      <c r="A78" s="169" t="s">
        <v>162</v>
      </c>
      <c r="B78" s="163" t="s">
        <v>1</v>
      </c>
      <c r="C78" s="118"/>
    </row>
    <row r="79" spans="1:3" ht="17.25" customHeight="1" thickBot="1" x14ac:dyDescent="0.35">
      <c r="A79" s="169" t="s">
        <v>168</v>
      </c>
      <c r="B79" s="163" t="s">
        <v>1</v>
      </c>
      <c r="C79" s="118"/>
    </row>
    <row r="80" spans="1:3" ht="16.2" thickBot="1" x14ac:dyDescent="0.35">
      <c r="A80" s="169" t="s">
        <v>169</v>
      </c>
      <c r="B80" s="163" t="s">
        <v>1</v>
      </c>
      <c r="C80" s="118"/>
    </row>
    <row r="81" spans="1:3" ht="16.2" thickBot="1" x14ac:dyDescent="0.35">
      <c r="A81" s="169" t="s">
        <v>251</v>
      </c>
      <c r="B81" s="163" t="s">
        <v>1</v>
      </c>
      <c r="C81" s="118"/>
    </row>
    <row r="82" spans="1:3" ht="16.2" thickBot="1" x14ac:dyDescent="0.35">
      <c r="A82" s="169" t="s">
        <v>55</v>
      </c>
      <c r="B82" s="163" t="s">
        <v>1</v>
      </c>
      <c r="C82" s="118"/>
    </row>
    <row r="83" spans="1:3" ht="14.25" customHeight="1" thickBot="1" x14ac:dyDescent="0.35">
      <c r="A83" s="175"/>
      <c r="B83" s="176"/>
      <c r="C83" s="177"/>
    </row>
    <row r="84" spans="1:3" ht="31.8" thickBot="1" x14ac:dyDescent="0.35">
      <c r="A84" s="168" t="s">
        <v>170</v>
      </c>
      <c r="B84" s="162" t="s">
        <v>1</v>
      </c>
      <c r="C84" s="118"/>
    </row>
    <row r="85" spans="1:3" ht="47.4" thickBot="1" x14ac:dyDescent="0.35">
      <c r="A85" s="169" t="s">
        <v>56</v>
      </c>
      <c r="B85" s="163" t="s">
        <v>1</v>
      </c>
      <c r="C85" s="118"/>
    </row>
    <row r="86" spans="1:3" ht="54" customHeight="1" thickBot="1" x14ac:dyDescent="0.35">
      <c r="A86" s="169" t="s">
        <v>171</v>
      </c>
      <c r="B86" s="163" t="s">
        <v>1</v>
      </c>
      <c r="C86" s="118"/>
    </row>
    <row r="87" spans="1:3" ht="78.599999999999994" thickBot="1" x14ac:dyDescent="0.35">
      <c r="A87" s="169" t="s">
        <v>172</v>
      </c>
      <c r="B87" s="163" t="s">
        <v>1</v>
      </c>
      <c r="C87" s="120"/>
    </row>
    <row r="88" spans="1:3" ht="16.2" thickBot="1" x14ac:dyDescent="0.35">
      <c r="A88" s="169" t="s">
        <v>173</v>
      </c>
      <c r="B88" s="163" t="s">
        <v>1</v>
      </c>
      <c r="C88" s="120"/>
    </row>
    <row r="89" spans="1:3" ht="16.2" thickBot="1" x14ac:dyDescent="0.35">
      <c r="A89" s="169" t="s">
        <v>57</v>
      </c>
      <c r="B89" s="163" t="s">
        <v>1</v>
      </c>
      <c r="C89" s="120"/>
    </row>
    <row r="90" spans="1:3" ht="16.2" thickBot="1" x14ac:dyDescent="0.35">
      <c r="A90" s="169" t="s">
        <v>58</v>
      </c>
      <c r="B90" s="163" t="s">
        <v>1</v>
      </c>
      <c r="C90" s="120"/>
    </row>
    <row r="91" spans="1:3" ht="16.2" thickBot="1" x14ac:dyDescent="0.35">
      <c r="A91" s="169" t="s">
        <v>174</v>
      </c>
      <c r="B91" s="163" t="s">
        <v>1</v>
      </c>
      <c r="C91" s="120"/>
    </row>
    <row r="92" spans="1:3" ht="16.2" thickBot="1" x14ac:dyDescent="0.35">
      <c r="A92" s="169" t="s">
        <v>59</v>
      </c>
      <c r="B92" s="163" t="s">
        <v>1</v>
      </c>
      <c r="C92" s="120"/>
    </row>
    <row r="93" spans="1:3" ht="31.8" thickBot="1" x14ac:dyDescent="0.35">
      <c r="A93" s="169" t="s">
        <v>60</v>
      </c>
      <c r="B93" s="163" t="s">
        <v>1</v>
      </c>
      <c r="C93" s="120"/>
    </row>
    <row r="94" spans="1:3" ht="36" customHeight="1" thickBot="1" x14ac:dyDescent="0.35">
      <c r="A94" s="161" t="s">
        <v>61</v>
      </c>
      <c r="B94" s="163" t="s">
        <v>1</v>
      </c>
      <c r="C94" s="120"/>
    </row>
    <row r="95" spans="1:3" ht="16.2" thickBot="1" x14ac:dyDescent="0.35">
      <c r="A95" s="178"/>
      <c r="B95" s="179"/>
      <c r="C95" s="179"/>
    </row>
    <row r="96" spans="1:3" ht="47.4" thickBot="1" x14ac:dyDescent="0.35">
      <c r="A96" s="161" t="s">
        <v>62</v>
      </c>
      <c r="B96" s="163" t="s">
        <v>1</v>
      </c>
      <c r="C96" s="118"/>
    </row>
    <row r="97" spans="1:5" ht="31.8" thickBot="1" x14ac:dyDescent="0.35">
      <c r="A97" s="168" t="s">
        <v>175</v>
      </c>
      <c r="B97" s="162" t="s">
        <v>1</v>
      </c>
      <c r="C97" s="118"/>
    </row>
    <row r="98" spans="1:5" ht="31.8" thickBot="1" x14ac:dyDescent="0.35">
      <c r="A98" s="161" t="s">
        <v>123</v>
      </c>
      <c r="B98" s="163" t="s">
        <v>1</v>
      </c>
      <c r="C98" s="118"/>
    </row>
    <row r="99" spans="1:5" ht="47.4" thickBot="1" x14ac:dyDescent="0.35">
      <c r="A99" s="161" t="s">
        <v>63</v>
      </c>
      <c r="B99" s="163" t="s">
        <v>1</v>
      </c>
      <c r="C99" s="118"/>
    </row>
    <row r="100" spans="1:5" ht="16.2" thickBot="1" x14ac:dyDescent="0.35">
      <c r="A100" s="180"/>
      <c r="B100" s="181"/>
      <c r="C100" s="181"/>
    </row>
    <row r="101" spans="1:5" ht="33.75" customHeight="1" thickBot="1" x14ac:dyDescent="0.35">
      <c r="A101" s="182" t="s">
        <v>176</v>
      </c>
      <c r="B101" s="163" t="s">
        <v>1</v>
      </c>
      <c r="C101" s="118"/>
    </row>
    <row r="102" spans="1:5" ht="47.4" thickBot="1" x14ac:dyDescent="0.35">
      <c r="A102" s="183" t="s">
        <v>177</v>
      </c>
      <c r="B102" s="163" t="s">
        <v>1</v>
      </c>
      <c r="C102" s="118"/>
    </row>
    <row r="103" spans="1:5" ht="33" customHeight="1" thickBot="1" x14ac:dyDescent="0.35">
      <c r="A103" s="184" t="s">
        <v>178</v>
      </c>
      <c r="B103" s="163" t="s">
        <v>1</v>
      </c>
      <c r="C103" s="118"/>
      <c r="D103" s="144"/>
      <c r="E103" s="144"/>
    </row>
    <row r="104" spans="1:5" ht="30" customHeight="1" thickBot="1" x14ac:dyDescent="0.35">
      <c r="A104" s="185" t="s">
        <v>179</v>
      </c>
      <c r="B104" s="163" t="s">
        <v>1</v>
      </c>
      <c r="C104" s="118"/>
      <c r="D104" s="144"/>
      <c r="E104" s="144"/>
    </row>
    <row r="105" spans="1:5" ht="30" customHeight="1" thickBot="1" x14ac:dyDescent="0.35">
      <c r="A105" s="186" t="s">
        <v>180</v>
      </c>
      <c r="B105" s="163" t="s">
        <v>1</v>
      </c>
      <c r="C105" s="118"/>
      <c r="D105" s="144"/>
      <c r="E105" s="144"/>
    </row>
    <row r="106" spans="1:5" ht="30" customHeight="1" thickBot="1" x14ac:dyDescent="0.35">
      <c r="A106" s="185" t="s">
        <v>181</v>
      </c>
      <c r="B106" s="163" t="s">
        <v>1</v>
      </c>
      <c r="C106" s="118"/>
      <c r="D106" s="144"/>
      <c r="E106" s="144"/>
    </row>
    <row r="107" spans="1:5" ht="29.25" customHeight="1" thickBot="1" x14ac:dyDescent="0.35">
      <c r="A107" s="186" t="s">
        <v>182</v>
      </c>
      <c r="B107" s="187" t="s">
        <v>1</v>
      </c>
      <c r="C107" s="118"/>
      <c r="D107" s="144"/>
      <c r="E107" s="144"/>
    </row>
    <row r="108" spans="1:5" ht="28.2" thickBot="1" x14ac:dyDescent="0.35">
      <c r="A108" s="185" t="s">
        <v>183</v>
      </c>
      <c r="B108" s="187" t="s">
        <v>1</v>
      </c>
      <c r="C108" s="118"/>
      <c r="D108" s="144"/>
      <c r="E108" s="144"/>
    </row>
    <row r="109" spans="1:5" ht="16.2" thickBot="1" x14ac:dyDescent="0.35">
      <c r="A109" s="188" t="s">
        <v>10</v>
      </c>
      <c r="B109" s="189"/>
      <c r="C109" s="190" t="s">
        <v>11</v>
      </c>
      <c r="D109" s="144"/>
      <c r="E109" s="144"/>
    </row>
    <row r="110" spans="1:5" ht="30" customHeight="1" x14ac:dyDescent="0.3">
      <c r="A110" s="216"/>
      <c r="B110" s="216"/>
      <c r="C110" s="216"/>
      <c r="D110" s="144"/>
      <c r="E110" s="144"/>
    </row>
    <row r="111" spans="1:5" ht="61.5" customHeight="1" x14ac:dyDescent="0.3">
      <c r="A111" s="216" t="s">
        <v>185</v>
      </c>
      <c r="B111" s="217"/>
      <c r="C111" s="217"/>
      <c r="D111" s="144"/>
      <c r="E111" s="144"/>
    </row>
    <row r="112" spans="1:5" ht="12.75" customHeight="1" x14ac:dyDescent="0.3">
      <c r="A112" s="191"/>
      <c r="B112" s="191"/>
      <c r="C112" s="191"/>
      <c r="D112" s="144"/>
      <c r="E112" s="144"/>
    </row>
    <row r="113" spans="1:5" ht="33" customHeight="1" x14ac:dyDescent="0.35">
      <c r="A113" s="224" t="s">
        <v>184</v>
      </c>
      <c r="B113" s="224"/>
      <c r="C113" s="224"/>
      <c r="D113" s="144"/>
      <c r="E113" s="144"/>
    </row>
    <row r="114" spans="1:5" ht="15" thickBot="1" x14ac:dyDescent="0.35">
      <c r="A114" s="165"/>
      <c r="B114" s="165"/>
      <c r="C114" s="165"/>
      <c r="D114" s="144"/>
      <c r="E114" s="144"/>
    </row>
    <row r="115" spans="1:5" ht="62.25" customHeight="1" thickBot="1" x14ac:dyDescent="0.35">
      <c r="A115" s="219" t="s">
        <v>187</v>
      </c>
      <c r="B115" s="220"/>
      <c r="C115" s="221"/>
      <c r="D115" s="144"/>
      <c r="E115" s="144"/>
    </row>
    <row r="116" spans="1:5" x14ac:dyDescent="0.3">
      <c r="A116" s="144"/>
      <c r="B116" s="144"/>
      <c r="C116" s="144"/>
      <c r="D116" s="144"/>
      <c r="E116" s="144"/>
    </row>
    <row r="117" spans="1:5" x14ac:dyDescent="0.3">
      <c r="A117" s="144"/>
      <c r="B117" s="144"/>
      <c r="C117" s="144"/>
      <c r="D117" s="144"/>
      <c r="E117" s="144"/>
    </row>
    <row r="118" spans="1:5" x14ac:dyDescent="0.3">
      <c r="A118" s="144"/>
      <c r="B118" s="144"/>
      <c r="C118" s="144"/>
      <c r="D118" s="144"/>
      <c r="E118" s="144"/>
    </row>
    <row r="119" spans="1:5" x14ac:dyDescent="0.3">
      <c r="A119" s="144"/>
      <c r="B119" s="144"/>
      <c r="C119" s="144"/>
      <c r="D119" s="144"/>
      <c r="E119" s="144"/>
    </row>
    <row r="120" spans="1:5" x14ac:dyDescent="0.3">
      <c r="A120" s="144"/>
      <c r="B120" s="144"/>
      <c r="C120" s="144"/>
      <c r="D120" s="144"/>
      <c r="E120" s="144"/>
    </row>
    <row r="121" spans="1:5" x14ac:dyDescent="0.3">
      <c r="A121" s="144"/>
      <c r="B121" s="144"/>
      <c r="C121" s="144"/>
      <c r="D121" s="144"/>
      <c r="E121" s="144"/>
    </row>
    <row r="122" spans="1:5" x14ac:dyDescent="0.3">
      <c r="A122" s="144"/>
      <c r="B122" s="144"/>
      <c r="C122" s="144"/>
      <c r="D122" s="144"/>
      <c r="E122" s="144"/>
    </row>
    <row r="123" spans="1:5" x14ac:dyDescent="0.3">
      <c r="A123" s="144"/>
      <c r="B123" s="144"/>
      <c r="C123" s="144"/>
      <c r="D123" s="144"/>
      <c r="E123" s="144"/>
    </row>
    <row r="124" spans="1:5" x14ac:dyDescent="0.3">
      <c r="A124" s="144"/>
      <c r="B124" s="144"/>
      <c r="C124" s="144"/>
      <c r="D124" s="144"/>
      <c r="E124" s="144"/>
    </row>
    <row r="125" spans="1:5" x14ac:dyDescent="0.3">
      <c r="A125" s="144"/>
      <c r="B125" s="144"/>
      <c r="C125" s="144"/>
      <c r="D125" s="144"/>
      <c r="E125" s="144"/>
    </row>
    <row r="126" spans="1:5" x14ac:dyDescent="0.3">
      <c r="A126" s="144"/>
      <c r="B126" s="144"/>
      <c r="C126" s="144"/>
      <c r="D126" s="144"/>
      <c r="E126" s="144"/>
    </row>
    <row r="127" spans="1:5" x14ac:dyDescent="0.3">
      <c r="A127" s="144"/>
      <c r="B127" s="144"/>
      <c r="C127" s="144"/>
      <c r="D127" s="144"/>
      <c r="E127" s="144"/>
    </row>
    <row r="128" spans="1:5" x14ac:dyDescent="0.3">
      <c r="A128" s="144"/>
      <c r="B128" s="144"/>
      <c r="C128" s="144"/>
      <c r="D128" s="144"/>
      <c r="E128" s="144"/>
    </row>
    <row r="129" spans="1:5" x14ac:dyDescent="0.3">
      <c r="A129" s="144"/>
      <c r="B129" s="144"/>
      <c r="C129" s="144"/>
      <c r="D129" s="144"/>
      <c r="E129" s="144"/>
    </row>
    <row r="130" spans="1:5" x14ac:dyDescent="0.3">
      <c r="A130" s="144"/>
      <c r="B130" s="144"/>
      <c r="C130" s="144"/>
      <c r="D130" s="144"/>
      <c r="E130" s="144"/>
    </row>
    <row r="131" spans="1:5" x14ac:dyDescent="0.3">
      <c r="A131" s="144"/>
      <c r="B131" s="144"/>
      <c r="C131" s="144"/>
      <c r="D131" s="144"/>
      <c r="E131" s="144"/>
    </row>
    <row r="132" spans="1:5" x14ac:dyDescent="0.3">
      <c r="A132" s="144"/>
      <c r="B132" s="144"/>
      <c r="C132" s="144"/>
      <c r="D132" s="144"/>
      <c r="E132" s="144"/>
    </row>
    <row r="133" spans="1:5" x14ac:dyDescent="0.3">
      <c r="A133" s="144"/>
      <c r="B133" s="144"/>
      <c r="C133" s="144"/>
      <c r="D133" s="144"/>
      <c r="E133" s="144"/>
    </row>
    <row r="134" spans="1:5" x14ac:dyDescent="0.3">
      <c r="A134" s="144"/>
      <c r="B134" s="144"/>
      <c r="C134" s="144"/>
      <c r="D134" s="144"/>
      <c r="E134" s="144"/>
    </row>
    <row r="135" spans="1:5" x14ac:dyDescent="0.3">
      <c r="A135" s="144"/>
      <c r="B135" s="144"/>
      <c r="C135" s="144"/>
      <c r="D135" s="144"/>
      <c r="E135" s="144"/>
    </row>
    <row r="136" spans="1:5" x14ac:dyDescent="0.3">
      <c r="A136" s="144"/>
      <c r="B136" s="144"/>
      <c r="C136" s="144"/>
      <c r="D136" s="144"/>
      <c r="E136" s="144"/>
    </row>
    <row r="137" spans="1:5" x14ac:dyDescent="0.3">
      <c r="A137" s="144"/>
      <c r="B137" s="144"/>
      <c r="C137" s="144"/>
      <c r="D137" s="144"/>
      <c r="E137" s="144"/>
    </row>
    <row r="138" spans="1:5" x14ac:dyDescent="0.3">
      <c r="A138" s="144"/>
      <c r="B138" s="144"/>
      <c r="C138" s="144"/>
      <c r="D138" s="144"/>
      <c r="E138" s="144"/>
    </row>
    <row r="139" spans="1:5" x14ac:dyDescent="0.3">
      <c r="A139" s="144"/>
      <c r="B139" s="144"/>
      <c r="C139" s="144"/>
      <c r="D139" s="144"/>
      <c r="E139" s="144"/>
    </row>
    <row r="140" spans="1:5" x14ac:dyDescent="0.3">
      <c r="A140" s="144"/>
      <c r="B140" s="144"/>
      <c r="C140" s="144"/>
      <c r="D140" s="144"/>
      <c r="E140" s="144"/>
    </row>
    <row r="141" spans="1:5" x14ac:dyDescent="0.3">
      <c r="A141" s="144"/>
      <c r="B141" s="144"/>
      <c r="C141" s="144"/>
      <c r="D141" s="144"/>
      <c r="E141" s="144"/>
    </row>
    <row r="142" spans="1:5" x14ac:dyDescent="0.3">
      <c r="A142" s="144"/>
      <c r="B142" s="144"/>
      <c r="C142" s="144"/>
      <c r="D142" s="144"/>
      <c r="E142" s="144"/>
    </row>
    <row r="143" spans="1:5" x14ac:dyDescent="0.3">
      <c r="A143" s="144"/>
      <c r="B143" s="144"/>
      <c r="C143" s="144"/>
      <c r="D143" s="144"/>
      <c r="E143" s="144"/>
    </row>
    <row r="144" spans="1:5" x14ac:dyDescent="0.3">
      <c r="A144" s="144"/>
      <c r="B144" s="144"/>
      <c r="C144" s="144"/>
      <c r="D144" s="144"/>
      <c r="E144" s="144"/>
    </row>
    <row r="145" spans="1:5" x14ac:dyDescent="0.3">
      <c r="A145" s="144"/>
      <c r="B145" s="144"/>
      <c r="C145" s="144"/>
      <c r="D145" s="144"/>
      <c r="E145" s="144"/>
    </row>
    <row r="146" spans="1:5" x14ac:dyDescent="0.3">
      <c r="A146" s="144"/>
      <c r="B146" s="144"/>
      <c r="C146" s="144"/>
      <c r="D146" s="144"/>
      <c r="E146" s="144"/>
    </row>
    <row r="147" spans="1:5" x14ac:dyDescent="0.3">
      <c r="A147" s="144"/>
      <c r="B147" s="144"/>
      <c r="C147" s="144"/>
      <c r="D147" s="144"/>
      <c r="E147" s="144"/>
    </row>
    <row r="148" spans="1:5" x14ac:dyDescent="0.3">
      <c r="A148" s="144"/>
      <c r="B148" s="144"/>
      <c r="C148" s="144"/>
      <c r="D148" s="144"/>
      <c r="E148" s="144"/>
    </row>
    <row r="149" spans="1:5" x14ac:dyDescent="0.3">
      <c r="A149" s="144"/>
      <c r="B149" s="144"/>
      <c r="C149" s="144"/>
      <c r="D149" s="144"/>
      <c r="E149" s="144"/>
    </row>
    <row r="150" spans="1:5" x14ac:dyDescent="0.3">
      <c r="A150" s="144"/>
      <c r="B150" s="144"/>
      <c r="C150" s="144"/>
      <c r="D150" s="144"/>
      <c r="E150" s="144"/>
    </row>
    <row r="151" spans="1:5" x14ac:dyDescent="0.3">
      <c r="A151" s="144"/>
      <c r="B151" s="144"/>
      <c r="C151" s="144"/>
      <c r="D151" s="144"/>
      <c r="E151" s="144"/>
    </row>
    <row r="152" spans="1:5" x14ac:dyDescent="0.3">
      <c r="A152" s="144"/>
      <c r="B152" s="144"/>
      <c r="C152" s="144"/>
      <c r="D152" s="144"/>
      <c r="E152" s="144"/>
    </row>
    <row r="153" spans="1:5" x14ac:dyDescent="0.3">
      <c r="A153" s="144"/>
      <c r="B153" s="144"/>
      <c r="C153" s="144"/>
      <c r="D153" s="144"/>
      <c r="E153" s="144"/>
    </row>
    <row r="154" spans="1:5" x14ac:dyDescent="0.3">
      <c r="A154" s="144"/>
      <c r="B154" s="144"/>
      <c r="C154" s="144"/>
      <c r="D154" s="144"/>
      <c r="E154" s="144"/>
    </row>
    <row r="155" spans="1:5" x14ac:dyDescent="0.3">
      <c r="A155" s="144"/>
      <c r="B155" s="144"/>
      <c r="C155" s="144"/>
      <c r="D155" s="144"/>
      <c r="E155" s="144"/>
    </row>
    <row r="156" spans="1:5" x14ac:dyDescent="0.3">
      <c r="A156" s="144"/>
      <c r="B156" s="144"/>
      <c r="C156" s="144"/>
      <c r="D156" s="144"/>
      <c r="E156" s="144"/>
    </row>
    <row r="157" spans="1:5" x14ac:dyDescent="0.3">
      <c r="A157" s="144"/>
      <c r="B157" s="144"/>
      <c r="C157" s="144"/>
      <c r="D157" s="144"/>
      <c r="E157" s="144"/>
    </row>
    <row r="158" spans="1:5" x14ac:dyDescent="0.3">
      <c r="A158" s="144"/>
      <c r="B158" s="144"/>
      <c r="C158" s="144"/>
      <c r="D158" s="144"/>
      <c r="E158" s="144"/>
    </row>
    <row r="159" spans="1:5" x14ac:dyDescent="0.3">
      <c r="A159" s="144"/>
      <c r="B159" s="144"/>
      <c r="C159" s="144"/>
      <c r="D159" s="144"/>
      <c r="E159" s="144"/>
    </row>
    <row r="160" spans="1:5" x14ac:dyDescent="0.3">
      <c r="A160" s="144"/>
      <c r="B160" s="144"/>
      <c r="C160" s="144"/>
      <c r="D160" s="144"/>
      <c r="E160" s="144"/>
    </row>
    <row r="161" spans="1:5" x14ac:dyDescent="0.3">
      <c r="A161" s="144"/>
      <c r="B161" s="144"/>
      <c r="C161" s="144"/>
      <c r="D161" s="144"/>
      <c r="E161" s="144"/>
    </row>
    <row r="162" spans="1:5" x14ac:dyDescent="0.3">
      <c r="A162" s="144"/>
      <c r="B162" s="144"/>
      <c r="C162" s="144"/>
      <c r="D162" s="144"/>
      <c r="E162" s="144"/>
    </row>
    <row r="163" spans="1:5" x14ac:dyDescent="0.3">
      <c r="A163" s="144"/>
      <c r="B163" s="144"/>
      <c r="C163" s="144"/>
      <c r="D163" s="144"/>
      <c r="E163" s="144"/>
    </row>
    <row r="164" spans="1:5" x14ac:dyDescent="0.3">
      <c r="A164" s="144"/>
      <c r="B164" s="144"/>
      <c r="C164" s="144"/>
      <c r="D164" s="144"/>
      <c r="E164" s="144"/>
    </row>
    <row r="165" spans="1:5" x14ac:dyDescent="0.3">
      <c r="A165" s="144"/>
      <c r="B165" s="144"/>
      <c r="C165" s="144"/>
      <c r="D165" s="144"/>
      <c r="E165" s="144"/>
    </row>
    <row r="166" spans="1:5" x14ac:dyDescent="0.3">
      <c r="A166" s="144"/>
      <c r="B166" s="144"/>
      <c r="C166" s="144"/>
      <c r="D166" s="144"/>
      <c r="E166" s="144"/>
    </row>
  </sheetData>
  <sheetProtection algorithmName="SHA-512" hashValue="jzBeXhtkW9sjgyC+HSc+CQb+sFBS4/DrzPBcf0F4Qn6/KP9VTZODki3ohTXUKkzT6/3Cz8AJMlM0Srp6UiHSKw==" saltValue="lreTorNUKh2SntepRcVZRg==" spinCount="100000" sheet="1" formatCells="0" formatColumns="0" formatRows="0"/>
  <mergeCells count="18">
    <mergeCell ref="A115:C115"/>
    <mergeCell ref="A2:C2"/>
    <mergeCell ref="A110:C110"/>
    <mergeCell ref="A113:C113"/>
    <mergeCell ref="A4:C4"/>
    <mergeCell ref="A14:C14"/>
    <mergeCell ref="A17:C17"/>
    <mergeCell ref="A47:C47"/>
    <mergeCell ref="A75:C75"/>
    <mergeCell ref="A43:C43"/>
    <mergeCell ref="A54:C54"/>
    <mergeCell ref="A29:C29"/>
    <mergeCell ref="A33:C33"/>
    <mergeCell ref="A44:C44"/>
    <mergeCell ref="A63:C63"/>
    <mergeCell ref="A10:C10"/>
    <mergeCell ref="A111:C111"/>
    <mergeCell ref="A61:C61"/>
  </mergeCells>
  <pageMargins left="0.70866141732283472" right="0.70866141732283472" top="0.78740157480314965" bottom="0.78740157480314965" header="0.31496062992125984" footer="0.31496062992125984"/>
  <pageSetup paperSize="9" scale="93" fitToHeight="0" orientation="portrait" r:id="rId1"/>
  <headerFooter>
    <oddHeader>&amp;R"Svoz a nakládání s odpadem města Choceň 2024"
Příloha č.6_Výkaz výměr, Výkaz výměr - Stanovení nabídkové ceny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D49"/>
  <sheetViews>
    <sheetView workbookViewId="0">
      <selection activeCell="G17" sqref="G17"/>
    </sheetView>
  </sheetViews>
  <sheetFormatPr defaultColWidth="9.109375" defaultRowHeight="14.4" x14ac:dyDescent="0.3"/>
  <cols>
    <col min="2" max="2" width="42.44140625" customWidth="1"/>
    <col min="4" max="4" width="24.6640625" customWidth="1"/>
  </cols>
  <sheetData>
    <row r="4" spans="1:4" ht="45.75" customHeight="1" thickBot="1" x14ac:dyDescent="0.35">
      <c r="A4" s="249" t="s">
        <v>6</v>
      </c>
      <c r="B4" s="249"/>
      <c r="C4" s="249"/>
      <c r="D4" s="249"/>
    </row>
    <row r="5" spans="1:4" ht="15" thickTop="1" x14ac:dyDescent="0.3"/>
    <row r="7" spans="1:4" ht="15.6" x14ac:dyDescent="0.3">
      <c r="A7" s="245" t="s">
        <v>12</v>
      </c>
      <c r="B7" s="245"/>
      <c r="C7" s="240">
        <f>'Stanovení ceny '!C194</f>
        <v>1695595</v>
      </c>
      <c r="D7" s="240"/>
    </row>
    <row r="8" spans="1:4" ht="15.6" x14ac:dyDescent="0.3">
      <c r="A8" s="245" t="s">
        <v>15</v>
      </c>
      <c r="B8" s="245"/>
      <c r="C8" s="248"/>
      <c r="D8" s="248"/>
    </row>
    <row r="9" spans="1:4" ht="15.6" x14ac:dyDescent="0.3">
      <c r="A9" s="245" t="s">
        <v>16</v>
      </c>
      <c r="B9" s="245"/>
      <c r="C9" s="240">
        <f>C7+C8</f>
        <v>1695595</v>
      </c>
      <c r="D9" s="240"/>
    </row>
    <row r="10" spans="1:4" ht="15.6" x14ac:dyDescent="0.3">
      <c r="A10" s="195"/>
      <c r="B10" s="195"/>
      <c r="C10" s="195"/>
      <c r="D10" s="195"/>
    </row>
    <row r="11" spans="1:4" ht="15.6" x14ac:dyDescent="0.3">
      <c r="A11" s="245" t="s">
        <v>13</v>
      </c>
      <c r="B11" s="245"/>
      <c r="C11" s="246">
        <f>'Stanovení ceny '!D194</f>
        <v>1974080</v>
      </c>
      <c r="D11" s="247"/>
    </row>
    <row r="12" spans="1:4" ht="15.6" x14ac:dyDescent="0.3">
      <c r="A12" s="245" t="s">
        <v>14</v>
      </c>
      <c r="B12" s="245"/>
      <c r="C12" s="248"/>
      <c r="D12" s="248"/>
    </row>
    <row r="13" spans="1:4" ht="15.6" x14ac:dyDescent="0.3">
      <c r="A13" s="245" t="s">
        <v>20</v>
      </c>
      <c r="B13" s="245"/>
      <c r="C13" s="240">
        <f>C11+C12</f>
        <v>1974080</v>
      </c>
      <c r="D13" s="240"/>
    </row>
    <row r="14" spans="1:4" ht="15.6" x14ac:dyDescent="0.3">
      <c r="A14" s="195"/>
      <c r="B14" s="195"/>
      <c r="C14" s="195"/>
      <c r="D14" s="195"/>
    </row>
    <row r="15" spans="1:4" ht="15.6" x14ac:dyDescent="0.3">
      <c r="A15" s="245" t="s">
        <v>17</v>
      </c>
      <c r="B15" s="245"/>
      <c r="C15" s="246">
        <f>'Stanovení ceny '!E194</f>
        <v>2154770</v>
      </c>
      <c r="D15" s="247"/>
    </row>
    <row r="16" spans="1:4" ht="15.6" x14ac:dyDescent="0.3">
      <c r="A16" s="245" t="s">
        <v>18</v>
      </c>
      <c r="B16" s="245"/>
      <c r="C16" s="248"/>
      <c r="D16" s="248"/>
    </row>
    <row r="17" spans="1:4" ht="15.6" x14ac:dyDescent="0.3">
      <c r="A17" s="245" t="s">
        <v>19</v>
      </c>
      <c r="B17" s="245"/>
      <c r="C17" s="240">
        <f>C15+C16</f>
        <v>2154770</v>
      </c>
      <c r="D17" s="240"/>
    </row>
    <row r="18" spans="1:4" ht="15.6" x14ac:dyDescent="0.3">
      <c r="A18" s="195"/>
      <c r="B18" s="195"/>
      <c r="C18" s="195"/>
      <c r="D18" s="195"/>
    </row>
    <row r="19" spans="1:4" ht="15.6" x14ac:dyDescent="0.3">
      <c r="A19" s="245" t="s">
        <v>21</v>
      </c>
      <c r="B19" s="245"/>
      <c r="C19" s="246">
        <f>'Stanovení ceny '!F194</f>
        <v>2352784</v>
      </c>
      <c r="D19" s="247"/>
    </row>
    <row r="20" spans="1:4" ht="15.6" x14ac:dyDescent="0.3">
      <c r="A20" s="245" t="s">
        <v>22</v>
      </c>
      <c r="B20" s="245"/>
      <c r="C20" s="248"/>
      <c r="D20" s="248"/>
    </row>
    <row r="21" spans="1:4" ht="15.6" x14ac:dyDescent="0.3">
      <c r="A21" s="245" t="s">
        <v>23</v>
      </c>
      <c r="B21" s="245"/>
      <c r="C21" s="240">
        <f>C19+C20</f>
        <v>2352784</v>
      </c>
      <c r="D21" s="240"/>
    </row>
    <row r="22" spans="1:4" ht="15.6" x14ac:dyDescent="0.3">
      <c r="A22" s="145"/>
      <c r="B22" s="145"/>
      <c r="C22" s="145"/>
      <c r="D22" s="145"/>
    </row>
    <row r="23" spans="1:4" ht="15.6" x14ac:dyDescent="0.3">
      <c r="A23" s="145"/>
      <c r="B23" s="145"/>
      <c r="C23" s="145"/>
      <c r="D23" s="145"/>
    </row>
    <row r="24" spans="1:4" ht="30" customHeight="1" x14ac:dyDescent="0.3">
      <c r="A24" s="241" t="s">
        <v>136</v>
      </c>
      <c r="B24" s="241"/>
      <c r="C24" s="242">
        <f>C7+C11+C15+C19</f>
        <v>8177229</v>
      </c>
      <c r="D24" s="242"/>
    </row>
    <row r="25" spans="1:4" ht="9" customHeight="1" x14ac:dyDescent="0.3">
      <c r="A25" s="196"/>
      <c r="B25" s="196"/>
      <c r="C25" s="196"/>
      <c r="D25" s="196"/>
    </row>
    <row r="26" spans="1:4" ht="30" customHeight="1" x14ac:dyDescent="0.3">
      <c r="A26" s="241" t="s">
        <v>137</v>
      </c>
      <c r="B26" s="241"/>
      <c r="C26" s="243">
        <f>C8+C12+C16+C20</f>
        <v>0</v>
      </c>
      <c r="D26" s="244"/>
    </row>
    <row r="27" spans="1:4" ht="9" customHeight="1" x14ac:dyDescent="0.3">
      <c r="A27" s="196"/>
      <c r="B27" s="196"/>
      <c r="C27" s="196"/>
      <c r="D27" s="196"/>
    </row>
    <row r="28" spans="1:4" ht="30" customHeight="1" x14ac:dyDescent="0.3">
      <c r="A28" s="241" t="s">
        <v>138</v>
      </c>
      <c r="B28" s="241"/>
      <c r="C28" s="242">
        <f>C24+C26</f>
        <v>8177229</v>
      </c>
      <c r="D28" s="242"/>
    </row>
    <row r="29" spans="1:4" x14ac:dyDescent="0.3">
      <c r="A29" s="144"/>
      <c r="B29" s="144"/>
      <c r="C29" s="144"/>
      <c r="D29" s="144"/>
    </row>
    <row r="30" spans="1:4" x14ac:dyDescent="0.3">
      <c r="A30" s="236" t="s">
        <v>7</v>
      </c>
      <c r="B30" s="236"/>
      <c r="C30" s="236"/>
      <c r="D30" s="236"/>
    </row>
    <row r="31" spans="1:4" x14ac:dyDescent="0.3">
      <c r="A31" s="197"/>
      <c r="B31" s="197"/>
      <c r="C31" s="197"/>
      <c r="D31" s="197"/>
    </row>
    <row r="32" spans="1:4" x14ac:dyDescent="0.3">
      <c r="A32" s="197"/>
      <c r="B32" s="197"/>
      <c r="C32" s="197"/>
      <c r="D32" s="197"/>
    </row>
    <row r="33" spans="1:4" x14ac:dyDescent="0.3">
      <c r="A33" s="197"/>
      <c r="B33" s="197"/>
      <c r="C33" s="197"/>
      <c r="D33" s="197"/>
    </row>
    <row r="34" spans="1:4" x14ac:dyDescent="0.3">
      <c r="A34" s="197"/>
      <c r="B34" s="197"/>
      <c r="C34" s="197"/>
      <c r="D34" s="197"/>
    </row>
    <row r="36" spans="1:4" x14ac:dyDescent="0.3">
      <c r="A36" s="237" t="s">
        <v>33</v>
      </c>
      <c r="B36" s="237"/>
      <c r="C36" s="237"/>
      <c r="D36" s="237"/>
    </row>
    <row r="37" spans="1:4" x14ac:dyDescent="0.3">
      <c r="A37" s="237"/>
      <c r="B37" s="237"/>
      <c r="C37" s="237"/>
      <c r="D37" s="237"/>
    </row>
    <row r="38" spans="1:4" x14ac:dyDescent="0.3">
      <c r="A38" s="237"/>
      <c r="B38" s="237"/>
      <c r="C38" s="237"/>
      <c r="D38" s="237"/>
    </row>
    <row r="39" spans="1:4" x14ac:dyDescent="0.3">
      <c r="A39" s="237"/>
      <c r="B39" s="237"/>
      <c r="C39" s="237"/>
      <c r="D39" s="237"/>
    </row>
    <row r="40" spans="1:4" x14ac:dyDescent="0.3">
      <c r="A40" s="237"/>
      <c r="B40" s="237"/>
      <c r="C40" s="237"/>
      <c r="D40" s="237"/>
    </row>
    <row r="41" spans="1:4" x14ac:dyDescent="0.3">
      <c r="A41" s="237"/>
      <c r="B41" s="237"/>
      <c r="C41" s="237"/>
      <c r="D41" s="237"/>
    </row>
    <row r="43" spans="1:4" x14ac:dyDescent="0.3">
      <c r="A43" s="238" t="s">
        <v>8</v>
      </c>
      <c r="B43" s="239"/>
      <c r="C43" s="239"/>
      <c r="D43" s="239"/>
    </row>
    <row r="44" spans="1:4" x14ac:dyDescent="0.3">
      <c r="A44" s="239"/>
      <c r="B44" s="239"/>
      <c r="C44" s="239"/>
      <c r="D44" s="239"/>
    </row>
    <row r="45" spans="1:4" x14ac:dyDescent="0.3">
      <c r="A45" s="239"/>
      <c r="B45" s="239"/>
      <c r="C45" s="239"/>
      <c r="D45" s="239"/>
    </row>
    <row r="46" spans="1:4" x14ac:dyDescent="0.3">
      <c r="A46" s="239"/>
      <c r="B46" s="239"/>
      <c r="C46" s="239"/>
      <c r="D46" s="239"/>
    </row>
    <row r="47" spans="1:4" x14ac:dyDescent="0.3">
      <c r="A47" s="239"/>
      <c r="B47" s="239"/>
      <c r="C47" s="239"/>
      <c r="D47" s="239"/>
    </row>
    <row r="48" spans="1:4" x14ac:dyDescent="0.3">
      <c r="A48" s="239"/>
      <c r="B48" s="239"/>
      <c r="C48" s="239"/>
      <c r="D48" s="239"/>
    </row>
    <row r="49" spans="1:4" x14ac:dyDescent="0.3">
      <c r="A49" s="239"/>
      <c r="B49" s="239"/>
      <c r="C49" s="239"/>
      <c r="D49" s="239"/>
    </row>
  </sheetData>
  <sheetProtection algorithmName="SHA-512" hashValue="EVL0lYCsZ7k4T24oUsSHXHKzia0LNXtxpJFzxWes/xQ+hPm1A1Y+b3ZcVCy9f5SX9BCxqDxhIq1414BHHS5B3A==" saltValue="iqdavSKW6vpIGS0uZ/9iKA==" spinCount="100000" sheet="1" formatCells="0" formatColumns="0" formatRows="0"/>
  <mergeCells count="34">
    <mergeCell ref="A15:B15"/>
    <mergeCell ref="C15:D15"/>
    <mergeCell ref="A16:B16"/>
    <mergeCell ref="C16:D16"/>
    <mergeCell ref="A21:B21"/>
    <mergeCell ref="C21:D21"/>
    <mergeCell ref="A17:B17"/>
    <mergeCell ref="C17:D17"/>
    <mergeCell ref="A19:B19"/>
    <mergeCell ref="C19:D19"/>
    <mergeCell ref="A20:B20"/>
    <mergeCell ref="C20:D20"/>
    <mergeCell ref="A4:D4"/>
    <mergeCell ref="A7:B7"/>
    <mergeCell ref="A8:B8"/>
    <mergeCell ref="A9:B9"/>
    <mergeCell ref="C8:D8"/>
    <mergeCell ref="C9:D9"/>
    <mergeCell ref="A30:D30"/>
    <mergeCell ref="A36:D41"/>
    <mergeCell ref="A43:D49"/>
    <mergeCell ref="C7:D7"/>
    <mergeCell ref="A24:B24"/>
    <mergeCell ref="A26:B26"/>
    <mergeCell ref="A28:B28"/>
    <mergeCell ref="C24:D24"/>
    <mergeCell ref="C26:D26"/>
    <mergeCell ref="C28:D28"/>
    <mergeCell ref="A11:B11"/>
    <mergeCell ref="C11:D11"/>
    <mergeCell ref="A12:B12"/>
    <mergeCell ref="C12:D12"/>
    <mergeCell ref="A13:B13"/>
    <mergeCell ref="C13:D13"/>
  </mergeCell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6"/>
  <sheetViews>
    <sheetView topLeftCell="A142" zoomScale="85" zoomScaleNormal="85" workbookViewId="0">
      <selection activeCell="B116" sqref="B116"/>
    </sheetView>
  </sheetViews>
  <sheetFormatPr defaultColWidth="9.109375" defaultRowHeight="14.4" x14ac:dyDescent="0.3"/>
  <cols>
    <col min="1" max="1" width="27" style="19" customWidth="1"/>
    <col min="2" max="2" width="40.44140625" style="19" customWidth="1"/>
    <col min="3" max="3" width="19" style="19" customWidth="1"/>
    <col min="4" max="5" width="18.6640625" style="19" customWidth="1"/>
    <col min="6" max="6" width="18.5546875" style="19" customWidth="1"/>
    <col min="7" max="7" width="19.109375" style="19" customWidth="1"/>
    <col min="8" max="16384" width="9.109375" style="19"/>
  </cols>
  <sheetData>
    <row r="1" spans="1:6" x14ac:dyDescent="0.3">
      <c r="A1" s="3"/>
      <c r="B1" s="3"/>
      <c r="C1" s="3"/>
      <c r="D1" s="3"/>
      <c r="E1" s="3"/>
      <c r="F1" s="3"/>
    </row>
    <row r="2" spans="1:6" ht="39.75" customHeight="1" x14ac:dyDescent="0.3">
      <c r="A2" s="270" t="s">
        <v>2</v>
      </c>
      <c r="B2" s="270"/>
      <c r="C2" s="270"/>
      <c r="D2" s="270"/>
      <c r="E2" s="270"/>
      <c r="F2" s="3"/>
    </row>
    <row r="3" spans="1:6" x14ac:dyDescent="0.3">
      <c r="A3" s="3"/>
      <c r="B3" s="3"/>
      <c r="C3" s="3"/>
      <c r="D3" s="3"/>
      <c r="E3" s="3"/>
      <c r="F3" s="3"/>
    </row>
    <row r="4" spans="1:6" x14ac:dyDescent="0.3">
      <c r="A4" s="3"/>
      <c r="B4" s="3"/>
      <c r="C4" s="3"/>
      <c r="D4" s="3"/>
      <c r="E4" s="3"/>
      <c r="F4" s="3"/>
    </row>
    <row r="5" spans="1:6" ht="15.6" x14ac:dyDescent="0.3">
      <c r="A5" s="258" t="s">
        <v>66</v>
      </c>
      <c r="B5" s="258"/>
      <c r="C5" s="258"/>
      <c r="D5" s="258"/>
      <c r="E5" s="258"/>
      <c r="F5" s="3"/>
    </row>
    <row r="6" spans="1:6" ht="15" thickBot="1" x14ac:dyDescent="0.35">
      <c r="A6" s="2"/>
      <c r="B6" s="2"/>
      <c r="C6" s="2"/>
      <c r="D6" s="2"/>
      <c r="E6" s="2"/>
      <c r="F6" s="3"/>
    </row>
    <row r="7" spans="1:6" ht="63" thickBot="1" x14ac:dyDescent="0.35">
      <c r="A7" s="4" t="s">
        <v>67</v>
      </c>
      <c r="B7" s="5" t="s">
        <v>68</v>
      </c>
      <c r="C7" s="5" t="s">
        <v>69</v>
      </c>
      <c r="D7" s="5" t="s">
        <v>114</v>
      </c>
      <c r="E7" s="5" t="s">
        <v>70</v>
      </c>
      <c r="F7" s="3"/>
    </row>
    <row r="8" spans="1:6" ht="16.2" thickBot="1" x14ac:dyDescent="0.35">
      <c r="A8" s="20" t="s">
        <v>141</v>
      </c>
      <c r="B8" s="6">
        <v>1565</v>
      </c>
      <c r="C8" s="6">
        <v>26</v>
      </c>
      <c r="D8" s="7">
        <f>('Výkaz výměr'!C7)</f>
        <v>0</v>
      </c>
      <c r="E8" s="8">
        <f t="shared" ref="E8:E10" si="0">B8*C8*D8</f>
        <v>0</v>
      </c>
      <c r="F8" s="3"/>
    </row>
    <row r="9" spans="1:6" ht="16.2" thickBot="1" x14ac:dyDescent="0.35">
      <c r="A9" s="20" t="s">
        <v>142</v>
      </c>
      <c r="B9" s="6">
        <v>575</v>
      </c>
      <c r="C9" s="6">
        <v>26</v>
      </c>
      <c r="D9" s="7">
        <f>('Výkaz výměr'!C8)</f>
        <v>0</v>
      </c>
      <c r="E9" s="8">
        <f t="shared" ref="E9" si="1">B9*C9*D9</f>
        <v>0</v>
      </c>
      <c r="F9" s="3"/>
    </row>
    <row r="10" spans="1:6" ht="16.2" thickBot="1" x14ac:dyDescent="0.35">
      <c r="A10" s="20" t="s">
        <v>47</v>
      </c>
      <c r="B10" s="6">
        <v>126</v>
      </c>
      <c r="C10" s="6">
        <v>26</v>
      </c>
      <c r="D10" s="7">
        <f>('Výkaz výměr'!C9)</f>
        <v>0</v>
      </c>
      <c r="E10" s="8">
        <f t="shared" si="0"/>
        <v>0</v>
      </c>
      <c r="F10" s="3"/>
    </row>
    <row r="11" spans="1:6" ht="16.2" thickBot="1" x14ac:dyDescent="0.35">
      <c r="A11" s="250" t="s">
        <v>271</v>
      </c>
      <c r="B11" s="251"/>
      <c r="C11" s="251"/>
      <c r="D11" s="252"/>
      <c r="E11" s="9">
        <f>SUM(E8:E10)</f>
        <v>0</v>
      </c>
      <c r="F11" s="3"/>
    </row>
    <row r="12" spans="1:6" ht="15" thickBot="1" x14ac:dyDescent="0.35">
      <c r="A12" s="10"/>
      <c r="B12" s="10"/>
      <c r="C12" s="10"/>
      <c r="D12" s="10"/>
      <c r="E12" s="10"/>
      <c r="F12" s="3"/>
    </row>
    <row r="13" spans="1:6" ht="33" customHeight="1" thickBot="1" x14ac:dyDescent="0.35">
      <c r="A13" s="253" t="s">
        <v>71</v>
      </c>
      <c r="B13" s="254"/>
      <c r="C13" s="254"/>
      <c r="D13" s="254"/>
      <c r="E13" s="255"/>
      <c r="F13" s="3"/>
    </row>
    <row r="14" spans="1:6" x14ac:dyDescent="0.3">
      <c r="A14" s="3"/>
      <c r="B14" s="3"/>
      <c r="C14" s="3"/>
      <c r="D14" s="3"/>
      <c r="E14" s="3"/>
      <c r="F14" s="3"/>
    </row>
    <row r="15" spans="1:6" ht="15.6" x14ac:dyDescent="0.3">
      <c r="A15" s="258" t="s">
        <v>261</v>
      </c>
      <c r="B15" s="258"/>
      <c r="C15" s="258"/>
      <c r="D15" s="258"/>
      <c r="E15" s="258"/>
      <c r="F15" s="3"/>
    </row>
    <row r="16" spans="1:6" ht="15" thickBot="1" x14ac:dyDescent="0.35">
      <c r="A16" s="2"/>
      <c r="B16" s="2"/>
      <c r="C16" s="2"/>
      <c r="D16" s="2"/>
      <c r="E16" s="2"/>
      <c r="F16" s="3"/>
    </row>
    <row r="17" spans="1:6" ht="47.4" thickBot="1" x14ac:dyDescent="0.35">
      <c r="A17" s="4" t="s">
        <v>262</v>
      </c>
      <c r="B17" s="5" t="s">
        <v>264</v>
      </c>
      <c r="C17" s="5" t="s">
        <v>69</v>
      </c>
      <c r="D17" s="5" t="s">
        <v>265</v>
      </c>
      <c r="E17" s="5" t="s">
        <v>266</v>
      </c>
      <c r="F17" s="3"/>
    </row>
    <row r="18" spans="1:6" ht="16.2" thickBot="1" x14ac:dyDescent="0.35">
      <c r="A18" s="20" t="s">
        <v>263</v>
      </c>
      <c r="B18" s="6">
        <v>1</v>
      </c>
      <c r="C18" s="6">
        <v>26</v>
      </c>
      <c r="D18" s="7">
        <f>('Výkaz výměr'!C12)</f>
        <v>0</v>
      </c>
      <c r="E18" s="8">
        <f t="shared" ref="E18" si="2">B18*C18*D18</f>
        <v>0</v>
      </c>
      <c r="F18" s="3"/>
    </row>
    <row r="19" spans="1:6" ht="15" thickBot="1" x14ac:dyDescent="0.35">
      <c r="A19" s="141"/>
      <c r="B19" s="142"/>
      <c r="C19" s="142"/>
      <c r="D19" s="142"/>
      <c r="E19" s="143"/>
      <c r="F19" s="3"/>
    </row>
    <row r="20" spans="1:6" ht="63" thickBot="1" x14ac:dyDescent="0.35">
      <c r="A20" s="4" t="s">
        <v>67</v>
      </c>
      <c r="B20" s="5" t="s">
        <v>68</v>
      </c>
      <c r="C20" s="5" t="s">
        <v>69</v>
      </c>
      <c r="D20" s="5" t="s">
        <v>114</v>
      </c>
      <c r="E20" s="5" t="s">
        <v>70</v>
      </c>
      <c r="F20" s="3"/>
    </row>
    <row r="21" spans="1:6" ht="16.2" thickBot="1" x14ac:dyDescent="0.35">
      <c r="A21" s="20" t="s">
        <v>141</v>
      </c>
      <c r="B21" s="6">
        <v>12</v>
      </c>
      <c r="C21" s="6">
        <v>26</v>
      </c>
      <c r="D21" s="7">
        <f>('Výkaz výměr'!C7)</f>
        <v>0</v>
      </c>
      <c r="E21" s="8">
        <f t="shared" ref="E21:E23" si="3">B21*C21*D21</f>
        <v>0</v>
      </c>
      <c r="F21" s="3"/>
    </row>
    <row r="22" spans="1:6" ht="16.2" thickBot="1" x14ac:dyDescent="0.35">
      <c r="A22" s="20" t="s">
        <v>142</v>
      </c>
      <c r="B22" s="6">
        <v>1</v>
      </c>
      <c r="C22" s="6">
        <v>26</v>
      </c>
      <c r="D22" s="7">
        <f>('Výkaz výměr'!C8)</f>
        <v>0</v>
      </c>
      <c r="E22" s="8">
        <f t="shared" si="3"/>
        <v>0</v>
      </c>
      <c r="F22" s="3"/>
    </row>
    <row r="23" spans="1:6" ht="16.2" thickBot="1" x14ac:dyDescent="0.35">
      <c r="A23" s="20" t="s">
        <v>47</v>
      </c>
      <c r="B23" s="6">
        <v>15</v>
      </c>
      <c r="C23" s="6">
        <v>26</v>
      </c>
      <c r="D23" s="7">
        <f>('Výkaz výměr'!C9)</f>
        <v>0</v>
      </c>
      <c r="E23" s="8">
        <f t="shared" si="3"/>
        <v>0</v>
      </c>
      <c r="F23" s="3"/>
    </row>
    <row r="24" spans="1:6" ht="16.2" thickBot="1" x14ac:dyDescent="0.35">
      <c r="A24" s="250" t="s">
        <v>267</v>
      </c>
      <c r="B24" s="251"/>
      <c r="C24" s="251"/>
      <c r="D24" s="252"/>
      <c r="E24" s="9">
        <f>SUM(E18:E23)</f>
        <v>0</v>
      </c>
      <c r="F24" s="3"/>
    </row>
    <row r="25" spans="1:6" ht="15" thickBot="1" x14ac:dyDescent="0.35">
      <c r="A25" s="10"/>
      <c r="B25" s="10"/>
      <c r="C25" s="10"/>
      <c r="D25" s="10"/>
      <c r="E25" s="10"/>
      <c r="F25" s="3"/>
    </row>
    <row r="26" spans="1:6" ht="16.2" thickBot="1" x14ac:dyDescent="0.35">
      <c r="A26" s="253" t="s">
        <v>71</v>
      </c>
      <c r="B26" s="254"/>
      <c r="C26" s="254"/>
      <c r="D26" s="254"/>
      <c r="E26" s="255"/>
      <c r="F26" s="3"/>
    </row>
    <row r="27" spans="1:6" ht="15.6" x14ac:dyDescent="0.3">
      <c r="A27" s="140"/>
      <c r="B27" s="140"/>
      <c r="C27" s="140"/>
      <c r="D27" s="140"/>
      <c r="E27" s="140"/>
      <c r="F27" s="3"/>
    </row>
    <row r="28" spans="1:6" ht="15.6" x14ac:dyDescent="0.3">
      <c r="A28" s="140"/>
      <c r="B28" s="140"/>
      <c r="C28" s="140"/>
      <c r="D28" s="140"/>
      <c r="E28" s="140"/>
      <c r="F28" s="3"/>
    </row>
    <row r="29" spans="1:6" ht="15.6" x14ac:dyDescent="0.3">
      <c r="A29" s="258" t="s">
        <v>72</v>
      </c>
      <c r="B29" s="258"/>
      <c r="C29" s="258"/>
      <c r="D29" s="258"/>
      <c r="E29" s="258"/>
      <c r="F29" s="3"/>
    </row>
    <row r="30" spans="1:6" ht="15" thickBot="1" x14ac:dyDescent="0.35">
      <c r="A30" s="2"/>
      <c r="B30" s="2"/>
      <c r="C30" s="2"/>
      <c r="D30" s="2"/>
      <c r="E30" s="2"/>
      <c r="F30" s="3"/>
    </row>
    <row r="31" spans="1:6" ht="63" thickBot="1" x14ac:dyDescent="0.35">
      <c r="A31" s="4" t="s">
        <v>73</v>
      </c>
      <c r="B31" s="5" t="s">
        <v>68</v>
      </c>
      <c r="C31" s="5" t="s">
        <v>69</v>
      </c>
      <c r="D31" s="5" t="s">
        <v>114</v>
      </c>
      <c r="E31" s="5" t="s">
        <v>236</v>
      </c>
      <c r="F31" s="5" t="s">
        <v>237</v>
      </c>
    </row>
    <row r="32" spans="1:6" ht="16.2" thickBot="1" x14ac:dyDescent="0.35">
      <c r="A32" s="267" t="s">
        <v>118</v>
      </c>
      <c r="B32" s="268"/>
      <c r="C32" s="268"/>
      <c r="D32" s="268"/>
      <c r="E32" s="269"/>
      <c r="F32" s="127"/>
    </row>
    <row r="33" spans="1:6" ht="16.2" thickBot="1" x14ac:dyDescent="0.35">
      <c r="A33" s="97" t="s">
        <v>64</v>
      </c>
      <c r="B33" s="6">
        <v>78</v>
      </c>
      <c r="C33" s="11">
        <v>52</v>
      </c>
      <c r="D33" s="7">
        <f>('Výkaz výměr'!C18)</f>
        <v>0</v>
      </c>
      <c r="E33" s="13">
        <f>B33*C33*D33</f>
        <v>0</v>
      </c>
      <c r="F33" s="128">
        <f>B33*C33*D33</f>
        <v>0</v>
      </c>
    </row>
    <row r="34" spans="1:6" ht="16.2" thickBot="1" x14ac:dyDescent="0.35">
      <c r="A34" s="96" t="s">
        <v>119</v>
      </c>
      <c r="B34" s="6">
        <v>86</v>
      </c>
      <c r="C34" s="11">
        <v>52</v>
      </c>
      <c r="D34" s="7">
        <f>('Výkaz výměr'!C19)</f>
        <v>0</v>
      </c>
      <c r="E34" s="13">
        <f t="shared" ref="E34:E42" si="4">B34*C34*D34</f>
        <v>0</v>
      </c>
      <c r="F34" s="128">
        <f t="shared" ref="F34:F36" si="5">B34*C34*D34</f>
        <v>0</v>
      </c>
    </row>
    <row r="35" spans="1:6" ht="16.2" thickBot="1" x14ac:dyDescent="0.35">
      <c r="A35" s="96" t="s">
        <v>222</v>
      </c>
      <c r="B35" s="6">
        <v>1</v>
      </c>
      <c r="C35" s="11">
        <v>52</v>
      </c>
      <c r="D35" s="7">
        <f>('Výkaz výměr'!C20)</f>
        <v>0</v>
      </c>
      <c r="E35" s="13">
        <f t="shared" si="4"/>
        <v>0</v>
      </c>
      <c r="F35" s="128">
        <f t="shared" si="5"/>
        <v>0</v>
      </c>
    </row>
    <row r="36" spans="1:6" ht="16.2" thickBot="1" x14ac:dyDescent="0.35">
      <c r="A36" s="96" t="s">
        <v>223</v>
      </c>
      <c r="B36" s="6">
        <v>6</v>
      </c>
      <c r="C36" s="11">
        <v>52</v>
      </c>
      <c r="D36" s="7">
        <f>('Výkaz výměr'!C21)</f>
        <v>0</v>
      </c>
      <c r="E36" s="13">
        <f t="shared" si="4"/>
        <v>0</v>
      </c>
      <c r="F36" s="128">
        <f t="shared" si="5"/>
        <v>0</v>
      </c>
    </row>
    <row r="37" spans="1:6" ht="16.2" thickBot="1" x14ac:dyDescent="0.35">
      <c r="A37" s="96" t="s">
        <v>120</v>
      </c>
      <c r="B37" s="6">
        <v>53</v>
      </c>
      <c r="C37" s="11">
        <v>26</v>
      </c>
      <c r="D37" s="7">
        <f>('Výkaz výměr'!C22)</f>
        <v>0</v>
      </c>
      <c r="E37" s="13">
        <f>(51*13*D37)+(2*C37*D37)</f>
        <v>0</v>
      </c>
      <c r="F37" s="128">
        <f>B37*C37*D37</f>
        <v>0</v>
      </c>
    </row>
    <row r="38" spans="1:6" ht="16.2" thickBot="1" x14ac:dyDescent="0.35">
      <c r="A38" s="96" t="s">
        <v>224</v>
      </c>
      <c r="B38" s="6">
        <v>4</v>
      </c>
      <c r="C38" s="6">
        <v>26</v>
      </c>
      <c r="D38" s="7">
        <f>('Výkaz výměr'!C23)</f>
        <v>0</v>
      </c>
      <c r="E38" s="13">
        <f t="shared" si="4"/>
        <v>0</v>
      </c>
      <c r="F38" s="128">
        <f>B38*C38*D38</f>
        <v>0</v>
      </c>
    </row>
    <row r="39" spans="1:6" ht="16.2" thickBot="1" x14ac:dyDescent="0.35">
      <c r="A39" s="96" t="s">
        <v>225</v>
      </c>
      <c r="B39" s="6">
        <v>51</v>
      </c>
      <c r="C39" s="6">
        <v>26</v>
      </c>
      <c r="D39" s="7">
        <f>('Výkaz výměr'!C24)</f>
        <v>0</v>
      </c>
      <c r="E39" s="13">
        <f>B39*C39*D39*0.5</f>
        <v>0</v>
      </c>
      <c r="F39" s="128">
        <f>C39*D39*E39*0</f>
        <v>0</v>
      </c>
    </row>
    <row r="40" spans="1:6" ht="16.2" thickBot="1" x14ac:dyDescent="0.35">
      <c r="A40" s="96" t="s">
        <v>226</v>
      </c>
      <c r="B40" s="6">
        <v>20</v>
      </c>
      <c r="C40" s="6">
        <v>45</v>
      </c>
      <c r="D40" s="7">
        <f>('Výkaz výměr'!C25)</f>
        <v>0</v>
      </c>
      <c r="E40" s="13">
        <f t="shared" si="4"/>
        <v>0</v>
      </c>
      <c r="F40" s="128">
        <f>B40*C40*D40</f>
        <v>0</v>
      </c>
    </row>
    <row r="41" spans="1:6" ht="20.25" customHeight="1" thickBot="1" x14ac:dyDescent="0.35">
      <c r="A41" s="96" t="s">
        <v>235</v>
      </c>
      <c r="B41" s="6">
        <v>50</v>
      </c>
      <c r="C41" s="6">
        <v>18</v>
      </c>
      <c r="D41" s="7">
        <f>('Výkaz výměr'!C26)</f>
        <v>0</v>
      </c>
      <c r="E41" s="13">
        <f>B41*C41*D41*0.5</f>
        <v>0</v>
      </c>
      <c r="F41" s="128">
        <f>B41*C41*D41</f>
        <v>0</v>
      </c>
    </row>
    <row r="42" spans="1:6" ht="16.2" thickBot="1" x14ac:dyDescent="0.35">
      <c r="A42" s="96" t="s">
        <v>234</v>
      </c>
      <c r="B42" s="6">
        <v>4</v>
      </c>
      <c r="C42" s="6">
        <v>18</v>
      </c>
      <c r="D42" s="7">
        <f>('Výkaz výměr'!C27)</f>
        <v>0</v>
      </c>
      <c r="E42" s="13">
        <f t="shared" si="4"/>
        <v>0</v>
      </c>
      <c r="F42" s="128">
        <f>B42*C42*D42</f>
        <v>0</v>
      </c>
    </row>
    <row r="43" spans="1:6" ht="31.8" thickBot="1" x14ac:dyDescent="0.35">
      <c r="A43" s="96" t="s">
        <v>232</v>
      </c>
      <c r="B43" s="6">
        <v>50</v>
      </c>
      <c r="C43" s="6">
        <v>18</v>
      </c>
      <c r="D43" s="7">
        <f>('Výkaz výměr'!C28)</f>
        <v>0</v>
      </c>
      <c r="E43" s="13">
        <f>B43*C43*D43*0.5</f>
        <v>0</v>
      </c>
      <c r="F43" s="128">
        <f>B43*C43*D43*0</f>
        <v>0</v>
      </c>
    </row>
    <row r="44" spans="1:6" ht="15" thickBot="1" x14ac:dyDescent="0.35">
      <c r="A44" s="263" t="s">
        <v>128</v>
      </c>
      <c r="B44" s="264"/>
      <c r="C44" s="264"/>
      <c r="D44" s="264"/>
      <c r="E44" s="265"/>
      <c r="F44" s="130"/>
    </row>
    <row r="45" spans="1:6" ht="16.2" thickBot="1" x14ac:dyDescent="0.35">
      <c r="A45" s="96" t="s">
        <v>198</v>
      </c>
      <c r="B45" s="6">
        <v>1</v>
      </c>
      <c r="C45" s="6">
        <v>52</v>
      </c>
      <c r="D45" s="14">
        <f>('Výkaz výměr'!C30)</f>
        <v>0</v>
      </c>
      <c r="E45" s="129">
        <f t="shared" ref="E45" si="6">B45*C45*D45</f>
        <v>0</v>
      </c>
      <c r="F45" s="132">
        <f t="shared" ref="F45:F47" si="7">B45*C45*D45</f>
        <v>0</v>
      </c>
    </row>
    <row r="46" spans="1:6" ht="16.2" thickBot="1" x14ac:dyDescent="0.35">
      <c r="A46" s="96" t="s">
        <v>197</v>
      </c>
      <c r="B46" s="6">
        <v>1</v>
      </c>
      <c r="C46" s="6">
        <v>52</v>
      </c>
      <c r="D46" s="14">
        <f>('Výkaz výměr'!C31)</f>
        <v>0</v>
      </c>
      <c r="E46" s="129">
        <f t="shared" ref="E46" si="8">B46*C46*D46</f>
        <v>0</v>
      </c>
      <c r="F46" s="132">
        <f t="shared" si="7"/>
        <v>0</v>
      </c>
    </row>
    <row r="47" spans="1:6" ht="16.2" thickBot="1" x14ac:dyDescent="0.35">
      <c r="A47" s="96" t="s">
        <v>196</v>
      </c>
      <c r="B47" s="6">
        <v>1</v>
      </c>
      <c r="C47" s="6">
        <v>26</v>
      </c>
      <c r="D47" s="14">
        <f>('Výkaz výměr'!C32)</f>
        <v>0</v>
      </c>
      <c r="E47" s="129">
        <f t="shared" ref="E47" si="9">B47*C47*D47</f>
        <v>0</v>
      </c>
      <c r="F47" s="132">
        <f t="shared" si="7"/>
        <v>0</v>
      </c>
    </row>
    <row r="48" spans="1:6" ht="15.75" customHeight="1" thickBot="1" x14ac:dyDescent="0.35">
      <c r="A48" s="263" t="s">
        <v>121</v>
      </c>
      <c r="B48" s="264"/>
      <c r="C48" s="264"/>
      <c r="D48" s="264"/>
      <c r="E48" s="265"/>
      <c r="F48" s="131"/>
    </row>
    <row r="49" spans="1:6" ht="16.2" thickBot="1" x14ac:dyDescent="0.35">
      <c r="A49" s="96" t="s">
        <v>275</v>
      </c>
      <c r="B49" s="6">
        <v>754</v>
      </c>
      <c r="C49" s="6">
        <v>18</v>
      </c>
      <c r="D49" s="14">
        <f>('Výkaz výměr'!C34)</f>
        <v>0</v>
      </c>
      <c r="E49" s="129">
        <f t="shared" ref="E49:E56" si="10">B49*C49*D49</f>
        <v>0</v>
      </c>
      <c r="F49" s="132">
        <f t="shared" ref="F49:F56" si="11">B49*C49*D49</f>
        <v>0</v>
      </c>
    </row>
    <row r="50" spans="1:6" ht="16.2" thickBot="1" x14ac:dyDescent="0.35">
      <c r="A50" s="96" t="s">
        <v>274</v>
      </c>
      <c r="B50" s="6">
        <v>184</v>
      </c>
      <c r="C50" s="6">
        <v>18</v>
      </c>
      <c r="D50" s="14">
        <f>('Výkaz výměr'!C35)</f>
        <v>0</v>
      </c>
      <c r="E50" s="129">
        <f t="shared" si="10"/>
        <v>0</v>
      </c>
      <c r="F50" s="132">
        <f t="shared" si="11"/>
        <v>0</v>
      </c>
    </row>
    <row r="51" spans="1:6" ht="16.2" thickBot="1" x14ac:dyDescent="0.35">
      <c r="A51" s="96" t="s">
        <v>227</v>
      </c>
      <c r="B51" s="6">
        <v>6</v>
      </c>
      <c r="C51" s="6">
        <v>18</v>
      </c>
      <c r="D51" s="14">
        <f>('Výkaz výměr'!C36)</f>
        <v>0</v>
      </c>
      <c r="E51" s="129">
        <f t="shared" si="10"/>
        <v>0</v>
      </c>
      <c r="F51" s="132">
        <f t="shared" si="11"/>
        <v>0</v>
      </c>
    </row>
    <row r="52" spans="1:6" ht="16.2" thickBot="1" x14ac:dyDescent="0.35">
      <c r="A52" s="96" t="s">
        <v>276</v>
      </c>
      <c r="B52" s="6">
        <v>1114</v>
      </c>
      <c r="C52" s="6">
        <v>26</v>
      </c>
      <c r="D52" s="14">
        <f>('Výkaz výměr'!C37)</f>
        <v>0</v>
      </c>
      <c r="E52" s="129">
        <f t="shared" si="10"/>
        <v>0</v>
      </c>
      <c r="F52" s="132">
        <f t="shared" si="11"/>
        <v>0</v>
      </c>
    </row>
    <row r="53" spans="1:6" ht="16.2" thickBot="1" x14ac:dyDescent="0.35">
      <c r="A53" s="96" t="s">
        <v>277</v>
      </c>
      <c r="B53" s="6">
        <v>205</v>
      </c>
      <c r="C53" s="6">
        <v>26</v>
      </c>
      <c r="D53" s="14">
        <f>('Výkaz výměr'!C38)</f>
        <v>0</v>
      </c>
      <c r="E53" s="129">
        <f t="shared" si="10"/>
        <v>0</v>
      </c>
      <c r="F53" s="132">
        <f t="shared" si="11"/>
        <v>0</v>
      </c>
    </row>
    <row r="54" spans="1:6" ht="16.2" thickBot="1" x14ac:dyDescent="0.35">
      <c r="A54" s="96" t="s">
        <v>228</v>
      </c>
      <c r="B54" s="6">
        <v>8</v>
      </c>
      <c r="C54" s="6">
        <v>26</v>
      </c>
      <c r="D54" s="14">
        <f>('Výkaz výměr'!C39)</f>
        <v>0</v>
      </c>
      <c r="E54" s="129">
        <f t="shared" si="10"/>
        <v>0</v>
      </c>
      <c r="F54" s="132">
        <f t="shared" si="11"/>
        <v>0</v>
      </c>
    </row>
    <row r="55" spans="1:6" ht="16.2" thickBot="1" x14ac:dyDescent="0.35">
      <c r="A55" s="96" t="s">
        <v>134</v>
      </c>
      <c r="B55" s="6">
        <v>1280</v>
      </c>
      <c r="C55" s="6">
        <v>45</v>
      </c>
      <c r="D55" s="14">
        <f>('Výkaz výměr'!C40)</f>
        <v>0</v>
      </c>
      <c r="E55" s="129">
        <f t="shared" si="10"/>
        <v>0</v>
      </c>
      <c r="F55" s="132">
        <f t="shared" si="11"/>
        <v>0</v>
      </c>
    </row>
    <row r="56" spans="1:6" ht="16.2" thickBot="1" x14ac:dyDescent="0.35">
      <c r="A56" s="96" t="s">
        <v>135</v>
      </c>
      <c r="B56" s="6">
        <v>657</v>
      </c>
      <c r="C56" s="6">
        <v>45</v>
      </c>
      <c r="D56" s="14">
        <f>('Výkaz výměr'!C41)</f>
        <v>0</v>
      </c>
      <c r="E56" s="129">
        <f t="shared" si="10"/>
        <v>0</v>
      </c>
      <c r="F56" s="132">
        <f t="shared" si="11"/>
        <v>0</v>
      </c>
    </row>
    <row r="57" spans="1:6" ht="16.2" thickBot="1" x14ac:dyDescent="0.35">
      <c r="A57" s="250" t="s">
        <v>74</v>
      </c>
      <c r="B57" s="251"/>
      <c r="C57" s="251"/>
      <c r="D57" s="252"/>
      <c r="E57" s="15">
        <f>SUM(E33:E43,E45:E47,E49:E56)</f>
        <v>0</v>
      </c>
      <c r="F57" s="133">
        <f>SUM(F33:F56)</f>
        <v>0</v>
      </c>
    </row>
    <row r="58" spans="1:6" ht="15" thickBot="1" x14ac:dyDescent="0.35">
      <c r="A58" s="2"/>
      <c r="B58" s="2"/>
      <c r="C58" s="2"/>
      <c r="D58" s="2"/>
      <c r="E58" s="2"/>
      <c r="F58" s="10"/>
    </row>
    <row r="59" spans="1:6" ht="34.5" customHeight="1" thickBot="1" x14ac:dyDescent="0.35">
      <c r="A59" s="253" t="s">
        <v>71</v>
      </c>
      <c r="B59" s="254"/>
      <c r="C59" s="254"/>
      <c r="D59" s="254"/>
      <c r="E59" s="255"/>
      <c r="F59" s="10"/>
    </row>
    <row r="60" spans="1:6" x14ac:dyDescent="0.3">
      <c r="A60" s="10"/>
      <c r="B60" s="10"/>
      <c r="C60" s="10"/>
      <c r="D60" s="10"/>
      <c r="E60" s="10"/>
      <c r="F60" s="10"/>
    </row>
    <row r="61" spans="1:6" x14ac:dyDescent="0.3">
      <c r="A61" s="10"/>
      <c r="B61" s="10"/>
      <c r="C61" s="10"/>
      <c r="D61" s="10"/>
      <c r="E61" s="10"/>
      <c r="F61" s="10"/>
    </row>
    <row r="62" spans="1:6" x14ac:dyDescent="0.3">
      <c r="A62" s="10"/>
      <c r="B62" s="10"/>
      <c r="C62" s="10"/>
      <c r="D62" s="10"/>
      <c r="E62" s="10"/>
      <c r="F62" s="10"/>
    </row>
    <row r="63" spans="1:6" x14ac:dyDescent="0.3">
      <c r="A63" s="2"/>
      <c r="B63" s="2"/>
      <c r="C63" s="2"/>
      <c r="D63" s="2"/>
      <c r="E63" s="2"/>
      <c r="F63" s="10"/>
    </row>
    <row r="64" spans="1:6" ht="15.6" x14ac:dyDescent="0.3">
      <c r="A64" s="279" t="s">
        <v>50</v>
      </c>
      <c r="B64" s="279"/>
      <c r="C64" s="279"/>
      <c r="D64" s="279"/>
      <c r="E64" s="2"/>
      <c r="F64" s="10"/>
    </row>
    <row r="65" spans="1:6" ht="15" thickBot="1" x14ac:dyDescent="0.35">
      <c r="A65" s="2"/>
      <c r="B65" s="2"/>
      <c r="C65" s="2"/>
      <c r="D65" s="2"/>
      <c r="E65" s="2"/>
      <c r="F65" s="10"/>
    </row>
    <row r="66" spans="1:6" ht="31.8" thickBot="1" x14ac:dyDescent="0.35">
      <c r="A66" s="16" t="s">
        <v>75</v>
      </c>
      <c r="B66" s="5" t="s">
        <v>76</v>
      </c>
      <c r="C66" s="5" t="s">
        <v>77</v>
      </c>
      <c r="D66" s="5" t="s">
        <v>78</v>
      </c>
      <c r="E66" s="2"/>
      <c r="F66" s="10"/>
    </row>
    <row r="67" spans="1:6" ht="16.2" thickBot="1" x14ac:dyDescent="0.35">
      <c r="A67" s="198" t="s">
        <v>150</v>
      </c>
      <c r="B67" s="17">
        <v>2300</v>
      </c>
      <c r="C67" s="12">
        <f>('Výkaz výměr'!C50)</f>
        <v>0</v>
      </c>
      <c r="D67" s="13">
        <f>B67*C67</f>
        <v>0</v>
      </c>
      <c r="E67" s="2"/>
      <c r="F67" s="10"/>
    </row>
    <row r="68" spans="1:6" ht="16.2" thickBot="1" x14ac:dyDescent="0.35">
      <c r="A68" s="199" t="s">
        <v>152</v>
      </c>
      <c r="B68" s="17">
        <v>200</v>
      </c>
      <c r="C68" s="12">
        <f>('Výkaz výměr'!C51)</f>
        <v>0</v>
      </c>
      <c r="D68" s="13">
        <f t="shared" ref="D68" si="12">B68*C68</f>
        <v>0</v>
      </c>
      <c r="E68" s="2"/>
      <c r="F68" s="10"/>
    </row>
    <row r="69" spans="1:6" ht="16.2" thickBot="1" x14ac:dyDescent="0.35">
      <c r="A69" s="259" t="s">
        <v>79</v>
      </c>
      <c r="B69" s="260"/>
      <c r="C69" s="261"/>
      <c r="D69" s="18">
        <f>SUM(D67:D68)</f>
        <v>0</v>
      </c>
      <c r="E69" s="2"/>
      <c r="F69" s="10"/>
    </row>
    <row r="70" spans="1:6" x14ac:dyDescent="0.3">
      <c r="A70" s="2"/>
      <c r="B70" s="2"/>
      <c r="C70" s="2"/>
      <c r="D70" s="2"/>
      <c r="E70" s="2"/>
      <c r="F70" s="10"/>
    </row>
    <row r="71" spans="1:6" x14ac:dyDescent="0.3">
      <c r="A71" s="2"/>
      <c r="B71" s="2"/>
      <c r="C71" s="2"/>
      <c r="D71" s="2"/>
      <c r="E71" s="2"/>
      <c r="F71" s="10"/>
    </row>
    <row r="72" spans="1:6" ht="15.6" x14ac:dyDescent="0.3">
      <c r="A72" s="258" t="s">
        <v>153</v>
      </c>
      <c r="B72" s="258"/>
      <c r="C72" s="258"/>
      <c r="D72" s="258"/>
      <c r="E72" s="258"/>
      <c r="F72" s="10"/>
    </row>
    <row r="73" spans="1:6" ht="16.2" thickBot="1" x14ac:dyDescent="0.35">
      <c r="A73" s="95"/>
      <c r="B73" s="95"/>
      <c r="C73" s="95"/>
      <c r="D73" s="95"/>
      <c r="E73" s="95"/>
      <c r="F73" s="10"/>
    </row>
    <row r="74" spans="1:6" ht="47.4" thickBot="1" x14ac:dyDescent="0.35">
      <c r="A74" s="200" t="s">
        <v>154</v>
      </c>
      <c r="B74" s="5" t="s">
        <v>201</v>
      </c>
      <c r="C74" s="5" t="s">
        <v>53</v>
      </c>
      <c r="D74" s="5" t="s">
        <v>139</v>
      </c>
      <c r="E74" s="5" t="s">
        <v>78</v>
      </c>
      <c r="F74" s="10"/>
    </row>
    <row r="75" spans="1:6" ht="35.25" customHeight="1" thickBot="1" x14ac:dyDescent="0.35">
      <c r="A75" s="97" t="s">
        <v>199</v>
      </c>
      <c r="B75" s="17">
        <v>4</v>
      </c>
      <c r="C75" s="12">
        <v>12</v>
      </c>
      <c r="D75" s="12">
        <f>('Výkaz výměr'!C57)</f>
        <v>0</v>
      </c>
      <c r="E75" s="13">
        <f>B75*C75*D75</f>
        <v>0</v>
      </c>
      <c r="F75" s="10"/>
    </row>
    <row r="76" spans="1:6" ht="16.2" thickBot="1" x14ac:dyDescent="0.35">
      <c r="A76" s="259" t="s">
        <v>200</v>
      </c>
      <c r="B76" s="260"/>
      <c r="C76" s="261"/>
      <c r="D76" s="18"/>
      <c r="E76" s="18">
        <f>SUM(E75)</f>
        <v>0</v>
      </c>
      <c r="F76" s="10"/>
    </row>
    <row r="77" spans="1:6" x14ac:dyDescent="0.3">
      <c r="A77" s="10"/>
      <c r="B77" s="10"/>
      <c r="C77" s="10"/>
      <c r="D77" s="10"/>
      <c r="E77" s="10"/>
      <c r="F77" s="10"/>
    </row>
    <row r="78" spans="1:6" x14ac:dyDescent="0.3">
      <c r="A78" s="10"/>
      <c r="B78" s="10"/>
      <c r="C78" s="10"/>
      <c r="D78" s="10"/>
      <c r="E78" s="10"/>
      <c r="F78" s="10"/>
    </row>
    <row r="79" spans="1:6" x14ac:dyDescent="0.3">
      <c r="A79" s="10"/>
      <c r="B79" s="10"/>
      <c r="C79" s="10"/>
      <c r="D79" s="10"/>
      <c r="E79" s="10"/>
      <c r="F79" s="10"/>
    </row>
    <row r="80" spans="1:6" x14ac:dyDescent="0.3">
      <c r="A80" s="10"/>
      <c r="B80" s="10"/>
      <c r="C80" s="10"/>
      <c r="D80" s="10"/>
      <c r="E80" s="10"/>
      <c r="F80" s="10"/>
    </row>
    <row r="81" spans="1:6" x14ac:dyDescent="0.3">
      <c r="A81" s="10"/>
      <c r="B81" s="10"/>
      <c r="C81" s="10"/>
      <c r="D81" s="10"/>
      <c r="E81" s="10"/>
      <c r="F81" s="10"/>
    </row>
    <row r="82" spans="1:6" x14ac:dyDescent="0.3">
      <c r="A82" s="10"/>
      <c r="B82" s="10"/>
      <c r="C82" s="10"/>
      <c r="D82" s="10"/>
      <c r="E82" s="10"/>
      <c r="F82" s="10"/>
    </row>
    <row r="83" spans="1:6" x14ac:dyDescent="0.3">
      <c r="A83" s="2"/>
      <c r="B83" s="2"/>
      <c r="C83" s="2"/>
      <c r="D83" s="2"/>
      <c r="E83" s="2"/>
      <c r="F83" s="2"/>
    </row>
    <row r="84" spans="1:6" ht="15.6" x14ac:dyDescent="0.3">
      <c r="A84" s="262" t="s">
        <v>202</v>
      </c>
      <c r="B84" s="262"/>
      <c r="C84" s="262"/>
      <c r="D84" s="262"/>
      <c r="E84" s="262"/>
      <c r="F84" s="262"/>
    </row>
    <row r="85" spans="1:6" ht="16.2" thickBot="1" x14ac:dyDescent="0.35">
      <c r="A85" s="121"/>
      <c r="B85" s="121"/>
      <c r="C85" s="121"/>
      <c r="D85" s="121"/>
      <c r="E85" s="121"/>
      <c r="F85" s="121"/>
    </row>
    <row r="86" spans="1:6" ht="16.2" thickBot="1" x14ac:dyDescent="0.35">
      <c r="A86" s="280" t="s">
        <v>203</v>
      </c>
      <c r="B86" s="281"/>
      <c r="C86" s="281"/>
      <c r="D86" s="281"/>
      <c r="E86" s="281"/>
      <c r="F86" s="282"/>
    </row>
    <row r="87" spans="1:6" ht="48.75" customHeight="1" thickBot="1" x14ac:dyDescent="0.35">
      <c r="A87" s="98" t="s">
        <v>81</v>
      </c>
      <c r="B87" s="4" t="s">
        <v>82</v>
      </c>
      <c r="C87" s="4" t="s">
        <v>83</v>
      </c>
      <c r="D87" s="5" t="s">
        <v>84</v>
      </c>
      <c r="E87" s="5" t="s">
        <v>4</v>
      </c>
      <c r="F87" s="5" t="s">
        <v>85</v>
      </c>
    </row>
    <row r="88" spans="1:6" ht="20.25" customHeight="1" thickBot="1" x14ac:dyDescent="0.35">
      <c r="A88" s="99" t="s">
        <v>86</v>
      </c>
      <c r="B88" s="96" t="s">
        <v>93</v>
      </c>
      <c r="C88" s="11" t="s">
        <v>87</v>
      </c>
      <c r="D88" s="100">
        <v>250</v>
      </c>
      <c r="E88" s="101">
        <f>('Výkaz výměr'!C65)</f>
        <v>0</v>
      </c>
      <c r="F88" s="102">
        <f t="shared" ref="F88:F91" si="13">D88*E88</f>
        <v>0</v>
      </c>
    </row>
    <row r="89" spans="1:6" ht="16.2" thickBot="1" x14ac:dyDescent="0.35">
      <c r="A89" s="103" t="s">
        <v>89</v>
      </c>
      <c r="B89" s="96" t="s">
        <v>127</v>
      </c>
      <c r="C89" s="104" t="s">
        <v>87</v>
      </c>
      <c r="D89" s="105">
        <v>135</v>
      </c>
      <c r="E89" s="106">
        <f>('Výkaz výměr'!C66)</f>
        <v>0</v>
      </c>
      <c r="F89" s="107">
        <f t="shared" si="13"/>
        <v>0</v>
      </c>
    </row>
    <row r="90" spans="1:6" ht="16.2" thickBot="1" x14ac:dyDescent="0.35">
      <c r="A90" s="103" t="s">
        <v>88</v>
      </c>
      <c r="B90" s="96" t="s">
        <v>94</v>
      </c>
      <c r="C90" s="104" t="s">
        <v>87</v>
      </c>
      <c r="D90" s="105">
        <v>170</v>
      </c>
      <c r="E90" s="106">
        <f>('Výkaz výměr'!C67)</f>
        <v>0</v>
      </c>
      <c r="F90" s="107">
        <f t="shared" si="13"/>
        <v>0</v>
      </c>
    </row>
    <row r="91" spans="1:6" ht="16.2" thickBot="1" x14ac:dyDescent="0.35">
      <c r="A91" s="103" t="s">
        <v>90</v>
      </c>
      <c r="B91" s="97" t="s">
        <v>91</v>
      </c>
      <c r="C91" s="104" t="s">
        <v>87</v>
      </c>
      <c r="D91" s="105">
        <v>15</v>
      </c>
      <c r="E91" s="106">
        <f>('Výkaz výměr'!C68)</f>
        <v>0</v>
      </c>
      <c r="F91" s="107">
        <f t="shared" si="13"/>
        <v>0</v>
      </c>
    </row>
    <row r="92" spans="1:6" ht="18" customHeight="1" thickBot="1" x14ac:dyDescent="0.35">
      <c r="A92" s="103" t="s">
        <v>230</v>
      </c>
      <c r="B92" s="97" t="s">
        <v>231</v>
      </c>
      <c r="C92" s="104" t="s">
        <v>87</v>
      </c>
      <c r="D92" s="105">
        <v>1</v>
      </c>
      <c r="E92" s="106">
        <f>('Výkaz výměr'!C69)</f>
        <v>0</v>
      </c>
      <c r="F92" s="107">
        <f t="shared" ref="F92" si="14">D92*E92</f>
        <v>0</v>
      </c>
    </row>
    <row r="93" spans="1:6" ht="15" thickBot="1" x14ac:dyDescent="0.35">
      <c r="A93" s="256" t="s">
        <v>204</v>
      </c>
      <c r="B93" s="257"/>
      <c r="C93" s="257"/>
      <c r="D93" s="257"/>
      <c r="E93" s="257"/>
      <c r="F93" s="201"/>
    </row>
    <row r="94" spans="1:6" ht="16.2" thickBot="1" x14ac:dyDescent="0.35">
      <c r="A94" s="103" t="s">
        <v>86</v>
      </c>
      <c r="B94" s="198" t="s">
        <v>205</v>
      </c>
      <c r="C94" s="104" t="s">
        <v>87</v>
      </c>
      <c r="D94" s="105">
        <v>30</v>
      </c>
      <c r="E94" s="106">
        <f>('Výkaz výměr'!C77)</f>
        <v>0</v>
      </c>
      <c r="F94" s="107">
        <f t="shared" ref="F94:F99" si="15">D94*E94</f>
        <v>0</v>
      </c>
    </row>
    <row r="95" spans="1:6" ht="16.2" thickBot="1" x14ac:dyDescent="0.35">
      <c r="A95" s="103" t="s">
        <v>89</v>
      </c>
      <c r="B95" s="199" t="s">
        <v>206</v>
      </c>
      <c r="C95" s="104" t="s">
        <v>87</v>
      </c>
      <c r="D95" s="105">
        <v>35</v>
      </c>
      <c r="E95" s="106">
        <f>('Výkaz výměr'!C78)</f>
        <v>0</v>
      </c>
      <c r="F95" s="107">
        <f t="shared" si="15"/>
        <v>0</v>
      </c>
    </row>
    <row r="96" spans="1:6" ht="16.2" thickBot="1" x14ac:dyDescent="0.35">
      <c r="A96" s="103" t="s">
        <v>140</v>
      </c>
      <c r="B96" s="199" t="s">
        <v>207</v>
      </c>
      <c r="C96" s="104" t="s">
        <v>87</v>
      </c>
      <c r="D96" s="105">
        <v>40</v>
      </c>
      <c r="E96" s="106">
        <f>('Výkaz výměr'!C79)</f>
        <v>0</v>
      </c>
      <c r="F96" s="107">
        <f t="shared" si="15"/>
        <v>0</v>
      </c>
    </row>
    <row r="97" spans="1:6" ht="16.2" thickBot="1" x14ac:dyDescent="0.35">
      <c r="A97" s="103" t="s">
        <v>88</v>
      </c>
      <c r="B97" s="199" t="s">
        <v>208</v>
      </c>
      <c r="C97" s="104" t="s">
        <v>87</v>
      </c>
      <c r="D97" s="105">
        <v>30</v>
      </c>
      <c r="E97" s="106">
        <f>('Výkaz výměr'!C80)</f>
        <v>0</v>
      </c>
      <c r="F97" s="107">
        <f t="shared" si="15"/>
        <v>0</v>
      </c>
    </row>
    <row r="98" spans="1:6" ht="16.2" thickBot="1" x14ac:dyDescent="0.35">
      <c r="A98" s="103" t="s">
        <v>252</v>
      </c>
      <c r="B98" s="199" t="s">
        <v>253</v>
      </c>
      <c r="C98" s="104" t="s">
        <v>87</v>
      </c>
      <c r="D98" s="105">
        <v>50</v>
      </c>
      <c r="E98" s="106">
        <f>('Výkaz výměr'!C81)</f>
        <v>0</v>
      </c>
      <c r="F98" s="107">
        <f t="shared" ref="F98" si="16">D98*E98</f>
        <v>0</v>
      </c>
    </row>
    <row r="99" spans="1:6" ht="16.2" thickBot="1" x14ac:dyDescent="0.35">
      <c r="A99" s="103" t="s">
        <v>90</v>
      </c>
      <c r="B99" s="199" t="s">
        <v>91</v>
      </c>
      <c r="C99" s="104" t="s">
        <v>87</v>
      </c>
      <c r="D99" s="105">
        <v>55</v>
      </c>
      <c r="E99" s="106">
        <f>('Výkaz výměr'!C82)</f>
        <v>0</v>
      </c>
      <c r="F99" s="107">
        <f t="shared" si="15"/>
        <v>0</v>
      </c>
    </row>
    <row r="100" spans="1:6" ht="16.2" thickBot="1" x14ac:dyDescent="0.35">
      <c r="A100" s="108"/>
      <c r="B100" s="109"/>
      <c r="C100" s="110"/>
      <c r="D100" s="111"/>
      <c r="E100" s="111"/>
      <c r="F100" s="112"/>
    </row>
    <row r="101" spans="1:6" ht="31.8" thickBot="1" x14ac:dyDescent="0.35">
      <c r="A101" s="103" t="s">
        <v>209</v>
      </c>
      <c r="B101" s="198" t="s">
        <v>213</v>
      </c>
      <c r="C101" s="104" t="s">
        <v>92</v>
      </c>
      <c r="D101" s="105">
        <v>0.3</v>
      </c>
      <c r="E101" s="106">
        <f>('Výkaz výměr'!C84)</f>
        <v>0</v>
      </c>
      <c r="F101" s="107">
        <f t="shared" ref="F101" si="17">D101*E101</f>
        <v>0</v>
      </c>
    </row>
    <row r="102" spans="1:6" ht="31.8" thickBot="1" x14ac:dyDescent="0.35">
      <c r="A102" s="103" t="s">
        <v>95</v>
      </c>
      <c r="B102" s="199" t="s">
        <v>100</v>
      </c>
      <c r="C102" s="104" t="s">
        <v>92</v>
      </c>
      <c r="D102" s="105">
        <v>5</v>
      </c>
      <c r="E102" s="106">
        <f>('Výkaz výměr'!C85)</f>
        <v>0</v>
      </c>
      <c r="F102" s="107">
        <f t="shared" ref="F102:F111" si="18">D102*E102</f>
        <v>0</v>
      </c>
    </row>
    <row r="103" spans="1:6" ht="47.4" thickBot="1" x14ac:dyDescent="0.35">
      <c r="A103" s="103" t="s">
        <v>210</v>
      </c>
      <c r="B103" s="199" t="s">
        <v>214</v>
      </c>
      <c r="C103" s="104" t="s">
        <v>92</v>
      </c>
      <c r="D103" s="105">
        <v>0.1</v>
      </c>
      <c r="E103" s="106">
        <f>('Výkaz výměr'!C86)</f>
        <v>0</v>
      </c>
      <c r="F103" s="107">
        <f t="shared" si="18"/>
        <v>0</v>
      </c>
    </row>
    <row r="104" spans="1:6" ht="69" customHeight="1" thickBot="1" x14ac:dyDescent="0.35">
      <c r="A104" s="103" t="s">
        <v>211</v>
      </c>
      <c r="B104" s="199" t="s">
        <v>215</v>
      </c>
      <c r="C104" s="104" t="s">
        <v>92</v>
      </c>
      <c r="D104" s="105">
        <v>0.5</v>
      </c>
      <c r="E104" s="106">
        <f>('Výkaz výměr'!C87)</f>
        <v>0</v>
      </c>
      <c r="F104" s="107">
        <f t="shared" si="18"/>
        <v>0</v>
      </c>
    </row>
    <row r="105" spans="1:6" ht="16.2" thickBot="1" x14ac:dyDescent="0.35">
      <c r="A105" s="103" t="s">
        <v>212</v>
      </c>
      <c r="B105" s="199" t="s">
        <v>216</v>
      </c>
      <c r="C105" s="104" t="s">
        <v>92</v>
      </c>
      <c r="D105" s="105">
        <v>0.1</v>
      </c>
      <c r="E105" s="106">
        <f>('Výkaz výměr'!C88)</f>
        <v>0</v>
      </c>
      <c r="F105" s="107">
        <f t="shared" si="18"/>
        <v>0</v>
      </c>
    </row>
    <row r="106" spans="1:6" ht="16.2" thickBot="1" x14ac:dyDescent="0.35">
      <c r="A106" s="103" t="s">
        <v>96</v>
      </c>
      <c r="B106" s="199" t="s">
        <v>217</v>
      </c>
      <c r="C106" s="104" t="s">
        <v>92</v>
      </c>
      <c r="D106" s="105">
        <v>0.01</v>
      </c>
      <c r="E106" s="106">
        <f>('Výkaz výměr'!C89)</f>
        <v>0</v>
      </c>
      <c r="F106" s="107">
        <f t="shared" si="18"/>
        <v>0</v>
      </c>
    </row>
    <row r="107" spans="1:6" ht="16.2" thickBot="1" x14ac:dyDescent="0.35">
      <c r="A107" s="103" t="s">
        <v>97</v>
      </c>
      <c r="B107" s="199" t="s">
        <v>218</v>
      </c>
      <c r="C107" s="104" t="s">
        <v>92</v>
      </c>
      <c r="D107" s="105">
        <v>0.01</v>
      </c>
      <c r="E107" s="106">
        <f>('Výkaz výměr'!C90)</f>
        <v>0</v>
      </c>
      <c r="F107" s="107">
        <f t="shared" si="18"/>
        <v>0</v>
      </c>
    </row>
    <row r="108" spans="1:6" ht="16.2" thickBot="1" x14ac:dyDescent="0.35">
      <c r="A108" s="103" t="s">
        <v>98</v>
      </c>
      <c r="B108" s="199" t="s">
        <v>101</v>
      </c>
      <c r="C108" s="104" t="s">
        <v>92</v>
      </c>
      <c r="D108" s="105">
        <v>0.01</v>
      </c>
      <c r="E108" s="106">
        <f>('Výkaz výměr'!C91)</f>
        <v>0</v>
      </c>
      <c r="F108" s="107">
        <f t="shared" si="18"/>
        <v>0</v>
      </c>
    </row>
    <row r="109" spans="1:6" ht="16.2" thickBot="1" x14ac:dyDescent="0.35">
      <c r="A109" s="103" t="s">
        <v>99</v>
      </c>
      <c r="B109" s="199" t="s">
        <v>102</v>
      </c>
      <c r="C109" s="104" t="s">
        <v>92</v>
      </c>
      <c r="D109" s="105">
        <v>0.01</v>
      </c>
      <c r="E109" s="106">
        <f>('Výkaz výměr'!C92)</f>
        <v>0</v>
      </c>
      <c r="F109" s="107">
        <f t="shared" si="18"/>
        <v>0</v>
      </c>
    </row>
    <row r="110" spans="1:6" ht="16.2" thickBot="1" x14ac:dyDescent="0.35">
      <c r="A110" s="103" t="s">
        <v>103</v>
      </c>
      <c r="B110" s="199" t="s">
        <v>219</v>
      </c>
      <c r="C110" s="104" t="s">
        <v>92</v>
      </c>
      <c r="D110" s="105">
        <v>0.5</v>
      </c>
      <c r="E110" s="106">
        <f>('Výkaz výměr'!C93)</f>
        <v>0</v>
      </c>
      <c r="F110" s="107">
        <f t="shared" si="18"/>
        <v>0</v>
      </c>
    </row>
    <row r="111" spans="1:6" ht="31.8" thickBot="1" x14ac:dyDescent="0.35">
      <c r="A111" s="103" t="s">
        <v>104</v>
      </c>
      <c r="B111" s="202" t="s">
        <v>105</v>
      </c>
      <c r="C111" s="104" t="s">
        <v>92</v>
      </c>
      <c r="D111" s="105">
        <v>12</v>
      </c>
      <c r="E111" s="106">
        <f>('Výkaz výměr'!C94)</f>
        <v>0</v>
      </c>
      <c r="F111" s="107">
        <f t="shared" si="18"/>
        <v>0</v>
      </c>
    </row>
    <row r="112" spans="1:6" ht="16.2" thickBot="1" x14ac:dyDescent="0.35">
      <c r="A112" s="108"/>
      <c r="B112" s="113"/>
      <c r="C112" s="110"/>
      <c r="D112" s="111"/>
      <c r="E112" s="111"/>
      <c r="F112" s="112"/>
    </row>
    <row r="113" spans="1:6" ht="50.25" customHeight="1" thickBot="1" x14ac:dyDescent="0.35">
      <c r="A113" s="103" t="s">
        <v>108</v>
      </c>
      <c r="B113" s="96" t="s">
        <v>106</v>
      </c>
      <c r="C113" s="104" t="s">
        <v>87</v>
      </c>
      <c r="D113" s="105">
        <v>100</v>
      </c>
      <c r="E113" s="106">
        <f>('Výkaz výměr'!C96)</f>
        <v>0</v>
      </c>
      <c r="F113" s="107">
        <f t="shared" ref="F113:F116" si="19">D113*E113</f>
        <v>0</v>
      </c>
    </row>
    <row r="114" spans="1:6" ht="36" customHeight="1" thickBot="1" x14ac:dyDescent="0.35">
      <c r="A114" s="103" t="s">
        <v>220</v>
      </c>
      <c r="B114" s="203" t="s">
        <v>221</v>
      </c>
      <c r="C114" s="104" t="s">
        <v>92</v>
      </c>
      <c r="D114" s="105">
        <v>5</v>
      </c>
      <c r="E114" s="106">
        <f>('Výkaz výměr'!C97)</f>
        <v>0</v>
      </c>
      <c r="F114" s="107">
        <f t="shared" si="19"/>
        <v>0</v>
      </c>
    </row>
    <row r="115" spans="1:6" ht="21" customHeight="1" thickBot="1" x14ac:dyDescent="0.35">
      <c r="A115" s="103" t="s">
        <v>125</v>
      </c>
      <c r="B115" s="96" t="s">
        <v>126</v>
      </c>
      <c r="C115" s="104" t="s">
        <v>87</v>
      </c>
      <c r="D115" s="105">
        <v>5</v>
      </c>
      <c r="E115" s="106">
        <f>('Výkaz výměr'!C98)</f>
        <v>0</v>
      </c>
      <c r="F115" s="107">
        <f t="shared" si="19"/>
        <v>0</v>
      </c>
    </row>
    <row r="116" spans="1:6" ht="47.4" thickBot="1" x14ac:dyDescent="0.35">
      <c r="A116" s="103" t="s">
        <v>107</v>
      </c>
      <c r="B116" s="96" t="s">
        <v>109</v>
      </c>
      <c r="C116" s="104" t="s">
        <v>87</v>
      </c>
      <c r="D116" s="105">
        <v>10</v>
      </c>
      <c r="E116" s="106">
        <f>('Výkaz výměr'!C99)</f>
        <v>0</v>
      </c>
      <c r="F116" s="107">
        <f t="shared" si="19"/>
        <v>0</v>
      </c>
    </row>
    <row r="117" spans="1:6" ht="24" customHeight="1" thickBot="1" x14ac:dyDescent="0.35">
      <c r="A117" s="114" t="s">
        <v>110</v>
      </c>
      <c r="B117" s="115"/>
      <c r="C117" s="115"/>
      <c r="D117" s="115"/>
      <c r="E117" s="116"/>
      <c r="F117" s="117">
        <f>SUM(F88:F116)</f>
        <v>0</v>
      </c>
    </row>
    <row r="118" spans="1:6" x14ac:dyDescent="0.3">
      <c r="A118" s="3"/>
      <c r="B118" s="3"/>
      <c r="C118" s="3"/>
      <c r="D118" s="3"/>
      <c r="E118" s="3"/>
      <c r="F118" s="3"/>
    </row>
    <row r="119" spans="1:6" x14ac:dyDescent="0.3">
      <c r="A119" s="3"/>
      <c r="B119" s="3"/>
      <c r="C119" s="3"/>
      <c r="D119" s="3"/>
      <c r="E119" s="3"/>
      <c r="F119" s="3"/>
    </row>
    <row r="120" spans="1:6" x14ac:dyDescent="0.3">
      <c r="A120" s="3"/>
      <c r="B120" s="3"/>
      <c r="C120" s="3"/>
      <c r="D120" s="3"/>
      <c r="E120" s="3"/>
      <c r="F120" s="3"/>
    </row>
    <row r="121" spans="1:6" ht="15.6" x14ac:dyDescent="0.3">
      <c r="A121" s="22"/>
      <c r="B121" s="23"/>
      <c r="C121" s="22"/>
      <c r="D121" s="24"/>
      <c r="E121" s="22"/>
      <c r="F121" s="25"/>
    </row>
    <row r="122" spans="1:6" ht="15.6" x14ac:dyDescent="0.3">
      <c r="A122" s="262" t="s">
        <v>193</v>
      </c>
      <c r="B122" s="262"/>
      <c r="C122" s="262"/>
      <c r="D122" s="262"/>
      <c r="E122" s="262"/>
      <c r="F122" s="262"/>
    </row>
    <row r="123" spans="1:6" ht="10.5" customHeight="1" thickBot="1" x14ac:dyDescent="0.35">
      <c r="A123" s="136"/>
      <c r="B123" s="136"/>
      <c r="C123" s="136"/>
      <c r="D123" s="136"/>
      <c r="E123" s="136"/>
      <c r="F123" s="136"/>
    </row>
    <row r="124" spans="1:6" ht="34.5" customHeight="1" thickBot="1" x14ac:dyDescent="0.35">
      <c r="A124" s="137" t="s">
        <v>188</v>
      </c>
      <c r="B124" s="138">
        <v>1000</v>
      </c>
      <c r="C124" s="136"/>
      <c r="D124" s="136"/>
      <c r="E124" s="136"/>
      <c r="F124" s="136"/>
    </row>
    <row r="125" spans="1:6" ht="67.5" customHeight="1" thickBot="1" x14ac:dyDescent="0.35">
      <c r="A125" s="137" t="s">
        <v>189</v>
      </c>
      <c r="B125" s="139">
        <v>50</v>
      </c>
      <c r="C125" s="136"/>
      <c r="D125" s="136"/>
      <c r="E125" s="136"/>
      <c r="F125" s="136"/>
    </row>
    <row r="126" spans="1:6" ht="34.5" customHeight="1" thickBot="1" x14ac:dyDescent="0.35">
      <c r="A126" s="137" t="s">
        <v>190</v>
      </c>
      <c r="B126" s="139">
        <v>200</v>
      </c>
      <c r="C126" s="136"/>
      <c r="D126" s="136"/>
      <c r="E126" s="136"/>
      <c r="F126" s="136"/>
    </row>
    <row r="127" spans="1:6" ht="48.75" customHeight="1" thickBot="1" x14ac:dyDescent="0.35">
      <c r="A127" s="137" t="s">
        <v>191</v>
      </c>
      <c r="B127" s="139">
        <v>90</v>
      </c>
      <c r="C127" s="136"/>
      <c r="D127" s="136"/>
      <c r="E127" s="136"/>
      <c r="F127" s="136"/>
    </row>
    <row r="128" spans="1:6" ht="48.75" customHeight="1" thickBot="1" x14ac:dyDescent="0.35">
      <c r="A128" s="137" t="s">
        <v>192</v>
      </c>
      <c r="B128" s="139">
        <v>900</v>
      </c>
      <c r="C128" s="136"/>
      <c r="D128" s="136"/>
      <c r="E128" s="136"/>
      <c r="F128" s="136"/>
    </row>
    <row r="129" spans="1:6" ht="15.75" customHeight="1" thickBot="1" x14ac:dyDescent="0.35">
      <c r="A129" s="26"/>
      <c r="B129" s="27"/>
      <c r="C129" s="1"/>
      <c r="D129" s="1"/>
      <c r="E129" s="1"/>
      <c r="F129" s="1"/>
    </row>
    <row r="130" spans="1:6" ht="98.25" customHeight="1" thickBot="1" x14ac:dyDescent="0.4">
      <c r="A130" s="271" t="s">
        <v>195</v>
      </c>
      <c r="B130" s="272"/>
      <c r="C130" s="272"/>
      <c r="D130" s="272"/>
      <c r="E130" s="272"/>
      <c r="F130" s="273"/>
    </row>
    <row r="131" spans="1:6" ht="15.75" customHeight="1" x14ac:dyDescent="0.35">
      <c r="A131" s="28"/>
      <c r="B131" s="29"/>
      <c r="C131" s="29"/>
      <c r="D131" s="29"/>
      <c r="E131" s="29"/>
      <c r="F131" s="29"/>
    </row>
    <row r="132" spans="1:6" ht="15.75" customHeight="1" thickBot="1" x14ac:dyDescent="0.4">
      <c r="A132" s="28"/>
      <c r="B132" s="29"/>
      <c r="C132" s="29"/>
      <c r="D132" s="29"/>
      <c r="E132" s="29"/>
      <c r="F132" s="29"/>
    </row>
    <row r="133" spans="1:6" ht="16.2" thickBot="1" x14ac:dyDescent="0.35">
      <c r="A133" s="30" t="s">
        <v>25</v>
      </c>
      <c r="B133" s="31"/>
      <c r="C133" s="32" t="s">
        <v>26</v>
      </c>
      <c r="D133" s="32" t="s">
        <v>27</v>
      </c>
      <c r="E133" s="32" t="s">
        <v>28</v>
      </c>
      <c r="F133" s="32" t="s">
        <v>29</v>
      </c>
    </row>
    <row r="134" spans="1:6" ht="16.2" thickBot="1" x14ac:dyDescent="0.35">
      <c r="A134" s="33" t="s">
        <v>35</v>
      </c>
      <c r="B134" s="34" t="s">
        <v>34</v>
      </c>
      <c r="C134" s="35">
        <f>C135+C138+C141+C144+C147</f>
        <v>2240</v>
      </c>
      <c r="D134" s="36">
        <f t="shared" ref="D134:F134" si="20">D135+D138+D141+D144+D147</f>
        <v>2240</v>
      </c>
      <c r="E134" s="36">
        <f t="shared" si="20"/>
        <v>2240</v>
      </c>
      <c r="F134" s="36">
        <f t="shared" si="20"/>
        <v>2240</v>
      </c>
    </row>
    <row r="135" spans="1:6" ht="31.8" thickBot="1" x14ac:dyDescent="0.35">
      <c r="A135" s="274"/>
      <c r="B135" s="37" t="s">
        <v>243</v>
      </c>
      <c r="C135" s="38">
        <f>(B124-C150)</f>
        <v>1000</v>
      </c>
      <c r="D135" s="39">
        <f>(B124-D150)</f>
        <v>1000</v>
      </c>
      <c r="E135" s="39">
        <f>(B124-E150)</f>
        <v>1000</v>
      </c>
      <c r="F135" s="39">
        <f>(B124-F150)</f>
        <v>1000</v>
      </c>
    </row>
    <row r="136" spans="1:6" ht="16.2" thickBot="1" x14ac:dyDescent="0.35">
      <c r="A136" s="275"/>
      <c r="B136" s="37" t="s">
        <v>36</v>
      </c>
      <c r="C136" s="40">
        <f>('Výkaz výměr'!C70)</f>
        <v>0</v>
      </c>
      <c r="D136" s="41">
        <f>('Výkaz výměr'!C70)</f>
        <v>0</v>
      </c>
      <c r="E136" s="41">
        <f>('Výkaz výměr'!C70)</f>
        <v>0</v>
      </c>
      <c r="F136" s="41">
        <f>('Výkaz výměr'!C70)</f>
        <v>0</v>
      </c>
    </row>
    <row r="137" spans="1:6" ht="16.2" thickBot="1" x14ac:dyDescent="0.35">
      <c r="A137" s="275"/>
      <c r="B137" s="42" t="s">
        <v>35</v>
      </c>
      <c r="C137" s="43">
        <f>C136*C135</f>
        <v>0</v>
      </c>
      <c r="D137" s="44">
        <f t="shared" ref="D137:F137" si="21">D136*D135</f>
        <v>0</v>
      </c>
      <c r="E137" s="44">
        <f t="shared" si="21"/>
        <v>0</v>
      </c>
      <c r="F137" s="44">
        <f t="shared" si="21"/>
        <v>0</v>
      </c>
    </row>
    <row r="138" spans="1:6" ht="32.25" customHeight="1" thickBot="1" x14ac:dyDescent="0.35">
      <c r="A138" s="275"/>
      <c r="B138" s="45" t="s">
        <v>238</v>
      </c>
      <c r="C138" s="46">
        <f>(B125-C153)</f>
        <v>50</v>
      </c>
      <c r="D138" s="47">
        <f>(B125-D153)</f>
        <v>50</v>
      </c>
      <c r="E138" s="47">
        <f>(B125-E153)</f>
        <v>50</v>
      </c>
      <c r="F138" s="47">
        <f>(B125-F153)</f>
        <v>50</v>
      </c>
    </row>
    <row r="139" spans="1:6" ht="16.2" thickBot="1" x14ac:dyDescent="0.35">
      <c r="A139" s="275"/>
      <c r="B139" s="37" t="s">
        <v>36</v>
      </c>
      <c r="C139" s="40">
        <f>('Výkaz výměr'!C101)</f>
        <v>0</v>
      </c>
      <c r="D139" s="41">
        <f>('Výkaz výměr'!C101)</f>
        <v>0</v>
      </c>
      <c r="E139" s="41">
        <f>('Výkaz výměr'!C101)</f>
        <v>0</v>
      </c>
      <c r="F139" s="41">
        <f>('Výkaz výměr'!C101)</f>
        <v>0</v>
      </c>
    </row>
    <row r="140" spans="1:6" ht="16.2" thickBot="1" x14ac:dyDescent="0.35">
      <c r="A140" s="275"/>
      <c r="B140" s="52" t="s">
        <v>35</v>
      </c>
      <c r="C140" s="43">
        <f>C139*C138</f>
        <v>0</v>
      </c>
      <c r="D140" s="44">
        <f t="shared" ref="D140:F140" si="22">D139*D138</f>
        <v>0</v>
      </c>
      <c r="E140" s="44">
        <f t="shared" si="22"/>
        <v>0</v>
      </c>
      <c r="F140" s="44">
        <f t="shared" si="22"/>
        <v>0</v>
      </c>
    </row>
    <row r="141" spans="1:6" ht="36" customHeight="1" thickBot="1" x14ac:dyDescent="0.35">
      <c r="A141" s="275"/>
      <c r="B141" s="45" t="s">
        <v>239</v>
      </c>
      <c r="C141" s="46">
        <f>(B126-C156)</f>
        <v>200</v>
      </c>
      <c r="D141" s="47">
        <f>(B126-D156)</f>
        <v>200</v>
      </c>
      <c r="E141" s="47">
        <f>(B126-E156)</f>
        <v>200</v>
      </c>
      <c r="F141" s="47">
        <f>(B126-F156)</f>
        <v>200</v>
      </c>
    </row>
    <row r="142" spans="1:6" ht="16.2" thickBot="1" x14ac:dyDescent="0.35">
      <c r="A142" s="275"/>
      <c r="B142" s="37" t="s">
        <v>36</v>
      </c>
      <c r="C142" s="40">
        <f>('Výkaz výměr'!C103)</f>
        <v>0</v>
      </c>
      <c r="D142" s="41">
        <f>('Výkaz výměr'!C103)</f>
        <v>0</v>
      </c>
      <c r="E142" s="41">
        <f>('Výkaz výměr'!C103)</f>
        <v>0</v>
      </c>
      <c r="F142" s="41">
        <f>('Výkaz výměr'!C103)</f>
        <v>0</v>
      </c>
    </row>
    <row r="143" spans="1:6" ht="16.2" thickBot="1" x14ac:dyDescent="0.35">
      <c r="A143" s="275"/>
      <c r="B143" s="52" t="s">
        <v>35</v>
      </c>
      <c r="C143" s="43">
        <f>C142*C141</f>
        <v>0</v>
      </c>
      <c r="D143" s="44">
        <f t="shared" ref="D143:F143" si="23">D142*D141</f>
        <v>0</v>
      </c>
      <c r="E143" s="44">
        <f t="shared" si="23"/>
        <v>0</v>
      </c>
      <c r="F143" s="44">
        <f t="shared" si="23"/>
        <v>0</v>
      </c>
    </row>
    <row r="144" spans="1:6" ht="21" customHeight="1" thickBot="1" x14ac:dyDescent="0.35">
      <c r="A144" s="275"/>
      <c r="B144" s="45" t="s">
        <v>240</v>
      </c>
      <c r="C144" s="46">
        <f>(B127-C159)</f>
        <v>90</v>
      </c>
      <c r="D144" s="47">
        <f>(B127-D159)</f>
        <v>90</v>
      </c>
      <c r="E144" s="47">
        <f>(B127-E159)</f>
        <v>90</v>
      </c>
      <c r="F144" s="47">
        <f>(B127-F159)</f>
        <v>90</v>
      </c>
    </row>
    <row r="145" spans="1:7" ht="16.2" thickBot="1" x14ac:dyDescent="0.35">
      <c r="A145" s="275"/>
      <c r="B145" s="37" t="s">
        <v>36</v>
      </c>
      <c r="C145" s="40">
        <f>('Výkaz výměr'!C105)</f>
        <v>0</v>
      </c>
      <c r="D145" s="41">
        <f>('Výkaz výměr'!C105)</f>
        <v>0</v>
      </c>
      <c r="E145" s="41">
        <f>('Výkaz výměr'!C105)</f>
        <v>0</v>
      </c>
      <c r="F145" s="41">
        <f>('Výkaz výměr'!C105)</f>
        <v>0</v>
      </c>
    </row>
    <row r="146" spans="1:7" ht="16.2" thickBot="1" x14ac:dyDescent="0.35">
      <c r="A146" s="275"/>
      <c r="B146" s="52" t="s">
        <v>35</v>
      </c>
      <c r="C146" s="43">
        <f>C145*C144</f>
        <v>0</v>
      </c>
      <c r="D146" s="44">
        <f t="shared" ref="D146:F146" si="24">D145*D144</f>
        <v>0</v>
      </c>
      <c r="E146" s="44">
        <f t="shared" si="24"/>
        <v>0</v>
      </c>
      <c r="F146" s="44">
        <f t="shared" si="24"/>
        <v>0</v>
      </c>
    </row>
    <row r="147" spans="1:7" ht="16.2" thickBot="1" x14ac:dyDescent="0.35">
      <c r="A147" s="276"/>
      <c r="B147" s="45" t="s">
        <v>244</v>
      </c>
      <c r="C147" s="46">
        <f>(B128-C162)</f>
        <v>900</v>
      </c>
      <c r="D147" s="47">
        <f>(B128-D162)</f>
        <v>900</v>
      </c>
      <c r="E147" s="47">
        <f>(B128-E162)</f>
        <v>900</v>
      </c>
      <c r="F147" s="47">
        <f>(B128-F162)</f>
        <v>900</v>
      </c>
    </row>
    <row r="148" spans="1:7" ht="16.2" thickBot="1" x14ac:dyDescent="0.35">
      <c r="A148" s="276"/>
      <c r="B148" s="37" t="s">
        <v>36</v>
      </c>
      <c r="C148" s="40">
        <f>('Výkaz výměr'!C107)</f>
        <v>0</v>
      </c>
      <c r="D148" s="41">
        <f>('Výkaz výměr'!C107)</f>
        <v>0</v>
      </c>
      <c r="E148" s="41">
        <f>('Výkaz výměr'!C107)</f>
        <v>0</v>
      </c>
      <c r="F148" s="41">
        <f>('Výkaz výměr'!C107)</f>
        <v>0</v>
      </c>
    </row>
    <row r="149" spans="1:7" ht="16.2" thickBot="1" x14ac:dyDescent="0.35">
      <c r="A149" s="276"/>
      <c r="B149" s="42" t="s">
        <v>35</v>
      </c>
      <c r="C149" s="43">
        <f>C148*C147</f>
        <v>0</v>
      </c>
      <c r="D149" s="44">
        <f t="shared" ref="D149:F149" si="25">D148*D147</f>
        <v>0</v>
      </c>
      <c r="E149" s="44">
        <f t="shared" si="25"/>
        <v>0</v>
      </c>
      <c r="F149" s="44">
        <f t="shared" si="25"/>
        <v>0</v>
      </c>
    </row>
    <row r="150" spans="1:7" ht="31.8" thickBot="1" x14ac:dyDescent="0.35">
      <c r="A150" s="276"/>
      <c r="B150" s="48" t="s">
        <v>245</v>
      </c>
      <c r="C150" s="49">
        <v>0</v>
      </c>
      <c r="D150" s="49">
        <v>0</v>
      </c>
      <c r="E150" s="49">
        <v>0</v>
      </c>
      <c r="F150" s="49">
        <v>0</v>
      </c>
      <c r="G150" s="134" t="s">
        <v>254</v>
      </c>
    </row>
    <row r="151" spans="1:7" ht="16.2" thickBot="1" x14ac:dyDescent="0.35">
      <c r="A151" s="277"/>
      <c r="B151" s="37" t="s">
        <v>36</v>
      </c>
      <c r="C151" s="50">
        <f>('Výkaz výměr'!C71)</f>
        <v>0</v>
      </c>
      <c r="D151" s="51">
        <f>('Výkaz výměr'!C71)</f>
        <v>0</v>
      </c>
      <c r="E151" s="51">
        <f>('Výkaz výměr'!C71)</f>
        <v>0</v>
      </c>
      <c r="F151" s="51">
        <f>('Výkaz výměr'!C71)</f>
        <v>0</v>
      </c>
      <c r="G151" s="135"/>
    </row>
    <row r="152" spans="1:7" ht="16.2" thickBot="1" x14ac:dyDescent="0.35">
      <c r="A152" s="276"/>
      <c r="B152" s="52" t="s">
        <v>35</v>
      </c>
      <c r="C152" s="53">
        <f>C151*C150</f>
        <v>0</v>
      </c>
      <c r="D152" s="54">
        <f t="shared" ref="D152:F152" si="26">D151*D150</f>
        <v>0</v>
      </c>
      <c r="E152" s="54">
        <f t="shared" si="26"/>
        <v>0</v>
      </c>
      <c r="F152" s="54">
        <f t="shared" si="26"/>
        <v>0</v>
      </c>
      <c r="G152" s="135"/>
    </row>
    <row r="153" spans="1:7" ht="50.25" customHeight="1" thickBot="1" x14ac:dyDescent="0.35">
      <c r="A153" s="276"/>
      <c r="B153" s="45" t="s">
        <v>246</v>
      </c>
      <c r="C153" s="49">
        <v>0</v>
      </c>
      <c r="D153" s="204">
        <v>0</v>
      </c>
      <c r="E153" s="204">
        <v>0</v>
      </c>
      <c r="F153" s="205">
        <v>0</v>
      </c>
      <c r="G153" s="134" t="s">
        <v>255</v>
      </c>
    </row>
    <row r="154" spans="1:7" ht="16.2" thickBot="1" x14ac:dyDescent="0.35">
      <c r="A154" s="276"/>
      <c r="B154" s="37" t="s">
        <v>36</v>
      </c>
      <c r="C154" s="124">
        <f>('Výkaz výměr'!C102)</f>
        <v>0</v>
      </c>
      <c r="D154" s="125">
        <f>('Výkaz výměr'!C102)</f>
        <v>0</v>
      </c>
      <c r="E154" s="125">
        <f>('Výkaz výměr'!C102)</f>
        <v>0</v>
      </c>
      <c r="F154" s="126">
        <f>('Výkaz výměr'!C102)</f>
        <v>0</v>
      </c>
      <c r="G154" s="135"/>
    </row>
    <row r="155" spans="1:7" ht="16.2" thickBot="1" x14ac:dyDescent="0.35">
      <c r="A155" s="276"/>
      <c r="B155" s="52" t="s">
        <v>35</v>
      </c>
      <c r="C155" s="53">
        <f>C154*C153</f>
        <v>0</v>
      </c>
      <c r="D155" s="122">
        <f t="shared" ref="D155:F155" si="27">D154*D153</f>
        <v>0</v>
      </c>
      <c r="E155" s="122">
        <f t="shared" si="27"/>
        <v>0</v>
      </c>
      <c r="F155" s="123">
        <f t="shared" si="27"/>
        <v>0</v>
      </c>
      <c r="G155" s="135"/>
    </row>
    <row r="156" spans="1:7" ht="31.8" thickBot="1" x14ac:dyDescent="0.35">
      <c r="A156" s="276"/>
      <c r="B156" s="45" t="s">
        <v>241</v>
      </c>
      <c r="C156" s="206">
        <v>0</v>
      </c>
      <c r="D156" s="204">
        <v>0</v>
      </c>
      <c r="E156" s="204">
        <v>0</v>
      </c>
      <c r="F156" s="205">
        <v>0</v>
      </c>
      <c r="G156" s="134" t="s">
        <v>256</v>
      </c>
    </row>
    <row r="157" spans="1:7" ht="16.2" thickBot="1" x14ac:dyDescent="0.35">
      <c r="A157" s="276"/>
      <c r="B157" s="37" t="s">
        <v>36</v>
      </c>
      <c r="C157" s="124">
        <f>('Výkaz výměr'!C104)</f>
        <v>0</v>
      </c>
      <c r="D157" s="125">
        <f>('Výkaz výměr'!C104)</f>
        <v>0</v>
      </c>
      <c r="E157" s="125">
        <f>('Výkaz výměr'!C104)</f>
        <v>0</v>
      </c>
      <c r="F157" s="126">
        <f>('Výkaz výměr'!C104)</f>
        <v>0</v>
      </c>
      <c r="G157" s="135"/>
    </row>
    <row r="158" spans="1:7" ht="16.2" thickBot="1" x14ac:dyDescent="0.35">
      <c r="A158" s="276"/>
      <c r="B158" s="52" t="s">
        <v>35</v>
      </c>
      <c r="C158" s="53">
        <f>C157*C156</f>
        <v>0</v>
      </c>
      <c r="D158" s="122">
        <f t="shared" ref="D158:F158" si="28">D157*D156</f>
        <v>0</v>
      </c>
      <c r="E158" s="122">
        <f t="shared" si="28"/>
        <v>0</v>
      </c>
      <c r="F158" s="123">
        <f t="shared" si="28"/>
        <v>0</v>
      </c>
      <c r="G158" s="135"/>
    </row>
    <row r="159" spans="1:7" ht="31.8" thickBot="1" x14ac:dyDescent="0.35">
      <c r="A159" s="276"/>
      <c r="B159" s="45" t="s">
        <v>242</v>
      </c>
      <c r="C159" s="206">
        <v>0</v>
      </c>
      <c r="D159" s="204">
        <v>0</v>
      </c>
      <c r="E159" s="204">
        <v>0</v>
      </c>
      <c r="F159" s="205">
        <v>0</v>
      </c>
      <c r="G159" s="134" t="s">
        <v>257</v>
      </c>
    </row>
    <row r="160" spans="1:7" ht="16.2" thickBot="1" x14ac:dyDescent="0.35">
      <c r="A160" s="276"/>
      <c r="B160" s="37" t="s">
        <v>36</v>
      </c>
      <c r="C160" s="124">
        <f>('Výkaz výměr'!C106)</f>
        <v>0</v>
      </c>
      <c r="D160" s="125">
        <f>('Výkaz výměr'!C106)</f>
        <v>0</v>
      </c>
      <c r="E160" s="125">
        <f>('Výkaz výměr'!C106)</f>
        <v>0</v>
      </c>
      <c r="F160" s="126">
        <f>('Výkaz výměr'!C106)</f>
        <v>0</v>
      </c>
      <c r="G160" s="135"/>
    </row>
    <row r="161" spans="1:7" ht="16.2" thickBot="1" x14ac:dyDescent="0.35">
      <c r="A161" s="276"/>
      <c r="B161" s="52" t="s">
        <v>35</v>
      </c>
      <c r="C161" s="53">
        <f>C160*C159</f>
        <v>0</v>
      </c>
      <c r="D161" s="122">
        <f t="shared" ref="D161:F161" si="29">D160*D159</f>
        <v>0</v>
      </c>
      <c r="E161" s="122">
        <f t="shared" si="29"/>
        <v>0</v>
      </c>
      <c r="F161" s="123">
        <f t="shared" si="29"/>
        <v>0</v>
      </c>
      <c r="G161" s="135"/>
    </row>
    <row r="162" spans="1:7" ht="31.8" thickBot="1" x14ac:dyDescent="0.35">
      <c r="A162" s="276"/>
      <c r="B162" s="55" t="s">
        <v>247</v>
      </c>
      <c r="C162" s="49">
        <v>0</v>
      </c>
      <c r="D162" s="49">
        <v>0</v>
      </c>
      <c r="E162" s="49">
        <v>0</v>
      </c>
      <c r="F162" s="49">
        <v>0</v>
      </c>
      <c r="G162" s="134" t="s">
        <v>258</v>
      </c>
    </row>
    <row r="163" spans="1:7" ht="16.2" thickBot="1" x14ac:dyDescent="0.35">
      <c r="A163" s="276"/>
      <c r="B163" s="37" t="s">
        <v>36</v>
      </c>
      <c r="C163" s="56">
        <f>('Výkaz výměr'!C108)</f>
        <v>0</v>
      </c>
      <c r="D163" s="51">
        <f>('Výkaz výměr'!C108)</f>
        <v>0</v>
      </c>
      <c r="E163" s="51">
        <f>('Výkaz výměr'!C108)</f>
        <v>0</v>
      </c>
      <c r="F163" s="51">
        <f>('Výkaz výměr'!C108)</f>
        <v>0</v>
      </c>
    </row>
    <row r="164" spans="1:7" ht="16.2" thickBot="1" x14ac:dyDescent="0.35">
      <c r="A164" s="278"/>
      <c r="B164" s="42" t="s">
        <v>35</v>
      </c>
      <c r="C164" s="53">
        <f>C163*C162</f>
        <v>0</v>
      </c>
      <c r="D164" s="54">
        <f t="shared" ref="D164:F164" si="30">D163*D162</f>
        <v>0</v>
      </c>
      <c r="E164" s="54">
        <f t="shared" si="30"/>
        <v>0</v>
      </c>
      <c r="F164" s="54">
        <f t="shared" si="30"/>
        <v>0</v>
      </c>
    </row>
    <row r="165" spans="1:7" ht="31.8" thickBot="1" x14ac:dyDescent="0.35">
      <c r="A165" s="57"/>
      <c r="B165" s="58" t="s">
        <v>248</v>
      </c>
      <c r="C165" s="59">
        <f>C137+C140+C143+C146+C149+C152+C155+C158+C161+C164</f>
        <v>0</v>
      </c>
      <c r="D165" s="60">
        <f t="shared" ref="D165:F165" si="31">D137+D140+D143+D146+D149+D152+D155+D158+D161+D164</f>
        <v>0</v>
      </c>
      <c r="E165" s="60">
        <f t="shared" si="31"/>
        <v>0</v>
      </c>
      <c r="F165" s="60">
        <f t="shared" si="31"/>
        <v>0</v>
      </c>
    </row>
    <row r="166" spans="1:7" ht="15.6" x14ac:dyDescent="0.3">
      <c r="A166" s="1"/>
      <c r="B166" s="1"/>
      <c r="C166" s="1"/>
      <c r="D166" s="1"/>
      <c r="E166" s="1"/>
      <c r="F166" s="1"/>
    </row>
    <row r="167" spans="1:7" ht="16.2" thickBot="1" x14ac:dyDescent="0.35">
      <c r="A167" s="1"/>
      <c r="B167" s="1"/>
      <c r="C167" s="1"/>
      <c r="D167" s="1"/>
      <c r="E167" s="1"/>
      <c r="F167" s="1"/>
    </row>
    <row r="168" spans="1:7" ht="15.75" customHeight="1" thickBot="1" x14ac:dyDescent="0.35">
      <c r="A168" s="61" t="s">
        <v>124</v>
      </c>
      <c r="B168" s="62">
        <v>8662</v>
      </c>
      <c r="C168" s="1"/>
      <c r="D168" s="1"/>
      <c r="E168" s="1"/>
      <c r="F168" s="1"/>
    </row>
    <row r="169" spans="1:7" ht="15.6" x14ac:dyDescent="0.3">
      <c r="A169" s="1"/>
      <c r="B169" s="1"/>
      <c r="C169" s="1"/>
      <c r="D169" s="1"/>
      <c r="E169" s="1"/>
      <c r="F169" s="1"/>
    </row>
    <row r="170" spans="1:7" ht="16.2" thickBot="1" x14ac:dyDescent="0.35">
      <c r="A170" s="1"/>
      <c r="B170" s="1"/>
      <c r="C170" s="1"/>
      <c r="D170" s="1"/>
      <c r="E170" s="1"/>
      <c r="F170" s="1"/>
    </row>
    <row r="171" spans="1:7" ht="25.5" customHeight="1" thickBot="1" x14ac:dyDescent="0.35">
      <c r="A171" s="63"/>
      <c r="B171" s="64" t="s">
        <v>194</v>
      </c>
      <c r="C171" s="65">
        <f>C134</f>
        <v>2240</v>
      </c>
      <c r="D171" s="65">
        <f>D134</f>
        <v>2240</v>
      </c>
      <c r="E171" s="65">
        <f>E134</f>
        <v>2240</v>
      </c>
      <c r="F171" s="65">
        <f>F134</f>
        <v>2240</v>
      </c>
    </row>
    <row r="172" spans="1:7" ht="19.5" customHeight="1" thickBot="1" x14ac:dyDescent="0.35">
      <c r="A172" s="26"/>
      <c r="B172" s="27"/>
      <c r="C172" s="1"/>
      <c r="D172" s="1"/>
      <c r="E172" s="1"/>
      <c r="F172" s="1"/>
    </row>
    <row r="173" spans="1:7" ht="16.2" thickBot="1" x14ac:dyDescent="0.35">
      <c r="A173" s="66" t="s">
        <v>25</v>
      </c>
      <c r="B173" s="67"/>
      <c r="C173" s="32" t="s">
        <v>26</v>
      </c>
      <c r="D173" s="32" t="s">
        <v>27</v>
      </c>
      <c r="E173" s="32" t="s">
        <v>28</v>
      </c>
      <c r="F173" s="32" t="s">
        <v>29</v>
      </c>
    </row>
    <row r="174" spans="1:7" ht="16.2" thickBot="1" x14ac:dyDescent="0.35">
      <c r="A174" s="21" t="s">
        <v>24</v>
      </c>
      <c r="B174" s="68" t="s">
        <v>37</v>
      </c>
      <c r="C174" s="69">
        <v>0.17</v>
      </c>
      <c r="D174" s="70">
        <v>0.16</v>
      </c>
      <c r="E174" s="70">
        <v>0.15</v>
      </c>
      <c r="F174" s="71">
        <v>0.14000000000000001</v>
      </c>
    </row>
    <row r="175" spans="1:7" ht="16.2" thickBot="1" x14ac:dyDescent="0.35">
      <c r="A175" s="57"/>
      <c r="B175" s="68" t="s">
        <v>38</v>
      </c>
      <c r="C175" s="46">
        <v>500</v>
      </c>
      <c r="D175" s="47">
        <v>500</v>
      </c>
      <c r="E175" s="47">
        <v>500</v>
      </c>
      <c r="F175" s="72">
        <v>500</v>
      </c>
    </row>
    <row r="176" spans="1:7" ht="16.2" thickBot="1" x14ac:dyDescent="0.35">
      <c r="A176" s="57"/>
      <c r="B176" s="68" t="s">
        <v>39</v>
      </c>
      <c r="C176" s="46">
        <f>B168*C174</f>
        <v>1472.5400000000002</v>
      </c>
      <c r="D176" s="47">
        <f>B168*D174</f>
        <v>1385.92</v>
      </c>
      <c r="E176" s="47">
        <f>B168*E174</f>
        <v>1299.3</v>
      </c>
      <c r="F176" s="72">
        <f>B168*F174</f>
        <v>1212.68</v>
      </c>
    </row>
    <row r="177" spans="1:6" ht="16.2" thickBot="1" x14ac:dyDescent="0.35">
      <c r="A177" s="57"/>
      <c r="B177" s="68" t="s">
        <v>40</v>
      </c>
      <c r="C177" s="40">
        <f>IF(C171&lt;C$176,C171,C$176)</f>
        <v>1472.5400000000002</v>
      </c>
      <c r="D177" s="40">
        <f>IF(D171&lt;D$176,D171,D$176)</f>
        <v>1385.92</v>
      </c>
      <c r="E177" s="40">
        <f>IF(E171&lt;E$176,E171,E$176)</f>
        <v>1299.3</v>
      </c>
      <c r="F177" s="73">
        <f>IF(F171&lt;F$176,F171,F$176)</f>
        <v>1212.68</v>
      </c>
    </row>
    <row r="178" spans="1:6" ht="16.2" thickBot="1" x14ac:dyDescent="0.35">
      <c r="A178" s="57"/>
      <c r="B178" s="68" t="s">
        <v>32</v>
      </c>
      <c r="C178" s="46">
        <v>1250</v>
      </c>
      <c r="D178" s="47">
        <v>1500</v>
      </c>
      <c r="E178" s="47">
        <v>1600</v>
      </c>
      <c r="F178" s="72">
        <v>1700</v>
      </c>
    </row>
    <row r="179" spans="1:6" ht="16.2" thickBot="1" x14ac:dyDescent="0.35">
      <c r="A179" s="57"/>
      <c r="B179" s="68" t="s">
        <v>41</v>
      </c>
      <c r="C179" s="46">
        <f>C171-B168*C174</f>
        <v>767.45999999999981</v>
      </c>
      <c r="D179" s="47">
        <f>D171-B168*D174</f>
        <v>854.07999999999993</v>
      </c>
      <c r="E179" s="47">
        <f>E171-B168*E174</f>
        <v>940.7</v>
      </c>
      <c r="F179" s="72">
        <f>F171-B168*F174</f>
        <v>1027.32</v>
      </c>
    </row>
    <row r="180" spans="1:6" ht="16.2" thickBot="1" x14ac:dyDescent="0.35">
      <c r="A180" s="57"/>
      <c r="B180" s="68" t="s">
        <v>42</v>
      </c>
      <c r="C180" s="40">
        <f>IF(C$179&lt;0,0,C$179)</f>
        <v>767.45999999999981</v>
      </c>
      <c r="D180" s="40">
        <f>IF(D$179&lt;0,0,D$179)</f>
        <v>854.07999999999993</v>
      </c>
      <c r="E180" s="40">
        <f>IF(E$179&lt;0,0,E$179)</f>
        <v>940.7</v>
      </c>
      <c r="F180" s="73">
        <f>IF(F$179&lt;0,0,F$179)</f>
        <v>1027.32</v>
      </c>
    </row>
    <row r="181" spans="1:6" ht="6" customHeight="1" thickBot="1" x14ac:dyDescent="0.35">
      <c r="A181" s="57"/>
      <c r="B181" s="74"/>
      <c r="C181" s="75"/>
      <c r="D181" s="76"/>
      <c r="E181" s="76"/>
      <c r="F181" s="77"/>
    </row>
    <row r="182" spans="1:6" ht="16.2" thickBot="1" x14ac:dyDescent="0.35">
      <c r="A182" s="1"/>
      <c r="B182" s="68" t="s">
        <v>43</v>
      </c>
      <c r="C182" s="78">
        <f>(C177*C175)</f>
        <v>736270.00000000012</v>
      </c>
      <c r="D182" s="78">
        <f t="shared" ref="D182:F182" si="32">(D177*D175)</f>
        <v>692960</v>
      </c>
      <c r="E182" s="78">
        <f t="shared" si="32"/>
        <v>649650</v>
      </c>
      <c r="F182" s="79">
        <f t="shared" si="32"/>
        <v>606340</v>
      </c>
    </row>
    <row r="183" spans="1:6" ht="16.2" thickBot="1" x14ac:dyDescent="0.35">
      <c r="A183" s="1"/>
      <c r="B183" s="80" t="s">
        <v>44</v>
      </c>
      <c r="C183" s="81">
        <f>C180*C178</f>
        <v>959324.99999999977</v>
      </c>
      <c r="D183" s="81">
        <f t="shared" ref="D183:F183" si="33">D180*D178</f>
        <v>1281120</v>
      </c>
      <c r="E183" s="81">
        <f t="shared" si="33"/>
        <v>1505120</v>
      </c>
      <c r="F183" s="82">
        <f t="shared" si="33"/>
        <v>1746444</v>
      </c>
    </row>
    <row r="184" spans="1:6" ht="16.2" thickBot="1" x14ac:dyDescent="0.35">
      <c r="A184" s="1"/>
      <c r="B184" s="83" t="s">
        <v>30</v>
      </c>
      <c r="C184" s="84">
        <f>SUM(C182:C183)</f>
        <v>1695595</v>
      </c>
      <c r="D184" s="84">
        <f>SUM(D182:D183)</f>
        <v>1974080</v>
      </c>
      <c r="E184" s="84">
        <f t="shared" ref="E184:F184" si="34">SUM(E182:E183)</f>
        <v>2154770</v>
      </c>
      <c r="F184" s="84">
        <f t="shared" si="34"/>
        <v>2352784</v>
      </c>
    </row>
    <row r="185" spans="1:6" ht="16.2" thickBot="1" x14ac:dyDescent="0.35">
      <c r="A185" s="1"/>
      <c r="B185" s="85"/>
      <c r="C185" s="86"/>
      <c r="D185" s="86"/>
      <c r="E185" s="86"/>
      <c r="F185" s="86"/>
    </row>
    <row r="186" spans="1:6" ht="16.2" thickBot="1" x14ac:dyDescent="0.35">
      <c r="A186" s="1"/>
      <c r="B186" s="87" t="s">
        <v>111</v>
      </c>
      <c r="C186" s="88">
        <f>$E11</f>
        <v>0</v>
      </c>
      <c r="D186" s="88">
        <f>$E11</f>
        <v>0</v>
      </c>
      <c r="E186" s="88">
        <f>$E11</f>
        <v>0</v>
      </c>
      <c r="F186" s="88">
        <f>$E11</f>
        <v>0</v>
      </c>
    </row>
    <row r="187" spans="1:6" ht="16.2" thickBot="1" x14ac:dyDescent="0.35">
      <c r="A187" s="1"/>
      <c r="B187" s="87" t="s">
        <v>268</v>
      </c>
      <c r="C187" s="88">
        <f>$E24</f>
        <v>0</v>
      </c>
      <c r="D187" s="88">
        <f t="shared" ref="D187:F187" si="35">$E24</f>
        <v>0</v>
      </c>
      <c r="E187" s="88">
        <f t="shared" si="35"/>
        <v>0</v>
      </c>
      <c r="F187" s="88">
        <f t="shared" si="35"/>
        <v>0</v>
      </c>
    </row>
    <row r="188" spans="1:6" ht="16.2" thickBot="1" x14ac:dyDescent="0.35">
      <c r="A188" s="1"/>
      <c r="B188" s="87" t="s">
        <v>112</v>
      </c>
      <c r="C188" s="88">
        <f>$E57</f>
        <v>0</v>
      </c>
      <c r="D188" s="88">
        <f>$F57</f>
        <v>0</v>
      </c>
      <c r="E188" s="88">
        <f>$F57</f>
        <v>0</v>
      </c>
      <c r="F188" s="88">
        <f>$F57</f>
        <v>0</v>
      </c>
    </row>
    <row r="189" spans="1:6" ht="16.2" thickBot="1" x14ac:dyDescent="0.35">
      <c r="A189" s="1"/>
      <c r="B189" s="87" t="s">
        <v>113</v>
      </c>
      <c r="C189" s="88">
        <f>$D69</f>
        <v>0</v>
      </c>
      <c r="D189" s="88">
        <f>$D69</f>
        <v>0</v>
      </c>
      <c r="E189" s="88">
        <f>$D69</f>
        <v>0</v>
      </c>
      <c r="F189" s="88">
        <f>$D69</f>
        <v>0</v>
      </c>
    </row>
    <row r="190" spans="1:6" ht="16.2" thickBot="1" x14ac:dyDescent="0.35">
      <c r="A190" s="1"/>
      <c r="B190" s="87" t="s">
        <v>249</v>
      </c>
      <c r="C190" s="88">
        <f>$D76</f>
        <v>0</v>
      </c>
      <c r="D190" s="88">
        <f>$D76</f>
        <v>0</v>
      </c>
      <c r="E190" s="88">
        <f>$D76</f>
        <v>0</v>
      </c>
      <c r="F190" s="88">
        <f>$D76</f>
        <v>0</v>
      </c>
    </row>
    <row r="191" spans="1:6" ht="16.2" thickBot="1" x14ac:dyDescent="0.35">
      <c r="A191" s="1"/>
      <c r="B191" s="87" t="s">
        <v>80</v>
      </c>
      <c r="C191" s="88">
        <f>$F117</f>
        <v>0</v>
      </c>
      <c r="D191" s="88">
        <f>$F117</f>
        <v>0</v>
      </c>
      <c r="E191" s="88">
        <f>$F117</f>
        <v>0</v>
      </c>
      <c r="F191" s="88">
        <f>$F117</f>
        <v>0</v>
      </c>
    </row>
    <row r="192" spans="1:6" ht="16.2" thickBot="1" x14ac:dyDescent="0.35">
      <c r="A192" s="1"/>
      <c r="B192" s="89" t="s">
        <v>250</v>
      </c>
      <c r="C192" s="90">
        <f>C165</f>
        <v>0</v>
      </c>
      <c r="D192" s="90">
        <f>D165</f>
        <v>0</v>
      </c>
      <c r="E192" s="90">
        <f>E165</f>
        <v>0</v>
      </c>
      <c r="F192" s="90">
        <f>F165</f>
        <v>0</v>
      </c>
    </row>
    <row r="193" spans="1:6" ht="16.2" thickBot="1" x14ac:dyDescent="0.35">
      <c r="A193" s="1"/>
      <c r="B193" s="89" t="s">
        <v>24</v>
      </c>
      <c r="C193" s="90">
        <f>C184</f>
        <v>1695595</v>
      </c>
      <c r="D193" s="90">
        <f t="shared" ref="D193:F193" si="36">D184</f>
        <v>1974080</v>
      </c>
      <c r="E193" s="90">
        <f t="shared" si="36"/>
        <v>2154770</v>
      </c>
      <c r="F193" s="90">
        <f t="shared" si="36"/>
        <v>2352784</v>
      </c>
    </row>
    <row r="194" spans="1:6" ht="16.5" customHeight="1" thickBot="1" x14ac:dyDescent="0.35">
      <c r="A194" s="1"/>
      <c r="B194" s="91" t="s">
        <v>31</v>
      </c>
      <c r="C194" s="92">
        <f>SUM(C186:C193)</f>
        <v>1695595</v>
      </c>
      <c r="D194" s="92">
        <f>SUM(D186:D193)</f>
        <v>1974080</v>
      </c>
      <c r="E194" s="92">
        <f>SUM(E186:E193)</f>
        <v>2154770</v>
      </c>
      <c r="F194" s="92">
        <f>SUM(F186:F193)</f>
        <v>2352784</v>
      </c>
    </row>
    <row r="195" spans="1:6" ht="15.6" x14ac:dyDescent="0.3">
      <c r="A195" s="1"/>
      <c r="B195" s="93"/>
      <c r="C195" s="94"/>
      <c r="D195" s="94"/>
      <c r="E195" s="1"/>
      <c r="F195" s="1"/>
    </row>
    <row r="196" spans="1:6" ht="15.6" x14ac:dyDescent="0.3">
      <c r="A196" s="266" t="s">
        <v>5</v>
      </c>
      <c r="B196" s="266"/>
      <c r="C196" s="266"/>
      <c r="D196" s="266"/>
      <c r="E196" s="1"/>
      <c r="F196" s="1"/>
    </row>
  </sheetData>
  <sheetProtection algorithmName="SHA-512" hashValue="qfS287YsIuz7OVbAm7Kw40rIr793igWcIIpV1pqNB7SNfsdsjFYjL5sNRannNPXKCbpsubcFfm2HaDqymWFyRw==" saltValue="GbBP+pGqo4C1eLBseztL5A==" spinCount="100000" sheet="1" formatCells="0" formatColumns="0" formatRows="0"/>
  <mergeCells count="24">
    <mergeCell ref="A196:D196"/>
    <mergeCell ref="A32:E32"/>
    <mergeCell ref="A44:E44"/>
    <mergeCell ref="A2:E2"/>
    <mergeCell ref="A130:F130"/>
    <mergeCell ref="A122:F122"/>
    <mergeCell ref="A135:A164"/>
    <mergeCell ref="A5:E5"/>
    <mergeCell ref="A11:D11"/>
    <mergeCell ref="A13:E13"/>
    <mergeCell ref="A29:E29"/>
    <mergeCell ref="A57:D57"/>
    <mergeCell ref="A59:E59"/>
    <mergeCell ref="A64:D64"/>
    <mergeCell ref="A86:F86"/>
    <mergeCell ref="A15:E15"/>
    <mergeCell ref="A24:D24"/>
    <mergeCell ref="A26:E26"/>
    <mergeCell ref="A93:E93"/>
    <mergeCell ref="A72:E72"/>
    <mergeCell ref="A76:C76"/>
    <mergeCell ref="A69:C69"/>
    <mergeCell ref="A84:F84"/>
    <mergeCell ref="A48:E48"/>
  </mergeCells>
  <dataValidations count="20">
    <dataValidation type="whole" allowBlank="1" showInputMessage="1" showErrorMessage="1" sqref="C150" xr:uid="{00000000-0002-0000-0200-000000000000}">
      <formula1>0</formula1>
      <formula2>B124</formula2>
    </dataValidation>
    <dataValidation type="whole" allowBlank="1" showInputMessage="1" showErrorMessage="1" sqref="D150" xr:uid="{00000000-0002-0000-0200-000001000000}">
      <formula1>0</formula1>
      <formula2>B124</formula2>
    </dataValidation>
    <dataValidation type="whole" allowBlank="1" showInputMessage="1" showErrorMessage="1" sqref="E150" xr:uid="{00000000-0002-0000-0200-000002000000}">
      <formula1>0</formula1>
      <formula2>B124</formula2>
    </dataValidation>
    <dataValidation type="whole" allowBlank="1" showInputMessage="1" showErrorMessage="1" sqref="F150" xr:uid="{00000000-0002-0000-0200-000003000000}">
      <formula1>0</formula1>
      <formula2>B124</formula2>
    </dataValidation>
    <dataValidation type="whole" allowBlank="1" showInputMessage="1" showErrorMessage="1" sqref="C162" xr:uid="{00000000-0002-0000-0200-000004000000}">
      <formula1>0</formula1>
      <formula2>B128</formula2>
    </dataValidation>
    <dataValidation type="whole" allowBlank="1" showInputMessage="1" showErrorMessage="1" sqref="D162" xr:uid="{00000000-0002-0000-0200-000005000000}">
      <formula1>0</formula1>
      <formula2>B128</formula2>
    </dataValidation>
    <dataValidation type="whole" allowBlank="1" showInputMessage="1" showErrorMessage="1" sqref="E162" xr:uid="{00000000-0002-0000-0200-000006000000}">
      <formula1>0</formula1>
      <formula2>B128</formula2>
    </dataValidation>
    <dataValidation type="whole" allowBlank="1" showInputMessage="1" showErrorMessage="1" sqref="F162" xr:uid="{00000000-0002-0000-0200-000007000000}">
      <formula1>0</formula1>
      <formula2>B128</formula2>
    </dataValidation>
    <dataValidation type="whole" allowBlank="1" showInputMessage="1" showErrorMessage="1" sqref="C153" xr:uid="{00000000-0002-0000-0200-000008000000}">
      <formula1>0</formula1>
      <formula2>B125</formula2>
    </dataValidation>
    <dataValidation type="whole" allowBlank="1" showInputMessage="1" showErrorMessage="1" sqref="D153" xr:uid="{00000000-0002-0000-0200-000009000000}">
      <formula1>0</formula1>
      <formula2>B125</formula2>
    </dataValidation>
    <dataValidation type="whole" allowBlank="1" showInputMessage="1" showErrorMessage="1" sqref="E153" xr:uid="{00000000-0002-0000-0200-00000A000000}">
      <formula1>0</formula1>
      <formula2>B125</formula2>
    </dataValidation>
    <dataValidation type="whole" allowBlank="1" showInputMessage="1" showErrorMessage="1" sqref="F153" xr:uid="{00000000-0002-0000-0200-00000B000000}">
      <formula1>0</formula1>
      <formula2>B125</formula2>
    </dataValidation>
    <dataValidation type="whole" allowBlank="1" showInputMessage="1" showErrorMessage="1" sqref="C156" xr:uid="{00000000-0002-0000-0200-00000C000000}">
      <formula1>0</formula1>
      <formula2>B126</formula2>
    </dataValidation>
    <dataValidation type="whole" allowBlank="1" showInputMessage="1" showErrorMessage="1" sqref="D156" xr:uid="{00000000-0002-0000-0200-00000D000000}">
      <formula1>0</formula1>
      <formula2>B126</formula2>
    </dataValidation>
    <dataValidation type="whole" allowBlank="1" showInputMessage="1" showErrorMessage="1" sqref="E156" xr:uid="{00000000-0002-0000-0200-00000E000000}">
      <formula1>0</formula1>
      <formula2>B126</formula2>
    </dataValidation>
    <dataValidation type="whole" allowBlank="1" showInputMessage="1" showErrorMessage="1" sqref="F156" xr:uid="{00000000-0002-0000-0200-00000F000000}">
      <formula1>0</formula1>
      <formula2>B126</formula2>
    </dataValidation>
    <dataValidation type="whole" allowBlank="1" showInputMessage="1" showErrorMessage="1" sqref="C159" xr:uid="{00000000-0002-0000-0200-000010000000}">
      <formula1>0</formula1>
      <formula2>B127</formula2>
    </dataValidation>
    <dataValidation type="whole" allowBlank="1" showInputMessage="1" showErrorMessage="1" sqref="D159" xr:uid="{00000000-0002-0000-0200-000011000000}">
      <formula1>0</formula1>
      <formula2>B127</formula2>
    </dataValidation>
    <dataValidation type="whole" allowBlank="1" showInputMessage="1" showErrorMessage="1" sqref="E159" xr:uid="{00000000-0002-0000-0200-000012000000}">
      <formula1>0</formula1>
      <formula2>B127</formula2>
    </dataValidation>
    <dataValidation type="whole" allowBlank="1" showInputMessage="1" showErrorMessage="1" sqref="F159" xr:uid="{00000000-0002-0000-0200-000013000000}">
      <formula1>0</formula1>
      <formula2>B127</formula2>
    </dataValidation>
  </dataValidations>
  <pageMargins left="0.7" right="0.7" top="0.78740157499999996" bottom="0.78740157499999996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Výkaz výměr</vt:lpstr>
      <vt:lpstr>Celkové náklady</vt:lpstr>
      <vt:lpstr>Stanovení ceny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horky</dc:creator>
  <cp:lastModifiedBy>Jana Trachtová</cp:lastModifiedBy>
  <cp:lastPrinted>2024-10-23T12:33:07Z</cp:lastPrinted>
  <dcterms:created xsi:type="dcterms:W3CDTF">2015-06-05T18:19:34Z</dcterms:created>
  <dcterms:modified xsi:type="dcterms:W3CDTF">2024-10-23T12:36:22Z</dcterms:modified>
</cp:coreProperties>
</file>